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d.docs.live.net/20eb409204932c1c/Lightning Bank Case Study/"/>
    </mc:Choice>
  </mc:AlternateContent>
  <xr:revisionPtr revIDLastSave="12013" documentId="13_ncr:1_{AE93A452-22DF-478B-8AAE-1A3A6016AB56}" xr6:coauthVersionLast="47" xr6:coauthVersionMax="47" xr10:uidLastSave="{D2F706B6-56BD-4109-92FB-2AEFFCBF280B}"/>
  <bookViews>
    <workbookView xWindow="-98" yWindow="-98" windowWidth="28996" windowHeight="15675" firstSheet="3" activeTab="3" xr2:uid="{10396A79-A4B2-467C-A467-ECE59C587EB2}"/>
  </bookViews>
  <sheets>
    <sheet name="Yield Calculator" sheetId="36" r:id="rId1"/>
    <sheet name="Burndown" sheetId="13" r:id="rId2"/>
    <sheet name="Mortgage" sheetId="19" r:id="rId3"/>
    <sheet name="Summary" sheetId="21" r:id="rId4"/>
    <sheet name="2X20" sheetId="18" r:id="rId5"/>
    <sheet name="2X40" sheetId="22" r:id="rId6"/>
    <sheet name="2.5X20" sheetId="23" r:id="rId7"/>
    <sheet name="2.5X40" sheetId="24" r:id="rId8"/>
    <sheet name="3X20" sheetId="25" r:id="rId9"/>
    <sheet name="3X40" sheetId="26" r:id="rId10"/>
    <sheet name="3.5X20" sheetId="27" r:id="rId11"/>
    <sheet name="3.5X40" sheetId="28" r:id="rId12"/>
    <sheet name="4X20" sheetId="29" r:id="rId13"/>
    <sheet name="4X40" sheetId="30" r:id="rId14"/>
    <sheet name="4.5X20" sheetId="31" r:id="rId15"/>
    <sheet name="4.5X40" sheetId="33" r:id="rId16"/>
    <sheet name="5X20" sheetId="34" r:id="rId17"/>
    <sheet name="5X40" sheetId="35" r:id="rId18"/>
    <sheet name="Feature Comparison" sheetId="37" r:id="rId1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21" l="1"/>
  <c r="F79" i="35"/>
  <c r="BH62" i="35"/>
  <c r="AT62" i="35"/>
  <c r="AF62" i="35"/>
  <c r="R62" i="35"/>
  <c r="D62" i="35"/>
  <c r="BI53" i="35"/>
  <c r="BJ53" i="35" s="1"/>
  <c r="AU53" i="35"/>
  <c r="AV53" i="35" s="1"/>
  <c r="AG53" i="35"/>
  <c r="AH53" i="35" s="1"/>
  <c r="S53" i="35"/>
  <c r="T53" i="35" s="1"/>
  <c r="E53" i="35"/>
  <c r="F53" i="35" s="1"/>
  <c r="BH46" i="35"/>
  <c r="AT46" i="35"/>
  <c r="AF46" i="35"/>
  <c r="R46" i="35"/>
  <c r="D46" i="35"/>
  <c r="S37" i="35"/>
  <c r="T37" i="35" s="1"/>
  <c r="E37" i="35"/>
  <c r="F37" i="35" s="1"/>
  <c r="BH30" i="35"/>
  <c r="AT30" i="35"/>
  <c r="AF30" i="35"/>
  <c r="R30" i="35"/>
  <c r="D30" i="35"/>
  <c r="BR27" i="35"/>
  <c r="BQ27" i="35"/>
  <c r="BP27" i="35"/>
  <c r="BO27" i="35"/>
  <c r="BN27" i="35"/>
  <c r="BM27" i="35"/>
  <c r="BL27" i="35"/>
  <c r="BK27" i="35"/>
  <c r="BJ27" i="35"/>
  <c r="BI27" i="35"/>
  <c r="BI28" i="35" s="1"/>
  <c r="BJ28" i="35" s="1"/>
  <c r="BK28" i="35" s="1"/>
  <c r="BL28" i="35" s="1"/>
  <c r="BM28" i="35" s="1"/>
  <c r="BN28" i="35" s="1"/>
  <c r="BO28" i="35" s="1"/>
  <c r="BP28" i="35" s="1"/>
  <c r="BQ28" i="35" s="1"/>
  <c r="BR28" i="35" s="1"/>
  <c r="BD27" i="35"/>
  <c r="BC27" i="35"/>
  <c r="BB27" i="35"/>
  <c r="BA27" i="35"/>
  <c r="AZ27" i="35"/>
  <c r="AY27" i="35"/>
  <c r="AX27" i="35"/>
  <c r="AW27" i="35"/>
  <c r="AV27" i="35"/>
  <c r="AU27" i="35"/>
  <c r="AU28" i="35" s="1"/>
  <c r="AV28" i="35" s="1"/>
  <c r="AW28" i="35" s="1"/>
  <c r="AX28" i="35" s="1"/>
  <c r="AY28" i="35" s="1"/>
  <c r="AZ28" i="35" s="1"/>
  <c r="BA28" i="35" s="1"/>
  <c r="BB28" i="35" s="1"/>
  <c r="BC28" i="35" s="1"/>
  <c r="BD28" i="35" s="1"/>
  <c r="AP27" i="35"/>
  <c r="AO27" i="35"/>
  <c r="AN27" i="35"/>
  <c r="AM27" i="35"/>
  <c r="AL27" i="35"/>
  <c r="AK27" i="35"/>
  <c r="AJ27" i="35"/>
  <c r="AI27" i="35"/>
  <c r="AH27" i="35"/>
  <c r="AG27" i="35"/>
  <c r="AG28" i="35" s="1"/>
  <c r="AH28" i="35" s="1"/>
  <c r="AI28" i="35" s="1"/>
  <c r="AJ28" i="35" s="1"/>
  <c r="AK28" i="35" s="1"/>
  <c r="AL28" i="35" s="1"/>
  <c r="AM28" i="35" s="1"/>
  <c r="AN28" i="35" s="1"/>
  <c r="AO28" i="35" s="1"/>
  <c r="AP28" i="35" s="1"/>
  <c r="AB27" i="35"/>
  <c r="AA27" i="35"/>
  <c r="Z27" i="35"/>
  <c r="Y27" i="35"/>
  <c r="X27" i="35"/>
  <c r="W27" i="35"/>
  <c r="V27" i="35"/>
  <c r="U27" i="35"/>
  <c r="T27" i="35"/>
  <c r="S27" i="35"/>
  <c r="S28" i="35" s="1"/>
  <c r="T28" i="35" s="1"/>
  <c r="U28" i="35" s="1"/>
  <c r="V28" i="35" s="1"/>
  <c r="W28" i="35" s="1"/>
  <c r="X28" i="35" s="1"/>
  <c r="Y28" i="35" s="1"/>
  <c r="Z28" i="35" s="1"/>
  <c r="AA28" i="35" s="1"/>
  <c r="AB28" i="35" s="1"/>
  <c r="N27" i="35"/>
  <c r="M27" i="35"/>
  <c r="L27" i="35"/>
  <c r="K27" i="35"/>
  <c r="J27" i="35"/>
  <c r="I27" i="35"/>
  <c r="H27" i="35"/>
  <c r="G27" i="35"/>
  <c r="F27" i="35"/>
  <c r="E27" i="35"/>
  <c r="E28" i="35" s="1"/>
  <c r="F28" i="35" s="1"/>
  <c r="G28" i="35" s="1"/>
  <c r="H28" i="35" s="1"/>
  <c r="I28" i="35" s="1"/>
  <c r="J28" i="35" s="1"/>
  <c r="K28" i="35" s="1"/>
  <c r="L28" i="35" s="1"/>
  <c r="M28" i="35" s="1"/>
  <c r="N28" i="35" s="1"/>
  <c r="BI14" i="35"/>
  <c r="BI48" i="35" s="1"/>
  <c r="AU14" i="35"/>
  <c r="AU48" i="35" s="1"/>
  <c r="AG14" i="35"/>
  <c r="AG48" i="35" s="1"/>
  <c r="S14" i="35"/>
  <c r="E14" i="35"/>
  <c r="S10" i="35"/>
  <c r="AG10" i="35" s="1"/>
  <c r="AU10" i="35" s="1"/>
  <c r="BI10" i="35" s="1"/>
  <c r="BO9" i="35"/>
  <c r="BA9" i="35"/>
  <c r="AM9" i="35"/>
  <c r="Y9" i="35"/>
  <c r="S9" i="35"/>
  <c r="AG9" i="35" s="1"/>
  <c r="AU9" i="35" s="1"/>
  <c r="BI9" i="35" s="1"/>
  <c r="K9" i="35"/>
  <c r="BO8" i="35"/>
  <c r="BA8" i="35"/>
  <c r="AM8" i="35"/>
  <c r="Y8" i="35"/>
  <c r="S8" i="35"/>
  <c r="AG8" i="35" s="1"/>
  <c r="AU8" i="35" s="1"/>
  <c r="BI8" i="35" s="1"/>
  <c r="K8" i="35"/>
  <c r="BO7" i="35"/>
  <c r="BA7" i="35"/>
  <c r="AM7" i="35"/>
  <c r="Y7" i="35"/>
  <c r="S7" i="35"/>
  <c r="AG7" i="35" s="1"/>
  <c r="K7" i="35"/>
  <c r="BO6" i="35"/>
  <c r="BA6" i="35"/>
  <c r="AM6" i="35"/>
  <c r="Y6" i="35"/>
  <c r="S6" i="35"/>
  <c r="AG6" i="35" s="1"/>
  <c r="AU6" i="35" s="1"/>
  <c r="BI6" i="35" s="1"/>
  <c r="K6" i="35"/>
  <c r="BO5" i="35"/>
  <c r="BA5" i="35"/>
  <c r="AM5" i="35"/>
  <c r="Y5" i="35"/>
  <c r="S5" i="35"/>
  <c r="AG5" i="35" s="1"/>
  <c r="AU5" i="35" s="1"/>
  <c r="BI5" i="35" s="1"/>
  <c r="K5" i="35"/>
  <c r="BO4" i="35"/>
  <c r="BA4" i="35"/>
  <c r="AM4" i="35"/>
  <c r="Y4" i="35"/>
  <c r="S4" i="35"/>
  <c r="AG4" i="35" s="1"/>
  <c r="AU4" i="35" s="1"/>
  <c r="BI4" i="35" s="1"/>
  <c r="K4" i="35"/>
  <c r="F79" i="34"/>
  <c r="BH62" i="34"/>
  <c r="AT62" i="34"/>
  <c r="AF62" i="34"/>
  <c r="R62" i="34"/>
  <c r="D62" i="34"/>
  <c r="BI53" i="34"/>
  <c r="BJ53" i="34" s="1"/>
  <c r="AU53" i="34"/>
  <c r="AV53" i="34" s="1"/>
  <c r="AG53" i="34"/>
  <c r="AH53" i="34" s="1"/>
  <c r="S53" i="34"/>
  <c r="T53" i="34" s="1"/>
  <c r="E53" i="34"/>
  <c r="F53" i="34" s="1"/>
  <c r="BI48" i="34"/>
  <c r="AU48" i="34"/>
  <c r="AG48" i="34"/>
  <c r="S48" i="34"/>
  <c r="E48" i="34"/>
  <c r="BH46" i="34"/>
  <c r="AT46" i="34"/>
  <c r="AF46" i="34"/>
  <c r="R46" i="34"/>
  <c r="D46" i="34"/>
  <c r="S37" i="34"/>
  <c r="T37" i="34" s="1"/>
  <c r="E37" i="34"/>
  <c r="F37" i="34" s="1"/>
  <c r="S32" i="34"/>
  <c r="E32" i="34"/>
  <c r="BH30" i="34"/>
  <c r="AT30" i="34"/>
  <c r="AF30" i="34"/>
  <c r="R30" i="34"/>
  <c r="D30" i="34"/>
  <c r="BR27" i="34"/>
  <c r="BQ27" i="34"/>
  <c r="BP27" i="34"/>
  <c r="BO27" i="34"/>
  <c r="BN27" i="34"/>
  <c r="BM27" i="34"/>
  <c r="BL27" i="34"/>
  <c r="BK27" i="34"/>
  <c r="BJ27" i="34"/>
  <c r="BI27" i="34"/>
  <c r="BI28" i="34" s="1"/>
  <c r="BJ28" i="34" s="1"/>
  <c r="BK28" i="34" s="1"/>
  <c r="BL28" i="34" s="1"/>
  <c r="BM28" i="34" s="1"/>
  <c r="BN28" i="34" s="1"/>
  <c r="BO28" i="34" s="1"/>
  <c r="BP28" i="34" s="1"/>
  <c r="BQ28" i="34" s="1"/>
  <c r="BR28" i="34" s="1"/>
  <c r="BD27" i="34"/>
  <c r="BC27" i="34"/>
  <c r="BB27" i="34"/>
  <c r="BA27" i="34"/>
  <c r="AZ27" i="34"/>
  <c r="AY27" i="34"/>
  <c r="AX27" i="34"/>
  <c r="AW27" i="34"/>
  <c r="AV27" i="34"/>
  <c r="AU27" i="34"/>
  <c r="AU28" i="34" s="1"/>
  <c r="AV28" i="34" s="1"/>
  <c r="AW28" i="34" s="1"/>
  <c r="AX28" i="34" s="1"/>
  <c r="AY28" i="34" s="1"/>
  <c r="AZ28" i="34" s="1"/>
  <c r="BA28" i="34" s="1"/>
  <c r="BB28" i="34" s="1"/>
  <c r="BC28" i="34" s="1"/>
  <c r="BD28" i="34" s="1"/>
  <c r="AP27" i="34"/>
  <c r="AO27" i="34"/>
  <c r="AN27" i="34"/>
  <c r="AM27" i="34"/>
  <c r="AL27" i="34"/>
  <c r="AK27" i="34"/>
  <c r="AJ27" i="34"/>
  <c r="AI27" i="34"/>
  <c r="AH27" i="34"/>
  <c r="AG27" i="34"/>
  <c r="AG28" i="34" s="1"/>
  <c r="AH28" i="34" s="1"/>
  <c r="AI28" i="34" s="1"/>
  <c r="AJ28" i="34" s="1"/>
  <c r="AK28" i="34" s="1"/>
  <c r="AL28" i="34" s="1"/>
  <c r="AM28" i="34" s="1"/>
  <c r="AN28" i="34" s="1"/>
  <c r="AO28" i="34" s="1"/>
  <c r="AP28" i="34" s="1"/>
  <c r="AB27" i="34"/>
  <c r="AA27" i="34"/>
  <c r="Z27" i="34"/>
  <c r="Y27" i="34"/>
  <c r="X27" i="34"/>
  <c r="W27" i="34"/>
  <c r="V27" i="34"/>
  <c r="U27" i="34"/>
  <c r="T27" i="34"/>
  <c r="S27" i="34"/>
  <c r="S28" i="34" s="1"/>
  <c r="T28" i="34" s="1"/>
  <c r="U28" i="34" s="1"/>
  <c r="V28" i="34" s="1"/>
  <c r="W28" i="34" s="1"/>
  <c r="X28" i="34" s="1"/>
  <c r="Y28" i="34" s="1"/>
  <c r="Z28" i="34" s="1"/>
  <c r="AA28" i="34" s="1"/>
  <c r="AB28" i="34" s="1"/>
  <c r="N27" i="34"/>
  <c r="M27" i="34"/>
  <c r="L27" i="34"/>
  <c r="K27" i="34"/>
  <c r="J27" i="34"/>
  <c r="I27" i="34"/>
  <c r="H27" i="34"/>
  <c r="G27" i="34"/>
  <c r="F27" i="34"/>
  <c r="E27" i="34"/>
  <c r="E28" i="34" s="1"/>
  <c r="F28" i="34" s="1"/>
  <c r="G28" i="34" s="1"/>
  <c r="H28" i="34" s="1"/>
  <c r="I28" i="34" s="1"/>
  <c r="J28" i="34" s="1"/>
  <c r="K28" i="34" s="1"/>
  <c r="L28" i="34" s="1"/>
  <c r="M28" i="34" s="1"/>
  <c r="N28" i="34" s="1"/>
  <c r="BI14" i="34"/>
  <c r="AU14" i="34"/>
  <c r="AG14" i="34"/>
  <c r="S14" i="34"/>
  <c r="E14" i="34"/>
  <c r="S10" i="34"/>
  <c r="AG10" i="34" s="1"/>
  <c r="AU10" i="34" s="1"/>
  <c r="BI10" i="34" s="1"/>
  <c r="BO9" i="34"/>
  <c r="BA9" i="34"/>
  <c r="AM9" i="34"/>
  <c r="Y9" i="34"/>
  <c r="S9" i="34"/>
  <c r="AG9" i="34" s="1"/>
  <c r="AU9" i="34" s="1"/>
  <c r="BI9" i="34" s="1"/>
  <c r="K9" i="34"/>
  <c r="BO8" i="34"/>
  <c r="BA8" i="34"/>
  <c r="AM8" i="34"/>
  <c r="Y8" i="34"/>
  <c r="S8" i="34"/>
  <c r="AG8" i="34" s="1"/>
  <c r="AU8" i="34" s="1"/>
  <c r="BI8" i="34" s="1"/>
  <c r="K8" i="34"/>
  <c r="BO7" i="34"/>
  <c r="BA7" i="34"/>
  <c r="AM7" i="34"/>
  <c r="Y7" i="34"/>
  <c r="S7" i="34"/>
  <c r="AG7" i="34" s="1"/>
  <c r="K7" i="34"/>
  <c r="BO6" i="34"/>
  <c r="BA6" i="34"/>
  <c r="AM6" i="34"/>
  <c r="Y6" i="34"/>
  <c r="S6" i="34"/>
  <c r="AG6" i="34" s="1"/>
  <c r="AU6" i="34" s="1"/>
  <c r="BI6" i="34" s="1"/>
  <c r="K6" i="34"/>
  <c r="BO5" i="34"/>
  <c r="BA5" i="34"/>
  <c r="AM5" i="34"/>
  <c r="Y5" i="34"/>
  <c r="S5" i="34"/>
  <c r="AG5" i="34" s="1"/>
  <c r="AU5" i="34" s="1"/>
  <c r="BI5" i="34" s="1"/>
  <c r="K5" i="34"/>
  <c r="BO4" i="34"/>
  <c r="BA4" i="34"/>
  <c r="AM4" i="34"/>
  <c r="Y4" i="34"/>
  <c r="S4" i="34"/>
  <c r="AG4" i="34" s="1"/>
  <c r="AU4" i="34" s="1"/>
  <c r="BI4" i="34" s="1"/>
  <c r="K4" i="34"/>
  <c r="BH62" i="33"/>
  <c r="AT62" i="33"/>
  <c r="AF62" i="33"/>
  <c r="R62" i="33"/>
  <c r="D62" i="33"/>
  <c r="BI53" i="33"/>
  <c r="BJ53" i="33" s="1"/>
  <c r="AU53" i="33"/>
  <c r="AV53" i="33" s="1"/>
  <c r="AG53" i="33"/>
  <c r="AH53" i="33" s="1"/>
  <c r="S53" i="33"/>
  <c r="T53" i="33" s="1"/>
  <c r="E53" i="33"/>
  <c r="F53" i="33" s="1"/>
  <c r="BI48" i="33"/>
  <c r="AU48" i="33"/>
  <c r="AG48" i="33"/>
  <c r="S48" i="33"/>
  <c r="E48" i="33"/>
  <c r="BH46" i="33"/>
  <c r="AT46" i="33"/>
  <c r="AF46" i="33"/>
  <c r="R46" i="33"/>
  <c r="D46" i="33"/>
  <c r="S37" i="33"/>
  <c r="T37" i="33" s="1"/>
  <c r="E37" i="33"/>
  <c r="F37" i="33" s="1"/>
  <c r="S32" i="33"/>
  <c r="E32" i="33"/>
  <c r="BH30" i="33"/>
  <c r="AT30" i="33"/>
  <c r="AF30" i="33"/>
  <c r="R30" i="33"/>
  <c r="D30" i="33"/>
  <c r="BR27" i="33"/>
  <c r="BQ27" i="33"/>
  <c r="BP27" i="33"/>
  <c r="BO27" i="33"/>
  <c r="BN27" i="33"/>
  <c r="BM27" i="33"/>
  <c r="BL27" i="33"/>
  <c r="BK27" i="33"/>
  <c r="BJ27" i="33"/>
  <c r="BI27" i="33"/>
  <c r="BI28" i="33" s="1"/>
  <c r="BJ28" i="33" s="1"/>
  <c r="BK28" i="33" s="1"/>
  <c r="BL28" i="33" s="1"/>
  <c r="BM28" i="33" s="1"/>
  <c r="BN28" i="33" s="1"/>
  <c r="BO28" i="33" s="1"/>
  <c r="BP28" i="33" s="1"/>
  <c r="BQ28" i="33" s="1"/>
  <c r="BR28" i="33" s="1"/>
  <c r="BD27" i="33"/>
  <c r="BC27" i="33"/>
  <c r="BB27" i="33"/>
  <c r="BA27" i="33"/>
  <c r="AZ27" i="33"/>
  <c r="AY27" i="33"/>
  <c r="AX27" i="33"/>
  <c r="AW27" i="33"/>
  <c r="AV27" i="33"/>
  <c r="AU27" i="33"/>
  <c r="AU28" i="33" s="1"/>
  <c r="AV28" i="33" s="1"/>
  <c r="AW28" i="33" s="1"/>
  <c r="AX28" i="33" s="1"/>
  <c r="AY28" i="33" s="1"/>
  <c r="AZ28" i="33" s="1"/>
  <c r="BA28" i="33" s="1"/>
  <c r="BB28" i="33" s="1"/>
  <c r="BC28" i="33" s="1"/>
  <c r="BD28" i="33" s="1"/>
  <c r="AP27" i="33"/>
  <c r="AO27" i="33"/>
  <c r="AN27" i="33"/>
  <c r="AM27" i="33"/>
  <c r="AL27" i="33"/>
  <c r="AK27" i="33"/>
  <c r="AJ27" i="33"/>
  <c r="AI27" i="33"/>
  <c r="AH27" i="33"/>
  <c r="AG27" i="33"/>
  <c r="AG28" i="33" s="1"/>
  <c r="AH28" i="33" s="1"/>
  <c r="AI28" i="33" s="1"/>
  <c r="AJ28" i="33" s="1"/>
  <c r="AK28" i="33" s="1"/>
  <c r="AL28" i="33" s="1"/>
  <c r="AM28" i="33" s="1"/>
  <c r="AN28" i="33" s="1"/>
  <c r="AO28" i="33" s="1"/>
  <c r="AP28" i="33" s="1"/>
  <c r="AB27" i="33"/>
  <c r="AA27" i="33"/>
  <c r="Z27" i="33"/>
  <c r="Y27" i="33"/>
  <c r="X27" i="33"/>
  <c r="W27" i="33"/>
  <c r="V27" i="33"/>
  <c r="U27" i="33"/>
  <c r="T27" i="33"/>
  <c r="S27" i="33"/>
  <c r="S28" i="33" s="1"/>
  <c r="T28" i="33" s="1"/>
  <c r="U28" i="33" s="1"/>
  <c r="V28" i="33" s="1"/>
  <c r="W28" i="33" s="1"/>
  <c r="X28" i="33" s="1"/>
  <c r="Y28" i="33" s="1"/>
  <c r="Z28" i="33" s="1"/>
  <c r="AA28" i="33" s="1"/>
  <c r="AB28" i="33" s="1"/>
  <c r="N27" i="33"/>
  <c r="M27" i="33"/>
  <c r="L27" i="33"/>
  <c r="K27" i="33"/>
  <c r="J27" i="33"/>
  <c r="I27" i="33"/>
  <c r="H27" i="33"/>
  <c r="G27" i="33"/>
  <c r="F27" i="33"/>
  <c r="E27" i="33"/>
  <c r="E28" i="33" s="1"/>
  <c r="F28" i="33" s="1"/>
  <c r="G28" i="33" s="1"/>
  <c r="H28" i="33" s="1"/>
  <c r="I28" i="33" s="1"/>
  <c r="J28" i="33" s="1"/>
  <c r="K28" i="33" s="1"/>
  <c r="L28" i="33" s="1"/>
  <c r="M28" i="33" s="1"/>
  <c r="N28" i="33" s="1"/>
  <c r="BI14" i="33"/>
  <c r="AU14" i="33"/>
  <c r="AG14" i="33"/>
  <c r="S14" i="33"/>
  <c r="E14" i="33"/>
  <c r="S10" i="33"/>
  <c r="AG10" i="33" s="1"/>
  <c r="AU10" i="33" s="1"/>
  <c r="BI10" i="33" s="1"/>
  <c r="BO9" i="33"/>
  <c r="BA9" i="33"/>
  <c r="AM9" i="33"/>
  <c r="Y9" i="33"/>
  <c r="S9" i="33"/>
  <c r="AG9" i="33" s="1"/>
  <c r="BI9" i="33" s="1"/>
  <c r="K9" i="33"/>
  <c r="BO8" i="33"/>
  <c r="BA8" i="33"/>
  <c r="AM8" i="33"/>
  <c r="Y8" i="33"/>
  <c r="S8" i="33"/>
  <c r="AG8" i="33" s="1"/>
  <c r="BI8" i="33" s="1"/>
  <c r="K8" i="33"/>
  <c r="BO7" i="33"/>
  <c r="BA7" i="33"/>
  <c r="AM7" i="33"/>
  <c r="Y7" i="33"/>
  <c r="S7" i="33"/>
  <c r="AG7" i="33" s="1"/>
  <c r="K7" i="33"/>
  <c r="BO6" i="33"/>
  <c r="BA6" i="33"/>
  <c r="AM6" i="33"/>
  <c r="Y6" i="33"/>
  <c r="S6" i="33"/>
  <c r="AG6" i="33" s="1"/>
  <c r="BI6" i="33" s="1"/>
  <c r="K6" i="33"/>
  <c r="BO5" i="33"/>
  <c r="BA5" i="33"/>
  <c r="AM5" i="33"/>
  <c r="Y5" i="33"/>
  <c r="S5" i="33"/>
  <c r="AG5" i="33" s="1"/>
  <c r="AU5" i="33" s="1"/>
  <c r="BI5" i="33" s="1"/>
  <c r="K5" i="33"/>
  <c r="BO4" i="33"/>
  <c r="BA4" i="33"/>
  <c r="AM4" i="33"/>
  <c r="Y4" i="33"/>
  <c r="S4" i="33"/>
  <c r="AG4" i="33" s="1"/>
  <c r="AU4" i="33" s="1"/>
  <c r="BI4" i="33" s="1"/>
  <c r="K4" i="33"/>
  <c r="BH62" i="31"/>
  <c r="AT62" i="31"/>
  <c r="AF62" i="31"/>
  <c r="R62" i="31"/>
  <c r="D62" i="31"/>
  <c r="BI53" i="31"/>
  <c r="BJ53" i="31" s="1"/>
  <c r="AU53" i="31"/>
  <c r="AV53" i="31" s="1"/>
  <c r="AG53" i="31"/>
  <c r="AH53" i="31" s="1"/>
  <c r="S53" i="31"/>
  <c r="T53" i="31" s="1"/>
  <c r="E53" i="31"/>
  <c r="F53" i="31" s="1"/>
  <c r="BH46" i="31"/>
  <c r="AT46" i="31"/>
  <c r="AF46" i="31"/>
  <c r="R46" i="31"/>
  <c r="D46" i="31"/>
  <c r="E37" i="31"/>
  <c r="F37" i="31" s="1"/>
  <c r="BH30" i="31"/>
  <c r="AT30" i="31"/>
  <c r="AF30" i="31"/>
  <c r="R30" i="31"/>
  <c r="D30" i="31"/>
  <c r="BR27" i="31"/>
  <c r="BQ27" i="31"/>
  <c r="BP27" i="31"/>
  <c r="BO27" i="31"/>
  <c r="BN27" i="31"/>
  <c r="BM27" i="31"/>
  <c r="BL27" i="31"/>
  <c r="BK27" i="31"/>
  <c r="BJ27" i="31"/>
  <c r="BI27" i="31"/>
  <c r="BI28" i="31" s="1"/>
  <c r="BJ28" i="31" s="1"/>
  <c r="BK28" i="31" s="1"/>
  <c r="BL28" i="31" s="1"/>
  <c r="BM28" i="31" s="1"/>
  <c r="BN28" i="31" s="1"/>
  <c r="BO28" i="31" s="1"/>
  <c r="BP28" i="31" s="1"/>
  <c r="BQ28" i="31" s="1"/>
  <c r="BR28" i="31" s="1"/>
  <c r="BD27" i="31"/>
  <c r="BC27" i="31"/>
  <c r="BB27" i="31"/>
  <c r="BA27" i="31"/>
  <c r="AZ27" i="31"/>
  <c r="AY27" i="31"/>
  <c r="AX27" i="31"/>
  <c r="AW27" i="31"/>
  <c r="AV27" i="31"/>
  <c r="AU27" i="31"/>
  <c r="AU28" i="31" s="1"/>
  <c r="AV28" i="31" s="1"/>
  <c r="AW28" i="31" s="1"/>
  <c r="AX28" i="31" s="1"/>
  <c r="AY28" i="31" s="1"/>
  <c r="AZ28" i="31" s="1"/>
  <c r="BA28" i="31" s="1"/>
  <c r="BB28" i="31" s="1"/>
  <c r="BC28" i="31" s="1"/>
  <c r="BD28" i="31" s="1"/>
  <c r="AP27" i="31"/>
  <c r="AO27" i="31"/>
  <c r="AN27" i="31"/>
  <c r="AM27" i="31"/>
  <c r="AL27" i="31"/>
  <c r="AK27" i="31"/>
  <c r="AJ27" i="31"/>
  <c r="AI27" i="31"/>
  <c r="AH27" i="31"/>
  <c r="AG27" i="31"/>
  <c r="AG28" i="31" s="1"/>
  <c r="AH28" i="31" s="1"/>
  <c r="AI28" i="31" s="1"/>
  <c r="AJ28" i="31" s="1"/>
  <c r="AK28" i="31" s="1"/>
  <c r="AL28" i="31" s="1"/>
  <c r="AM28" i="31" s="1"/>
  <c r="AN28" i="31" s="1"/>
  <c r="AO28" i="31" s="1"/>
  <c r="AP28" i="31" s="1"/>
  <c r="AB27" i="31"/>
  <c r="AA27" i="31"/>
  <c r="Z27" i="31"/>
  <c r="Y27" i="31"/>
  <c r="X27" i="31"/>
  <c r="W27" i="31"/>
  <c r="V27" i="31"/>
  <c r="U27" i="31"/>
  <c r="T27" i="31"/>
  <c r="S27" i="31"/>
  <c r="S28" i="31" s="1"/>
  <c r="T28" i="31" s="1"/>
  <c r="U28" i="31" s="1"/>
  <c r="V28" i="31" s="1"/>
  <c r="W28" i="31" s="1"/>
  <c r="X28" i="31" s="1"/>
  <c r="Y28" i="31" s="1"/>
  <c r="Z28" i="31" s="1"/>
  <c r="AA28" i="31" s="1"/>
  <c r="AB28" i="31" s="1"/>
  <c r="N27" i="31"/>
  <c r="M27" i="31"/>
  <c r="L27" i="31"/>
  <c r="K27" i="31"/>
  <c r="J27" i="31"/>
  <c r="I27" i="31"/>
  <c r="H27" i="31"/>
  <c r="G27" i="31"/>
  <c r="F27" i="31"/>
  <c r="E27" i="31"/>
  <c r="E28" i="31" s="1"/>
  <c r="F28" i="31" s="1"/>
  <c r="G28" i="31" s="1"/>
  <c r="H28" i="31" s="1"/>
  <c r="I28" i="31" s="1"/>
  <c r="J28" i="31" s="1"/>
  <c r="K28" i="31" s="1"/>
  <c r="L28" i="31" s="1"/>
  <c r="M28" i="31" s="1"/>
  <c r="N28" i="31" s="1"/>
  <c r="BI14" i="31"/>
  <c r="AU14" i="31"/>
  <c r="AG14" i="31"/>
  <c r="S14" i="31"/>
  <c r="E14" i="31"/>
  <c r="S10" i="31"/>
  <c r="AG10" i="31" s="1"/>
  <c r="AU10" i="31" s="1"/>
  <c r="BI10" i="31" s="1"/>
  <c r="BO9" i="31"/>
  <c r="BA9" i="31"/>
  <c r="AM9" i="31"/>
  <c r="Y9" i="31"/>
  <c r="S9" i="31"/>
  <c r="AG9" i="31" s="1"/>
  <c r="AU9" i="31" s="1"/>
  <c r="BI9" i="31" s="1"/>
  <c r="K9" i="31"/>
  <c r="BO8" i="31"/>
  <c r="BA8" i="31"/>
  <c r="AM8" i="31"/>
  <c r="Y8" i="31"/>
  <c r="S8" i="31"/>
  <c r="AG8" i="31" s="1"/>
  <c r="AU8" i="31" s="1"/>
  <c r="BI8" i="31" s="1"/>
  <c r="K8" i="31"/>
  <c r="BO7" i="31"/>
  <c r="BA7" i="31"/>
  <c r="AM7" i="31"/>
  <c r="Y7" i="31"/>
  <c r="S7" i="31"/>
  <c r="K7" i="31"/>
  <c r="BO6" i="31"/>
  <c r="BA6" i="31"/>
  <c r="AM6" i="31"/>
  <c r="Y6" i="31"/>
  <c r="S6" i="31"/>
  <c r="AG6" i="31" s="1"/>
  <c r="AU6" i="31" s="1"/>
  <c r="BI6" i="31" s="1"/>
  <c r="K6" i="31"/>
  <c r="BO5" i="31"/>
  <c r="BA5" i="31"/>
  <c r="AM5" i="31"/>
  <c r="Y5" i="31"/>
  <c r="S5" i="31"/>
  <c r="AG5" i="31" s="1"/>
  <c r="AU5" i="31" s="1"/>
  <c r="BI5" i="31" s="1"/>
  <c r="K5" i="31"/>
  <c r="BO4" i="31"/>
  <c r="BA4" i="31"/>
  <c r="AM4" i="31"/>
  <c r="Y4" i="31"/>
  <c r="S4" i="31"/>
  <c r="AG4" i="31" s="1"/>
  <c r="AU4" i="31" s="1"/>
  <c r="BI4" i="31" s="1"/>
  <c r="K4" i="31"/>
  <c r="BH62" i="30"/>
  <c r="AT62" i="30"/>
  <c r="AF62" i="30"/>
  <c r="R62" i="30"/>
  <c r="D62" i="30"/>
  <c r="BI53" i="30"/>
  <c r="BJ53" i="30" s="1"/>
  <c r="AU53" i="30"/>
  <c r="AV53" i="30" s="1"/>
  <c r="AG53" i="30"/>
  <c r="AH53" i="30" s="1"/>
  <c r="S53" i="30"/>
  <c r="T53" i="30" s="1"/>
  <c r="E53" i="30"/>
  <c r="F53" i="30" s="1"/>
  <c r="BH46" i="30"/>
  <c r="AT46" i="30"/>
  <c r="AF46" i="30"/>
  <c r="R46" i="30"/>
  <c r="D46" i="30"/>
  <c r="S37" i="30"/>
  <c r="T37" i="30" s="1"/>
  <c r="E37" i="30"/>
  <c r="F37" i="30" s="1"/>
  <c r="BH30" i="30"/>
  <c r="AT30" i="30"/>
  <c r="AF30" i="30"/>
  <c r="R30" i="30"/>
  <c r="D30" i="30"/>
  <c r="BR27" i="30"/>
  <c r="BQ27" i="30"/>
  <c r="BP27" i="30"/>
  <c r="BO27" i="30"/>
  <c r="BN27" i="30"/>
  <c r="BM27" i="30"/>
  <c r="BL27" i="30"/>
  <c r="BK27" i="30"/>
  <c r="BJ27" i="30"/>
  <c r="BI27" i="30"/>
  <c r="BI28" i="30" s="1"/>
  <c r="BJ28" i="30" s="1"/>
  <c r="BK28" i="30" s="1"/>
  <c r="BL28" i="30" s="1"/>
  <c r="BM28" i="30" s="1"/>
  <c r="BN28" i="30" s="1"/>
  <c r="BO28" i="30" s="1"/>
  <c r="BP28" i="30" s="1"/>
  <c r="BQ28" i="30" s="1"/>
  <c r="BR28" i="30" s="1"/>
  <c r="BD27" i="30"/>
  <c r="BC27" i="30"/>
  <c r="BB27" i="30"/>
  <c r="BA27" i="30"/>
  <c r="AZ27" i="30"/>
  <c r="AY27" i="30"/>
  <c r="AX27" i="30"/>
  <c r="AW27" i="30"/>
  <c r="AV27" i="30"/>
  <c r="AU27" i="30"/>
  <c r="AU28" i="30" s="1"/>
  <c r="AV28" i="30" s="1"/>
  <c r="AW28" i="30" s="1"/>
  <c r="AX28" i="30" s="1"/>
  <c r="AY28" i="30" s="1"/>
  <c r="AZ28" i="30" s="1"/>
  <c r="BA28" i="30" s="1"/>
  <c r="BB28" i="30" s="1"/>
  <c r="BC28" i="30" s="1"/>
  <c r="BD28" i="30" s="1"/>
  <c r="AP27" i="30"/>
  <c r="AO27" i="30"/>
  <c r="AN27" i="30"/>
  <c r="AM27" i="30"/>
  <c r="AL27" i="30"/>
  <c r="AK27" i="30"/>
  <c r="AJ27" i="30"/>
  <c r="AI27" i="30"/>
  <c r="AH27" i="30"/>
  <c r="AG27" i="30"/>
  <c r="AG28" i="30" s="1"/>
  <c r="AH28" i="30" s="1"/>
  <c r="AI28" i="30" s="1"/>
  <c r="AJ28" i="30" s="1"/>
  <c r="AK28" i="30" s="1"/>
  <c r="AL28" i="30" s="1"/>
  <c r="AM28" i="30" s="1"/>
  <c r="AN28" i="30" s="1"/>
  <c r="AO28" i="30" s="1"/>
  <c r="AP28" i="30" s="1"/>
  <c r="AB27" i="30"/>
  <c r="AA27" i="30"/>
  <c r="Z27" i="30"/>
  <c r="Y27" i="30"/>
  <c r="X27" i="30"/>
  <c r="W27" i="30"/>
  <c r="V27" i="30"/>
  <c r="U27" i="30"/>
  <c r="T27" i="30"/>
  <c r="S27" i="30"/>
  <c r="S28" i="30" s="1"/>
  <c r="T28" i="30" s="1"/>
  <c r="U28" i="30" s="1"/>
  <c r="V28" i="30" s="1"/>
  <c r="W28" i="30" s="1"/>
  <c r="X28" i="30" s="1"/>
  <c r="Y28" i="30" s="1"/>
  <c r="Z28" i="30" s="1"/>
  <c r="AA28" i="30" s="1"/>
  <c r="AB28" i="30" s="1"/>
  <c r="N27" i="30"/>
  <c r="M27" i="30"/>
  <c r="L27" i="30"/>
  <c r="K27" i="30"/>
  <c r="J27" i="30"/>
  <c r="I27" i="30"/>
  <c r="H27" i="30"/>
  <c r="G27" i="30"/>
  <c r="F27" i="30"/>
  <c r="E27" i="30"/>
  <c r="E28" i="30" s="1"/>
  <c r="F28" i="30" s="1"/>
  <c r="G28" i="30" s="1"/>
  <c r="H28" i="30" s="1"/>
  <c r="I28" i="30" s="1"/>
  <c r="J28" i="30" s="1"/>
  <c r="K28" i="30" s="1"/>
  <c r="L28" i="30" s="1"/>
  <c r="M28" i="30" s="1"/>
  <c r="N28" i="30" s="1"/>
  <c r="BI14" i="30"/>
  <c r="BI48" i="30" s="1"/>
  <c r="AU14" i="30"/>
  <c r="AU48" i="30" s="1"/>
  <c r="AG14" i="30"/>
  <c r="AG48" i="30" s="1"/>
  <c r="S14" i="30"/>
  <c r="E14" i="30"/>
  <c r="S10" i="30"/>
  <c r="AG10" i="30" s="1"/>
  <c r="AU10" i="30" s="1"/>
  <c r="BI10" i="30" s="1"/>
  <c r="BO9" i="30"/>
  <c r="BA9" i="30"/>
  <c r="AM9" i="30"/>
  <c r="Y9" i="30"/>
  <c r="S9" i="30"/>
  <c r="AG9" i="30" s="1"/>
  <c r="AU9" i="30" s="1"/>
  <c r="BI9" i="30" s="1"/>
  <c r="K9" i="30"/>
  <c r="BO8" i="30"/>
  <c r="BA8" i="30"/>
  <c r="AM8" i="30"/>
  <c r="Y8" i="30"/>
  <c r="S8" i="30"/>
  <c r="AG8" i="30" s="1"/>
  <c r="AU8" i="30" s="1"/>
  <c r="BI8" i="30" s="1"/>
  <c r="K8" i="30"/>
  <c r="BO7" i="30"/>
  <c r="BA7" i="30"/>
  <c r="AM7" i="30"/>
  <c r="Y7" i="30"/>
  <c r="S7" i="30"/>
  <c r="AG7" i="30" s="1"/>
  <c r="K7" i="30"/>
  <c r="BO6" i="30"/>
  <c r="BA6" i="30"/>
  <c r="AM6" i="30"/>
  <c r="Y6" i="30"/>
  <c r="S6" i="30"/>
  <c r="AG6" i="30" s="1"/>
  <c r="AU6" i="30" s="1"/>
  <c r="BI6" i="30" s="1"/>
  <c r="K6" i="30"/>
  <c r="BO5" i="30"/>
  <c r="BA5" i="30"/>
  <c r="AM5" i="30"/>
  <c r="Y5" i="30"/>
  <c r="S5" i="30"/>
  <c r="AG5" i="30" s="1"/>
  <c r="AU5" i="30" s="1"/>
  <c r="BI5" i="30" s="1"/>
  <c r="K5" i="30"/>
  <c r="BO4" i="30"/>
  <c r="BA4" i="30"/>
  <c r="AM4" i="30"/>
  <c r="Y4" i="30"/>
  <c r="S4" i="30"/>
  <c r="AG4" i="30" s="1"/>
  <c r="AU4" i="30" s="1"/>
  <c r="BI4" i="30" s="1"/>
  <c r="K4" i="30"/>
  <c r="BH62" i="29"/>
  <c r="AT62" i="29"/>
  <c r="AF62" i="29"/>
  <c r="R62" i="29"/>
  <c r="D62" i="29"/>
  <c r="BI53" i="29"/>
  <c r="BJ53" i="29" s="1"/>
  <c r="AU53" i="29"/>
  <c r="AV53" i="29" s="1"/>
  <c r="AG53" i="29"/>
  <c r="AH53" i="29" s="1"/>
  <c r="S53" i="29"/>
  <c r="T53" i="29" s="1"/>
  <c r="E53" i="29"/>
  <c r="F53" i="29" s="1"/>
  <c r="BI48" i="29"/>
  <c r="AU48" i="29"/>
  <c r="AG48" i="29"/>
  <c r="S48" i="29"/>
  <c r="E48" i="29"/>
  <c r="BH46" i="29"/>
  <c r="AT46" i="29"/>
  <c r="AF46" i="29"/>
  <c r="R46" i="29"/>
  <c r="D46" i="29"/>
  <c r="S37" i="29"/>
  <c r="T37" i="29" s="1"/>
  <c r="E37" i="29"/>
  <c r="F37" i="29" s="1"/>
  <c r="S32" i="29"/>
  <c r="E32" i="29"/>
  <c r="BH30" i="29"/>
  <c r="AT30" i="29"/>
  <c r="AF30" i="29"/>
  <c r="R30" i="29"/>
  <c r="D30" i="29"/>
  <c r="BR27" i="29"/>
  <c r="BQ27" i="29"/>
  <c r="BP27" i="29"/>
  <c r="BO27" i="29"/>
  <c r="BN27" i="29"/>
  <c r="BM27" i="29"/>
  <c r="BL27" i="29"/>
  <c r="BK27" i="29"/>
  <c r="BJ27" i="29"/>
  <c r="BI27" i="29"/>
  <c r="BI28" i="29" s="1"/>
  <c r="BJ28" i="29" s="1"/>
  <c r="BK28" i="29" s="1"/>
  <c r="BL28" i="29" s="1"/>
  <c r="BM28" i="29" s="1"/>
  <c r="BN28" i="29" s="1"/>
  <c r="BO28" i="29" s="1"/>
  <c r="BP28" i="29" s="1"/>
  <c r="BQ28" i="29" s="1"/>
  <c r="BR28" i="29" s="1"/>
  <c r="BD27" i="29"/>
  <c r="BC27" i="29"/>
  <c r="BB27" i="29"/>
  <c r="BA27" i="29"/>
  <c r="AZ27" i="29"/>
  <c r="AY27" i="29"/>
  <c r="AX27" i="29"/>
  <c r="AW27" i="29"/>
  <c r="AV27" i="29"/>
  <c r="AU27" i="29"/>
  <c r="AU28" i="29" s="1"/>
  <c r="AV28" i="29" s="1"/>
  <c r="AW28" i="29" s="1"/>
  <c r="AX28" i="29" s="1"/>
  <c r="AY28" i="29" s="1"/>
  <c r="AZ28" i="29" s="1"/>
  <c r="BA28" i="29" s="1"/>
  <c r="BB28" i="29" s="1"/>
  <c r="BC28" i="29" s="1"/>
  <c r="BD28" i="29" s="1"/>
  <c r="AP27" i="29"/>
  <c r="AO27" i="29"/>
  <c r="AN27" i="29"/>
  <c r="AM27" i="29"/>
  <c r="AL27" i="29"/>
  <c r="AK27" i="29"/>
  <c r="AJ27" i="29"/>
  <c r="AI27" i="29"/>
  <c r="AH27" i="29"/>
  <c r="AG27" i="29"/>
  <c r="AG28" i="29" s="1"/>
  <c r="AH28" i="29" s="1"/>
  <c r="AI28" i="29" s="1"/>
  <c r="AJ28" i="29" s="1"/>
  <c r="AK28" i="29" s="1"/>
  <c r="AL28" i="29" s="1"/>
  <c r="AM28" i="29" s="1"/>
  <c r="AN28" i="29" s="1"/>
  <c r="AO28" i="29" s="1"/>
  <c r="AP28" i="29" s="1"/>
  <c r="AB27" i="29"/>
  <c r="AA27" i="29"/>
  <c r="Z27" i="29"/>
  <c r="Y27" i="29"/>
  <c r="X27" i="29"/>
  <c r="W27" i="29"/>
  <c r="V27" i="29"/>
  <c r="U27" i="29"/>
  <c r="T27" i="29"/>
  <c r="S27" i="29"/>
  <c r="S28" i="29" s="1"/>
  <c r="T28" i="29" s="1"/>
  <c r="U28" i="29" s="1"/>
  <c r="V28" i="29" s="1"/>
  <c r="W28" i="29" s="1"/>
  <c r="X28" i="29" s="1"/>
  <c r="Y28" i="29" s="1"/>
  <c r="Z28" i="29" s="1"/>
  <c r="AA28" i="29" s="1"/>
  <c r="AB28" i="29" s="1"/>
  <c r="N27" i="29"/>
  <c r="M27" i="29"/>
  <c r="L27" i="29"/>
  <c r="K27" i="29"/>
  <c r="J27" i="29"/>
  <c r="I27" i="29"/>
  <c r="H27" i="29"/>
  <c r="G27" i="29"/>
  <c r="F27" i="29"/>
  <c r="E27" i="29"/>
  <c r="E28" i="29" s="1"/>
  <c r="F28" i="29" s="1"/>
  <c r="G28" i="29" s="1"/>
  <c r="H28" i="29" s="1"/>
  <c r="I28" i="29" s="1"/>
  <c r="J28" i="29" s="1"/>
  <c r="K28" i="29" s="1"/>
  <c r="L28" i="29" s="1"/>
  <c r="M28" i="29" s="1"/>
  <c r="N28" i="29" s="1"/>
  <c r="BI14" i="29"/>
  <c r="AU14" i="29"/>
  <c r="AG14" i="29"/>
  <c r="S14" i="29"/>
  <c r="E14" i="29"/>
  <c r="S10" i="29"/>
  <c r="AG10" i="29" s="1"/>
  <c r="AU10" i="29" s="1"/>
  <c r="BI10" i="29" s="1"/>
  <c r="BO9" i="29"/>
  <c r="BA9" i="29"/>
  <c r="AM9" i="29"/>
  <c r="Y9" i="29"/>
  <c r="S9" i="29"/>
  <c r="AG9" i="29" s="1"/>
  <c r="AU9" i="29" s="1"/>
  <c r="BI9" i="29" s="1"/>
  <c r="K9" i="29"/>
  <c r="BO8" i="29"/>
  <c r="BA8" i="29"/>
  <c r="AM8" i="29"/>
  <c r="Y8" i="29"/>
  <c r="S8" i="29"/>
  <c r="AG8" i="29" s="1"/>
  <c r="AU8" i="29" s="1"/>
  <c r="BI8" i="29" s="1"/>
  <c r="K8" i="29"/>
  <c r="BO7" i="29"/>
  <c r="BA7" i="29"/>
  <c r="AM7" i="29"/>
  <c r="Y7" i="29"/>
  <c r="S7" i="29"/>
  <c r="AG7" i="29" s="1"/>
  <c r="K7" i="29"/>
  <c r="BO6" i="29"/>
  <c r="BA6" i="29"/>
  <c r="AM6" i="29"/>
  <c r="Y6" i="29"/>
  <c r="S6" i="29"/>
  <c r="AG6" i="29" s="1"/>
  <c r="AU6" i="29" s="1"/>
  <c r="BI6" i="29" s="1"/>
  <c r="K6" i="29"/>
  <c r="BO5" i="29"/>
  <c r="BA5" i="29"/>
  <c r="AM5" i="29"/>
  <c r="Y5" i="29"/>
  <c r="S5" i="29"/>
  <c r="AG5" i="29" s="1"/>
  <c r="AU5" i="29" s="1"/>
  <c r="BI5" i="29" s="1"/>
  <c r="K5" i="29"/>
  <c r="BO4" i="29"/>
  <c r="BA4" i="29"/>
  <c r="AM4" i="29"/>
  <c r="Y4" i="29"/>
  <c r="S4" i="29"/>
  <c r="AG4" i="29" s="1"/>
  <c r="AU4" i="29" s="1"/>
  <c r="BI4" i="29" s="1"/>
  <c r="K4" i="29"/>
  <c r="BH62" i="28"/>
  <c r="AT62" i="28"/>
  <c r="AF62" i="28"/>
  <c r="R62" i="28"/>
  <c r="D62" i="28"/>
  <c r="BI53" i="28"/>
  <c r="BJ53" i="28" s="1"/>
  <c r="AU53" i="28"/>
  <c r="AV53" i="28" s="1"/>
  <c r="AG53" i="28"/>
  <c r="AH53" i="28" s="1"/>
  <c r="S53" i="28"/>
  <c r="T53" i="28" s="1"/>
  <c r="E53" i="28"/>
  <c r="F53" i="28" s="1"/>
  <c r="BH46" i="28"/>
  <c r="AT46" i="28"/>
  <c r="AF46" i="28"/>
  <c r="R46" i="28"/>
  <c r="D46" i="28"/>
  <c r="S37" i="28"/>
  <c r="T37" i="28" s="1"/>
  <c r="E37" i="28"/>
  <c r="F37" i="28" s="1"/>
  <c r="BH30" i="28"/>
  <c r="AT30" i="28"/>
  <c r="AF30" i="28"/>
  <c r="R30" i="28"/>
  <c r="D30" i="28"/>
  <c r="BR27" i="28"/>
  <c r="BQ27" i="28"/>
  <c r="BP27" i="28"/>
  <c r="BO27" i="28"/>
  <c r="BN27" i="28"/>
  <c r="BM27" i="28"/>
  <c r="BL27" i="28"/>
  <c r="BK27" i="28"/>
  <c r="BJ27" i="28"/>
  <c r="BI27" i="28"/>
  <c r="BI28" i="28" s="1"/>
  <c r="BJ28" i="28" s="1"/>
  <c r="BK28" i="28" s="1"/>
  <c r="BL28" i="28" s="1"/>
  <c r="BM28" i="28" s="1"/>
  <c r="BN28" i="28" s="1"/>
  <c r="BO28" i="28" s="1"/>
  <c r="BP28" i="28" s="1"/>
  <c r="BQ28" i="28" s="1"/>
  <c r="BR28" i="28" s="1"/>
  <c r="BD27" i="28"/>
  <c r="BC27" i="28"/>
  <c r="BB27" i="28"/>
  <c r="BA27" i="28"/>
  <c r="AZ27" i="28"/>
  <c r="AY27" i="28"/>
  <c r="AX27" i="28"/>
  <c r="AW27" i="28"/>
  <c r="AV27" i="28"/>
  <c r="AU27" i="28"/>
  <c r="AU28" i="28" s="1"/>
  <c r="AV28" i="28" s="1"/>
  <c r="AW28" i="28" s="1"/>
  <c r="AX28" i="28" s="1"/>
  <c r="AY28" i="28" s="1"/>
  <c r="AZ28" i="28" s="1"/>
  <c r="BA28" i="28" s="1"/>
  <c r="BB28" i="28" s="1"/>
  <c r="BC28" i="28" s="1"/>
  <c r="BD28" i="28" s="1"/>
  <c r="AP27" i="28"/>
  <c r="AO27" i="28"/>
  <c r="AN27" i="28"/>
  <c r="AM27" i="28"/>
  <c r="AL27" i="28"/>
  <c r="AK27" i="28"/>
  <c r="AJ27" i="28"/>
  <c r="AI27" i="28"/>
  <c r="AH27" i="28"/>
  <c r="AG27" i="28"/>
  <c r="AG28" i="28" s="1"/>
  <c r="AH28" i="28" s="1"/>
  <c r="AI28" i="28" s="1"/>
  <c r="AJ28" i="28" s="1"/>
  <c r="AK28" i="28" s="1"/>
  <c r="AL28" i="28" s="1"/>
  <c r="AM28" i="28" s="1"/>
  <c r="AN28" i="28" s="1"/>
  <c r="AO28" i="28" s="1"/>
  <c r="AP28" i="28" s="1"/>
  <c r="AB27" i="28"/>
  <c r="AA27" i="28"/>
  <c r="Z27" i="28"/>
  <c r="Y27" i="28"/>
  <c r="X27" i="28"/>
  <c r="W27" i="28"/>
  <c r="V27" i="28"/>
  <c r="U27" i="28"/>
  <c r="T27" i="28"/>
  <c r="S27" i="28"/>
  <c r="S28" i="28" s="1"/>
  <c r="T28" i="28" s="1"/>
  <c r="U28" i="28" s="1"/>
  <c r="V28" i="28" s="1"/>
  <c r="W28" i="28" s="1"/>
  <c r="X28" i="28" s="1"/>
  <c r="Y28" i="28" s="1"/>
  <c r="Z28" i="28" s="1"/>
  <c r="AA28" i="28" s="1"/>
  <c r="AB28" i="28" s="1"/>
  <c r="N27" i="28"/>
  <c r="M27" i="28"/>
  <c r="L27" i="28"/>
  <c r="K27" i="28"/>
  <c r="J27" i="28"/>
  <c r="I27" i="28"/>
  <c r="H27" i="28"/>
  <c r="G27" i="28"/>
  <c r="F27" i="28"/>
  <c r="E27" i="28"/>
  <c r="E28" i="28" s="1"/>
  <c r="F28" i="28" s="1"/>
  <c r="G28" i="28" s="1"/>
  <c r="H28" i="28" s="1"/>
  <c r="I28" i="28" s="1"/>
  <c r="J28" i="28" s="1"/>
  <c r="K28" i="28" s="1"/>
  <c r="L28" i="28" s="1"/>
  <c r="M28" i="28" s="1"/>
  <c r="N28" i="28" s="1"/>
  <c r="BI14" i="28"/>
  <c r="BI48" i="28" s="1"/>
  <c r="AU14" i="28"/>
  <c r="AU48" i="28" s="1"/>
  <c r="AG14" i="28"/>
  <c r="AG48" i="28" s="1"/>
  <c r="S14" i="28"/>
  <c r="E14" i="28"/>
  <c r="S10" i="28"/>
  <c r="AG10" i="28" s="1"/>
  <c r="AU10" i="28" s="1"/>
  <c r="BI10" i="28" s="1"/>
  <c r="BO9" i="28"/>
  <c r="BA9" i="28"/>
  <c r="AM9" i="28"/>
  <c r="Y9" i="28"/>
  <c r="S9" i="28"/>
  <c r="AG9" i="28" s="1"/>
  <c r="AU9" i="28" s="1"/>
  <c r="BI9" i="28" s="1"/>
  <c r="K9" i="28"/>
  <c r="BO8" i="28"/>
  <c r="BA8" i="28"/>
  <c r="AM8" i="28"/>
  <c r="Y8" i="28"/>
  <c r="S8" i="28"/>
  <c r="AG8" i="28" s="1"/>
  <c r="AU8" i="28" s="1"/>
  <c r="BI8" i="28" s="1"/>
  <c r="K8" i="28"/>
  <c r="BO7" i="28"/>
  <c r="BA7" i="28"/>
  <c r="AM7" i="28"/>
  <c r="Y7" i="28"/>
  <c r="S7" i="28"/>
  <c r="AG7" i="28" s="1"/>
  <c r="K7" i="28"/>
  <c r="BO6" i="28"/>
  <c r="BA6" i="28"/>
  <c r="AM6" i="28"/>
  <c r="Y6" i="28"/>
  <c r="S6" i="28"/>
  <c r="AG6" i="28" s="1"/>
  <c r="AU6" i="28" s="1"/>
  <c r="BI6" i="28" s="1"/>
  <c r="K6" i="28"/>
  <c r="BO5" i="28"/>
  <c r="BA5" i="28"/>
  <c r="AM5" i="28"/>
  <c r="Y5" i="28"/>
  <c r="S5" i="28"/>
  <c r="AG5" i="28" s="1"/>
  <c r="AU5" i="28" s="1"/>
  <c r="BI5" i="28" s="1"/>
  <c r="K5" i="28"/>
  <c r="BO4" i="28"/>
  <c r="BA4" i="28"/>
  <c r="AM4" i="28"/>
  <c r="Y4" i="28"/>
  <c r="S4" i="28"/>
  <c r="AG4" i="28" s="1"/>
  <c r="AU4" i="28" s="1"/>
  <c r="BI4" i="28" s="1"/>
  <c r="K4" i="28"/>
  <c r="BH62" i="27"/>
  <c r="AT62" i="27"/>
  <c r="AF62" i="27"/>
  <c r="R62" i="27"/>
  <c r="D62" i="27"/>
  <c r="BI53" i="27"/>
  <c r="BJ53" i="27" s="1"/>
  <c r="AU53" i="27"/>
  <c r="AV53" i="27" s="1"/>
  <c r="AG53" i="27"/>
  <c r="AH53" i="27" s="1"/>
  <c r="S53" i="27"/>
  <c r="T53" i="27" s="1"/>
  <c r="E53" i="27"/>
  <c r="F53" i="27" s="1"/>
  <c r="BI48" i="27"/>
  <c r="AU48" i="27"/>
  <c r="AG48" i="27"/>
  <c r="S48" i="27"/>
  <c r="E48" i="27"/>
  <c r="BH46" i="27"/>
  <c r="AT46" i="27"/>
  <c r="AF46" i="27"/>
  <c r="R46" i="27"/>
  <c r="D46" i="27"/>
  <c r="S37" i="27"/>
  <c r="T37" i="27" s="1"/>
  <c r="E37" i="27"/>
  <c r="F37" i="27" s="1"/>
  <c r="S32" i="27"/>
  <c r="E32" i="27"/>
  <c r="BH30" i="27"/>
  <c r="AT30" i="27"/>
  <c r="AF30" i="27"/>
  <c r="R30" i="27"/>
  <c r="D30" i="27"/>
  <c r="BR27" i="27"/>
  <c r="BQ27" i="27"/>
  <c r="BP27" i="27"/>
  <c r="BO27" i="27"/>
  <c r="BN27" i="27"/>
  <c r="BM27" i="27"/>
  <c r="BL27" i="27"/>
  <c r="BK27" i="27"/>
  <c r="BJ27" i="27"/>
  <c r="BI27" i="27"/>
  <c r="BI28" i="27" s="1"/>
  <c r="BJ28" i="27" s="1"/>
  <c r="BK28" i="27" s="1"/>
  <c r="BL28" i="27" s="1"/>
  <c r="BM28" i="27" s="1"/>
  <c r="BN28" i="27" s="1"/>
  <c r="BO28" i="27" s="1"/>
  <c r="BP28" i="27" s="1"/>
  <c r="BQ28" i="27" s="1"/>
  <c r="BR28" i="27" s="1"/>
  <c r="BD27" i="27"/>
  <c r="BC27" i="27"/>
  <c r="BB27" i="27"/>
  <c r="BA27" i="27"/>
  <c r="AZ27" i="27"/>
  <c r="AY27" i="27"/>
  <c r="AX27" i="27"/>
  <c r="AW27" i="27"/>
  <c r="AV27" i="27"/>
  <c r="AU27" i="27"/>
  <c r="AU28" i="27" s="1"/>
  <c r="AV28" i="27" s="1"/>
  <c r="AW28" i="27" s="1"/>
  <c r="AX28" i="27" s="1"/>
  <c r="AY28" i="27" s="1"/>
  <c r="AZ28" i="27" s="1"/>
  <c r="BA28" i="27" s="1"/>
  <c r="BB28" i="27" s="1"/>
  <c r="BC28" i="27" s="1"/>
  <c r="BD28" i="27" s="1"/>
  <c r="AP27" i="27"/>
  <c r="AO27" i="27"/>
  <c r="AN27" i="27"/>
  <c r="AM27" i="27"/>
  <c r="AL27" i="27"/>
  <c r="AK27" i="27"/>
  <c r="AJ27" i="27"/>
  <c r="AI27" i="27"/>
  <c r="AH27" i="27"/>
  <c r="AG27" i="27"/>
  <c r="AG28" i="27" s="1"/>
  <c r="AH28" i="27" s="1"/>
  <c r="AI28" i="27" s="1"/>
  <c r="AJ28" i="27" s="1"/>
  <c r="AK28" i="27" s="1"/>
  <c r="AL28" i="27" s="1"/>
  <c r="AM28" i="27" s="1"/>
  <c r="AN28" i="27" s="1"/>
  <c r="AO28" i="27" s="1"/>
  <c r="AP28" i="27" s="1"/>
  <c r="AB27" i="27"/>
  <c r="AA27" i="27"/>
  <c r="Z27" i="27"/>
  <c r="Y27" i="27"/>
  <c r="X27" i="27"/>
  <c r="W27" i="27"/>
  <c r="V27" i="27"/>
  <c r="U27" i="27"/>
  <c r="T27" i="27"/>
  <c r="S27" i="27"/>
  <c r="S28" i="27" s="1"/>
  <c r="T28" i="27" s="1"/>
  <c r="U28" i="27" s="1"/>
  <c r="V28" i="27" s="1"/>
  <c r="W28" i="27" s="1"/>
  <c r="X28" i="27" s="1"/>
  <c r="Y28" i="27" s="1"/>
  <c r="Z28" i="27" s="1"/>
  <c r="AA28" i="27" s="1"/>
  <c r="AB28" i="27" s="1"/>
  <c r="N27" i="27"/>
  <c r="M27" i="27"/>
  <c r="L27" i="27"/>
  <c r="K27" i="27"/>
  <c r="J27" i="27"/>
  <c r="I27" i="27"/>
  <c r="H27" i="27"/>
  <c r="G27" i="27"/>
  <c r="F27" i="27"/>
  <c r="E27" i="27"/>
  <c r="E28" i="27" s="1"/>
  <c r="F28" i="27" s="1"/>
  <c r="G28" i="27" s="1"/>
  <c r="H28" i="27" s="1"/>
  <c r="I28" i="27" s="1"/>
  <c r="J28" i="27" s="1"/>
  <c r="K28" i="27" s="1"/>
  <c r="L28" i="27" s="1"/>
  <c r="M28" i="27" s="1"/>
  <c r="N28" i="27" s="1"/>
  <c r="BI14" i="27"/>
  <c r="AU14" i="27"/>
  <c r="AG14" i="27"/>
  <c r="S14" i="27"/>
  <c r="E14" i="27"/>
  <c r="S10" i="27"/>
  <c r="AG10" i="27" s="1"/>
  <c r="AU10" i="27" s="1"/>
  <c r="BI10" i="27" s="1"/>
  <c r="BO9" i="27"/>
  <c r="BA9" i="27"/>
  <c r="AM9" i="27"/>
  <c r="Y9" i="27"/>
  <c r="S9" i="27"/>
  <c r="AG9" i="27" s="1"/>
  <c r="AU9" i="27" s="1"/>
  <c r="BI9" i="27" s="1"/>
  <c r="K9" i="27"/>
  <c r="BO8" i="27"/>
  <c r="BA8" i="27"/>
  <c r="AM8" i="27"/>
  <c r="Y8" i="27"/>
  <c r="S8" i="27"/>
  <c r="AG8" i="27" s="1"/>
  <c r="AU8" i="27" s="1"/>
  <c r="BI8" i="27" s="1"/>
  <c r="K8" i="27"/>
  <c r="BO7" i="27"/>
  <c r="BA7" i="27"/>
  <c r="AM7" i="27"/>
  <c r="Y7" i="27"/>
  <c r="S7" i="27"/>
  <c r="AG7" i="27" s="1"/>
  <c r="K7" i="27"/>
  <c r="BO6" i="27"/>
  <c r="BA6" i="27"/>
  <c r="AM6" i="27"/>
  <c r="Y6" i="27"/>
  <c r="S6" i="27"/>
  <c r="AG6" i="27" s="1"/>
  <c r="AU6" i="27" s="1"/>
  <c r="BI6" i="27" s="1"/>
  <c r="K6" i="27"/>
  <c r="BO5" i="27"/>
  <c r="BA5" i="27"/>
  <c r="AM5" i="27"/>
  <c r="Y5" i="27"/>
  <c r="S5" i="27"/>
  <c r="AG5" i="27" s="1"/>
  <c r="AU5" i="27" s="1"/>
  <c r="BI5" i="27" s="1"/>
  <c r="K5" i="27"/>
  <c r="BO4" i="27"/>
  <c r="BA4" i="27"/>
  <c r="AM4" i="27"/>
  <c r="Y4" i="27"/>
  <c r="S4" i="27"/>
  <c r="AG4" i="27" s="1"/>
  <c r="AU4" i="27" s="1"/>
  <c r="BI4" i="27" s="1"/>
  <c r="K4" i="27"/>
  <c r="BH62" i="26"/>
  <c r="AT62" i="26"/>
  <c r="AF62" i="26"/>
  <c r="R62" i="26"/>
  <c r="D62" i="26"/>
  <c r="BI53" i="26"/>
  <c r="BJ53" i="26" s="1"/>
  <c r="AU53" i="26"/>
  <c r="AV53" i="26" s="1"/>
  <c r="AG53" i="26"/>
  <c r="AH53" i="26" s="1"/>
  <c r="S53" i="26"/>
  <c r="T53" i="26" s="1"/>
  <c r="E53" i="26"/>
  <c r="F53" i="26" s="1"/>
  <c r="BH46" i="26"/>
  <c r="AT46" i="26"/>
  <c r="AF46" i="26"/>
  <c r="R46" i="26"/>
  <c r="D46" i="26"/>
  <c r="E37" i="26"/>
  <c r="F37" i="26" s="1"/>
  <c r="BH30" i="26"/>
  <c r="AT30" i="26"/>
  <c r="AF30" i="26"/>
  <c r="R30" i="26"/>
  <c r="D30" i="26"/>
  <c r="BR27" i="26"/>
  <c r="BQ27" i="26"/>
  <c r="BP27" i="26"/>
  <c r="BO27" i="26"/>
  <c r="BN27" i="26"/>
  <c r="BM27" i="26"/>
  <c r="BL27" i="26"/>
  <c r="BK27" i="26"/>
  <c r="BJ27" i="26"/>
  <c r="BI27" i="26"/>
  <c r="BI28" i="26" s="1"/>
  <c r="BJ28" i="26" s="1"/>
  <c r="BK28" i="26" s="1"/>
  <c r="BL28" i="26" s="1"/>
  <c r="BM28" i="26" s="1"/>
  <c r="BN28" i="26" s="1"/>
  <c r="BO28" i="26" s="1"/>
  <c r="BP28" i="26" s="1"/>
  <c r="BQ28" i="26" s="1"/>
  <c r="BR28" i="26" s="1"/>
  <c r="BD27" i="26"/>
  <c r="BC27" i="26"/>
  <c r="BB27" i="26"/>
  <c r="BA27" i="26"/>
  <c r="AZ27" i="26"/>
  <c r="AY27" i="26"/>
  <c r="AX27" i="26"/>
  <c r="AW27" i="26"/>
  <c r="AV27" i="26"/>
  <c r="AU27" i="26"/>
  <c r="AU28" i="26" s="1"/>
  <c r="AV28" i="26" s="1"/>
  <c r="AW28" i="26" s="1"/>
  <c r="AX28" i="26" s="1"/>
  <c r="AY28" i="26" s="1"/>
  <c r="AZ28" i="26" s="1"/>
  <c r="BA28" i="26" s="1"/>
  <c r="BB28" i="26" s="1"/>
  <c r="BC28" i="26" s="1"/>
  <c r="BD28" i="26" s="1"/>
  <c r="AP27" i="26"/>
  <c r="AO27" i="26"/>
  <c r="AN27" i="26"/>
  <c r="AM27" i="26"/>
  <c r="AL27" i="26"/>
  <c r="AK27" i="26"/>
  <c r="AJ27" i="26"/>
  <c r="AI27" i="26"/>
  <c r="AH27" i="26"/>
  <c r="AG27" i="26"/>
  <c r="AG28" i="26" s="1"/>
  <c r="AH28" i="26" s="1"/>
  <c r="AI28" i="26" s="1"/>
  <c r="AJ28" i="26" s="1"/>
  <c r="AK28" i="26" s="1"/>
  <c r="AL28" i="26" s="1"/>
  <c r="AM28" i="26" s="1"/>
  <c r="AN28" i="26" s="1"/>
  <c r="AO28" i="26" s="1"/>
  <c r="AP28" i="26" s="1"/>
  <c r="AB27" i="26"/>
  <c r="AA27" i="26"/>
  <c r="Z27" i="26"/>
  <c r="Y27" i="26"/>
  <c r="X27" i="26"/>
  <c r="W27" i="26"/>
  <c r="V27" i="26"/>
  <c r="U27" i="26"/>
  <c r="T27" i="26"/>
  <c r="S27" i="26"/>
  <c r="S28" i="26" s="1"/>
  <c r="T28" i="26" s="1"/>
  <c r="U28" i="26" s="1"/>
  <c r="V28" i="26" s="1"/>
  <c r="W28" i="26" s="1"/>
  <c r="X28" i="26" s="1"/>
  <c r="Y28" i="26" s="1"/>
  <c r="Z28" i="26" s="1"/>
  <c r="AA28" i="26" s="1"/>
  <c r="AB28" i="26" s="1"/>
  <c r="N27" i="26"/>
  <c r="M27" i="26"/>
  <c r="L27" i="26"/>
  <c r="K27" i="26"/>
  <c r="J27" i="26"/>
  <c r="I27" i="26"/>
  <c r="H27" i="26"/>
  <c r="G27" i="26"/>
  <c r="F27" i="26"/>
  <c r="E27" i="26"/>
  <c r="E28" i="26" s="1"/>
  <c r="F28" i="26" s="1"/>
  <c r="G28" i="26" s="1"/>
  <c r="H28" i="26" s="1"/>
  <c r="I28" i="26" s="1"/>
  <c r="J28" i="26" s="1"/>
  <c r="K28" i="26" s="1"/>
  <c r="L28" i="26" s="1"/>
  <c r="M28" i="26" s="1"/>
  <c r="N28" i="26" s="1"/>
  <c r="BI14" i="26"/>
  <c r="AU14" i="26"/>
  <c r="AG14" i="26"/>
  <c r="S14" i="26"/>
  <c r="E14" i="26"/>
  <c r="S10" i="26"/>
  <c r="AG10" i="26" s="1"/>
  <c r="AU10" i="26" s="1"/>
  <c r="BI10" i="26" s="1"/>
  <c r="BO9" i="26"/>
  <c r="BA9" i="26"/>
  <c r="AM9" i="26"/>
  <c r="Y9" i="26"/>
  <c r="S9" i="26"/>
  <c r="AG9" i="26" s="1"/>
  <c r="AU9" i="26" s="1"/>
  <c r="BI9" i="26" s="1"/>
  <c r="K9" i="26"/>
  <c r="BO8" i="26"/>
  <c r="BA8" i="26"/>
  <c r="AM8" i="26"/>
  <c r="Y8" i="26"/>
  <c r="S8" i="26"/>
  <c r="AG8" i="26" s="1"/>
  <c r="AU8" i="26" s="1"/>
  <c r="BI8" i="26" s="1"/>
  <c r="K8" i="26"/>
  <c r="BO7" i="26"/>
  <c r="BA7" i="26"/>
  <c r="AM7" i="26"/>
  <c r="Y7" i="26"/>
  <c r="S7" i="26"/>
  <c r="K7" i="26"/>
  <c r="BO6" i="26"/>
  <c r="BA6" i="26"/>
  <c r="AM6" i="26"/>
  <c r="Y6" i="26"/>
  <c r="S6" i="26"/>
  <c r="AG6" i="26" s="1"/>
  <c r="AU6" i="26" s="1"/>
  <c r="BI6" i="26" s="1"/>
  <c r="K6" i="26"/>
  <c r="BO5" i="26"/>
  <c r="BA5" i="26"/>
  <c r="AM5" i="26"/>
  <c r="Y5" i="26"/>
  <c r="S5" i="26"/>
  <c r="AG5" i="26" s="1"/>
  <c r="AU5" i="26" s="1"/>
  <c r="BI5" i="26" s="1"/>
  <c r="K5" i="26"/>
  <c r="BO4" i="26"/>
  <c r="BA4" i="26"/>
  <c r="AM4" i="26"/>
  <c r="Y4" i="26"/>
  <c r="S4" i="26"/>
  <c r="AG4" i="26" s="1"/>
  <c r="AU4" i="26" s="1"/>
  <c r="BI4" i="26" s="1"/>
  <c r="K4" i="26"/>
  <c r="BH62" i="25"/>
  <c r="AT62" i="25"/>
  <c r="AF62" i="25"/>
  <c r="R62" i="25"/>
  <c r="D62" i="25"/>
  <c r="BI53" i="25"/>
  <c r="BJ53" i="25" s="1"/>
  <c r="AU53" i="25"/>
  <c r="AG53" i="25"/>
  <c r="AH53" i="25" s="1"/>
  <c r="S53" i="25"/>
  <c r="T53" i="25" s="1"/>
  <c r="E53" i="25"/>
  <c r="F53" i="25" s="1"/>
  <c r="BI48" i="25"/>
  <c r="AG48" i="25"/>
  <c r="S48" i="25"/>
  <c r="E48" i="25"/>
  <c r="BH46" i="25"/>
  <c r="AT46" i="25"/>
  <c r="AF46" i="25"/>
  <c r="R46" i="25"/>
  <c r="D46" i="25"/>
  <c r="S37" i="25"/>
  <c r="T37" i="25" s="1"/>
  <c r="E37" i="25"/>
  <c r="F37" i="25" s="1"/>
  <c r="S32" i="25"/>
  <c r="E32" i="25"/>
  <c r="BH30" i="25"/>
  <c r="AT30" i="25"/>
  <c r="AF30" i="25"/>
  <c r="R30" i="25"/>
  <c r="D30" i="25"/>
  <c r="BR27" i="25"/>
  <c r="BQ27" i="25"/>
  <c r="BP27" i="25"/>
  <c r="BO27" i="25"/>
  <c r="BN27" i="25"/>
  <c r="BM27" i="25"/>
  <c r="BL27" i="25"/>
  <c r="BK27" i="25"/>
  <c r="BJ27" i="25"/>
  <c r="BI27" i="25"/>
  <c r="BI28" i="25" s="1"/>
  <c r="BJ28" i="25" s="1"/>
  <c r="BK28" i="25" s="1"/>
  <c r="BL28" i="25" s="1"/>
  <c r="BM28" i="25" s="1"/>
  <c r="BN28" i="25" s="1"/>
  <c r="BO28" i="25" s="1"/>
  <c r="BP28" i="25" s="1"/>
  <c r="BQ28" i="25" s="1"/>
  <c r="BR28" i="25" s="1"/>
  <c r="BD27" i="25"/>
  <c r="BC27" i="25"/>
  <c r="BB27" i="25"/>
  <c r="BA27" i="25"/>
  <c r="AZ27" i="25"/>
  <c r="AY27" i="25"/>
  <c r="AX27" i="25"/>
  <c r="AW27" i="25"/>
  <c r="AV27" i="25"/>
  <c r="AU27" i="25"/>
  <c r="AU28" i="25" s="1"/>
  <c r="AV28" i="25" s="1"/>
  <c r="AW28" i="25" s="1"/>
  <c r="AX28" i="25" s="1"/>
  <c r="AY28" i="25" s="1"/>
  <c r="AZ28" i="25" s="1"/>
  <c r="BA28" i="25" s="1"/>
  <c r="BB28" i="25" s="1"/>
  <c r="BC28" i="25" s="1"/>
  <c r="BD28" i="25" s="1"/>
  <c r="AP27" i="25"/>
  <c r="AO27" i="25"/>
  <c r="AN27" i="25"/>
  <c r="AM27" i="25"/>
  <c r="AL27" i="25"/>
  <c r="AK27" i="25"/>
  <c r="AJ27" i="25"/>
  <c r="AI27" i="25"/>
  <c r="AH27" i="25"/>
  <c r="AG27" i="25"/>
  <c r="AG28" i="25" s="1"/>
  <c r="AH28" i="25" s="1"/>
  <c r="AI28" i="25" s="1"/>
  <c r="AJ28" i="25" s="1"/>
  <c r="AK28" i="25" s="1"/>
  <c r="AL28" i="25" s="1"/>
  <c r="AM28" i="25" s="1"/>
  <c r="AN28" i="25" s="1"/>
  <c r="AO28" i="25" s="1"/>
  <c r="AP28" i="25" s="1"/>
  <c r="AB27" i="25"/>
  <c r="AA27" i="25"/>
  <c r="Z27" i="25"/>
  <c r="Y27" i="25"/>
  <c r="X27" i="25"/>
  <c r="W27" i="25"/>
  <c r="V27" i="25"/>
  <c r="U27" i="25"/>
  <c r="T27" i="25"/>
  <c r="S27" i="25"/>
  <c r="S28" i="25" s="1"/>
  <c r="T28" i="25" s="1"/>
  <c r="U28" i="25" s="1"/>
  <c r="V28" i="25" s="1"/>
  <c r="W28" i="25" s="1"/>
  <c r="X28" i="25" s="1"/>
  <c r="Y28" i="25" s="1"/>
  <c r="Z28" i="25" s="1"/>
  <c r="AA28" i="25" s="1"/>
  <c r="AB28" i="25" s="1"/>
  <c r="N27" i="25"/>
  <c r="M27" i="25"/>
  <c r="L27" i="25"/>
  <c r="K27" i="25"/>
  <c r="J27" i="25"/>
  <c r="I27" i="25"/>
  <c r="H27" i="25"/>
  <c r="G27" i="25"/>
  <c r="F27" i="25"/>
  <c r="E27" i="25"/>
  <c r="E28" i="25" s="1"/>
  <c r="F28" i="25" s="1"/>
  <c r="G28" i="25" s="1"/>
  <c r="H28" i="25" s="1"/>
  <c r="I28" i="25" s="1"/>
  <c r="J28" i="25" s="1"/>
  <c r="K28" i="25" s="1"/>
  <c r="L28" i="25" s="1"/>
  <c r="M28" i="25" s="1"/>
  <c r="N28" i="25" s="1"/>
  <c r="BI16" i="25"/>
  <c r="BI14" i="25"/>
  <c r="AU14" i="25"/>
  <c r="AG14" i="25"/>
  <c r="S14" i="25"/>
  <c r="E14" i="25"/>
  <c r="S10" i="25"/>
  <c r="AG10" i="25" s="1"/>
  <c r="AU10" i="25" s="1"/>
  <c r="BI10" i="25" s="1"/>
  <c r="BO9" i="25"/>
  <c r="BA9" i="25"/>
  <c r="AM9" i="25"/>
  <c r="Y9" i="25"/>
  <c r="S9" i="25"/>
  <c r="AG9" i="25" s="1"/>
  <c r="AU9" i="25" s="1"/>
  <c r="BI9" i="25" s="1"/>
  <c r="K9" i="25"/>
  <c r="BO8" i="25"/>
  <c r="BA8" i="25"/>
  <c r="AM8" i="25"/>
  <c r="Y8" i="25"/>
  <c r="S8" i="25"/>
  <c r="AG8" i="25" s="1"/>
  <c r="AU8" i="25" s="1"/>
  <c r="BI8" i="25" s="1"/>
  <c r="K8" i="25"/>
  <c r="BO7" i="25"/>
  <c r="BA7" i="25"/>
  <c r="AM7" i="25"/>
  <c r="Y7" i="25"/>
  <c r="S7" i="25"/>
  <c r="AG7" i="25" s="1"/>
  <c r="K7" i="25"/>
  <c r="BO6" i="25"/>
  <c r="BA6" i="25"/>
  <c r="AM6" i="25"/>
  <c r="Y6" i="25"/>
  <c r="S6" i="25"/>
  <c r="AG6" i="25" s="1"/>
  <c r="AU6" i="25" s="1"/>
  <c r="BI6" i="25" s="1"/>
  <c r="K6" i="25"/>
  <c r="BO5" i="25"/>
  <c r="BA5" i="25"/>
  <c r="AM5" i="25"/>
  <c r="Y5" i="25"/>
  <c r="S5" i="25"/>
  <c r="AG5" i="25" s="1"/>
  <c r="AU5" i="25" s="1"/>
  <c r="BI5" i="25" s="1"/>
  <c r="K5" i="25"/>
  <c r="BO4" i="25"/>
  <c r="BA4" i="25"/>
  <c r="AM4" i="25"/>
  <c r="Y4" i="25"/>
  <c r="S4" i="25"/>
  <c r="AG4" i="25" s="1"/>
  <c r="AU4" i="25" s="1"/>
  <c r="BI4" i="25" s="1"/>
  <c r="K4" i="25"/>
  <c r="K14" i="21"/>
  <c r="L14" i="21"/>
  <c r="M14" i="21"/>
  <c r="M13" i="21"/>
  <c r="L13" i="21"/>
  <c r="K13" i="21"/>
  <c r="J14" i="21"/>
  <c r="J13" i="21"/>
  <c r="I14" i="21"/>
  <c r="I13" i="21"/>
  <c r="H14" i="21"/>
  <c r="H13" i="21"/>
  <c r="G14" i="21"/>
  <c r="G13" i="21"/>
  <c r="BH62" i="24"/>
  <c r="AT62" i="24"/>
  <c r="AF62" i="24"/>
  <c r="R62" i="24"/>
  <c r="D62" i="24"/>
  <c r="BI53" i="24"/>
  <c r="BJ53" i="24" s="1"/>
  <c r="AU53" i="24"/>
  <c r="AV53" i="24" s="1"/>
  <c r="AG53" i="24"/>
  <c r="AH53" i="24" s="1"/>
  <c r="S53" i="24"/>
  <c r="T53" i="24" s="1"/>
  <c r="E53" i="24"/>
  <c r="F53" i="24" s="1"/>
  <c r="BH46" i="24"/>
  <c r="AT46" i="24"/>
  <c r="AF46" i="24"/>
  <c r="R46" i="24"/>
  <c r="D46" i="24"/>
  <c r="S37" i="24"/>
  <c r="T37" i="24" s="1"/>
  <c r="E37" i="24"/>
  <c r="F37" i="24" s="1"/>
  <c r="BH30" i="24"/>
  <c r="AT30" i="24"/>
  <c r="AF30" i="24"/>
  <c r="R30" i="24"/>
  <c r="D30" i="24"/>
  <c r="BR27" i="24"/>
  <c r="BQ27" i="24"/>
  <c r="BP27" i="24"/>
  <c r="BO27" i="24"/>
  <c r="BN27" i="24"/>
  <c r="BM27" i="24"/>
  <c r="BL27" i="24"/>
  <c r="BK27" i="24"/>
  <c r="BJ27" i="24"/>
  <c r="BI27" i="24"/>
  <c r="BI28" i="24" s="1"/>
  <c r="BJ28" i="24" s="1"/>
  <c r="BK28" i="24" s="1"/>
  <c r="BL28" i="24" s="1"/>
  <c r="BM28" i="24" s="1"/>
  <c r="BN28" i="24" s="1"/>
  <c r="BO28" i="24" s="1"/>
  <c r="BP28" i="24" s="1"/>
  <c r="BQ28" i="24" s="1"/>
  <c r="BR28" i="24" s="1"/>
  <c r="BD27" i="24"/>
  <c r="BC27" i="24"/>
  <c r="BB27" i="24"/>
  <c r="BA27" i="24"/>
  <c r="AZ27" i="24"/>
  <c r="AY27" i="24"/>
  <c r="AX27" i="24"/>
  <c r="AW27" i="24"/>
  <c r="AV27" i="24"/>
  <c r="AU27" i="24"/>
  <c r="AU28" i="24" s="1"/>
  <c r="AV28" i="24" s="1"/>
  <c r="AW28" i="24" s="1"/>
  <c r="AX28" i="24" s="1"/>
  <c r="AY28" i="24" s="1"/>
  <c r="AZ28" i="24" s="1"/>
  <c r="BA28" i="24" s="1"/>
  <c r="BB28" i="24" s="1"/>
  <c r="BC28" i="24" s="1"/>
  <c r="BD28" i="24" s="1"/>
  <c r="AP27" i="24"/>
  <c r="AO27" i="24"/>
  <c r="AN27" i="24"/>
  <c r="AM27" i="24"/>
  <c r="AL27" i="24"/>
  <c r="AK27" i="24"/>
  <c r="AJ27" i="24"/>
  <c r="AI27" i="24"/>
  <c r="AH27" i="24"/>
  <c r="AG27" i="24"/>
  <c r="AG28" i="24" s="1"/>
  <c r="AH28" i="24" s="1"/>
  <c r="AI28" i="24" s="1"/>
  <c r="AJ28" i="24" s="1"/>
  <c r="AK28" i="24" s="1"/>
  <c r="AL28" i="24" s="1"/>
  <c r="AM28" i="24" s="1"/>
  <c r="AN28" i="24" s="1"/>
  <c r="AO28" i="24" s="1"/>
  <c r="AP28" i="24" s="1"/>
  <c r="AB27" i="24"/>
  <c r="AA27" i="24"/>
  <c r="Z27" i="24"/>
  <c r="Y27" i="24"/>
  <c r="X27" i="24"/>
  <c r="W27" i="24"/>
  <c r="V27" i="24"/>
  <c r="U27" i="24"/>
  <c r="T27" i="24"/>
  <c r="S27" i="24"/>
  <c r="S28" i="24" s="1"/>
  <c r="T28" i="24" s="1"/>
  <c r="U28" i="24" s="1"/>
  <c r="V28" i="24" s="1"/>
  <c r="W28" i="24" s="1"/>
  <c r="X28" i="24" s="1"/>
  <c r="Y28" i="24" s="1"/>
  <c r="Z28" i="24" s="1"/>
  <c r="AA28" i="24" s="1"/>
  <c r="AB28" i="24" s="1"/>
  <c r="N27" i="24"/>
  <c r="M27" i="24"/>
  <c r="L27" i="24"/>
  <c r="K27" i="24"/>
  <c r="J27" i="24"/>
  <c r="I27" i="24"/>
  <c r="H27" i="24"/>
  <c r="G27" i="24"/>
  <c r="F27" i="24"/>
  <c r="E27" i="24"/>
  <c r="E28" i="24" s="1"/>
  <c r="F28" i="24" s="1"/>
  <c r="G28" i="24" s="1"/>
  <c r="H28" i="24" s="1"/>
  <c r="I28" i="24" s="1"/>
  <c r="J28" i="24" s="1"/>
  <c r="K28" i="24" s="1"/>
  <c r="L28" i="24" s="1"/>
  <c r="M28" i="24" s="1"/>
  <c r="N28" i="24" s="1"/>
  <c r="BI14" i="24"/>
  <c r="BI48" i="24" s="1"/>
  <c r="AU14" i="24"/>
  <c r="AU48" i="24" s="1"/>
  <c r="AG14" i="24"/>
  <c r="AG48" i="24" s="1"/>
  <c r="S14" i="24"/>
  <c r="E14" i="24"/>
  <c r="S10" i="24"/>
  <c r="AG10" i="24" s="1"/>
  <c r="AU10" i="24" s="1"/>
  <c r="BI10" i="24" s="1"/>
  <c r="BO9" i="24"/>
  <c r="BA9" i="24"/>
  <c r="AM9" i="24"/>
  <c r="Y9" i="24"/>
  <c r="S9" i="24"/>
  <c r="AG9" i="24" s="1"/>
  <c r="AU9" i="24" s="1"/>
  <c r="BI9" i="24" s="1"/>
  <c r="K9" i="24"/>
  <c r="BO8" i="24"/>
  <c r="BA8" i="24"/>
  <c r="AM8" i="24"/>
  <c r="Y8" i="24"/>
  <c r="S8" i="24"/>
  <c r="AG8" i="24" s="1"/>
  <c r="AU8" i="24" s="1"/>
  <c r="BI8" i="24" s="1"/>
  <c r="K8" i="24"/>
  <c r="BO7" i="24"/>
  <c r="BA7" i="24"/>
  <c r="AM7" i="24"/>
  <c r="Y7" i="24"/>
  <c r="S7" i="24"/>
  <c r="AG7" i="24" s="1"/>
  <c r="K7" i="24"/>
  <c r="BO6" i="24"/>
  <c r="BA6" i="24"/>
  <c r="AM6" i="24"/>
  <c r="Y6" i="24"/>
  <c r="S6" i="24"/>
  <c r="AG6" i="24" s="1"/>
  <c r="AU6" i="24" s="1"/>
  <c r="BI6" i="24" s="1"/>
  <c r="K6" i="24"/>
  <c r="BO5" i="24"/>
  <c r="BA5" i="24"/>
  <c r="AM5" i="24"/>
  <c r="Y5" i="24"/>
  <c r="S5" i="24"/>
  <c r="AG5" i="24" s="1"/>
  <c r="AU5" i="24" s="1"/>
  <c r="BI5" i="24" s="1"/>
  <c r="K5" i="24"/>
  <c r="BO4" i="24"/>
  <c r="BA4" i="24"/>
  <c r="AM4" i="24"/>
  <c r="Y4" i="24"/>
  <c r="S4" i="24"/>
  <c r="AG4" i="24" s="1"/>
  <c r="AU4" i="24" s="1"/>
  <c r="BI4" i="24" s="1"/>
  <c r="K4" i="24"/>
  <c r="BH62" i="23"/>
  <c r="AT62" i="23"/>
  <c r="AF62" i="23"/>
  <c r="R62" i="23"/>
  <c r="D62" i="23"/>
  <c r="BI53" i="23"/>
  <c r="BJ53" i="23" s="1"/>
  <c r="AU53" i="23"/>
  <c r="AV53" i="23" s="1"/>
  <c r="AG53" i="23"/>
  <c r="AH53" i="23" s="1"/>
  <c r="S53" i="23"/>
  <c r="T53" i="23" s="1"/>
  <c r="E53" i="23"/>
  <c r="F53" i="23" s="1"/>
  <c r="BI48" i="23"/>
  <c r="AU48" i="23"/>
  <c r="AG48" i="23"/>
  <c r="S48" i="23"/>
  <c r="E48" i="23"/>
  <c r="BH46" i="23"/>
  <c r="AT46" i="23"/>
  <c r="AF46" i="23"/>
  <c r="R46" i="23"/>
  <c r="D46" i="23"/>
  <c r="S37" i="23"/>
  <c r="T37" i="23" s="1"/>
  <c r="E37" i="23"/>
  <c r="F37" i="23" s="1"/>
  <c r="S32" i="23"/>
  <c r="E32" i="23"/>
  <c r="BH30" i="23"/>
  <c r="AT30" i="23"/>
  <c r="AF30" i="23"/>
  <c r="R30" i="23"/>
  <c r="D30" i="23"/>
  <c r="BR27" i="23"/>
  <c r="BQ27" i="23"/>
  <c r="BP27" i="23"/>
  <c r="BO27" i="23"/>
  <c r="BN27" i="23"/>
  <c r="BM27" i="23"/>
  <c r="BL27" i="23"/>
  <c r="BK27" i="23"/>
  <c r="BJ27" i="23"/>
  <c r="BI27" i="23"/>
  <c r="BI28" i="23" s="1"/>
  <c r="BJ28" i="23" s="1"/>
  <c r="BK28" i="23" s="1"/>
  <c r="BL28" i="23" s="1"/>
  <c r="BM28" i="23" s="1"/>
  <c r="BN28" i="23" s="1"/>
  <c r="BO28" i="23" s="1"/>
  <c r="BP28" i="23" s="1"/>
  <c r="BQ28" i="23" s="1"/>
  <c r="BR28" i="23" s="1"/>
  <c r="BD27" i="23"/>
  <c r="BC27" i="23"/>
  <c r="BB27" i="23"/>
  <c r="BA27" i="23"/>
  <c r="AZ27" i="23"/>
  <c r="AY27" i="23"/>
  <c r="AX27" i="23"/>
  <c r="AW27" i="23"/>
  <c r="AV27" i="23"/>
  <c r="AU27" i="23"/>
  <c r="AU28" i="23" s="1"/>
  <c r="AV28" i="23" s="1"/>
  <c r="AW28" i="23" s="1"/>
  <c r="AX28" i="23" s="1"/>
  <c r="AY28" i="23" s="1"/>
  <c r="AZ28" i="23" s="1"/>
  <c r="BA28" i="23" s="1"/>
  <c r="BB28" i="23" s="1"/>
  <c r="BC28" i="23" s="1"/>
  <c r="BD28" i="23" s="1"/>
  <c r="AP27" i="23"/>
  <c r="AO27" i="23"/>
  <c r="AN27" i="23"/>
  <c r="AM27" i="23"/>
  <c r="AL27" i="23"/>
  <c r="AK27" i="23"/>
  <c r="AJ27" i="23"/>
  <c r="AI27" i="23"/>
  <c r="AH27" i="23"/>
  <c r="AG27" i="23"/>
  <c r="AG28" i="23" s="1"/>
  <c r="AH28" i="23" s="1"/>
  <c r="AI28" i="23" s="1"/>
  <c r="AJ28" i="23" s="1"/>
  <c r="AK28" i="23" s="1"/>
  <c r="AL28" i="23" s="1"/>
  <c r="AM28" i="23" s="1"/>
  <c r="AN28" i="23" s="1"/>
  <c r="AO28" i="23" s="1"/>
  <c r="AP28" i="23" s="1"/>
  <c r="AB27" i="23"/>
  <c r="AA27" i="23"/>
  <c r="Z27" i="23"/>
  <c r="Y27" i="23"/>
  <c r="X27" i="23"/>
  <c r="W27" i="23"/>
  <c r="V27" i="23"/>
  <c r="U27" i="23"/>
  <c r="T27" i="23"/>
  <c r="S27" i="23"/>
  <c r="S28" i="23" s="1"/>
  <c r="T28" i="23" s="1"/>
  <c r="U28" i="23" s="1"/>
  <c r="V28" i="23" s="1"/>
  <c r="W28" i="23" s="1"/>
  <c r="X28" i="23" s="1"/>
  <c r="Y28" i="23" s="1"/>
  <c r="Z28" i="23" s="1"/>
  <c r="AA28" i="23" s="1"/>
  <c r="AB28" i="23" s="1"/>
  <c r="N27" i="23"/>
  <c r="M27" i="23"/>
  <c r="L27" i="23"/>
  <c r="K27" i="23"/>
  <c r="J27" i="23"/>
  <c r="I27" i="23"/>
  <c r="H27" i="23"/>
  <c r="G27" i="23"/>
  <c r="F27" i="23"/>
  <c r="E27" i="23"/>
  <c r="E28" i="23" s="1"/>
  <c r="F28" i="23" s="1"/>
  <c r="G28" i="23" s="1"/>
  <c r="H28" i="23" s="1"/>
  <c r="I28" i="23" s="1"/>
  <c r="J28" i="23" s="1"/>
  <c r="K28" i="23" s="1"/>
  <c r="L28" i="23" s="1"/>
  <c r="M28" i="23" s="1"/>
  <c r="N28" i="23" s="1"/>
  <c r="BI14" i="23"/>
  <c r="AU14" i="23"/>
  <c r="AG14" i="23"/>
  <c r="S14" i="23"/>
  <c r="E14" i="23"/>
  <c r="S10" i="23"/>
  <c r="AG10" i="23" s="1"/>
  <c r="AU10" i="23" s="1"/>
  <c r="BI10" i="23" s="1"/>
  <c r="BO9" i="23"/>
  <c r="BA9" i="23"/>
  <c r="AM9" i="23"/>
  <c r="Y9" i="23"/>
  <c r="S9" i="23"/>
  <c r="AG9" i="23" s="1"/>
  <c r="AU9" i="23" s="1"/>
  <c r="BI9" i="23" s="1"/>
  <c r="K9" i="23"/>
  <c r="BO8" i="23"/>
  <c r="BA8" i="23"/>
  <c r="AM8" i="23"/>
  <c r="Y8" i="23"/>
  <c r="S8" i="23"/>
  <c r="AG8" i="23" s="1"/>
  <c r="AU8" i="23" s="1"/>
  <c r="BI8" i="23" s="1"/>
  <c r="K8" i="23"/>
  <c r="BO7" i="23"/>
  <c r="BA7" i="23"/>
  <c r="AM7" i="23"/>
  <c r="Y7" i="23"/>
  <c r="S7" i="23"/>
  <c r="AG7" i="23" s="1"/>
  <c r="K7" i="23"/>
  <c r="BO6" i="23"/>
  <c r="BA6" i="23"/>
  <c r="AM6" i="23"/>
  <c r="Y6" i="23"/>
  <c r="S6" i="23"/>
  <c r="AG6" i="23" s="1"/>
  <c r="AU6" i="23" s="1"/>
  <c r="BI6" i="23" s="1"/>
  <c r="K6" i="23"/>
  <c r="BO5" i="23"/>
  <c r="BA5" i="23"/>
  <c r="AM5" i="23"/>
  <c r="Y5" i="23"/>
  <c r="S5" i="23"/>
  <c r="AG5" i="23" s="1"/>
  <c r="AU5" i="23" s="1"/>
  <c r="BI5" i="23" s="1"/>
  <c r="K5" i="23"/>
  <c r="BO4" i="23"/>
  <c r="BA4" i="23"/>
  <c r="AM4" i="23"/>
  <c r="Y4" i="23"/>
  <c r="S4" i="23"/>
  <c r="AG4" i="23" s="1"/>
  <c r="AU4" i="23" s="1"/>
  <c r="BI4" i="23" s="1"/>
  <c r="K4" i="23"/>
  <c r="BI10" i="22"/>
  <c r="BI7" i="22"/>
  <c r="BI6" i="22"/>
  <c r="BI5" i="22"/>
  <c r="BI4" i="22"/>
  <c r="AU10" i="22"/>
  <c r="AU7" i="22"/>
  <c r="AU6" i="22"/>
  <c r="AU5" i="22"/>
  <c r="AU4" i="22"/>
  <c r="AG10" i="22"/>
  <c r="AG7" i="22"/>
  <c r="AG6" i="22"/>
  <c r="AG5" i="22"/>
  <c r="AG4" i="22"/>
  <c r="S10" i="22"/>
  <c r="S9" i="22"/>
  <c r="AG9" i="22" s="1"/>
  <c r="AU9" i="22" s="1"/>
  <c r="BI9" i="22" s="1"/>
  <c r="S8" i="22"/>
  <c r="AG8" i="22" s="1"/>
  <c r="AU8" i="22" s="1"/>
  <c r="BI8" i="22" s="1"/>
  <c r="S7" i="22"/>
  <c r="S6" i="22"/>
  <c r="S5" i="22"/>
  <c r="S4" i="22"/>
  <c r="BI10" i="18"/>
  <c r="BI7" i="18"/>
  <c r="BI6" i="18"/>
  <c r="BI5" i="18"/>
  <c r="BI4" i="18"/>
  <c r="AU10" i="18"/>
  <c r="AU7" i="18"/>
  <c r="AU6" i="18"/>
  <c r="AU5" i="18"/>
  <c r="AU4" i="18"/>
  <c r="AG10" i="18"/>
  <c r="AG7" i="18"/>
  <c r="AG6" i="18"/>
  <c r="AG5" i="18"/>
  <c r="AG4" i="18"/>
  <c r="S4" i="18"/>
  <c r="S5" i="18"/>
  <c r="S10" i="18"/>
  <c r="S9" i="18"/>
  <c r="AG9" i="18" s="1"/>
  <c r="AU9" i="18" s="1"/>
  <c r="BI9" i="18" s="1"/>
  <c r="S8" i="18"/>
  <c r="AG8" i="18" s="1"/>
  <c r="AU8" i="18" s="1"/>
  <c r="BI8" i="18" s="1"/>
  <c r="S6" i="18"/>
  <c r="BH62" i="22"/>
  <c r="AT62" i="22"/>
  <c r="AF62" i="22"/>
  <c r="R62" i="22"/>
  <c r="D62" i="22"/>
  <c r="BI53" i="22"/>
  <c r="BJ53" i="22" s="1"/>
  <c r="AU53" i="22"/>
  <c r="AV53" i="22" s="1"/>
  <c r="AG53" i="22"/>
  <c r="AH53" i="22" s="1"/>
  <c r="S53" i="22"/>
  <c r="T53" i="22" s="1"/>
  <c r="E53" i="22"/>
  <c r="F53" i="22" s="1"/>
  <c r="BH46" i="22"/>
  <c r="AT46" i="22"/>
  <c r="AF46" i="22"/>
  <c r="R46" i="22"/>
  <c r="D46" i="22"/>
  <c r="S37" i="22"/>
  <c r="T37" i="22" s="1"/>
  <c r="E37" i="22"/>
  <c r="F37" i="22" s="1"/>
  <c r="BH30" i="22"/>
  <c r="AT30" i="22"/>
  <c r="AF30" i="22"/>
  <c r="R30" i="22"/>
  <c r="D30" i="22"/>
  <c r="BR27" i="22"/>
  <c r="BQ27" i="22"/>
  <c r="BP27" i="22"/>
  <c r="BO27" i="22"/>
  <c r="BN27" i="22"/>
  <c r="BM27" i="22"/>
  <c r="BL27" i="22"/>
  <c r="BK27" i="22"/>
  <c r="BJ27" i="22"/>
  <c r="BI27" i="22"/>
  <c r="BI28" i="22" s="1"/>
  <c r="BJ28" i="22" s="1"/>
  <c r="BK28" i="22" s="1"/>
  <c r="BL28" i="22" s="1"/>
  <c r="BM28" i="22" s="1"/>
  <c r="BN28" i="22" s="1"/>
  <c r="BO28" i="22" s="1"/>
  <c r="BP28" i="22" s="1"/>
  <c r="BQ28" i="22" s="1"/>
  <c r="BR28" i="22" s="1"/>
  <c r="BD27" i="22"/>
  <c r="BC27" i="22"/>
  <c r="BB27" i="22"/>
  <c r="BA27" i="22"/>
  <c r="AZ27" i="22"/>
  <c r="AY27" i="22"/>
  <c r="AX27" i="22"/>
  <c r="AW27" i="22"/>
  <c r="AV27" i="22"/>
  <c r="AU27" i="22"/>
  <c r="AU28" i="22" s="1"/>
  <c r="AV28" i="22" s="1"/>
  <c r="AW28" i="22" s="1"/>
  <c r="AX28" i="22" s="1"/>
  <c r="AY28" i="22" s="1"/>
  <c r="AZ28" i="22" s="1"/>
  <c r="BA28" i="22" s="1"/>
  <c r="BB28" i="22" s="1"/>
  <c r="BC28" i="22" s="1"/>
  <c r="BD28" i="22" s="1"/>
  <c r="AP27" i="22"/>
  <c r="AO27" i="22"/>
  <c r="AN27" i="22"/>
  <c r="AM27" i="22"/>
  <c r="AL27" i="22"/>
  <c r="AK27" i="22"/>
  <c r="AJ27" i="22"/>
  <c r="AI27" i="22"/>
  <c r="AH27" i="22"/>
  <c r="AG27" i="22"/>
  <c r="AG28" i="22" s="1"/>
  <c r="AH28" i="22" s="1"/>
  <c r="AI28" i="22" s="1"/>
  <c r="AJ28" i="22" s="1"/>
  <c r="AK28" i="22" s="1"/>
  <c r="AL28" i="22" s="1"/>
  <c r="AM28" i="22" s="1"/>
  <c r="AN28" i="22" s="1"/>
  <c r="AO28" i="22" s="1"/>
  <c r="AP28" i="22" s="1"/>
  <c r="AB27" i="22"/>
  <c r="AA27" i="22"/>
  <c r="Z27" i="22"/>
  <c r="Y27" i="22"/>
  <c r="X27" i="22"/>
  <c r="W27" i="22"/>
  <c r="V27" i="22"/>
  <c r="U27" i="22"/>
  <c r="T27" i="22"/>
  <c r="S27" i="22"/>
  <c r="S28" i="22" s="1"/>
  <c r="T28" i="22" s="1"/>
  <c r="U28" i="22" s="1"/>
  <c r="V28" i="22" s="1"/>
  <c r="W28" i="22" s="1"/>
  <c r="X28" i="22" s="1"/>
  <c r="Y28" i="22" s="1"/>
  <c r="Z28" i="22" s="1"/>
  <c r="AA28" i="22" s="1"/>
  <c r="AB28" i="22" s="1"/>
  <c r="N27" i="22"/>
  <c r="M27" i="22"/>
  <c r="L27" i="22"/>
  <c r="K27" i="22"/>
  <c r="J27" i="22"/>
  <c r="I27" i="22"/>
  <c r="H27" i="22"/>
  <c r="G27" i="22"/>
  <c r="F27" i="22"/>
  <c r="E27" i="22"/>
  <c r="E28" i="22" s="1"/>
  <c r="F28" i="22" s="1"/>
  <c r="G28" i="22" s="1"/>
  <c r="H28" i="22" s="1"/>
  <c r="I28" i="22" s="1"/>
  <c r="J28" i="22" s="1"/>
  <c r="K28" i="22" s="1"/>
  <c r="L28" i="22" s="1"/>
  <c r="M28" i="22" s="1"/>
  <c r="N28" i="22" s="1"/>
  <c r="BI14" i="22"/>
  <c r="BI48" i="22" s="1"/>
  <c r="AU14" i="22"/>
  <c r="AU48" i="22" s="1"/>
  <c r="AG14" i="22"/>
  <c r="AG48" i="22" s="1"/>
  <c r="S14" i="22"/>
  <c r="E14" i="22"/>
  <c r="BO9" i="22"/>
  <c r="BA9" i="22"/>
  <c r="AM9" i="22"/>
  <c r="Y9" i="22"/>
  <c r="K9" i="22"/>
  <c r="BO8" i="22"/>
  <c r="BA8" i="22"/>
  <c r="AM8" i="22"/>
  <c r="Y8" i="22"/>
  <c r="K8" i="22"/>
  <c r="BO7" i="22"/>
  <c r="BA7" i="22"/>
  <c r="AM7" i="22"/>
  <c r="Y7" i="22"/>
  <c r="K7" i="22"/>
  <c r="BO6" i="22"/>
  <c r="BA6" i="22"/>
  <c r="AM6" i="22"/>
  <c r="Y6" i="22"/>
  <c r="K6" i="22"/>
  <c r="BO5" i="22"/>
  <c r="BA5" i="22"/>
  <c r="AM5" i="22"/>
  <c r="Y5" i="22"/>
  <c r="K5" i="22"/>
  <c r="BO4" i="22"/>
  <c r="BA4" i="22"/>
  <c r="AM4" i="22"/>
  <c r="Y4" i="22"/>
  <c r="K4" i="22"/>
  <c r="E37" i="18"/>
  <c r="S37" i="18"/>
  <c r="T37" i="18" s="1"/>
  <c r="U37" i="18" s="1"/>
  <c r="V37" i="18" s="1"/>
  <c r="W37" i="18" s="1"/>
  <c r="X37" i="18" s="1"/>
  <c r="Y37" i="18" s="1"/>
  <c r="Z37" i="18" s="1"/>
  <c r="AA37" i="18" s="1"/>
  <c r="AB37" i="18" s="1"/>
  <c r="BI53" i="18"/>
  <c r="BJ53" i="18" s="1"/>
  <c r="BK53" i="18" s="1"/>
  <c r="BL53" i="18" s="1"/>
  <c r="BM53" i="18" s="1"/>
  <c r="BN53" i="18" s="1"/>
  <c r="BO53" i="18" s="1"/>
  <c r="BP53" i="18" s="1"/>
  <c r="BQ53" i="18" s="1"/>
  <c r="BR53" i="18" s="1"/>
  <c r="AU53" i="18"/>
  <c r="AV53" i="18" s="1"/>
  <c r="AW53" i="18" s="1"/>
  <c r="AX53" i="18" s="1"/>
  <c r="AY53" i="18" s="1"/>
  <c r="AZ53" i="18" s="1"/>
  <c r="BA53" i="18" s="1"/>
  <c r="BB53" i="18" s="1"/>
  <c r="BC53" i="18" s="1"/>
  <c r="BD53" i="18" s="1"/>
  <c r="AG53" i="18"/>
  <c r="AH53" i="18" s="1"/>
  <c r="AI53" i="18" s="1"/>
  <c r="AJ53" i="18" s="1"/>
  <c r="AK53" i="18" s="1"/>
  <c r="AL53" i="18" s="1"/>
  <c r="AM53" i="18" s="1"/>
  <c r="AN53" i="18" s="1"/>
  <c r="AO53" i="18" s="1"/>
  <c r="AP53" i="18" s="1"/>
  <c r="S53" i="18"/>
  <c r="T53" i="18" s="1"/>
  <c r="U53" i="18" s="1"/>
  <c r="V53" i="18" s="1"/>
  <c r="W53" i="18" s="1"/>
  <c r="X53" i="18" s="1"/>
  <c r="Y53" i="18" s="1"/>
  <c r="Z53" i="18" s="1"/>
  <c r="AA53" i="18" s="1"/>
  <c r="AB53" i="18" s="1"/>
  <c r="AG37" i="18"/>
  <c r="AH37" i="18" s="1"/>
  <c r="AI37" i="18" s="1"/>
  <c r="AJ37" i="18" s="1"/>
  <c r="AK37" i="18" s="1"/>
  <c r="AL37" i="18" s="1"/>
  <c r="AM37" i="18" s="1"/>
  <c r="AN37" i="18" s="1"/>
  <c r="AO37" i="18" s="1"/>
  <c r="AP37" i="18" s="1"/>
  <c r="F37" i="18"/>
  <c r="G37" i="18" s="1"/>
  <c r="H37" i="18" s="1"/>
  <c r="I37" i="18" s="1"/>
  <c r="J37" i="18" s="1"/>
  <c r="K37" i="18" s="1"/>
  <c r="L37" i="18" s="1"/>
  <c r="M37" i="18" s="1"/>
  <c r="N37" i="18" s="1"/>
  <c r="C10" i="21"/>
  <c r="C9" i="21"/>
  <c r="C8" i="21"/>
  <c r="S7" i="18"/>
  <c r="BH62" i="18"/>
  <c r="BH46" i="18"/>
  <c r="BH30" i="18"/>
  <c r="BR27" i="18"/>
  <c r="BQ27" i="18"/>
  <c r="BP27" i="18"/>
  <c r="BO27" i="18"/>
  <c r="BN27" i="18"/>
  <c r="BM27" i="18"/>
  <c r="BL27" i="18"/>
  <c r="BK27" i="18"/>
  <c r="BJ27" i="18"/>
  <c r="BI27" i="18"/>
  <c r="BI28" i="18" s="1"/>
  <c r="BJ28" i="18" s="1"/>
  <c r="BK28" i="18" s="1"/>
  <c r="BL28" i="18" s="1"/>
  <c r="BM28" i="18" s="1"/>
  <c r="BN28" i="18" s="1"/>
  <c r="BO28" i="18" s="1"/>
  <c r="BP28" i="18" s="1"/>
  <c r="BQ28" i="18" s="1"/>
  <c r="BR28" i="18" s="1"/>
  <c r="BI14" i="18"/>
  <c r="BO9" i="18"/>
  <c r="BO8" i="18"/>
  <c r="BO7" i="18"/>
  <c r="BO6" i="18"/>
  <c r="BO5" i="18"/>
  <c r="BO4" i="18"/>
  <c r="AT62" i="18"/>
  <c r="AT46" i="18"/>
  <c r="AT30" i="18"/>
  <c r="BD27" i="18"/>
  <c r="BC27" i="18"/>
  <c r="BB27" i="18"/>
  <c r="BA27" i="18"/>
  <c r="AZ27" i="18"/>
  <c r="AY27" i="18"/>
  <c r="AX27" i="18"/>
  <c r="AW27" i="18"/>
  <c r="AV27" i="18"/>
  <c r="AU27" i="18"/>
  <c r="AU28" i="18" s="1"/>
  <c r="AV28" i="18" s="1"/>
  <c r="AW28" i="18" s="1"/>
  <c r="AX28" i="18" s="1"/>
  <c r="AY28" i="18" s="1"/>
  <c r="AZ28" i="18" s="1"/>
  <c r="BA28" i="18" s="1"/>
  <c r="BB28" i="18" s="1"/>
  <c r="BC28" i="18" s="1"/>
  <c r="BD28" i="18" s="1"/>
  <c r="AU14" i="18"/>
  <c r="BA9" i="18"/>
  <c r="BA8" i="18"/>
  <c r="BA7" i="18"/>
  <c r="BA6" i="18"/>
  <c r="BA5" i="18"/>
  <c r="BA4" i="18"/>
  <c r="AF62" i="18"/>
  <c r="AF46" i="18"/>
  <c r="AF30" i="18"/>
  <c r="AP27" i="18"/>
  <c r="AO27" i="18"/>
  <c r="AN27" i="18"/>
  <c r="AM27" i="18"/>
  <c r="AL27" i="18"/>
  <c r="AK27" i="18"/>
  <c r="AJ27" i="18"/>
  <c r="AI27" i="18"/>
  <c r="AH27" i="18"/>
  <c r="AG27" i="18"/>
  <c r="AG28" i="18" s="1"/>
  <c r="AH28" i="18" s="1"/>
  <c r="AI28" i="18" s="1"/>
  <c r="AJ28" i="18" s="1"/>
  <c r="AK28" i="18" s="1"/>
  <c r="AL28" i="18" s="1"/>
  <c r="AM28" i="18" s="1"/>
  <c r="AN28" i="18" s="1"/>
  <c r="AO28" i="18" s="1"/>
  <c r="AP28" i="18" s="1"/>
  <c r="AG14" i="18"/>
  <c r="AM9" i="18"/>
  <c r="AM8" i="18"/>
  <c r="AM7" i="18"/>
  <c r="AM6" i="18"/>
  <c r="AM5" i="18"/>
  <c r="AM4" i="18"/>
  <c r="R62" i="18"/>
  <c r="R46" i="18"/>
  <c r="R30" i="18"/>
  <c r="AB27" i="18"/>
  <c r="AA27" i="18"/>
  <c r="Z27" i="18"/>
  <c r="Y27" i="18"/>
  <c r="X27" i="18"/>
  <c r="W27" i="18"/>
  <c r="V27" i="18"/>
  <c r="U27" i="18"/>
  <c r="T27" i="18"/>
  <c r="S27" i="18"/>
  <c r="S28" i="18" s="1"/>
  <c r="T28" i="18" s="1"/>
  <c r="U28" i="18" s="1"/>
  <c r="V28" i="18" s="1"/>
  <c r="W28" i="18" s="1"/>
  <c r="X28" i="18" s="1"/>
  <c r="Y28" i="18" s="1"/>
  <c r="Z28" i="18" s="1"/>
  <c r="AA28" i="18" s="1"/>
  <c r="AB28" i="18" s="1"/>
  <c r="S14" i="18"/>
  <c r="Y9" i="18"/>
  <c r="Y8" i="18"/>
  <c r="Y7" i="18"/>
  <c r="Y6" i="18"/>
  <c r="Y5" i="18"/>
  <c r="Y4" i="18"/>
  <c r="D62" i="18"/>
  <c r="E53" i="18"/>
  <c r="D46" i="18"/>
  <c r="D30" i="18"/>
  <c r="N27" i="18"/>
  <c r="M27" i="18"/>
  <c r="L27" i="18"/>
  <c r="K27" i="18"/>
  <c r="J27" i="18"/>
  <c r="I27" i="18"/>
  <c r="H27" i="18"/>
  <c r="G27" i="18"/>
  <c r="F27" i="18"/>
  <c r="E27" i="18"/>
  <c r="E28" i="18" s="1"/>
  <c r="F28" i="18" s="1"/>
  <c r="G28" i="18" s="1"/>
  <c r="H28" i="18" s="1"/>
  <c r="I28" i="18" s="1"/>
  <c r="J28" i="18" s="1"/>
  <c r="K28" i="18" s="1"/>
  <c r="L28" i="18" s="1"/>
  <c r="M28" i="18" s="1"/>
  <c r="N28" i="18" s="1"/>
  <c r="E14" i="18"/>
  <c r="K9" i="18"/>
  <c r="K8" i="18"/>
  <c r="K7" i="18"/>
  <c r="K6" i="18"/>
  <c r="K5" i="18"/>
  <c r="K4" i="18"/>
  <c r="E53" i="36"/>
  <c r="E48" i="36" s="1"/>
  <c r="E24" i="36"/>
  <c r="E20" i="36"/>
  <c r="F37" i="36"/>
  <c r="G37" i="36"/>
  <c r="H37" i="36"/>
  <c r="I37" i="36"/>
  <c r="J37" i="36"/>
  <c r="K37" i="36"/>
  <c r="L37" i="36"/>
  <c r="M37" i="36"/>
  <c r="N37" i="36"/>
  <c r="E37" i="36"/>
  <c r="K9" i="36"/>
  <c r="K8" i="36"/>
  <c r="K5" i="36"/>
  <c r="K6" i="36"/>
  <c r="K7" i="36"/>
  <c r="K4" i="36"/>
  <c r="F53" i="36"/>
  <c r="G53" i="36"/>
  <c r="H53" i="36"/>
  <c r="I53" i="36"/>
  <c r="J53" i="36"/>
  <c r="K53" i="36"/>
  <c r="L53" i="36"/>
  <c r="M53" i="36"/>
  <c r="N53" i="36"/>
  <c r="B13" i="19"/>
  <c r="B14" i="19"/>
  <c r="B15" i="19"/>
  <c r="B16" i="19"/>
  <c r="B17" i="19"/>
  <c r="B18" i="19"/>
  <c r="B19" i="19"/>
  <c r="B20" i="19"/>
  <c r="B21" i="19"/>
  <c r="B22" i="19"/>
  <c r="B23" i="19"/>
  <c r="B24" i="19"/>
  <c r="B25" i="19"/>
  <c r="B26" i="19"/>
  <c r="B27" i="19"/>
  <c r="B28" i="19"/>
  <c r="B29" i="19"/>
  <c r="B30" i="19"/>
  <c r="B31" i="19"/>
  <c r="B32" i="19"/>
  <c r="B33" i="19"/>
  <c r="B34" i="19"/>
  <c r="B35" i="19"/>
  <c r="B36" i="19"/>
  <c r="B37" i="19"/>
  <c r="B38" i="19"/>
  <c r="B39" i="19"/>
  <c r="B40" i="19"/>
  <c r="B41" i="19"/>
  <c r="B12" i="19"/>
  <c r="B6" i="19"/>
  <c r="B7" i="19"/>
  <c r="B8" i="19"/>
  <c r="B9" i="19"/>
  <c r="B10" i="19"/>
  <c r="B11" i="19"/>
  <c r="B5" i="19"/>
  <c r="D46" i="36"/>
  <c r="D62" i="36"/>
  <c r="D30" i="36"/>
  <c r="N27" i="36"/>
  <c r="M27" i="36"/>
  <c r="L27" i="36"/>
  <c r="K27" i="36"/>
  <c r="J27" i="36"/>
  <c r="I27" i="36"/>
  <c r="H27" i="36"/>
  <c r="G27" i="36"/>
  <c r="F27" i="36"/>
  <c r="E27" i="36"/>
  <c r="E28" i="36" s="1"/>
  <c r="F28" i="36" s="1"/>
  <c r="G28" i="36" s="1"/>
  <c r="H28" i="36" s="1"/>
  <c r="I28" i="36" s="1"/>
  <c r="J28" i="36" s="1"/>
  <c r="K28" i="36" s="1"/>
  <c r="L28" i="36" s="1"/>
  <c r="M28" i="36" s="1"/>
  <c r="N28" i="36" s="1"/>
  <c r="E14" i="36"/>
  <c r="I8" i="13"/>
  <c r="G11" i="19"/>
  <c r="G12" i="19"/>
  <c r="G13" i="19"/>
  <c r="G14" i="19"/>
  <c r="G15" i="19"/>
  <c r="G16" i="19"/>
  <c r="G17" i="19"/>
  <c r="G18" i="19"/>
  <c r="G19" i="19"/>
  <c r="G20" i="19"/>
  <c r="G21" i="19"/>
  <c r="G22" i="19"/>
  <c r="G23" i="19"/>
  <c r="G24" i="19"/>
  <c r="G25" i="19"/>
  <c r="G26" i="19"/>
  <c r="G27" i="19"/>
  <c r="G28" i="19"/>
  <c r="G29" i="19"/>
  <c r="G30" i="19"/>
  <c r="G31" i="19"/>
  <c r="G32" i="19"/>
  <c r="G33" i="19"/>
  <c r="G34" i="19"/>
  <c r="G35" i="19"/>
  <c r="G36" i="19"/>
  <c r="G37" i="19"/>
  <c r="G38" i="19"/>
  <c r="G39" i="19"/>
  <c r="G40" i="19"/>
  <c r="G41" i="19"/>
  <c r="G10" i="19"/>
  <c r="G5" i="19"/>
  <c r="K5" i="19" s="1"/>
  <c r="G6" i="19"/>
  <c r="G7" i="19"/>
  <c r="H7" i="19" s="1"/>
  <c r="L7" i="19" s="1"/>
  <c r="G8" i="19"/>
  <c r="K8" i="19" s="1"/>
  <c r="G9" i="19"/>
  <c r="I5" i="19"/>
  <c r="J5" i="19" s="1"/>
  <c r="I11" i="19"/>
  <c r="J11" i="19" s="1"/>
  <c r="I12" i="19"/>
  <c r="J12" i="19" s="1"/>
  <c r="I13" i="19"/>
  <c r="J13" i="19" s="1"/>
  <c r="I14" i="19"/>
  <c r="J14" i="19" s="1"/>
  <c r="I15" i="19"/>
  <c r="J15" i="19" s="1"/>
  <c r="I16" i="19"/>
  <c r="J16" i="19" s="1"/>
  <c r="I17" i="19"/>
  <c r="J17" i="19" s="1"/>
  <c r="I18" i="19"/>
  <c r="J18" i="19" s="1"/>
  <c r="I19" i="19"/>
  <c r="J19" i="19" s="1"/>
  <c r="I20" i="19"/>
  <c r="J20" i="19" s="1"/>
  <c r="I21" i="19"/>
  <c r="J21" i="19" s="1"/>
  <c r="I22" i="19"/>
  <c r="J22" i="19" s="1"/>
  <c r="I23" i="19"/>
  <c r="J23" i="19" s="1"/>
  <c r="I24" i="19"/>
  <c r="J24" i="19" s="1"/>
  <c r="I25" i="19"/>
  <c r="J25" i="19" s="1"/>
  <c r="I26" i="19"/>
  <c r="J26" i="19" s="1"/>
  <c r="I27" i="19"/>
  <c r="J27" i="19" s="1"/>
  <c r="I28" i="19"/>
  <c r="J28" i="19" s="1"/>
  <c r="I29" i="19"/>
  <c r="J29" i="19" s="1"/>
  <c r="I30" i="19"/>
  <c r="J30" i="19" s="1"/>
  <c r="I31" i="19"/>
  <c r="J31" i="19" s="1"/>
  <c r="I32" i="19"/>
  <c r="J32" i="19" s="1"/>
  <c r="I33" i="19"/>
  <c r="J33" i="19" s="1"/>
  <c r="I34" i="19"/>
  <c r="J34" i="19" s="1"/>
  <c r="I35" i="19"/>
  <c r="J35" i="19" s="1"/>
  <c r="I36" i="19"/>
  <c r="J36" i="19" s="1"/>
  <c r="I37" i="19"/>
  <c r="J37" i="19" s="1"/>
  <c r="I38" i="19"/>
  <c r="J38" i="19" s="1"/>
  <c r="I39" i="19"/>
  <c r="J39" i="19" s="1"/>
  <c r="I40" i="19"/>
  <c r="J40" i="19" s="1"/>
  <c r="I41" i="19"/>
  <c r="J41" i="19" s="1"/>
  <c r="I10" i="19"/>
  <c r="J10" i="19" s="1"/>
  <c r="I6" i="19"/>
  <c r="J6" i="19" s="1"/>
  <c r="I7" i="19"/>
  <c r="J7" i="19" s="1"/>
  <c r="I8" i="19"/>
  <c r="J8" i="19" s="1"/>
  <c r="I9" i="19"/>
  <c r="J9" i="19" s="1"/>
  <c r="D36" i="13"/>
  <c r="E36" i="13" s="1"/>
  <c r="D30" i="13"/>
  <c r="D32" i="13" s="1"/>
  <c r="D24" i="13"/>
  <c r="E24" i="13" s="1"/>
  <c r="F24" i="13" s="1"/>
  <c r="G24" i="13" s="1"/>
  <c r="H24" i="13" s="1"/>
  <c r="I24" i="13" s="1"/>
  <c r="J24" i="13" s="1"/>
  <c r="K24" i="13" s="1"/>
  <c r="L24" i="13" s="1"/>
  <c r="M24" i="13" s="1"/>
  <c r="M26" i="13" s="1"/>
  <c r="D18" i="13"/>
  <c r="D20" i="13" s="1"/>
  <c r="D12" i="13"/>
  <c r="D14" i="13" s="1"/>
  <c r="E30" i="13"/>
  <c r="F30" i="13" s="1"/>
  <c r="G30" i="13" s="1"/>
  <c r="H30" i="13" s="1"/>
  <c r="I30" i="13" s="1"/>
  <c r="J30" i="13" s="1"/>
  <c r="K30" i="13" s="1"/>
  <c r="L30" i="13" s="1"/>
  <c r="M30" i="13" s="1"/>
  <c r="M32" i="13" s="1"/>
  <c r="S48" i="35" l="1"/>
  <c r="S32" i="35"/>
  <c r="E48" i="35"/>
  <c r="E32" i="35"/>
  <c r="F81" i="35"/>
  <c r="BK53" i="35"/>
  <c r="AW53" i="35"/>
  <c r="AI53" i="35"/>
  <c r="U53" i="35"/>
  <c r="G53" i="35"/>
  <c r="BI51" i="35"/>
  <c r="AU51" i="35"/>
  <c r="AG51" i="35"/>
  <c r="S51" i="35"/>
  <c r="E51" i="35"/>
  <c r="U37" i="35"/>
  <c r="G37" i="35"/>
  <c r="S35" i="35"/>
  <c r="S38" i="35" s="1"/>
  <c r="S39" i="35" s="1"/>
  <c r="E35" i="35"/>
  <c r="E38" i="35" s="1"/>
  <c r="E39" i="35" s="1"/>
  <c r="BI15" i="35"/>
  <c r="BJ14" i="35"/>
  <c r="BJ48" i="35" s="1"/>
  <c r="BI16" i="35"/>
  <c r="AU15" i="35"/>
  <c r="AV14" i="35"/>
  <c r="AV48" i="35" s="1"/>
  <c r="AU16" i="35"/>
  <c r="AG16" i="35"/>
  <c r="AG15" i="35"/>
  <c r="AH14" i="35"/>
  <c r="AH48" i="35" s="1"/>
  <c r="S16" i="35"/>
  <c r="S15" i="35"/>
  <c r="T14" i="35"/>
  <c r="E16" i="35"/>
  <c r="E15" i="35"/>
  <c r="F14" i="35"/>
  <c r="AU7" i="35"/>
  <c r="AG37" i="35"/>
  <c r="F81" i="34"/>
  <c r="BK53" i="34"/>
  <c r="AW53" i="34"/>
  <c r="AI53" i="34"/>
  <c r="U53" i="34"/>
  <c r="G53" i="34"/>
  <c r="BI51" i="34"/>
  <c r="AU51" i="34"/>
  <c r="AG51" i="34"/>
  <c r="S51" i="34"/>
  <c r="E51" i="34"/>
  <c r="U37" i="34"/>
  <c r="G37" i="34"/>
  <c r="S35" i="34"/>
  <c r="S38" i="34" s="1"/>
  <c r="S39" i="34" s="1"/>
  <c r="E35" i="34"/>
  <c r="E38" i="34" s="1"/>
  <c r="E39" i="34" s="1"/>
  <c r="BI15" i="34"/>
  <c r="BJ14" i="34"/>
  <c r="BJ48" i="34" s="1"/>
  <c r="BI16" i="34"/>
  <c r="AV14" i="34"/>
  <c r="AV48" i="34" s="1"/>
  <c r="AU16" i="34"/>
  <c r="AU15" i="34"/>
  <c r="AG16" i="34"/>
  <c r="AH14" i="34"/>
  <c r="AH48" i="34" s="1"/>
  <c r="AG15" i="34"/>
  <c r="T14" i="34"/>
  <c r="S16" i="34"/>
  <c r="S15" i="34"/>
  <c r="F14" i="34"/>
  <c r="E16" i="34"/>
  <c r="E15" i="34"/>
  <c r="AU7" i="34"/>
  <c r="AG37" i="34"/>
  <c r="BK53" i="33"/>
  <c r="AW53" i="33"/>
  <c r="AI53" i="33"/>
  <c r="U53" i="33"/>
  <c r="G53" i="33"/>
  <c r="BI51" i="33"/>
  <c r="AU51" i="33"/>
  <c r="AG51" i="33"/>
  <c r="S51" i="33"/>
  <c r="E51" i="33"/>
  <c r="U37" i="33"/>
  <c r="G37" i="33"/>
  <c r="S35" i="33"/>
  <c r="S38" i="33" s="1"/>
  <c r="S39" i="33" s="1"/>
  <c r="E35" i="33"/>
  <c r="E38" i="33" s="1"/>
  <c r="E39" i="33" s="1"/>
  <c r="BJ14" i="33"/>
  <c r="BJ48" i="33" s="1"/>
  <c r="BI16" i="33"/>
  <c r="BI15" i="33"/>
  <c r="AU15" i="33"/>
  <c r="AV14" i="33"/>
  <c r="AV48" i="33" s="1"/>
  <c r="AU16" i="33"/>
  <c r="AG15" i="33"/>
  <c r="AH14" i="33"/>
  <c r="AH48" i="33" s="1"/>
  <c r="AG16" i="33"/>
  <c r="S15" i="33"/>
  <c r="T14" i="33"/>
  <c r="S16" i="33"/>
  <c r="E15" i="33"/>
  <c r="F14" i="33"/>
  <c r="E16" i="33"/>
  <c r="AU7" i="33"/>
  <c r="AG37" i="33"/>
  <c r="BK53" i="31"/>
  <c r="AW53" i="31"/>
  <c r="AI53" i="31"/>
  <c r="U53" i="31"/>
  <c r="G53" i="31"/>
  <c r="G37" i="31"/>
  <c r="BI15" i="31"/>
  <c r="BJ14" i="31"/>
  <c r="BJ48" i="31" s="1"/>
  <c r="BJ51" i="31" s="1"/>
  <c r="BI48" i="31"/>
  <c r="BI16" i="31"/>
  <c r="AV14" i="31"/>
  <c r="AV48" i="31" s="1"/>
  <c r="AV51" i="31" s="1"/>
  <c r="AU48" i="31"/>
  <c r="AU16" i="31"/>
  <c r="AU15" i="31"/>
  <c r="AG16" i="31"/>
  <c r="AG15" i="31"/>
  <c r="AH14" i="31"/>
  <c r="AH48" i="31" s="1"/>
  <c r="AH51" i="31" s="1"/>
  <c r="AG48" i="31"/>
  <c r="S15" i="31"/>
  <c r="T14" i="31"/>
  <c r="T48" i="31" s="1"/>
  <c r="T51" i="31" s="1"/>
  <c r="S48" i="31"/>
  <c r="S16" i="31"/>
  <c r="E16" i="31"/>
  <c r="E15" i="31"/>
  <c r="E48" i="31"/>
  <c r="E32" i="31"/>
  <c r="F14" i="31"/>
  <c r="S37" i="31"/>
  <c r="AG7" i="31"/>
  <c r="S48" i="30"/>
  <c r="S32" i="30"/>
  <c r="E48" i="30"/>
  <c r="E32" i="30"/>
  <c r="BK53" i="30"/>
  <c r="AW53" i="30"/>
  <c r="AI53" i="30"/>
  <c r="U53" i="30"/>
  <c r="G53" i="30"/>
  <c r="BI51" i="30"/>
  <c r="AU51" i="30"/>
  <c r="AG51" i="30"/>
  <c r="S51" i="30"/>
  <c r="E51" i="30"/>
  <c r="U37" i="30"/>
  <c r="G37" i="30"/>
  <c r="S35" i="30"/>
  <c r="S38" i="30" s="1"/>
  <c r="S39" i="30" s="1"/>
  <c r="E35" i="30"/>
  <c r="E38" i="30" s="1"/>
  <c r="E39" i="30" s="1"/>
  <c r="BI16" i="30"/>
  <c r="BI15" i="30"/>
  <c r="BJ14" i="30"/>
  <c r="BJ48" i="30" s="1"/>
  <c r="AU16" i="30"/>
  <c r="AU15" i="30"/>
  <c r="AV14" i="30"/>
  <c r="AV48" i="30" s="1"/>
  <c r="AG16" i="30"/>
  <c r="AG15" i="30"/>
  <c r="AH14" i="30"/>
  <c r="AH48" i="30" s="1"/>
  <c r="S16" i="30"/>
  <c r="S15" i="30"/>
  <c r="T14" i="30"/>
  <c r="E16" i="30"/>
  <c r="E15" i="30"/>
  <c r="F14" i="30"/>
  <c r="AU7" i="30"/>
  <c r="AG37" i="30"/>
  <c r="BK53" i="29"/>
  <c r="AW53" i="29"/>
  <c r="AI53" i="29"/>
  <c r="U53" i="29"/>
  <c r="G53" i="29"/>
  <c r="BI51" i="29"/>
  <c r="AU51" i="29"/>
  <c r="AG51" i="29"/>
  <c r="S51" i="29"/>
  <c r="E51" i="29"/>
  <c r="U37" i="29"/>
  <c r="G37" i="29"/>
  <c r="S35" i="29"/>
  <c r="S38" i="29" s="1"/>
  <c r="S39" i="29" s="1"/>
  <c r="E35" i="29"/>
  <c r="E38" i="29" s="1"/>
  <c r="E39" i="29" s="1"/>
  <c r="BJ14" i="29"/>
  <c r="BJ48" i="29" s="1"/>
  <c r="BI16" i="29"/>
  <c r="BI15" i="29"/>
  <c r="AV14" i="29"/>
  <c r="AV48" i="29" s="1"/>
  <c r="AU16" i="29"/>
  <c r="AU15" i="29"/>
  <c r="AG15" i="29"/>
  <c r="AH14" i="29"/>
  <c r="AH48" i="29" s="1"/>
  <c r="AG16" i="29"/>
  <c r="S15" i="29"/>
  <c r="T14" i="29"/>
  <c r="S16" i="29"/>
  <c r="E15" i="29"/>
  <c r="F14" i="29"/>
  <c r="E16" i="29"/>
  <c r="AU7" i="29"/>
  <c r="AG37" i="29"/>
  <c r="S48" i="28"/>
  <c r="S32" i="28"/>
  <c r="E48" i="28"/>
  <c r="E32" i="28"/>
  <c r="BK53" i="28"/>
  <c r="AW53" i="28"/>
  <c r="AI53" i="28"/>
  <c r="U53" i="28"/>
  <c r="G53" i="28"/>
  <c r="BI51" i="28"/>
  <c r="AU51" i="28"/>
  <c r="AG51" i="28"/>
  <c r="S51" i="28"/>
  <c r="E51" i="28"/>
  <c r="U37" i="28"/>
  <c r="G37" i="28"/>
  <c r="S35" i="28"/>
  <c r="S38" i="28" s="1"/>
  <c r="S39" i="28" s="1"/>
  <c r="E35" i="28"/>
  <c r="E38" i="28" s="1"/>
  <c r="E39" i="28" s="1"/>
  <c r="BJ14" i="28"/>
  <c r="BJ48" i="28" s="1"/>
  <c r="BI16" i="28"/>
  <c r="BI15" i="28"/>
  <c r="AV14" i="28"/>
  <c r="AV48" i="28" s="1"/>
  <c r="AU16" i="28"/>
  <c r="AU15" i="28"/>
  <c r="AG15" i="28"/>
  <c r="AH14" i="28"/>
  <c r="AH48" i="28" s="1"/>
  <c r="AG16" i="28"/>
  <c r="S15" i="28"/>
  <c r="T14" i="28"/>
  <c r="S16" i="28"/>
  <c r="E15" i="28"/>
  <c r="F14" i="28"/>
  <c r="E16" i="28"/>
  <c r="AU7" i="28"/>
  <c r="AG37" i="28"/>
  <c r="BK53" i="27"/>
  <c r="AW53" i="27"/>
  <c r="AI53" i="27"/>
  <c r="U53" i="27"/>
  <c r="G53" i="27"/>
  <c r="BI51" i="27"/>
  <c r="AU51" i="27"/>
  <c r="AG51" i="27"/>
  <c r="S51" i="27"/>
  <c r="E51" i="27"/>
  <c r="U37" i="27"/>
  <c r="G37" i="27"/>
  <c r="S35" i="27"/>
  <c r="S38" i="27" s="1"/>
  <c r="S39" i="27" s="1"/>
  <c r="E35" i="27"/>
  <c r="E38" i="27" s="1"/>
  <c r="E39" i="27" s="1"/>
  <c r="BI16" i="27"/>
  <c r="BI15" i="27"/>
  <c r="BJ14" i="27"/>
  <c r="BJ48" i="27" s="1"/>
  <c r="AV14" i="27"/>
  <c r="AV48" i="27" s="1"/>
  <c r="AU16" i="27"/>
  <c r="AU15" i="27"/>
  <c r="AG16" i="27"/>
  <c r="AH14" i="27"/>
  <c r="AH48" i="27" s="1"/>
  <c r="AG15" i="27"/>
  <c r="T14" i="27"/>
  <c r="S16" i="27"/>
  <c r="S15" i="27"/>
  <c r="E15" i="27"/>
  <c r="F14" i="27"/>
  <c r="E16" i="27"/>
  <c r="AU7" i="27"/>
  <c r="AG37" i="27"/>
  <c r="BK53" i="26"/>
  <c r="AW53" i="26"/>
  <c r="AI53" i="26"/>
  <c r="U53" i="26"/>
  <c r="G53" i="26"/>
  <c r="G37" i="26"/>
  <c r="BI48" i="26"/>
  <c r="BJ14" i="26"/>
  <c r="BJ48" i="26" s="1"/>
  <c r="BJ51" i="26" s="1"/>
  <c r="BI15" i="26"/>
  <c r="BI16" i="26"/>
  <c r="AU48" i="26"/>
  <c r="AU16" i="26"/>
  <c r="AV14" i="26"/>
  <c r="AV48" i="26" s="1"/>
  <c r="AV51" i="26" s="1"/>
  <c r="AU15" i="26"/>
  <c r="AG48" i="26"/>
  <c r="AG16" i="26"/>
  <c r="AG15" i="26"/>
  <c r="AH14" i="26"/>
  <c r="AH48" i="26" s="1"/>
  <c r="AH51" i="26" s="1"/>
  <c r="S16" i="26"/>
  <c r="S15" i="26"/>
  <c r="S48" i="26"/>
  <c r="T14" i="26"/>
  <c r="T48" i="26" s="1"/>
  <c r="T51" i="26" s="1"/>
  <c r="E32" i="26"/>
  <c r="E15" i="26"/>
  <c r="E48" i="26"/>
  <c r="E16" i="26"/>
  <c r="F14" i="26"/>
  <c r="S37" i="26"/>
  <c r="AG7" i="26"/>
  <c r="AV53" i="25"/>
  <c r="AU48" i="25"/>
  <c r="BK53" i="25"/>
  <c r="AW53" i="25"/>
  <c r="AI53" i="25"/>
  <c r="U53" i="25"/>
  <c r="G53" i="25"/>
  <c r="BI51" i="25"/>
  <c r="AU51" i="25"/>
  <c r="AG51" i="25"/>
  <c r="S51" i="25"/>
  <c r="E51" i="25"/>
  <c r="U37" i="25"/>
  <c r="G37" i="25"/>
  <c r="S35" i="25"/>
  <c r="S38" i="25" s="1"/>
  <c r="S39" i="25" s="1"/>
  <c r="E35" i="25"/>
  <c r="E38" i="25" s="1"/>
  <c r="E39" i="25" s="1"/>
  <c r="BI18" i="25"/>
  <c r="BI17" i="25"/>
  <c r="BI24" i="25" s="1"/>
  <c r="BI50" i="25"/>
  <c r="BI15" i="25"/>
  <c r="BJ14" i="25"/>
  <c r="BJ48" i="25" s="1"/>
  <c r="AU16" i="25"/>
  <c r="AU15" i="25"/>
  <c r="AV14" i="25"/>
  <c r="AV48" i="25" s="1"/>
  <c r="AG16" i="25"/>
  <c r="AG15" i="25"/>
  <c r="AH14" i="25"/>
  <c r="AH48" i="25" s="1"/>
  <c r="S16" i="25"/>
  <c r="S15" i="25"/>
  <c r="T14" i="25"/>
  <c r="E16" i="25"/>
  <c r="E15" i="25"/>
  <c r="F14" i="25"/>
  <c r="AU7" i="25"/>
  <c r="AG37" i="25"/>
  <c r="S48" i="24"/>
  <c r="S32" i="24"/>
  <c r="E48" i="24"/>
  <c r="E32" i="24"/>
  <c r="BK53" i="24"/>
  <c r="AW53" i="24"/>
  <c r="AI53" i="24"/>
  <c r="U53" i="24"/>
  <c r="G53" i="24"/>
  <c r="BI51" i="24"/>
  <c r="AU51" i="24"/>
  <c r="AG51" i="24"/>
  <c r="S51" i="24"/>
  <c r="E51" i="24"/>
  <c r="U37" i="24"/>
  <c r="G37" i="24"/>
  <c r="S35" i="24"/>
  <c r="S38" i="24" s="1"/>
  <c r="S39" i="24" s="1"/>
  <c r="E35" i="24"/>
  <c r="E38" i="24" s="1"/>
  <c r="E39" i="24" s="1"/>
  <c r="BI15" i="24"/>
  <c r="BJ14" i="24"/>
  <c r="BJ48" i="24" s="1"/>
  <c r="BI16" i="24"/>
  <c r="AU16" i="24"/>
  <c r="AU15" i="24"/>
  <c r="AV14" i="24"/>
  <c r="AV48" i="24" s="1"/>
  <c r="AG16" i="24"/>
  <c r="AG15" i="24"/>
  <c r="AH14" i="24"/>
  <c r="AH48" i="24" s="1"/>
  <c r="S16" i="24"/>
  <c r="S15" i="24"/>
  <c r="T14" i="24"/>
  <c r="E16" i="24"/>
  <c r="E15" i="24"/>
  <c r="F14" i="24"/>
  <c r="AU7" i="24"/>
  <c r="AG37" i="24"/>
  <c r="BK53" i="23"/>
  <c r="AW53" i="23"/>
  <c r="AI53" i="23"/>
  <c r="U53" i="23"/>
  <c r="G53" i="23"/>
  <c r="BI51" i="23"/>
  <c r="AU51" i="23"/>
  <c r="AG51" i="23"/>
  <c r="S51" i="23"/>
  <c r="E51" i="23"/>
  <c r="U37" i="23"/>
  <c r="G37" i="23"/>
  <c r="S35" i="23"/>
  <c r="S38" i="23" s="1"/>
  <c r="S39" i="23" s="1"/>
  <c r="E35" i="23"/>
  <c r="E38" i="23" s="1"/>
  <c r="E39" i="23" s="1"/>
  <c r="BI16" i="23"/>
  <c r="BI15" i="23"/>
  <c r="BJ14" i="23"/>
  <c r="BJ48" i="23" s="1"/>
  <c r="AU16" i="23"/>
  <c r="AU15" i="23"/>
  <c r="AV14" i="23"/>
  <c r="AV48" i="23" s="1"/>
  <c r="AG16" i="23"/>
  <c r="AG15" i="23"/>
  <c r="AH14" i="23"/>
  <c r="AH48" i="23" s="1"/>
  <c r="S16" i="23"/>
  <c r="S15" i="23"/>
  <c r="T14" i="23"/>
  <c r="E16" i="23"/>
  <c r="E15" i="23"/>
  <c r="F14" i="23"/>
  <c r="AU7" i="23"/>
  <c r="AG37" i="23"/>
  <c r="AU37" i="18"/>
  <c r="AV37" i="18" s="1"/>
  <c r="AW37" i="18" s="1"/>
  <c r="AX37" i="18" s="1"/>
  <c r="AY37" i="18" s="1"/>
  <c r="AZ37" i="18" s="1"/>
  <c r="BA37" i="18" s="1"/>
  <c r="BB37" i="18" s="1"/>
  <c r="BC37" i="18" s="1"/>
  <c r="BD37" i="18" s="1"/>
  <c r="C11" i="21"/>
  <c r="S48" i="22"/>
  <c r="S32" i="22"/>
  <c r="E32" i="22"/>
  <c r="E48" i="22"/>
  <c r="BK53" i="22"/>
  <c r="AW53" i="22"/>
  <c r="AI53" i="22"/>
  <c r="U53" i="22"/>
  <c r="G53" i="22"/>
  <c r="BI51" i="22"/>
  <c r="AU51" i="22"/>
  <c r="AG51" i="22"/>
  <c r="S51" i="22"/>
  <c r="E51" i="22"/>
  <c r="U37" i="22"/>
  <c r="G37" i="22"/>
  <c r="S35" i="22"/>
  <c r="S38" i="22" s="1"/>
  <c r="S39" i="22" s="1"/>
  <c r="E35" i="22"/>
  <c r="E38" i="22" s="1"/>
  <c r="E39" i="22" s="1"/>
  <c r="BI15" i="22"/>
  <c r="BI16" i="22"/>
  <c r="BJ14" i="22"/>
  <c r="BJ48" i="22" s="1"/>
  <c r="AU15" i="22"/>
  <c r="AV14" i="22"/>
  <c r="AV48" i="22" s="1"/>
  <c r="AU16" i="22"/>
  <c r="AG16" i="22"/>
  <c r="AG15" i="22"/>
  <c r="AH14" i="22"/>
  <c r="AH48" i="22" s="1"/>
  <c r="S16" i="22"/>
  <c r="S15" i="22"/>
  <c r="T14" i="22"/>
  <c r="E16" i="22"/>
  <c r="E15" i="22"/>
  <c r="F14" i="22"/>
  <c r="AG37" i="22"/>
  <c r="F53" i="18"/>
  <c r="G53" i="18" s="1"/>
  <c r="H53" i="18" s="1"/>
  <c r="I53" i="18" s="1"/>
  <c r="J53" i="18" s="1"/>
  <c r="K53" i="18" s="1"/>
  <c r="L53" i="18" s="1"/>
  <c r="M53" i="18" s="1"/>
  <c r="N53" i="18" s="1"/>
  <c r="BI48" i="18"/>
  <c r="BJ14" i="18"/>
  <c r="BI16" i="18"/>
  <c r="BI15" i="18"/>
  <c r="AU48" i="18"/>
  <c r="AU32" i="18"/>
  <c r="AU16" i="18"/>
  <c r="AU15" i="18"/>
  <c r="AV14" i="18"/>
  <c r="AG48" i="18"/>
  <c r="AG32" i="18"/>
  <c r="AG16" i="18"/>
  <c r="AH14" i="18"/>
  <c r="AG15" i="18"/>
  <c r="S15" i="18"/>
  <c r="S48" i="18"/>
  <c r="S32" i="18"/>
  <c r="S16" i="18"/>
  <c r="T14" i="18"/>
  <c r="E16" i="18"/>
  <c r="E15" i="18"/>
  <c r="E48" i="18"/>
  <c r="E32" i="18"/>
  <c r="F14" i="18"/>
  <c r="E32" i="36"/>
  <c r="F14" i="36"/>
  <c r="E15" i="36"/>
  <c r="E51" i="36"/>
  <c r="E113" i="36" s="1"/>
  <c r="G14" i="36"/>
  <c r="G32" i="36"/>
  <c r="G35" i="36" s="1"/>
  <c r="G38" i="36" s="1"/>
  <c r="F32" i="36"/>
  <c r="F15" i="36"/>
  <c r="E16" i="36"/>
  <c r="G48" i="36"/>
  <c r="G51" i="36" s="1"/>
  <c r="H5" i="19"/>
  <c r="L5" i="19" s="1"/>
  <c r="M5" i="19" s="1"/>
  <c r="K7" i="19"/>
  <c r="M7" i="19" s="1"/>
  <c r="K10" i="19"/>
  <c r="K6" i="19"/>
  <c r="H6" i="19"/>
  <c r="L6" i="19" s="1"/>
  <c r="H9" i="19"/>
  <c r="L9" i="19" s="1"/>
  <c r="H10" i="19"/>
  <c r="L10" i="19" s="1"/>
  <c r="H8" i="19"/>
  <c r="L8" i="19" s="1"/>
  <c r="M8" i="19" s="1"/>
  <c r="J32" i="13"/>
  <c r="K32" i="13"/>
  <c r="I26" i="13"/>
  <c r="E18" i="13"/>
  <c r="F18" i="13" s="1"/>
  <c r="G18" i="13" s="1"/>
  <c r="J26" i="13"/>
  <c r="E26" i="13"/>
  <c r="I32" i="13"/>
  <c r="I33" i="13" s="1"/>
  <c r="F26" i="13"/>
  <c r="H32" i="13"/>
  <c r="H33" i="13" s="1"/>
  <c r="F36" i="13"/>
  <c r="E38" i="13"/>
  <c r="D38" i="13"/>
  <c r="G26" i="13"/>
  <c r="K26" i="13"/>
  <c r="E32" i="13"/>
  <c r="L32" i="13"/>
  <c r="G32" i="13"/>
  <c r="G33" i="13" s="1"/>
  <c r="D26" i="13"/>
  <c r="H26" i="13"/>
  <c r="L26" i="13"/>
  <c r="F32" i="13"/>
  <c r="D13" i="13"/>
  <c r="E12" i="13"/>
  <c r="BL53" i="35" l="1"/>
  <c r="AX53" i="35"/>
  <c r="AJ53" i="35"/>
  <c r="V53" i="35"/>
  <c r="H53" i="35"/>
  <c r="BI54" i="35"/>
  <c r="BI55" i="35" s="1"/>
  <c r="BI110" i="35"/>
  <c r="BI113" i="35"/>
  <c r="BI116" i="35"/>
  <c r="AU54" i="35"/>
  <c r="AU55" i="35" s="1"/>
  <c r="AU110" i="35"/>
  <c r="AU113" i="35"/>
  <c r="AU116" i="35"/>
  <c r="AG54" i="35"/>
  <c r="AG55" i="35" s="1"/>
  <c r="AG110" i="35"/>
  <c r="AG113" i="35"/>
  <c r="AG116" i="35"/>
  <c r="S54" i="35"/>
  <c r="S55" i="35" s="1"/>
  <c r="S110" i="35"/>
  <c r="S113" i="35"/>
  <c r="S116" i="35"/>
  <c r="E54" i="35"/>
  <c r="E55" i="35" s="1"/>
  <c r="E110" i="35"/>
  <c r="E113" i="35"/>
  <c r="E116" i="35"/>
  <c r="V37" i="35"/>
  <c r="H37" i="35"/>
  <c r="BK14" i="35"/>
  <c r="BK48" i="35" s="1"/>
  <c r="BJ15" i="35"/>
  <c r="BJ16" i="35"/>
  <c r="BI17" i="35"/>
  <c r="BI24" i="35" s="1"/>
  <c r="BI18" i="35"/>
  <c r="BI50" i="35"/>
  <c r="AW14" i="35"/>
  <c r="AW48" i="35" s="1"/>
  <c r="AV15" i="35"/>
  <c r="AV16" i="35"/>
  <c r="AU17" i="35"/>
  <c r="AU24" i="35" s="1"/>
  <c r="AU18" i="35"/>
  <c r="AU50" i="35"/>
  <c r="AG17" i="35"/>
  <c r="AG24" i="35" s="1"/>
  <c r="AG18" i="35"/>
  <c r="AG50" i="35"/>
  <c r="AI14" i="35"/>
  <c r="AI48" i="35" s="1"/>
  <c r="AH15" i="35"/>
  <c r="AH16" i="35"/>
  <c r="S17" i="35"/>
  <c r="S24" i="35" s="1"/>
  <c r="S18" i="35"/>
  <c r="S34" i="35" s="1"/>
  <c r="S50" i="35"/>
  <c r="U14" i="35"/>
  <c r="T15" i="35"/>
  <c r="T16" i="35"/>
  <c r="E17" i="35"/>
  <c r="E24" i="35" s="1"/>
  <c r="E18" i="35"/>
  <c r="E50" i="35"/>
  <c r="E34" i="35"/>
  <c r="G14" i="35"/>
  <c r="F15" i="35"/>
  <c r="F16" i="35"/>
  <c r="BI7" i="35"/>
  <c r="BI37" i="35" s="1"/>
  <c r="AU37" i="35"/>
  <c r="AG32" i="35"/>
  <c r="AG34" i="35" s="1"/>
  <c r="AH37" i="35"/>
  <c r="F91" i="35"/>
  <c r="BJ51" i="35"/>
  <c r="AV51" i="35"/>
  <c r="AH51" i="35"/>
  <c r="T48" i="35"/>
  <c r="T32" i="35"/>
  <c r="F48" i="35"/>
  <c r="F32" i="35"/>
  <c r="BL53" i="34"/>
  <c r="AX53" i="34"/>
  <c r="AJ53" i="34"/>
  <c r="V53" i="34"/>
  <c r="H53" i="34"/>
  <c r="BI54" i="34"/>
  <c r="BI55" i="34" s="1"/>
  <c r="BI110" i="34"/>
  <c r="BI113" i="34"/>
  <c r="BI116" i="34"/>
  <c r="AU54" i="34"/>
  <c r="AU55" i="34" s="1"/>
  <c r="AU110" i="34"/>
  <c r="AU113" i="34"/>
  <c r="AU116" i="34"/>
  <c r="AG54" i="34"/>
  <c r="AG55" i="34" s="1"/>
  <c r="AG110" i="34"/>
  <c r="AG113" i="34"/>
  <c r="AG116" i="34"/>
  <c r="S54" i="34"/>
  <c r="S55" i="34" s="1"/>
  <c r="S110" i="34"/>
  <c r="S113" i="34"/>
  <c r="S116" i="34"/>
  <c r="E54" i="34"/>
  <c r="E55" i="34" s="1"/>
  <c r="E110" i="34"/>
  <c r="E113" i="34"/>
  <c r="E116" i="34"/>
  <c r="V37" i="34"/>
  <c r="H37" i="34"/>
  <c r="BK14" i="34"/>
  <c r="BK48" i="34" s="1"/>
  <c r="BJ15" i="34"/>
  <c r="BJ16" i="34"/>
  <c r="BI17" i="34"/>
  <c r="BI24" i="34" s="1"/>
  <c r="BI18" i="34"/>
  <c r="BI50" i="34"/>
  <c r="AW14" i="34"/>
  <c r="AW48" i="34" s="1"/>
  <c r="AV15" i="34"/>
  <c r="AV16" i="34"/>
  <c r="AU17" i="34"/>
  <c r="AU24" i="34" s="1"/>
  <c r="AU18" i="34"/>
  <c r="AU50" i="34"/>
  <c r="AG17" i="34"/>
  <c r="AG24" i="34" s="1"/>
  <c r="AG18" i="34"/>
  <c r="AG50" i="34"/>
  <c r="AI14" i="34"/>
  <c r="AI48" i="34" s="1"/>
  <c r="AH15" i="34"/>
  <c r="AH16" i="34"/>
  <c r="U14" i="34"/>
  <c r="T15" i="34"/>
  <c r="T16" i="34"/>
  <c r="S17" i="34"/>
  <c r="S24" i="34" s="1"/>
  <c r="S18" i="34"/>
  <c r="S50" i="34"/>
  <c r="S34" i="34"/>
  <c r="G14" i="34"/>
  <c r="F15" i="34"/>
  <c r="F16" i="34"/>
  <c r="E17" i="34"/>
  <c r="E24" i="34" s="1"/>
  <c r="E18" i="34"/>
  <c r="E50" i="34"/>
  <c r="E34" i="34"/>
  <c r="BI7" i="34"/>
  <c r="BI37" i="34" s="1"/>
  <c r="AU37" i="34"/>
  <c r="AG32" i="34"/>
  <c r="AG34" i="34" s="1"/>
  <c r="AH37" i="34"/>
  <c r="F91" i="34"/>
  <c r="BJ51" i="34"/>
  <c r="AV51" i="34"/>
  <c r="AH51" i="34"/>
  <c r="T48" i="34"/>
  <c r="T32" i="34"/>
  <c r="F48" i="34"/>
  <c r="F32" i="34"/>
  <c r="BL53" i="33"/>
  <c r="AX53" i="33"/>
  <c r="AJ53" i="33"/>
  <c r="V53" i="33"/>
  <c r="H53" i="33"/>
  <c r="BI54" i="33"/>
  <c r="BI55" i="33" s="1"/>
  <c r="BI110" i="33"/>
  <c r="BI113" i="33"/>
  <c r="BI116" i="33"/>
  <c r="AU54" i="33"/>
  <c r="AU55" i="33" s="1"/>
  <c r="AU110" i="33"/>
  <c r="AU113" i="33"/>
  <c r="AU116" i="33"/>
  <c r="AG54" i="33"/>
  <c r="AG55" i="33" s="1"/>
  <c r="AG110" i="33"/>
  <c r="AG113" i="33"/>
  <c r="AG116" i="33"/>
  <c r="S54" i="33"/>
  <c r="S55" i="33" s="1"/>
  <c r="S110" i="33"/>
  <c r="S113" i="33"/>
  <c r="S116" i="33"/>
  <c r="E110" i="33"/>
  <c r="E113" i="33"/>
  <c r="E116" i="33"/>
  <c r="E54" i="33"/>
  <c r="E55" i="33" s="1"/>
  <c r="V37" i="33"/>
  <c r="H37" i="33"/>
  <c r="BK14" i="33"/>
  <c r="BK48" i="33" s="1"/>
  <c r="BJ15" i="33"/>
  <c r="BJ16" i="33"/>
  <c r="BI17" i="33"/>
  <c r="BI24" i="33" s="1"/>
  <c r="BI18" i="33"/>
  <c r="BI50" i="33"/>
  <c r="AW14" i="33"/>
  <c r="AW48" i="33" s="1"/>
  <c r="AV15" i="33"/>
  <c r="AV16" i="33"/>
  <c r="AU17" i="33"/>
  <c r="AU24" i="33" s="1"/>
  <c r="AU18" i="33"/>
  <c r="AU50" i="33"/>
  <c r="AI14" i="33"/>
  <c r="AI48" i="33" s="1"/>
  <c r="AH15" i="33"/>
  <c r="AH16" i="33"/>
  <c r="AG17" i="33"/>
  <c r="AG24" i="33" s="1"/>
  <c r="AG18" i="33"/>
  <c r="AG50" i="33"/>
  <c r="U14" i="33"/>
  <c r="T15" i="33"/>
  <c r="T16" i="33"/>
  <c r="S17" i="33"/>
  <c r="S24" i="33" s="1"/>
  <c r="S18" i="33"/>
  <c r="S34" i="33"/>
  <c r="S50" i="33"/>
  <c r="G14" i="33"/>
  <c r="F15" i="33"/>
  <c r="F16" i="33"/>
  <c r="E17" i="33"/>
  <c r="E24" i="33" s="1"/>
  <c r="E18" i="33"/>
  <c r="E34" i="33"/>
  <c r="E50" i="33"/>
  <c r="BI7" i="33"/>
  <c r="BI37" i="33" s="1"/>
  <c r="AU37" i="33"/>
  <c r="AH37" i="33"/>
  <c r="AG32" i="33"/>
  <c r="AG34" i="33" s="1"/>
  <c r="BJ51" i="33"/>
  <c r="AV51" i="33"/>
  <c r="AH51" i="33"/>
  <c r="T48" i="33"/>
  <c r="T32" i="33"/>
  <c r="F48" i="33"/>
  <c r="F32" i="33"/>
  <c r="BL53" i="31"/>
  <c r="BJ54" i="31"/>
  <c r="BJ110" i="31"/>
  <c r="BJ113" i="31"/>
  <c r="BJ116" i="31"/>
  <c r="AX53" i="31"/>
  <c r="AV54" i="31"/>
  <c r="AV110" i="31"/>
  <c r="AV113" i="31"/>
  <c r="AV116" i="31"/>
  <c r="AJ53" i="31"/>
  <c r="AH54" i="31"/>
  <c r="AH110" i="31"/>
  <c r="AH113" i="31"/>
  <c r="AH116" i="31"/>
  <c r="V53" i="31"/>
  <c r="T54" i="31"/>
  <c r="T110" i="31"/>
  <c r="T113" i="31"/>
  <c r="T116" i="31"/>
  <c r="H53" i="31"/>
  <c r="H37" i="31"/>
  <c r="BJ16" i="31"/>
  <c r="BK14" i="31"/>
  <c r="BK48" i="31" s="1"/>
  <c r="BJ15" i="31"/>
  <c r="BI51" i="31"/>
  <c r="BI17" i="31"/>
  <c r="BI24" i="31" s="1"/>
  <c r="BI18" i="31"/>
  <c r="BI50" i="31" s="1"/>
  <c r="AV15" i="31"/>
  <c r="AW14" i="31"/>
  <c r="AW48" i="31" s="1"/>
  <c r="AV16" i="31"/>
  <c r="AU51" i="31"/>
  <c r="AU17" i="31"/>
  <c r="AU24" i="31" s="1"/>
  <c r="AU18" i="31"/>
  <c r="AU50" i="31" s="1"/>
  <c r="AG18" i="31"/>
  <c r="AG17" i="31"/>
  <c r="AG24" i="31" s="1"/>
  <c r="AG50" i="31"/>
  <c r="AI14" i="31"/>
  <c r="AI48" i="31" s="1"/>
  <c r="AH15" i="31"/>
  <c r="AH16" i="31"/>
  <c r="AG51" i="31"/>
  <c r="U14" i="31"/>
  <c r="U48" i="31" s="1"/>
  <c r="T15" i="31"/>
  <c r="T16" i="31"/>
  <c r="S51" i="31"/>
  <c r="S17" i="31"/>
  <c r="S24" i="31" s="1"/>
  <c r="S18" i="31"/>
  <c r="S50" i="31" s="1"/>
  <c r="E17" i="31"/>
  <c r="E24" i="31" s="1"/>
  <c r="E18" i="31"/>
  <c r="E34" i="31"/>
  <c r="E50" i="31"/>
  <c r="E51" i="31"/>
  <c r="E35" i="31"/>
  <c r="E38" i="31" s="1"/>
  <c r="E39" i="31" s="1"/>
  <c r="F16" i="31"/>
  <c r="G14" i="31"/>
  <c r="F15" i="31"/>
  <c r="T37" i="31"/>
  <c r="S32" i="31"/>
  <c r="S34" i="31" s="1"/>
  <c r="AU7" i="31"/>
  <c r="AG37" i="31"/>
  <c r="F48" i="31"/>
  <c r="F32" i="31"/>
  <c r="BL53" i="30"/>
  <c r="AX53" i="30"/>
  <c r="AJ53" i="30"/>
  <c r="V53" i="30"/>
  <c r="H53" i="30"/>
  <c r="BI54" i="30"/>
  <c r="BI55" i="30" s="1"/>
  <c r="BI110" i="30"/>
  <c r="BI113" i="30"/>
  <c r="BI116" i="30"/>
  <c r="AU54" i="30"/>
  <c r="AU55" i="30" s="1"/>
  <c r="AU110" i="30"/>
  <c r="AU113" i="30"/>
  <c r="AU116" i="30"/>
  <c r="AG54" i="30"/>
  <c r="AG55" i="30" s="1"/>
  <c r="AG110" i="30"/>
  <c r="AG113" i="30"/>
  <c r="AG116" i="30"/>
  <c r="S54" i="30"/>
  <c r="S55" i="30" s="1"/>
  <c r="S110" i="30"/>
  <c r="S113" i="30"/>
  <c r="S116" i="30"/>
  <c r="E54" i="30"/>
  <c r="E55" i="30" s="1"/>
  <c r="E110" i="30"/>
  <c r="E113" i="30"/>
  <c r="E116" i="30"/>
  <c r="V37" i="30"/>
  <c r="H37" i="30"/>
  <c r="BI17" i="30"/>
  <c r="BI24" i="30" s="1"/>
  <c r="BI18" i="30"/>
  <c r="BI50" i="30"/>
  <c r="BK14" i="30"/>
  <c r="BK48" i="30" s="1"/>
  <c r="BJ15" i="30"/>
  <c r="BJ16" i="30"/>
  <c r="AU17" i="30"/>
  <c r="AU24" i="30" s="1"/>
  <c r="AU18" i="30"/>
  <c r="AU50" i="30" s="1"/>
  <c r="AW14" i="30"/>
  <c r="AW48" i="30" s="1"/>
  <c r="AV15" i="30"/>
  <c r="AV16" i="30"/>
  <c r="AG17" i="30"/>
  <c r="AG24" i="30" s="1"/>
  <c r="AG18" i="30"/>
  <c r="AG50" i="30"/>
  <c r="AI14" i="30"/>
  <c r="AI48" i="30" s="1"/>
  <c r="AH15" i="30"/>
  <c r="AH16" i="30"/>
  <c r="S17" i="30"/>
  <c r="S24" i="30" s="1"/>
  <c r="S18" i="30"/>
  <c r="S50" i="30"/>
  <c r="S34" i="30"/>
  <c r="U14" i="30"/>
  <c r="T15" i="30"/>
  <c r="T16" i="30"/>
  <c r="E17" i="30"/>
  <c r="E24" i="30" s="1"/>
  <c r="E18" i="30"/>
  <c r="E34" i="30"/>
  <c r="E50" i="30"/>
  <c r="G14" i="30"/>
  <c r="F15" i="30"/>
  <c r="F16" i="30"/>
  <c r="BI7" i="30"/>
  <c r="BI37" i="30" s="1"/>
  <c r="AU37" i="30"/>
  <c r="AH37" i="30"/>
  <c r="AG32" i="30"/>
  <c r="AG34" i="30" s="1"/>
  <c r="BJ51" i="30"/>
  <c r="AV51" i="30"/>
  <c r="AH51" i="30"/>
  <c r="T48" i="30"/>
  <c r="T32" i="30"/>
  <c r="F48" i="30"/>
  <c r="F32" i="30"/>
  <c r="BL53" i="29"/>
  <c r="AX53" i="29"/>
  <c r="AJ53" i="29"/>
  <c r="V53" i="29"/>
  <c r="H53" i="29"/>
  <c r="BI54" i="29"/>
  <c r="BI55" i="29" s="1"/>
  <c r="BI110" i="29"/>
  <c r="BI113" i="29"/>
  <c r="BI116" i="29"/>
  <c r="AU54" i="29"/>
  <c r="AU55" i="29" s="1"/>
  <c r="AU110" i="29"/>
  <c r="AU113" i="29"/>
  <c r="AU116" i="29"/>
  <c r="AG54" i="29"/>
  <c r="AG55" i="29" s="1"/>
  <c r="AG110" i="29"/>
  <c r="AG113" i="29"/>
  <c r="AG116" i="29"/>
  <c r="S54" i="29"/>
  <c r="S55" i="29" s="1"/>
  <c r="S110" i="29"/>
  <c r="S113" i="29"/>
  <c r="S116" i="29"/>
  <c r="E54" i="29"/>
  <c r="E55" i="29" s="1"/>
  <c r="E110" i="29"/>
  <c r="E113" i="29"/>
  <c r="E116" i="29"/>
  <c r="V37" i="29"/>
  <c r="H37" i="29"/>
  <c r="BK14" i="29"/>
  <c r="BK48" i="29" s="1"/>
  <c r="BJ15" i="29"/>
  <c r="BJ16" i="29"/>
  <c r="BI17" i="29"/>
  <c r="BI24" i="29" s="1"/>
  <c r="BI18" i="29"/>
  <c r="BI50" i="29" s="1"/>
  <c r="AW14" i="29"/>
  <c r="AW48" i="29" s="1"/>
  <c r="AV15" i="29"/>
  <c r="AV16" i="29"/>
  <c r="AU17" i="29"/>
  <c r="AU24" i="29" s="1"/>
  <c r="AU18" i="29"/>
  <c r="AU50" i="29" s="1"/>
  <c r="AI14" i="29"/>
  <c r="AI48" i="29" s="1"/>
  <c r="AH15" i="29"/>
  <c r="AH16" i="29"/>
  <c r="AG17" i="29"/>
  <c r="AG24" i="29" s="1"/>
  <c r="AG18" i="29"/>
  <c r="AG50" i="29" s="1"/>
  <c r="U14" i="29"/>
  <c r="T15" i="29"/>
  <c r="T16" i="29"/>
  <c r="S17" i="29"/>
  <c r="S24" i="29" s="1"/>
  <c r="S18" i="29"/>
  <c r="S50" i="29"/>
  <c r="S34" i="29"/>
  <c r="G14" i="29"/>
  <c r="F15" i="29"/>
  <c r="F16" i="29"/>
  <c r="E17" i="29"/>
  <c r="E24" i="29" s="1"/>
  <c r="E18" i="29"/>
  <c r="E50" i="29"/>
  <c r="E34" i="29"/>
  <c r="BI7" i="29"/>
  <c r="BI37" i="29" s="1"/>
  <c r="AU37" i="29"/>
  <c r="AH37" i="29"/>
  <c r="AG32" i="29"/>
  <c r="AG34" i="29" s="1"/>
  <c r="BJ51" i="29"/>
  <c r="AV51" i="29"/>
  <c r="AH51" i="29"/>
  <c r="T48" i="29"/>
  <c r="T32" i="29"/>
  <c r="F48" i="29"/>
  <c r="F32" i="29"/>
  <c r="BL53" i="28"/>
  <c r="AX53" i="28"/>
  <c r="AJ53" i="28"/>
  <c r="V53" i="28"/>
  <c r="H53" i="28"/>
  <c r="BI54" i="28"/>
  <c r="BI55" i="28" s="1"/>
  <c r="BI110" i="28"/>
  <c r="BI113" i="28"/>
  <c r="BI116" i="28"/>
  <c r="AU110" i="28"/>
  <c r="AU113" i="28"/>
  <c r="AU116" i="28"/>
  <c r="AU54" i="28"/>
  <c r="AU55" i="28" s="1"/>
  <c r="AG110" i="28"/>
  <c r="AG113" i="28"/>
  <c r="AG116" i="28"/>
  <c r="AG54" i="28"/>
  <c r="AG55" i="28" s="1"/>
  <c r="S54" i="28"/>
  <c r="S55" i="28" s="1"/>
  <c r="S110" i="28"/>
  <c r="S113" i="28"/>
  <c r="S116" i="28"/>
  <c r="E110" i="28"/>
  <c r="E113" i="28"/>
  <c r="E116" i="28"/>
  <c r="E54" i="28"/>
  <c r="E55" i="28" s="1"/>
  <c r="V37" i="28"/>
  <c r="H37" i="28"/>
  <c r="BK14" i="28"/>
  <c r="BK48" i="28" s="1"/>
  <c r="BJ15" i="28"/>
  <c r="BJ16" i="28"/>
  <c r="BI17" i="28"/>
  <c r="BI24" i="28" s="1"/>
  <c r="BI18" i="28"/>
  <c r="BI50" i="28" s="1"/>
  <c r="AW14" i="28"/>
  <c r="AW48" i="28" s="1"/>
  <c r="AV15" i="28"/>
  <c r="AV16" i="28"/>
  <c r="AU17" i="28"/>
  <c r="AU24" i="28" s="1"/>
  <c r="AU18" i="28"/>
  <c r="AU50" i="28"/>
  <c r="AI14" i="28"/>
  <c r="AI48" i="28" s="1"/>
  <c r="AH15" i="28"/>
  <c r="AH16" i="28"/>
  <c r="AG17" i="28"/>
  <c r="AG24" i="28" s="1"/>
  <c r="AG18" i="28"/>
  <c r="AG50" i="28"/>
  <c r="U14" i="28"/>
  <c r="T15" i="28"/>
  <c r="T16" i="28"/>
  <c r="S17" i="28"/>
  <c r="S24" i="28" s="1"/>
  <c r="S18" i="28"/>
  <c r="S34" i="28"/>
  <c r="S50" i="28"/>
  <c r="G14" i="28"/>
  <c r="F15" i="28"/>
  <c r="F16" i="28"/>
  <c r="E17" i="28"/>
  <c r="E24" i="28" s="1"/>
  <c r="E18" i="28"/>
  <c r="E34" i="28"/>
  <c r="E50" i="28"/>
  <c r="BI7" i="28"/>
  <c r="BI37" i="28" s="1"/>
  <c r="AU37" i="28"/>
  <c r="AG32" i="28"/>
  <c r="AG34" i="28" s="1"/>
  <c r="AH37" i="28"/>
  <c r="BJ51" i="28"/>
  <c r="AV51" i="28"/>
  <c r="AH51" i="28"/>
  <c r="T48" i="28"/>
  <c r="T32" i="28"/>
  <c r="F48" i="28"/>
  <c r="F32" i="28"/>
  <c r="BL53" i="27"/>
  <c r="AX53" i="27"/>
  <c r="AJ53" i="27"/>
  <c r="V53" i="27"/>
  <c r="H53" i="27"/>
  <c r="BI54" i="27"/>
  <c r="BI55" i="27" s="1"/>
  <c r="BI110" i="27"/>
  <c r="BI113" i="27"/>
  <c r="BI116" i="27"/>
  <c r="AU54" i="27"/>
  <c r="AU55" i="27" s="1"/>
  <c r="AU110" i="27"/>
  <c r="AU113" i="27"/>
  <c r="AU116" i="27"/>
  <c r="AG54" i="27"/>
  <c r="AG55" i="27" s="1"/>
  <c r="AG110" i="27"/>
  <c r="AG113" i="27"/>
  <c r="AG116" i="27"/>
  <c r="S54" i="27"/>
  <c r="S55" i="27" s="1"/>
  <c r="S110" i="27"/>
  <c r="S113" i="27"/>
  <c r="S116" i="27"/>
  <c r="E54" i="27"/>
  <c r="E55" i="27" s="1"/>
  <c r="E110" i="27"/>
  <c r="E113" i="27"/>
  <c r="E116" i="27"/>
  <c r="V37" i="27"/>
  <c r="H37" i="27"/>
  <c r="BI17" i="27"/>
  <c r="BI24" i="27" s="1"/>
  <c r="BI18" i="27"/>
  <c r="BI50" i="27"/>
  <c r="BK14" i="27"/>
  <c r="BK48" i="27" s="1"/>
  <c r="BJ15" i="27"/>
  <c r="BJ16" i="27"/>
  <c r="AW14" i="27"/>
  <c r="AW48" i="27" s="1"/>
  <c r="AV15" i="27"/>
  <c r="AV16" i="27"/>
  <c r="AU17" i="27"/>
  <c r="AU24" i="27" s="1"/>
  <c r="AU18" i="27"/>
  <c r="AU50" i="27" s="1"/>
  <c r="AG17" i="27"/>
  <c r="AG24" i="27" s="1"/>
  <c r="AG18" i="27"/>
  <c r="AG50" i="27"/>
  <c r="AI14" i="27"/>
  <c r="AI48" i="27" s="1"/>
  <c r="AH15" i="27"/>
  <c r="AH16" i="27"/>
  <c r="U14" i="27"/>
  <c r="T15" i="27"/>
  <c r="T16" i="27"/>
  <c r="S17" i="27"/>
  <c r="S24" i="27" s="1"/>
  <c r="S18" i="27"/>
  <c r="S50" i="27" s="1"/>
  <c r="S34" i="27"/>
  <c r="G14" i="27"/>
  <c r="F15" i="27"/>
  <c r="F16" i="27"/>
  <c r="E17" i="27"/>
  <c r="E24" i="27" s="1"/>
  <c r="E18" i="27"/>
  <c r="E50" i="27"/>
  <c r="E34" i="27"/>
  <c r="BI7" i="27"/>
  <c r="BI37" i="27" s="1"/>
  <c r="AU37" i="27"/>
  <c r="AH37" i="27"/>
  <c r="AG32" i="27"/>
  <c r="AG34" i="27" s="1"/>
  <c r="BJ51" i="27"/>
  <c r="AV51" i="27"/>
  <c r="AH51" i="27"/>
  <c r="T48" i="27"/>
  <c r="T32" i="27"/>
  <c r="F48" i="27"/>
  <c r="F32" i="27"/>
  <c r="BL53" i="26"/>
  <c r="BJ54" i="26"/>
  <c r="BJ110" i="26"/>
  <c r="BJ113" i="26"/>
  <c r="BJ116" i="26"/>
  <c r="AX53" i="26"/>
  <c r="AV54" i="26"/>
  <c r="AV110" i="26"/>
  <c r="AV113" i="26"/>
  <c r="AV116" i="26"/>
  <c r="AJ53" i="26"/>
  <c r="AH54" i="26"/>
  <c r="AH110" i="26"/>
  <c r="AH113" i="26"/>
  <c r="AH116" i="26"/>
  <c r="V53" i="26"/>
  <c r="T54" i="26"/>
  <c r="T110" i="26"/>
  <c r="T113" i="26"/>
  <c r="T116" i="26"/>
  <c r="H53" i="26"/>
  <c r="H37" i="26"/>
  <c r="BI51" i="26"/>
  <c r="BK14" i="26"/>
  <c r="BK48" i="26" s="1"/>
  <c r="BJ15" i="26"/>
  <c r="BJ16" i="26"/>
  <c r="BI17" i="26"/>
  <c r="BI24" i="26" s="1"/>
  <c r="BI18" i="26"/>
  <c r="BI50" i="26"/>
  <c r="AU51" i="26"/>
  <c r="AU17" i="26"/>
  <c r="AU24" i="26" s="1"/>
  <c r="AU18" i="26"/>
  <c r="AU50" i="26"/>
  <c r="AW14" i="26"/>
  <c r="AW48" i="26" s="1"/>
  <c r="AV15" i="26"/>
  <c r="AV16" i="26"/>
  <c r="AG51" i="26"/>
  <c r="AG17" i="26"/>
  <c r="AG24" i="26" s="1"/>
  <c r="AG18" i="26"/>
  <c r="AG50" i="26"/>
  <c r="AI14" i="26"/>
  <c r="AI48" i="26" s="1"/>
  <c r="AH15" i="26"/>
  <c r="AH16" i="26"/>
  <c r="S17" i="26"/>
  <c r="S24" i="26" s="1"/>
  <c r="S18" i="26"/>
  <c r="S50" i="26"/>
  <c r="S51" i="26"/>
  <c r="U14" i="26"/>
  <c r="U48" i="26" s="1"/>
  <c r="T15" i="26"/>
  <c r="T16" i="26"/>
  <c r="E35" i="26"/>
  <c r="E38" i="26" s="1"/>
  <c r="E39" i="26" s="1"/>
  <c r="E51" i="26"/>
  <c r="E17" i="26"/>
  <c r="E24" i="26" s="1"/>
  <c r="E18" i="26"/>
  <c r="E34" i="26"/>
  <c r="E50" i="26"/>
  <c r="G14" i="26"/>
  <c r="F15" i="26"/>
  <c r="F16" i="26"/>
  <c r="T37" i="26"/>
  <c r="S32" i="26"/>
  <c r="S34" i="26" s="1"/>
  <c r="AU7" i="26"/>
  <c r="AG37" i="26"/>
  <c r="F48" i="26"/>
  <c r="F32" i="26"/>
  <c r="BL53" i="25"/>
  <c r="AX53" i="25"/>
  <c r="AJ53" i="25"/>
  <c r="V53" i="25"/>
  <c r="H53" i="25"/>
  <c r="BI54" i="25"/>
  <c r="BI55" i="25" s="1"/>
  <c r="BI110" i="25"/>
  <c r="BI113" i="25"/>
  <c r="BI116" i="25"/>
  <c r="AU54" i="25"/>
  <c r="AU55" i="25" s="1"/>
  <c r="AU110" i="25"/>
  <c r="AU113" i="25"/>
  <c r="AU116" i="25"/>
  <c r="AG54" i="25"/>
  <c r="AG55" i="25" s="1"/>
  <c r="AG110" i="25"/>
  <c r="AG113" i="25"/>
  <c r="AG116" i="25"/>
  <c r="S54" i="25"/>
  <c r="S55" i="25" s="1"/>
  <c r="S110" i="25"/>
  <c r="S113" i="25"/>
  <c r="S116" i="25"/>
  <c r="E54" i="25"/>
  <c r="E55" i="25" s="1"/>
  <c r="E110" i="25"/>
  <c r="E113" i="25"/>
  <c r="E116" i="25"/>
  <c r="V37" i="25"/>
  <c r="H37" i="25"/>
  <c r="BI20" i="25"/>
  <c r="BI22" i="25"/>
  <c r="BI26" i="25"/>
  <c r="BI77" i="25"/>
  <c r="BI52" i="25"/>
  <c r="BI56" i="25"/>
  <c r="BK14" i="25"/>
  <c r="BK48" i="25" s="1"/>
  <c r="BJ15" i="25"/>
  <c r="BJ16" i="25"/>
  <c r="AU17" i="25"/>
  <c r="AU24" i="25" s="1"/>
  <c r="AU18" i="25"/>
  <c r="AU50" i="25" s="1"/>
  <c r="AW14" i="25"/>
  <c r="AW48" i="25" s="1"/>
  <c r="AV15" i="25"/>
  <c r="AV16" i="25"/>
  <c r="AG17" i="25"/>
  <c r="AG24" i="25" s="1"/>
  <c r="AG18" i="25"/>
  <c r="AG50" i="25"/>
  <c r="AI14" i="25"/>
  <c r="AI48" i="25" s="1"/>
  <c r="AH15" i="25"/>
  <c r="AH16" i="25"/>
  <c r="S18" i="25"/>
  <c r="S34" i="25"/>
  <c r="S50" i="25"/>
  <c r="S17" i="25"/>
  <c r="S24" i="25" s="1"/>
  <c r="U14" i="25"/>
  <c r="T15" i="25"/>
  <c r="T16" i="25"/>
  <c r="E18" i="25"/>
  <c r="E50" i="25"/>
  <c r="E17" i="25"/>
  <c r="E24" i="25" s="1"/>
  <c r="E34" i="25"/>
  <c r="G14" i="25"/>
  <c r="F15" i="25"/>
  <c r="F16" i="25"/>
  <c r="BI7" i="25"/>
  <c r="BI37" i="25" s="1"/>
  <c r="AU37" i="25"/>
  <c r="AH37" i="25"/>
  <c r="AG32" i="25"/>
  <c r="AG34" i="25" s="1"/>
  <c r="BJ51" i="25"/>
  <c r="AV51" i="25"/>
  <c r="AH51" i="25"/>
  <c r="T48" i="25"/>
  <c r="T32" i="25"/>
  <c r="F48" i="25"/>
  <c r="F32" i="25"/>
  <c r="BL53" i="24"/>
  <c r="AX53" i="24"/>
  <c r="AJ53" i="24"/>
  <c r="V53" i="24"/>
  <c r="H53" i="24"/>
  <c r="BI54" i="24"/>
  <c r="BI55" i="24" s="1"/>
  <c r="BI110" i="24"/>
  <c r="BI113" i="24"/>
  <c r="BI116" i="24"/>
  <c r="AU54" i="24"/>
  <c r="AU55" i="24" s="1"/>
  <c r="AU110" i="24"/>
  <c r="AU113" i="24"/>
  <c r="AU116" i="24"/>
  <c r="AG54" i="24"/>
  <c r="AG55" i="24" s="1"/>
  <c r="AG110" i="24"/>
  <c r="AG113" i="24"/>
  <c r="AG116" i="24"/>
  <c r="S54" i="24"/>
  <c r="S55" i="24" s="1"/>
  <c r="S110" i="24"/>
  <c r="S113" i="24"/>
  <c r="S116" i="24"/>
  <c r="E54" i="24"/>
  <c r="E55" i="24" s="1"/>
  <c r="E110" i="24"/>
  <c r="E113" i="24"/>
  <c r="E116" i="24"/>
  <c r="V37" i="24"/>
  <c r="H37" i="24"/>
  <c r="BK14" i="24"/>
  <c r="BK48" i="24" s="1"/>
  <c r="BJ15" i="24"/>
  <c r="BJ16" i="24"/>
  <c r="BI17" i="24"/>
  <c r="BI24" i="24" s="1"/>
  <c r="BI18" i="24"/>
  <c r="BI50" i="24"/>
  <c r="AU17" i="24"/>
  <c r="AU24" i="24" s="1"/>
  <c r="AU18" i="24"/>
  <c r="AU50" i="24" s="1"/>
  <c r="AW14" i="24"/>
  <c r="AW48" i="24" s="1"/>
  <c r="AV15" i="24"/>
  <c r="AV16" i="24"/>
  <c r="AG17" i="24"/>
  <c r="AG24" i="24" s="1"/>
  <c r="AG18" i="24"/>
  <c r="AG50" i="24" s="1"/>
  <c r="AI14" i="24"/>
  <c r="AI48" i="24" s="1"/>
  <c r="AH15" i="24"/>
  <c r="AH16" i="24"/>
  <c r="S17" i="24"/>
  <c r="S24" i="24" s="1"/>
  <c r="S18" i="24"/>
  <c r="S34" i="24"/>
  <c r="S50" i="24"/>
  <c r="U14" i="24"/>
  <c r="T15" i="24"/>
  <c r="T16" i="24"/>
  <c r="E17" i="24"/>
  <c r="E24" i="24" s="1"/>
  <c r="E18" i="24"/>
  <c r="E50" i="24"/>
  <c r="E34" i="24"/>
  <c r="G14" i="24"/>
  <c r="F15" i="24"/>
  <c r="F16" i="24"/>
  <c r="BI7" i="24"/>
  <c r="BI37" i="24" s="1"/>
  <c r="AU37" i="24"/>
  <c r="AG32" i="24"/>
  <c r="AG34" i="24" s="1"/>
  <c r="AH37" i="24"/>
  <c r="BJ51" i="24"/>
  <c r="AV51" i="24"/>
  <c r="AH51" i="24"/>
  <c r="T48" i="24"/>
  <c r="T32" i="24"/>
  <c r="F48" i="24"/>
  <c r="F32" i="24"/>
  <c r="BL53" i="23"/>
  <c r="AX53" i="23"/>
  <c r="AJ53" i="23"/>
  <c r="V53" i="23"/>
  <c r="H53" i="23"/>
  <c r="BI54" i="23"/>
  <c r="BI55" i="23" s="1"/>
  <c r="BI110" i="23"/>
  <c r="BI113" i="23"/>
  <c r="BI116" i="23"/>
  <c r="AU54" i="23"/>
  <c r="AU55" i="23" s="1"/>
  <c r="AU110" i="23"/>
  <c r="AU113" i="23"/>
  <c r="AU116" i="23"/>
  <c r="AG54" i="23"/>
  <c r="AG55" i="23" s="1"/>
  <c r="AG110" i="23"/>
  <c r="AG113" i="23"/>
  <c r="AG116" i="23"/>
  <c r="S54" i="23"/>
  <c r="S55" i="23" s="1"/>
  <c r="S110" i="23"/>
  <c r="S113" i="23"/>
  <c r="S116" i="23"/>
  <c r="E54" i="23"/>
  <c r="E55" i="23" s="1"/>
  <c r="E110" i="23"/>
  <c r="E113" i="23"/>
  <c r="E116" i="23"/>
  <c r="V37" i="23"/>
  <c r="H37" i="23"/>
  <c r="BI17" i="23"/>
  <c r="BI24" i="23" s="1"/>
  <c r="BI18" i="23"/>
  <c r="BI50" i="23" s="1"/>
  <c r="BK14" i="23"/>
  <c r="BK48" i="23" s="1"/>
  <c r="BJ15" i="23"/>
  <c r="BJ16" i="23"/>
  <c r="AU17" i="23"/>
  <c r="AU24" i="23" s="1"/>
  <c r="AU18" i="23"/>
  <c r="AU50" i="23" s="1"/>
  <c r="AW14" i="23"/>
  <c r="AW48" i="23" s="1"/>
  <c r="AV15" i="23"/>
  <c r="AV16" i="23"/>
  <c r="AG50" i="23"/>
  <c r="AG18" i="23"/>
  <c r="AG17" i="23"/>
  <c r="AG24" i="23" s="1"/>
  <c r="AI14" i="23"/>
  <c r="AI48" i="23" s="1"/>
  <c r="AH15" i="23"/>
  <c r="AH16" i="23"/>
  <c r="S18" i="23"/>
  <c r="S34" i="23"/>
  <c r="S50" i="23"/>
  <c r="S17" i="23"/>
  <c r="S24" i="23" s="1"/>
  <c r="U14" i="23"/>
  <c r="T15" i="23"/>
  <c r="T16" i="23"/>
  <c r="E17" i="23"/>
  <c r="E24" i="23" s="1"/>
  <c r="E18" i="23"/>
  <c r="G14" i="23"/>
  <c r="F15" i="23"/>
  <c r="F16" i="23"/>
  <c r="BI7" i="23"/>
  <c r="BI37" i="23" s="1"/>
  <c r="AU37" i="23"/>
  <c r="AH37" i="23"/>
  <c r="AG32" i="23"/>
  <c r="AG34" i="23" s="1"/>
  <c r="BJ51" i="23"/>
  <c r="AV51" i="23"/>
  <c r="AH51" i="23"/>
  <c r="T48" i="23"/>
  <c r="T32" i="23"/>
  <c r="F48" i="23"/>
  <c r="F32" i="23"/>
  <c r="BI37" i="18"/>
  <c r="BL53" i="22"/>
  <c r="AX53" i="22"/>
  <c r="AJ53" i="22"/>
  <c r="V53" i="22"/>
  <c r="H53" i="22"/>
  <c r="BI54" i="22"/>
  <c r="BI55" i="22" s="1"/>
  <c r="BI110" i="22"/>
  <c r="BI113" i="22"/>
  <c r="BI116" i="22"/>
  <c r="AU54" i="22"/>
  <c r="AU55" i="22" s="1"/>
  <c r="AU113" i="22"/>
  <c r="AU110" i="22"/>
  <c r="AU116" i="22"/>
  <c r="AG54" i="22"/>
  <c r="AG55" i="22" s="1"/>
  <c r="AG113" i="22"/>
  <c r="AG116" i="22"/>
  <c r="AG110" i="22"/>
  <c r="S54" i="22"/>
  <c r="S55" i="22" s="1"/>
  <c r="S113" i="22"/>
  <c r="S116" i="22"/>
  <c r="S110" i="22"/>
  <c r="E54" i="22"/>
  <c r="E55" i="22" s="1"/>
  <c r="E110" i="22"/>
  <c r="E113" i="22"/>
  <c r="E116" i="22"/>
  <c r="V37" i="22"/>
  <c r="H37" i="22"/>
  <c r="BI17" i="22"/>
  <c r="BI24" i="22" s="1"/>
  <c r="BI18" i="22"/>
  <c r="BI50" i="22" s="1"/>
  <c r="BK14" i="22"/>
  <c r="BK48" i="22" s="1"/>
  <c r="BJ15" i="22"/>
  <c r="BJ16" i="22"/>
  <c r="AW14" i="22"/>
  <c r="AW48" i="22" s="1"/>
  <c r="AV15" i="22"/>
  <c r="AV16" i="22"/>
  <c r="AU18" i="22"/>
  <c r="AU50" i="22" s="1"/>
  <c r="AU17" i="22"/>
  <c r="AU24" i="22" s="1"/>
  <c r="AG17" i="22"/>
  <c r="AG24" i="22" s="1"/>
  <c r="AG18" i="22"/>
  <c r="AG50" i="22" s="1"/>
  <c r="AI14" i="22"/>
  <c r="AI48" i="22" s="1"/>
  <c r="AH15" i="22"/>
  <c r="AH16" i="22"/>
  <c r="S18" i="22"/>
  <c r="S34" i="22"/>
  <c r="S50" i="22"/>
  <c r="S17" i="22"/>
  <c r="S24" i="22" s="1"/>
  <c r="U14" i="22"/>
  <c r="T15" i="22"/>
  <c r="T16" i="22"/>
  <c r="E18" i="22"/>
  <c r="E50" i="22"/>
  <c r="E17" i="22"/>
  <c r="E24" i="22" s="1"/>
  <c r="E34" i="22"/>
  <c r="G14" i="22"/>
  <c r="F15" i="22"/>
  <c r="F16" i="22"/>
  <c r="BI37" i="22"/>
  <c r="AU37" i="22"/>
  <c r="AH37" i="22"/>
  <c r="AG32" i="22"/>
  <c r="AG34" i="22" s="1"/>
  <c r="BJ51" i="22"/>
  <c r="AV51" i="22"/>
  <c r="AH51" i="22"/>
  <c r="T48" i="22"/>
  <c r="T32" i="22"/>
  <c r="F48" i="22"/>
  <c r="F32" i="22"/>
  <c r="BI51" i="18"/>
  <c r="BJ15" i="18"/>
  <c r="BJ16" i="18"/>
  <c r="BJ48" i="18"/>
  <c r="BK14" i="18"/>
  <c r="BI18" i="18"/>
  <c r="BI17" i="18"/>
  <c r="BI24" i="18" s="1"/>
  <c r="BI50" i="18"/>
  <c r="AU51" i="18"/>
  <c r="AU35" i="18"/>
  <c r="AU38" i="18" s="1"/>
  <c r="AU39" i="18" s="1"/>
  <c r="AU17" i="18"/>
  <c r="AU24" i="18" s="1"/>
  <c r="AU18" i="18"/>
  <c r="AU34" i="18"/>
  <c r="AU50" i="18"/>
  <c r="AV16" i="18"/>
  <c r="AV48" i="18"/>
  <c r="AW14" i="18"/>
  <c r="AV32" i="18"/>
  <c r="AV15" i="18"/>
  <c r="AG51" i="18"/>
  <c r="AG35" i="18"/>
  <c r="AG38" i="18" s="1"/>
  <c r="AG39" i="18" s="1"/>
  <c r="AG18" i="18"/>
  <c r="AG17" i="18"/>
  <c r="AG24" i="18" s="1"/>
  <c r="AH48" i="18"/>
  <c r="AI14" i="18"/>
  <c r="AH15" i="18"/>
  <c r="AH16" i="18"/>
  <c r="AH32" i="18"/>
  <c r="S51" i="18"/>
  <c r="S35" i="18"/>
  <c r="S38" i="18" s="1"/>
  <c r="S39" i="18" s="1"/>
  <c r="S17" i="18"/>
  <c r="S24" i="18" s="1"/>
  <c r="S18" i="18"/>
  <c r="S34" i="18" s="1"/>
  <c r="S50" i="18"/>
  <c r="T32" i="18"/>
  <c r="U14" i="18"/>
  <c r="T16" i="18"/>
  <c r="T48" i="18"/>
  <c r="T15" i="18"/>
  <c r="E18" i="18"/>
  <c r="E17" i="18"/>
  <c r="E24" i="18" s="1"/>
  <c r="E34" i="18"/>
  <c r="E50" i="18"/>
  <c r="E51" i="18"/>
  <c r="E35" i="18"/>
  <c r="E38" i="18" s="1"/>
  <c r="E39" i="18" s="1"/>
  <c r="F15" i="18"/>
  <c r="F16" i="18"/>
  <c r="F32" i="18"/>
  <c r="F48" i="18"/>
  <c r="G14" i="18"/>
  <c r="E35" i="36"/>
  <c r="E38" i="36" s="1"/>
  <c r="E39" i="36" s="1"/>
  <c r="F48" i="36"/>
  <c r="F16" i="36"/>
  <c r="F17" i="36" s="1"/>
  <c r="F24" i="36" s="1"/>
  <c r="F77" i="36" s="1"/>
  <c r="F35" i="36"/>
  <c r="F38" i="36" s="1"/>
  <c r="F39" i="36" s="1"/>
  <c r="G39" i="36" s="1"/>
  <c r="G113" i="36"/>
  <c r="G116" i="36"/>
  <c r="G110" i="36"/>
  <c r="G54" i="36"/>
  <c r="G15" i="36"/>
  <c r="G16" i="36"/>
  <c r="H14" i="36"/>
  <c r="H32" i="36" s="1"/>
  <c r="E18" i="36"/>
  <c r="E17" i="36"/>
  <c r="E116" i="36"/>
  <c r="E110" i="36"/>
  <c r="E54" i="36"/>
  <c r="E55" i="36" s="1"/>
  <c r="M6" i="19"/>
  <c r="M10" i="19"/>
  <c r="K13" i="19"/>
  <c r="K9" i="19"/>
  <c r="M9" i="19" s="1"/>
  <c r="K14" i="19"/>
  <c r="K12" i="19"/>
  <c r="H12" i="19"/>
  <c r="L12" i="19" s="1"/>
  <c r="H14" i="19"/>
  <c r="L14" i="19" s="1"/>
  <c r="H13" i="19"/>
  <c r="L13" i="19" s="1"/>
  <c r="H11" i="19"/>
  <c r="L11" i="19" s="1"/>
  <c r="K11" i="19"/>
  <c r="E20" i="13"/>
  <c r="F20" i="13"/>
  <c r="H18" i="13"/>
  <c r="G20" i="13"/>
  <c r="G36" i="13"/>
  <c r="F38" i="13"/>
  <c r="F39" i="13" s="1"/>
  <c r="F12" i="13"/>
  <c r="E14" i="13"/>
  <c r="M14" i="19" l="1"/>
  <c r="M12" i="19"/>
  <c r="BM53" i="35"/>
  <c r="AY53" i="35"/>
  <c r="AK53" i="35"/>
  <c r="W53" i="35"/>
  <c r="I53" i="35"/>
  <c r="W37" i="35"/>
  <c r="I37" i="35"/>
  <c r="BL14" i="35"/>
  <c r="BL48" i="35" s="1"/>
  <c r="BK15" i="35"/>
  <c r="BK16" i="35"/>
  <c r="BJ17" i="35"/>
  <c r="BJ24" i="35" s="1"/>
  <c r="BJ77" i="35" s="1"/>
  <c r="BJ18" i="35"/>
  <c r="BJ50" i="35"/>
  <c r="BI26" i="35"/>
  <c r="BI77" i="35"/>
  <c r="BI20" i="35"/>
  <c r="BI22" i="35"/>
  <c r="BI52" i="35"/>
  <c r="BI56" i="35"/>
  <c r="AX14" i="35"/>
  <c r="AX48" i="35" s="1"/>
  <c r="AW15" i="35"/>
  <c r="AW16" i="35"/>
  <c r="AV17" i="35"/>
  <c r="AV24" i="35" s="1"/>
  <c r="AV77" i="35" s="1"/>
  <c r="AV18" i="35"/>
  <c r="AV50" i="35"/>
  <c r="AU26" i="35"/>
  <c r="AU77" i="35"/>
  <c r="AU20" i="35"/>
  <c r="AU22" i="35"/>
  <c r="AU52" i="35"/>
  <c r="AU56" i="35"/>
  <c r="AG26" i="35"/>
  <c r="AG77" i="35"/>
  <c r="AG20" i="35"/>
  <c r="AG22" i="35"/>
  <c r="AG36" i="35"/>
  <c r="AG44" i="35" s="1"/>
  <c r="AG42" i="35" s="1"/>
  <c r="AG40" i="35"/>
  <c r="AG52" i="35"/>
  <c r="AG56" i="35"/>
  <c r="AJ14" i="35"/>
  <c r="AJ48" i="35" s="1"/>
  <c r="AI15" i="35"/>
  <c r="AI16" i="35"/>
  <c r="AH17" i="35"/>
  <c r="AH24" i="35" s="1"/>
  <c r="AH18" i="35"/>
  <c r="AH50" i="35"/>
  <c r="S77" i="35"/>
  <c r="S26" i="35"/>
  <c r="S20" i="35"/>
  <c r="S22" i="35" s="1"/>
  <c r="S36" i="35"/>
  <c r="S44" i="35" s="1"/>
  <c r="S42" i="35" s="1"/>
  <c r="S40" i="35"/>
  <c r="S52" i="35"/>
  <c r="S56" i="35"/>
  <c r="V14" i="35"/>
  <c r="U15" i="35"/>
  <c r="U16" i="35"/>
  <c r="T17" i="35"/>
  <c r="T24" i="35" s="1"/>
  <c r="T18" i="35"/>
  <c r="T50" i="35"/>
  <c r="T34" i="35"/>
  <c r="E77" i="35"/>
  <c r="E26" i="35"/>
  <c r="E79" i="35" s="1"/>
  <c r="E20" i="35"/>
  <c r="E22" i="35"/>
  <c r="E52" i="35"/>
  <c r="E56" i="35"/>
  <c r="E36" i="35"/>
  <c r="E44" i="35" s="1"/>
  <c r="E42" i="35" s="1"/>
  <c r="E40" i="35"/>
  <c r="H14" i="35"/>
  <c r="G15" i="35"/>
  <c r="G16" i="35"/>
  <c r="F17" i="35"/>
  <c r="F24" i="35" s="1"/>
  <c r="F18" i="35"/>
  <c r="F50" i="35" s="1"/>
  <c r="F34" i="35"/>
  <c r="BJ37" i="35"/>
  <c r="BI32" i="35"/>
  <c r="AV37" i="35"/>
  <c r="AU32" i="35"/>
  <c r="AG35" i="35"/>
  <c r="AG38" i="35" s="1"/>
  <c r="AG39" i="35" s="1"/>
  <c r="AH32" i="35"/>
  <c r="AI37" i="35"/>
  <c r="BJ116" i="35"/>
  <c r="BJ113" i="35"/>
  <c r="BJ110" i="35"/>
  <c r="BJ54" i="35"/>
  <c r="BJ55" i="35" s="1"/>
  <c r="AV116" i="35"/>
  <c r="AV113" i="35"/>
  <c r="AV110" i="35"/>
  <c r="AV54" i="35"/>
  <c r="AV55" i="35" s="1"/>
  <c r="AH116" i="35"/>
  <c r="AH113" i="35"/>
  <c r="AH110" i="35"/>
  <c r="AH54" i="35"/>
  <c r="AH55" i="35" s="1"/>
  <c r="T51" i="35"/>
  <c r="T35" i="35"/>
  <c r="T38" i="35" s="1"/>
  <c r="T39" i="35" s="1"/>
  <c r="F51" i="35"/>
  <c r="F35" i="35"/>
  <c r="F38" i="35" s="1"/>
  <c r="F39" i="35" s="1"/>
  <c r="BK51" i="35"/>
  <c r="AW51" i="35"/>
  <c r="AI51" i="35"/>
  <c r="U48" i="35"/>
  <c r="U32" i="35"/>
  <c r="G32" i="35"/>
  <c r="G48" i="35"/>
  <c r="BM53" i="34"/>
  <c r="AY53" i="34"/>
  <c r="AK53" i="34"/>
  <c r="W53" i="34"/>
  <c r="I53" i="34"/>
  <c r="W37" i="34"/>
  <c r="I37" i="34"/>
  <c r="BL14" i="34"/>
  <c r="BL48" i="34" s="1"/>
  <c r="BK15" i="34"/>
  <c r="BK16" i="34"/>
  <c r="BJ17" i="34"/>
  <c r="BJ24" i="34" s="1"/>
  <c r="BJ77" i="34" s="1"/>
  <c r="BJ18" i="34"/>
  <c r="BJ50" i="34"/>
  <c r="BI26" i="34"/>
  <c r="BI77" i="34"/>
  <c r="BI20" i="34"/>
  <c r="BI22" i="34" s="1"/>
  <c r="BI52" i="34"/>
  <c r="BI56" i="34"/>
  <c r="AX14" i="34"/>
  <c r="AX48" i="34" s="1"/>
  <c r="AW15" i="34"/>
  <c r="AW16" i="34"/>
  <c r="AV17" i="34"/>
  <c r="AV24" i="34" s="1"/>
  <c r="AV77" i="34" s="1"/>
  <c r="AV18" i="34"/>
  <c r="AV50" i="34"/>
  <c r="AU77" i="34"/>
  <c r="AU26" i="34"/>
  <c r="AU20" i="34"/>
  <c r="AU22" i="34"/>
  <c r="AU52" i="34"/>
  <c r="AU56" i="34"/>
  <c r="AG26" i="34"/>
  <c r="AG77" i="34"/>
  <c r="AG20" i="34"/>
  <c r="AG22" i="34"/>
  <c r="AG52" i="34"/>
  <c r="AG56" i="34"/>
  <c r="AG36" i="34"/>
  <c r="AG44" i="34" s="1"/>
  <c r="AG42" i="34" s="1"/>
  <c r="AG40" i="34"/>
  <c r="AJ14" i="34"/>
  <c r="AJ48" i="34" s="1"/>
  <c r="AI15" i="34"/>
  <c r="AI16" i="34"/>
  <c r="AH17" i="34"/>
  <c r="AH24" i="34" s="1"/>
  <c r="AH18" i="34"/>
  <c r="AH50" i="34"/>
  <c r="V14" i="34"/>
  <c r="U15" i="34"/>
  <c r="U16" i="34"/>
  <c r="T17" i="34"/>
  <c r="T24" i="34" s="1"/>
  <c r="T77" i="34" s="1"/>
  <c r="T18" i="34"/>
  <c r="T34" i="34"/>
  <c r="T50" i="34"/>
  <c r="S26" i="34"/>
  <c r="S77" i="34"/>
  <c r="S20" i="34"/>
  <c r="S22" i="34"/>
  <c r="S52" i="34"/>
  <c r="S56" i="34"/>
  <c r="S36" i="34"/>
  <c r="S44" i="34" s="1"/>
  <c r="S42" i="34" s="1"/>
  <c r="S40" i="34"/>
  <c r="H14" i="34"/>
  <c r="G15" i="34"/>
  <c r="G16" i="34"/>
  <c r="F17" i="34"/>
  <c r="F24" i="34" s="1"/>
  <c r="F77" i="34" s="1"/>
  <c r="F18" i="34"/>
  <c r="F34" i="34"/>
  <c r="F50" i="34"/>
  <c r="E77" i="34"/>
  <c r="E26" i="34"/>
  <c r="E79" i="34" s="1"/>
  <c r="E20" i="34"/>
  <c r="E22" i="34"/>
  <c r="E52" i="34"/>
  <c r="E56" i="34"/>
  <c r="E36" i="34"/>
  <c r="E44" i="34" s="1"/>
  <c r="E42" i="34" s="1"/>
  <c r="E40" i="34"/>
  <c r="BI32" i="34"/>
  <c r="BJ37" i="34"/>
  <c r="AU32" i="34"/>
  <c r="AV37" i="34"/>
  <c r="AG35" i="34"/>
  <c r="AG38" i="34" s="1"/>
  <c r="AG39" i="34" s="1"/>
  <c r="AI37" i="34"/>
  <c r="AH32" i="34"/>
  <c r="BJ116" i="34"/>
  <c r="BJ113" i="34"/>
  <c r="BJ110" i="34"/>
  <c r="BJ54" i="34"/>
  <c r="BJ55" i="34" s="1"/>
  <c r="AV116" i="34"/>
  <c r="AV113" i="34"/>
  <c r="AV110" i="34"/>
  <c r="AV54" i="34"/>
  <c r="AV55" i="34" s="1"/>
  <c r="AH116" i="34"/>
  <c r="AH113" i="34"/>
  <c r="AH110" i="34"/>
  <c r="AH54" i="34"/>
  <c r="AH55" i="34" s="1"/>
  <c r="T51" i="34"/>
  <c r="T35" i="34"/>
  <c r="T38" i="34" s="1"/>
  <c r="T39" i="34" s="1"/>
  <c r="F51" i="34"/>
  <c r="F35" i="34"/>
  <c r="F38" i="34" s="1"/>
  <c r="F39" i="34" s="1"/>
  <c r="BK51" i="34"/>
  <c r="AW51" i="34"/>
  <c r="AI51" i="34"/>
  <c r="U48" i="34"/>
  <c r="U32" i="34"/>
  <c r="G48" i="34"/>
  <c r="G32" i="34"/>
  <c r="BM53" i="33"/>
  <c r="AY53" i="33"/>
  <c r="AK53" i="33"/>
  <c r="W53" i="33"/>
  <c r="I53" i="33"/>
  <c r="W37" i="33"/>
  <c r="I37" i="33"/>
  <c r="BL14" i="33"/>
  <c r="BL48" i="33" s="1"/>
  <c r="BK15" i="33"/>
  <c r="BK16" i="33"/>
  <c r="BJ17" i="33"/>
  <c r="BJ24" i="33" s="1"/>
  <c r="BJ77" i="33" s="1"/>
  <c r="BJ18" i="33"/>
  <c r="BJ50" i="33"/>
  <c r="BI77" i="33"/>
  <c r="BI26" i="33"/>
  <c r="BI20" i="33"/>
  <c r="BI22" i="33"/>
  <c r="BI52" i="33"/>
  <c r="BI56" i="33"/>
  <c r="AX14" i="33"/>
  <c r="AX48" i="33" s="1"/>
  <c r="AW15" i="33"/>
  <c r="AW16" i="33"/>
  <c r="AV17" i="33"/>
  <c r="AV24" i="33" s="1"/>
  <c r="AV77" i="33" s="1"/>
  <c r="AV18" i="33"/>
  <c r="AV50" i="33"/>
  <c r="AU26" i="33"/>
  <c r="AU77" i="33"/>
  <c r="AU20" i="33"/>
  <c r="AU22" i="33" s="1"/>
  <c r="AU52" i="33"/>
  <c r="AU56" i="33"/>
  <c r="AJ14" i="33"/>
  <c r="AJ48" i="33" s="1"/>
  <c r="AI15" i="33"/>
  <c r="AI16" i="33"/>
  <c r="AH17" i="33"/>
  <c r="AH24" i="33" s="1"/>
  <c r="AH77" i="33" s="1"/>
  <c r="AH18" i="33"/>
  <c r="AH50" i="33"/>
  <c r="AG26" i="33"/>
  <c r="AG77" i="33"/>
  <c r="AG20" i="33"/>
  <c r="AG22" i="33"/>
  <c r="AG36" i="33"/>
  <c r="AG44" i="33" s="1"/>
  <c r="AG42" i="33" s="1"/>
  <c r="AG40" i="33"/>
  <c r="AG52" i="33"/>
  <c r="AG56" i="33"/>
  <c r="V14" i="33"/>
  <c r="U15" i="33"/>
  <c r="U16" i="33"/>
  <c r="T17" i="33"/>
  <c r="T24" i="33" s="1"/>
  <c r="T77" i="33" s="1"/>
  <c r="T18" i="33"/>
  <c r="T34" i="33"/>
  <c r="T50" i="33"/>
  <c r="S26" i="33"/>
  <c r="S77" i="33"/>
  <c r="S20" i="33"/>
  <c r="S22" i="33"/>
  <c r="S36" i="33"/>
  <c r="S44" i="33" s="1"/>
  <c r="S42" i="33" s="1"/>
  <c r="S40" i="33"/>
  <c r="S52" i="33"/>
  <c r="S56" i="33"/>
  <c r="H14" i="33"/>
  <c r="G15" i="33"/>
  <c r="G16" i="33"/>
  <c r="F17" i="33"/>
  <c r="F24" i="33" s="1"/>
  <c r="F77" i="33" s="1"/>
  <c r="F18" i="33"/>
  <c r="F50" i="33"/>
  <c r="F34" i="33"/>
  <c r="E26" i="33"/>
  <c r="E77" i="33"/>
  <c r="E20" i="33"/>
  <c r="E22" i="33"/>
  <c r="E36" i="33"/>
  <c r="E44" i="33" s="1"/>
  <c r="E42" i="33" s="1"/>
  <c r="E40" i="33"/>
  <c r="E52" i="33"/>
  <c r="E56" i="33"/>
  <c r="BJ37" i="33"/>
  <c r="BI32" i="33"/>
  <c r="AU32" i="33"/>
  <c r="AV37" i="33"/>
  <c r="AH32" i="33"/>
  <c r="AI37" i="33"/>
  <c r="AG35" i="33"/>
  <c r="AG38" i="33" s="1"/>
  <c r="AG39" i="33" s="1"/>
  <c r="AH39" i="33" s="1"/>
  <c r="BJ116" i="33"/>
  <c r="BJ113" i="33"/>
  <c r="BJ110" i="33"/>
  <c r="BJ54" i="33"/>
  <c r="BJ55" i="33" s="1"/>
  <c r="AV116" i="33"/>
  <c r="AV113" i="33"/>
  <c r="AV110" i="33"/>
  <c r="AV54" i="33"/>
  <c r="AV55" i="33" s="1"/>
  <c r="AH116" i="33"/>
  <c r="AH113" i="33"/>
  <c r="AH110" i="33"/>
  <c r="AH54" i="33"/>
  <c r="AH55" i="33" s="1"/>
  <c r="T51" i="33"/>
  <c r="T35" i="33"/>
  <c r="T38" i="33" s="1"/>
  <c r="T39" i="33" s="1"/>
  <c r="F51" i="33"/>
  <c r="F35" i="33"/>
  <c r="F38" i="33" s="1"/>
  <c r="F39" i="33" s="1"/>
  <c r="BK51" i="33"/>
  <c r="AW51" i="33"/>
  <c r="AI51" i="33"/>
  <c r="U48" i="33"/>
  <c r="U32" i="33"/>
  <c r="G48" i="33"/>
  <c r="G32" i="33"/>
  <c r="BM53" i="31"/>
  <c r="AY53" i="31"/>
  <c r="AK53" i="31"/>
  <c r="W53" i="31"/>
  <c r="I53" i="31"/>
  <c r="I37" i="31"/>
  <c r="BJ17" i="31"/>
  <c r="BJ24" i="31" s="1"/>
  <c r="BJ77" i="31" s="1"/>
  <c r="BJ18" i="31"/>
  <c r="BJ50" i="31"/>
  <c r="BK16" i="31"/>
  <c r="BL14" i="31"/>
  <c r="BL48" i="31" s="1"/>
  <c r="BK15" i="31"/>
  <c r="BI54" i="31"/>
  <c r="BI55" i="31" s="1"/>
  <c r="BJ55" i="31" s="1"/>
  <c r="BI110" i="31"/>
  <c r="BI113" i="31"/>
  <c r="BI116" i="31"/>
  <c r="BI52" i="31"/>
  <c r="BI56" i="31"/>
  <c r="BI26" i="31"/>
  <c r="BI77" i="31"/>
  <c r="BI20" i="31"/>
  <c r="BI22" i="31" s="1"/>
  <c r="AX14" i="31"/>
  <c r="AX48" i="31" s="1"/>
  <c r="AW15" i="31"/>
  <c r="AW16" i="31"/>
  <c r="AV18" i="31"/>
  <c r="AV50" i="31"/>
  <c r="AV17" i="31"/>
  <c r="AV24" i="31" s="1"/>
  <c r="AV77" i="31" s="1"/>
  <c r="AU54" i="31"/>
  <c r="AU55" i="31" s="1"/>
  <c r="AV55" i="31" s="1"/>
  <c r="AU110" i="31"/>
  <c r="AU113" i="31"/>
  <c r="AU116" i="31"/>
  <c r="AU26" i="31"/>
  <c r="AU77" i="31"/>
  <c r="AU52" i="31"/>
  <c r="AU56" i="31"/>
  <c r="AU20" i="31"/>
  <c r="AU22" i="31"/>
  <c r="AG20" i="31"/>
  <c r="AG22" i="31"/>
  <c r="AG26" i="31"/>
  <c r="AG77" i="31"/>
  <c r="AG52" i="31"/>
  <c r="AG56" i="31"/>
  <c r="AJ14" i="31"/>
  <c r="AJ48" i="31" s="1"/>
  <c r="AI15" i="31"/>
  <c r="AI16" i="31"/>
  <c r="AH18" i="31"/>
  <c r="AH50" i="31"/>
  <c r="AH17" i="31"/>
  <c r="AH24" i="31" s="1"/>
  <c r="AG54" i="31"/>
  <c r="AG55" i="31" s="1"/>
  <c r="AH55" i="31" s="1"/>
  <c r="AG110" i="31"/>
  <c r="AG113" i="31"/>
  <c r="AG116" i="31"/>
  <c r="V14" i="31"/>
  <c r="V48" i="31" s="1"/>
  <c r="U15" i="31"/>
  <c r="U16" i="31"/>
  <c r="T18" i="31"/>
  <c r="T50" i="31"/>
  <c r="T17" i="31"/>
  <c r="T24" i="31" s="1"/>
  <c r="T77" i="31" s="1"/>
  <c r="S54" i="31"/>
  <c r="S55" i="31" s="1"/>
  <c r="T55" i="31" s="1"/>
  <c r="S110" i="31"/>
  <c r="S113" i="31"/>
  <c r="S116" i="31"/>
  <c r="S26" i="31"/>
  <c r="S77" i="31"/>
  <c r="S36" i="31"/>
  <c r="S44" i="31" s="1"/>
  <c r="S42" i="31" s="1"/>
  <c r="S40" i="31"/>
  <c r="S52" i="31"/>
  <c r="S56" i="31"/>
  <c r="S20" i="31"/>
  <c r="S22" i="31" s="1"/>
  <c r="E26" i="31"/>
  <c r="E77" i="31"/>
  <c r="E20" i="31"/>
  <c r="E22" i="31"/>
  <c r="E36" i="31"/>
  <c r="E44" i="31" s="1"/>
  <c r="E42" i="31" s="1"/>
  <c r="E40" i="31"/>
  <c r="E52" i="31"/>
  <c r="E56" i="31"/>
  <c r="E54" i="31"/>
  <c r="E55" i="31" s="1"/>
  <c r="E110" i="31"/>
  <c r="E113" i="31"/>
  <c r="E116" i="31"/>
  <c r="F17" i="31"/>
  <c r="F24" i="31" s="1"/>
  <c r="F18" i="31"/>
  <c r="G16" i="31"/>
  <c r="H14" i="31"/>
  <c r="G15" i="31"/>
  <c r="U37" i="31"/>
  <c r="T32" i="31"/>
  <c r="S35" i="31"/>
  <c r="S38" i="31" s="1"/>
  <c r="S39" i="31" s="1"/>
  <c r="T39" i="31" s="1"/>
  <c r="BI7" i="31"/>
  <c r="BI37" i="31" s="1"/>
  <c r="AU37" i="31"/>
  <c r="AH37" i="31"/>
  <c r="AG32" i="31"/>
  <c r="BK51" i="31"/>
  <c r="AW51" i="31"/>
  <c r="AI51" i="31"/>
  <c r="U51" i="31"/>
  <c r="G48" i="31"/>
  <c r="G51" i="31" s="1"/>
  <c r="G32" i="31"/>
  <c r="G35" i="31" s="1"/>
  <c r="G38" i="31" s="1"/>
  <c r="F51" i="31"/>
  <c r="F35" i="31"/>
  <c r="F38" i="31" s="1"/>
  <c r="F39" i="31" s="1"/>
  <c r="G39" i="31" s="1"/>
  <c r="BM53" i="30"/>
  <c r="AY53" i="30"/>
  <c r="AK53" i="30"/>
  <c r="W53" i="30"/>
  <c r="I53" i="30"/>
  <c r="W37" i="30"/>
  <c r="I37" i="30"/>
  <c r="BI77" i="30"/>
  <c r="BI26" i="30"/>
  <c r="BI20" i="30"/>
  <c r="BI22" i="30"/>
  <c r="BI52" i="30"/>
  <c r="BI56" i="30"/>
  <c r="BL14" i="30"/>
  <c r="BL48" i="30" s="1"/>
  <c r="BK15" i="30"/>
  <c r="BK16" i="30"/>
  <c r="BJ17" i="30"/>
  <c r="BJ24" i="30" s="1"/>
  <c r="BJ18" i="30"/>
  <c r="AU26" i="30"/>
  <c r="AU77" i="30"/>
  <c r="AU52" i="30"/>
  <c r="AU56" i="30"/>
  <c r="AU20" i="30"/>
  <c r="AU22" i="30"/>
  <c r="AX14" i="30"/>
  <c r="AX48" i="30" s="1"/>
  <c r="AW15" i="30"/>
  <c r="AW16" i="30"/>
  <c r="AV17" i="30"/>
  <c r="AV24" i="30" s="1"/>
  <c r="AV18" i="30"/>
  <c r="AV50" i="30"/>
  <c r="AG26" i="30"/>
  <c r="AG77" i="30"/>
  <c r="AG20" i="30"/>
  <c r="AG22" i="30"/>
  <c r="AG52" i="30"/>
  <c r="AG56" i="30"/>
  <c r="AG36" i="30"/>
  <c r="AG44" i="30" s="1"/>
  <c r="AG42" i="30" s="1"/>
  <c r="AG40" i="30"/>
  <c r="AJ14" i="30"/>
  <c r="AJ48" i="30" s="1"/>
  <c r="AI15" i="30"/>
  <c r="AI16" i="30"/>
  <c r="AH17" i="30"/>
  <c r="AH24" i="30" s="1"/>
  <c r="AH18" i="30"/>
  <c r="AH50" i="30"/>
  <c r="S77" i="30"/>
  <c r="S26" i="30"/>
  <c r="S20" i="30"/>
  <c r="S22" i="30" s="1"/>
  <c r="S52" i="30"/>
  <c r="S56" i="30"/>
  <c r="S36" i="30"/>
  <c r="S44" i="30" s="1"/>
  <c r="S42" i="30" s="1"/>
  <c r="S40" i="30"/>
  <c r="V14" i="30"/>
  <c r="U15" i="30"/>
  <c r="U16" i="30"/>
  <c r="T17" i="30"/>
  <c r="T24" i="30" s="1"/>
  <c r="T18" i="30"/>
  <c r="T34" i="30"/>
  <c r="T50" i="30"/>
  <c r="E26" i="30"/>
  <c r="E77" i="30"/>
  <c r="E20" i="30"/>
  <c r="E22" i="30" s="1"/>
  <c r="E36" i="30"/>
  <c r="E44" i="30" s="1"/>
  <c r="E42" i="30" s="1"/>
  <c r="E40" i="30"/>
  <c r="E52" i="30"/>
  <c r="E56" i="30"/>
  <c r="H14" i="30"/>
  <c r="G15" i="30"/>
  <c r="G16" i="30"/>
  <c r="F17" i="30"/>
  <c r="F24" i="30" s="1"/>
  <c r="F18" i="30"/>
  <c r="F50" i="30"/>
  <c r="F34" i="30"/>
  <c r="BJ37" i="30"/>
  <c r="BI32" i="30"/>
  <c r="AV37" i="30"/>
  <c r="AU32" i="30"/>
  <c r="AI37" i="30"/>
  <c r="AH32" i="30"/>
  <c r="AG35" i="30"/>
  <c r="AG38" i="30" s="1"/>
  <c r="AG39" i="30" s="1"/>
  <c r="BJ116" i="30"/>
  <c r="BJ113" i="30"/>
  <c r="BJ110" i="30"/>
  <c r="BJ54" i="30"/>
  <c r="BJ55" i="30" s="1"/>
  <c r="AV116" i="30"/>
  <c r="AV113" i="30"/>
  <c r="AV110" i="30"/>
  <c r="AV54" i="30"/>
  <c r="AV55" i="30" s="1"/>
  <c r="AH116" i="30"/>
  <c r="AH113" i="30"/>
  <c r="AH110" i="30"/>
  <c r="AH54" i="30"/>
  <c r="AH55" i="30" s="1"/>
  <c r="T51" i="30"/>
  <c r="T35" i="30"/>
  <c r="T38" i="30" s="1"/>
  <c r="T39" i="30" s="1"/>
  <c r="F51" i="30"/>
  <c r="F35" i="30"/>
  <c r="F38" i="30" s="1"/>
  <c r="F39" i="30" s="1"/>
  <c r="BK51" i="30"/>
  <c r="AW51" i="30"/>
  <c r="AI51" i="30"/>
  <c r="U48" i="30"/>
  <c r="U32" i="30"/>
  <c r="G48" i="30"/>
  <c r="G32" i="30"/>
  <c r="BM53" i="29"/>
  <c r="AY53" i="29"/>
  <c r="AK53" i="29"/>
  <c r="W53" i="29"/>
  <c r="I53" i="29"/>
  <c r="W37" i="29"/>
  <c r="I37" i="29"/>
  <c r="BL14" i="29"/>
  <c r="BL48" i="29" s="1"/>
  <c r="BK15" i="29"/>
  <c r="BK16" i="29"/>
  <c r="BJ17" i="29"/>
  <c r="BJ24" i="29" s="1"/>
  <c r="BJ77" i="29" s="1"/>
  <c r="BJ18" i="29"/>
  <c r="BJ50" i="29" s="1"/>
  <c r="BI26" i="29"/>
  <c r="BI77" i="29"/>
  <c r="BI20" i="29"/>
  <c r="BI22" i="29" s="1"/>
  <c r="BI52" i="29"/>
  <c r="BI56" i="29"/>
  <c r="AX14" i="29"/>
  <c r="AX48" i="29" s="1"/>
  <c r="AW15" i="29"/>
  <c r="AW16" i="29"/>
  <c r="AV17" i="29"/>
  <c r="AV24" i="29" s="1"/>
  <c r="AV77" i="29" s="1"/>
  <c r="AV18" i="29"/>
  <c r="AV50" i="29" s="1"/>
  <c r="AU26" i="29"/>
  <c r="AU77" i="29"/>
  <c r="AU52" i="29"/>
  <c r="AU56" i="29"/>
  <c r="AU20" i="29"/>
  <c r="AU22" i="29"/>
  <c r="AJ14" i="29"/>
  <c r="AJ48" i="29" s="1"/>
  <c r="AI15" i="29"/>
  <c r="AI16" i="29"/>
  <c r="AH17" i="29"/>
  <c r="AH24" i="29" s="1"/>
  <c r="AH77" i="29" s="1"/>
  <c r="AH18" i="29"/>
  <c r="AH50" i="29" s="1"/>
  <c r="AG26" i="29"/>
  <c r="AG77" i="29"/>
  <c r="AG40" i="29"/>
  <c r="AG36" i="29"/>
  <c r="AG44" i="29" s="1"/>
  <c r="AG42" i="29" s="1"/>
  <c r="AG52" i="29"/>
  <c r="AG56" i="29"/>
  <c r="AG20" i="29"/>
  <c r="AG22" i="29"/>
  <c r="V14" i="29"/>
  <c r="U15" i="29"/>
  <c r="U16" i="29"/>
  <c r="T17" i="29"/>
  <c r="T24" i="29" s="1"/>
  <c r="T77" i="29" s="1"/>
  <c r="T18" i="29"/>
  <c r="T50" i="29" s="1"/>
  <c r="T34" i="29"/>
  <c r="S26" i="29"/>
  <c r="S77" i="29"/>
  <c r="S20" i="29"/>
  <c r="S22" i="29"/>
  <c r="S52" i="29"/>
  <c r="S56" i="29"/>
  <c r="S36" i="29"/>
  <c r="S44" i="29" s="1"/>
  <c r="S42" i="29" s="1"/>
  <c r="S40" i="29"/>
  <c r="H14" i="29"/>
  <c r="G15" i="29"/>
  <c r="G16" i="29"/>
  <c r="F17" i="29"/>
  <c r="F24" i="29" s="1"/>
  <c r="F77" i="29" s="1"/>
  <c r="F18" i="29"/>
  <c r="F50" i="29"/>
  <c r="F34" i="29"/>
  <c r="E26" i="29"/>
  <c r="E77" i="29"/>
  <c r="E20" i="29"/>
  <c r="E22" i="29" s="1"/>
  <c r="E52" i="29"/>
  <c r="E56" i="29"/>
  <c r="E40" i="29"/>
  <c r="E36" i="29"/>
  <c r="E44" i="29" s="1"/>
  <c r="E42" i="29" s="1"/>
  <c r="BJ37" i="29"/>
  <c r="BI32" i="29"/>
  <c r="AV37" i="29"/>
  <c r="AU32" i="29"/>
  <c r="AH32" i="29"/>
  <c r="AI37" i="29"/>
  <c r="AG35" i="29"/>
  <c r="AG38" i="29" s="1"/>
  <c r="AG39" i="29" s="1"/>
  <c r="AH39" i="29" s="1"/>
  <c r="BJ116" i="29"/>
  <c r="BJ113" i="29"/>
  <c r="BJ110" i="29"/>
  <c r="BJ54" i="29"/>
  <c r="BJ55" i="29" s="1"/>
  <c r="AV116" i="29"/>
  <c r="AV113" i="29"/>
  <c r="AV110" i="29"/>
  <c r="AV54" i="29"/>
  <c r="AV55" i="29" s="1"/>
  <c r="AH116" i="29"/>
  <c r="AH113" i="29"/>
  <c r="AH110" i="29"/>
  <c r="AH54" i="29"/>
  <c r="AH55" i="29" s="1"/>
  <c r="T51" i="29"/>
  <c r="T35" i="29"/>
  <c r="T38" i="29" s="1"/>
  <c r="T39" i="29" s="1"/>
  <c r="F51" i="29"/>
  <c r="F35" i="29"/>
  <c r="F38" i="29" s="1"/>
  <c r="F39" i="29" s="1"/>
  <c r="BK51" i="29"/>
  <c r="AW51" i="29"/>
  <c r="AI51" i="29"/>
  <c r="U48" i="29"/>
  <c r="U32" i="29"/>
  <c r="G48" i="29"/>
  <c r="G32" i="29"/>
  <c r="BM53" i="28"/>
  <c r="AY53" i="28"/>
  <c r="AK53" i="28"/>
  <c r="W53" i="28"/>
  <c r="I53" i="28"/>
  <c r="W37" i="28"/>
  <c r="I37" i="28"/>
  <c r="BL14" i="28"/>
  <c r="BL48" i="28" s="1"/>
  <c r="BK15" i="28"/>
  <c r="BK16" i="28"/>
  <c r="BJ18" i="28"/>
  <c r="BJ50" i="28"/>
  <c r="BJ17" i="28"/>
  <c r="BJ24" i="28" s="1"/>
  <c r="BJ77" i="28" s="1"/>
  <c r="BI26" i="28"/>
  <c r="BI77" i="28"/>
  <c r="BI52" i="28"/>
  <c r="BI56" i="28"/>
  <c r="BI20" i="28"/>
  <c r="BI22" i="28"/>
  <c r="AX14" i="28"/>
  <c r="AX48" i="28" s="1"/>
  <c r="AW15" i="28"/>
  <c r="AW16" i="28"/>
  <c r="AV17" i="28"/>
  <c r="AV24" i="28" s="1"/>
  <c r="AV77" i="28" s="1"/>
  <c r="AV18" i="28"/>
  <c r="AV50" i="28"/>
  <c r="AU26" i="28"/>
  <c r="AU77" i="28"/>
  <c r="AU20" i="28"/>
  <c r="AU22" i="28"/>
  <c r="AU52" i="28"/>
  <c r="AU56" i="28"/>
  <c r="AJ14" i="28"/>
  <c r="AJ48" i="28" s="1"/>
  <c r="AI15" i="28"/>
  <c r="AI16" i="28"/>
  <c r="AH17" i="28"/>
  <c r="AH24" i="28" s="1"/>
  <c r="AH77" i="28" s="1"/>
  <c r="AH18" i="28"/>
  <c r="AH50" i="28"/>
  <c r="AG26" i="28"/>
  <c r="AG77" i="28"/>
  <c r="AG20" i="28"/>
  <c r="AG22" i="28" s="1"/>
  <c r="AG40" i="28"/>
  <c r="AG36" i="28"/>
  <c r="AG44" i="28" s="1"/>
  <c r="AG42" i="28" s="1"/>
  <c r="AG52" i="28"/>
  <c r="AG56" i="28"/>
  <c r="V14" i="28"/>
  <c r="U15" i="28"/>
  <c r="U16" i="28"/>
  <c r="T17" i="28"/>
  <c r="T24" i="28" s="1"/>
  <c r="T77" i="28" s="1"/>
  <c r="T18" i="28"/>
  <c r="T34" i="28"/>
  <c r="T50" i="28"/>
  <c r="S77" i="28"/>
  <c r="S26" i="28"/>
  <c r="S20" i="28"/>
  <c r="S22" i="28"/>
  <c r="S40" i="28"/>
  <c r="S36" i="28"/>
  <c r="S44" i="28" s="1"/>
  <c r="S42" i="28" s="1"/>
  <c r="S56" i="28"/>
  <c r="S52" i="28"/>
  <c r="H14" i="28"/>
  <c r="G15" i="28"/>
  <c r="G16" i="28"/>
  <c r="F17" i="28"/>
  <c r="F24" i="28" s="1"/>
  <c r="F77" i="28" s="1"/>
  <c r="F18" i="28"/>
  <c r="F34" i="28"/>
  <c r="F50" i="28"/>
  <c r="E77" i="28"/>
  <c r="E26" i="28"/>
  <c r="E20" i="28"/>
  <c r="E22" i="28"/>
  <c r="E36" i="28"/>
  <c r="E44" i="28" s="1"/>
  <c r="E42" i="28" s="1"/>
  <c r="E40" i="28"/>
  <c r="E56" i="28"/>
  <c r="E52" i="28"/>
  <c r="BI32" i="28"/>
  <c r="BJ37" i="28"/>
  <c r="AU32" i="28"/>
  <c r="AV37" i="28"/>
  <c r="AG35" i="28"/>
  <c r="AG38" i="28" s="1"/>
  <c r="AG39" i="28" s="1"/>
  <c r="AH32" i="28"/>
  <c r="AI37" i="28"/>
  <c r="BJ116" i="28"/>
  <c r="BJ113" i="28"/>
  <c r="BJ110" i="28"/>
  <c r="BJ54" i="28"/>
  <c r="BJ55" i="28" s="1"/>
  <c r="AV54" i="28"/>
  <c r="AV55" i="28" s="1"/>
  <c r="AV116" i="28"/>
  <c r="AV113" i="28"/>
  <c r="AV110" i="28"/>
  <c r="AH116" i="28"/>
  <c r="AH113" i="28"/>
  <c r="AH110" i="28"/>
  <c r="AH54" i="28"/>
  <c r="AH55" i="28" s="1"/>
  <c r="T51" i="28"/>
  <c r="T35" i="28"/>
  <c r="T38" i="28" s="1"/>
  <c r="T39" i="28" s="1"/>
  <c r="F51" i="28"/>
  <c r="F35" i="28"/>
  <c r="F38" i="28" s="1"/>
  <c r="F39" i="28" s="1"/>
  <c r="BK51" i="28"/>
  <c r="AW51" i="28"/>
  <c r="AI51" i="28"/>
  <c r="U48" i="28"/>
  <c r="U32" i="28"/>
  <c r="G32" i="28"/>
  <c r="G48" i="28"/>
  <c r="BM53" i="27"/>
  <c r="AY53" i="27"/>
  <c r="AK53" i="27"/>
  <c r="W53" i="27"/>
  <c r="I53" i="27"/>
  <c r="W37" i="27"/>
  <c r="I37" i="27"/>
  <c r="BI77" i="27"/>
  <c r="BI26" i="27"/>
  <c r="BI20" i="27"/>
  <c r="BI22" i="27" s="1"/>
  <c r="BI52" i="27"/>
  <c r="BI56" i="27"/>
  <c r="BL14" i="27"/>
  <c r="BL48" i="27" s="1"/>
  <c r="BK15" i="27"/>
  <c r="BK16" i="27"/>
  <c r="BJ18" i="27"/>
  <c r="BJ50" i="27"/>
  <c r="BJ17" i="27"/>
  <c r="BJ24" i="27" s="1"/>
  <c r="AX14" i="27"/>
  <c r="AX48" i="27" s="1"/>
  <c r="AW15" i="27"/>
  <c r="AW16" i="27"/>
  <c r="AV17" i="27"/>
  <c r="AV24" i="27" s="1"/>
  <c r="AV77" i="27" s="1"/>
  <c r="AV18" i="27"/>
  <c r="AV50" i="27" s="1"/>
  <c r="AU52" i="27"/>
  <c r="AU56" i="27"/>
  <c r="AU26" i="27"/>
  <c r="AU77" i="27"/>
  <c r="AU20" i="27"/>
  <c r="AU22" i="27" s="1"/>
  <c r="AG26" i="27"/>
  <c r="AG77" i="27"/>
  <c r="AG20" i="27"/>
  <c r="AG22" i="27"/>
  <c r="AG36" i="27"/>
  <c r="AG44" i="27" s="1"/>
  <c r="AG42" i="27" s="1"/>
  <c r="AG40" i="27"/>
  <c r="AG52" i="27"/>
  <c r="AG56" i="27"/>
  <c r="AJ14" i="27"/>
  <c r="AJ48" i="27" s="1"/>
  <c r="AI15" i="27"/>
  <c r="AI16" i="27"/>
  <c r="AH17" i="27"/>
  <c r="AH24" i="27" s="1"/>
  <c r="AH18" i="27"/>
  <c r="V14" i="27"/>
  <c r="U15" i="27"/>
  <c r="U16" i="27"/>
  <c r="T17" i="27"/>
  <c r="T24" i="27" s="1"/>
  <c r="T77" i="27" s="1"/>
  <c r="T18" i="27"/>
  <c r="T50" i="27"/>
  <c r="T34" i="27"/>
  <c r="S26" i="27"/>
  <c r="S77" i="27"/>
  <c r="S52" i="27"/>
  <c r="S56" i="27"/>
  <c r="S20" i="27"/>
  <c r="S22" i="27"/>
  <c r="S36" i="27"/>
  <c r="S44" i="27" s="1"/>
  <c r="S42" i="27" s="1"/>
  <c r="S40" i="27"/>
  <c r="H14" i="27"/>
  <c r="G15" i="27"/>
  <c r="G16" i="27"/>
  <c r="F17" i="27"/>
  <c r="F24" i="27" s="1"/>
  <c r="F77" i="27" s="1"/>
  <c r="F18" i="27"/>
  <c r="F50" i="27" s="1"/>
  <c r="F34" i="27"/>
  <c r="E26" i="27"/>
  <c r="E77" i="27"/>
  <c r="E20" i="27"/>
  <c r="E22" i="27" s="1"/>
  <c r="E52" i="27"/>
  <c r="E56" i="27"/>
  <c r="E36" i="27"/>
  <c r="E44" i="27" s="1"/>
  <c r="E42" i="27" s="1"/>
  <c r="E40" i="27"/>
  <c r="BJ37" i="27"/>
  <c r="BI32" i="27"/>
  <c r="AV37" i="27"/>
  <c r="AU32" i="27"/>
  <c r="AI37" i="27"/>
  <c r="AH32" i="27"/>
  <c r="AG35" i="27"/>
  <c r="AG38" i="27" s="1"/>
  <c r="AG39" i="27" s="1"/>
  <c r="AH39" i="27" s="1"/>
  <c r="BJ116" i="27"/>
  <c r="BJ113" i="27"/>
  <c r="BJ110" i="27"/>
  <c r="BJ54" i="27"/>
  <c r="BJ55" i="27" s="1"/>
  <c r="AV116" i="27"/>
  <c r="AV113" i="27"/>
  <c r="AV110" i="27"/>
  <c r="AV54" i="27"/>
  <c r="AV55" i="27" s="1"/>
  <c r="AH116" i="27"/>
  <c r="AH113" i="27"/>
  <c r="AH110" i="27"/>
  <c r="AH54" i="27"/>
  <c r="AH55" i="27" s="1"/>
  <c r="T51" i="27"/>
  <c r="T35" i="27"/>
  <c r="T38" i="27" s="1"/>
  <c r="T39" i="27" s="1"/>
  <c r="F51" i="27"/>
  <c r="F35" i="27"/>
  <c r="F38" i="27" s="1"/>
  <c r="F39" i="27" s="1"/>
  <c r="BK51" i="27"/>
  <c r="AW51" i="27"/>
  <c r="AI51" i="27"/>
  <c r="U48" i="27"/>
  <c r="U32" i="27"/>
  <c r="G48" i="27"/>
  <c r="G32" i="27"/>
  <c r="BM53" i="26"/>
  <c r="AY53" i="26"/>
  <c r="AK53" i="26"/>
  <c r="W53" i="26"/>
  <c r="I53" i="26"/>
  <c r="I37" i="26"/>
  <c r="BI54" i="26"/>
  <c r="BI55" i="26" s="1"/>
  <c r="BJ55" i="26" s="1"/>
  <c r="BI110" i="26"/>
  <c r="BI113" i="26"/>
  <c r="BI116" i="26"/>
  <c r="BL14" i="26"/>
  <c r="BL48" i="26" s="1"/>
  <c r="BK15" i="26"/>
  <c r="BK16" i="26"/>
  <c r="BJ17" i="26"/>
  <c r="BJ24" i="26" s="1"/>
  <c r="BJ77" i="26" s="1"/>
  <c r="BJ18" i="26"/>
  <c r="BJ50" i="26"/>
  <c r="BI26" i="26"/>
  <c r="BI77" i="26"/>
  <c r="BI20" i="26"/>
  <c r="BI22" i="26"/>
  <c r="BI52" i="26"/>
  <c r="BI56" i="26"/>
  <c r="AU54" i="26"/>
  <c r="AU55" i="26" s="1"/>
  <c r="AV55" i="26" s="1"/>
  <c r="AU110" i="26"/>
  <c r="AU113" i="26"/>
  <c r="AU116" i="26"/>
  <c r="AU26" i="26"/>
  <c r="AU77" i="26"/>
  <c r="AU20" i="26"/>
  <c r="AU22" i="26"/>
  <c r="AU52" i="26"/>
  <c r="AU56" i="26"/>
  <c r="AX14" i="26"/>
  <c r="AX48" i="26" s="1"/>
  <c r="AW15" i="26"/>
  <c r="AW16" i="26"/>
  <c r="AV17" i="26"/>
  <c r="AV24" i="26" s="1"/>
  <c r="AV18" i="26"/>
  <c r="AV50" i="26"/>
  <c r="AG54" i="26"/>
  <c r="AG55" i="26" s="1"/>
  <c r="AH55" i="26" s="1"/>
  <c r="AG110" i="26"/>
  <c r="AG113" i="26"/>
  <c r="AG116" i="26"/>
  <c r="AG26" i="26"/>
  <c r="AG77" i="26"/>
  <c r="AG20" i="26"/>
  <c r="AG22" i="26"/>
  <c r="AG52" i="26"/>
  <c r="AG56" i="26"/>
  <c r="AJ14" i="26"/>
  <c r="AJ48" i="26" s="1"/>
  <c r="AI15" i="26"/>
  <c r="AI16" i="26"/>
  <c r="AH17" i="26"/>
  <c r="AH24" i="26" s="1"/>
  <c r="AH18" i="26"/>
  <c r="AH50" i="26"/>
  <c r="S26" i="26"/>
  <c r="S77" i="26"/>
  <c r="S20" i="26"/>
  <c r="S22" i="26"/>
  <c r="S36" i="26"/>
  <c r="S44" i="26" s="1"/>
  <c r="S42" i="26" s="1"/>
  <c r="S40" i="26"/>
  <c r="S52" i="26"/>
  <c r="S56" i="26"/>
  <c r="S54" i="26"/>
  <c r="S55" i="26" s="1"/>
  <c r="T55" i="26" s="1"/>
  <c r="S110" i="26"/>
  <c r="S113" i="26"/>
  <c r="S116" i="26"/>
  <c r="V14" i="26"/>
  <c r="V48" i="26" s="1"/>
  <c r="U15" i="26"/>
  <c r="U16" i="26"/>
  <c r="T17" i="26"/>
  <c r="T24" i="26" s="1"/>
  <c r="T18" i="26"/>
  <c r="T50" i="26"/>
  <c r="E54" i="26"/>
  <c r="E55" i="26" s="1"/>
  <c r="E110" i="26"/>
  <c r="E113" i="26"/>
  <c r="E116" i="26"/>
  <c r="E26" i="26"/>
  <c r="E77" i="26"/>
  <c r="E20" i="26"/>
  <c r="E22" i="26"/>
  <c r="E36" i="26"/>
  <c r="E44" i="26" s="1"/>
  <c r="E42" i="26" s="1"/>
  <c r="E40" i="26"/>
  <c r="E52" i="26"/>
  <c r="E56" i="26"/>
  <c r="H14" i="26"/>
  <c r="G15" i="26"/>
  <c r="G16" i="26"/>
  <c r="F17" i="26"/>
  <c r="F24" i="26" s="1"/>
  <c r="F18" i="26"/>
  <c r="F34" i="26"/>
  <c r="F50" i="26"/>
  <c r="U37" i="26"/>
  <c r="T32" i="26"/>
  <c r="S35" i="26"/>
  <c r="S38" i="26" s="1"/>
  <c r="S39" i="26" s="1"/>
  <c r="BI7" i="26"/>
  <c r="BI37" i="26" s="1"/>
  <c r="AU37" i="26"/>
  <c r="AH37" i="26"/>
  <c r="AG32" i="26"/>
  <c r="BK51" i="26"/>
  <c r="AW51" i="26"/>
  <c r="AI51" i="26"/>
  <c r="U51" i="26"/>
  <c r="G48" i="26"/>
  <c r="G51" i="26" s="1"/>
  <c r="G32" i="26"/>
  <c r="G35" i="26" s="1"/>
  <c r="G38" i="26" s="1"/>
  <c r="F51" i="26"/>
  <c r="F35" i="26"/>
  <c r="F38" i="26" s="1"/>
  <c r="F39" i="26" s="1"/>
  <c r="G39" i="26" s="1"/>
  <c r="BM53" i="25"/>
  <c r="AY53" i="25"/>
  <c r="AK53" i="25"/>
  <c r="W53" i="25"/>
  <c r="I53" i="25"/>
  <c r="W37" i="25"/>
  <c r="I37" i="25"/>
  <c r="BI64" i="25"/>
  <c r="BI79" i="25"/>
  <c r="BI82" i="25"/>
  <c r="BI80" i="25"/>
  <c r="BI84" i="25" s="1"/>
  <c r="BI60" i="25"/>
  <c r="BI58" i="25" s="1"/>
  <c r="BI112" i="25"/>
  <c r="BI115" i="25"/>
  <c r="BI118" i="25"/>
  <c r="BL14" i="25"/>
  <c r="BL48" i="25" s="1"/>
  <c r="BK15" i="25"/>
  <c r="BK16" i="25"/>
  <c r="BJ18" i="25"/>
  <c r="BJ17" i="25"/>
  <c r="BJ24" i="25" s="1"/>
  <c r="BJ26" i="25" s="1"/>
  <c r="BJ50" i="25"/>
  <c r="AU52" i="25"/>
  <c r="AU56" i="25"/>
  <c r="AU26" i="25"/>
  <c r="AU77" i="25"/>
  <c r="AU20" i="25"/>
  <c r="AU22" i="25"/>
  <c r="AX14" i="25"/>
  <c r="AX48" i="25" s="1"/>
  <c r="AW15" i="25"/>
  <c r="AW16" i="25"/>
  <c r="AV18" i="25"/>
  <c r="AV17" i="25"/>
  <c r="AV24" i="25" s="1"/>
  <c r="AG26" i="25"/>
  <c r="AG77" i="25"/>
  <c r="AG20" i="25"/>
  <c r="AG22" i="25"/>
  <c r="AG52" i="25"/>
  <c r="AG56" i="25"/>
  <c r="AG40" i="25"/>
  <c r="AG36" i="25"/>
  <c r="AG44" i="25" s="1"/>
  <c r="AG42" i="25" s="1"/>
  <c r="AJ14" i="25"/>
  <c r="AJ48" i="25" s="1"/>
  <c r="AI15" i="25"/>
  <c r="AI16" i="25"/>
  <c r="AH18" i="25"/>
  <c r="AH17" i="25"/>
  <c r="AH24" i="25" s="1"/>
  <c r="S20" i="25"/>
  <c r="S22" i="25"/>
  <c r="S40" i="25"/>
  <c r="S36" i="25"/>
  <c r="S44" i="25" s="1"/>
  <c r="S42" i="25" s="1"/>
  <c r="S52" i="25"/>
  <c r="S56" i="25"/>
  <c r="S77" i="25"/>
  <c r="S26" i="25"/>
  <c r="V14" i="25"/>
  <c r="U15" i="25"/>
  <c r="U16" i="25"/>
  <c r="T17" i="25"/>
  <c r="T24" i="25" s="1"/>
  <c r="T18" i="25"/>
  <c r="T34" i="25"/>
  <c r="E20" i="25"/>
  <c r="E22" i="25"/>
  <c r="E52" i="25"/>
  <c r="E56" i="25"/>
  <c r="E26" i="25"/>
  <c r="E77" i="25"/>
  <c r="E36" i="25"/>
  <c r="E44" i="25" s="1"/>
  <c r="E42" i="25" s="1"/>
  <c r="E40" i="25"/>
  <c r="H14" i="25"/>
  <c r="G15" i="25"/>
  <c r="G16" i="25"/>
  <c r="F18" i="25"/>
  <c r="F17" i="25"/>
  <c r="F24" i="25" s="1"/>
  <c r="BJ37" i="25"/>
  <c r="BI32" i="25"/>
  <c r="AV37" i="25"/>
  <c r="AU32" i="25"/>
  <c r="AI37" i="25"/>
  <c r="AH32" i="25"/>
  <c r="AG35" i="25"/>
  <c r="AG38" i="25" s="1"/>
  <c r="AG39" i="25" s="1"/>
  <c r="AH39" i="25" s="1"/>
  <c r="BJ116" i="25"/>
  <c r="BJ113" i="25"/>
  <c r="BJ110" i="25"/>
  <c r="BJ54" i="25"/>
  <c r="BJ55" i="25" s="1"/>
  <c r="AV116" i="25"/>
  <c r="AV113" i="25"/>
  <c r="AV110" i="25"/>
  <c r="AV54" i="25"/>
  <c r="AV55" i="25" s="1"/>
  <c r="AH116" i="25"/>
  <c r="AH113" i="25"/>
  <c r="AH110" i="25"/>
  <c r="AH54" i="25"/>
  <c r="AH55" i="25" s="1"/>
  <c r="T51" i="25"/>
  <c r="T35" i="25"/>
  <c r="T38" i="25" s="1"/>
  <c r="T39" i="25" s="1"/>
  <c r="F51" i="25"/>
  <c r="F35" i="25"/>
  <c r="F38" i="25" s="1"/>
  <c r="F39" i="25" s="1"/>
  <c r="BK51" i="25"/>
  <c r="AW51" i="25"/>
  <c r="AI51" i="25"/>
  <c r="U48" i="25"/>
  <c r="U32" i="25"/>
  <c r="G48" i="25"/>
  <c r="G32" i="25"/>
  <c r="BM53" i="24"/>
  <c r="AY53" i="24"/>
  <c r="AK53" i="24"/>
  <c r="W53" i="24"/>
  <c r="I53" i="24"/>
  <c r="W37" i="24"/>
  <c r="I37" i="24"/>
  <c r="BL14" i="24"/>
  <c r="BL48" i="24" s="1"/>
  <c r="BK15" i="24"/>
  <c r="BK16" i="24"/>
  <c r="BJ17" i="24"/>
  <c r="BJ24" i="24" s="1"/>
  <c r="BJ77" i="24" s="1"/>
  <c r="BJ18" i="24"/>
  <c r="BJ50" i="24" s="1"/>
  <c r="BI77" i="24"/>
  <c r="BI26" i="24"/>
  <c r="BI20" i="24"/>
  <c r="BI22" i="24" s="1"/>
  <c r="BI52" i="24"/>
  <c r="BI56" i="24"/>
  <c r="AU52" i="24"/>
  <c r="AU56" i="24"/>
  <c r="AU77" i="24"/>
  <c r="AU26" i="24"/>
  <c r="AU20" i="24"/>
  <c r="AU22" i="24"/>
  <c r="AX14" i="24"/>
  <c r="AX48" i="24" s="1"/>
  <c r="AW15" i="24"/>
  <c r="AW16" i="24"/>
  <c r="AV17" i="24"/>
  <c r="AV24" i="24" s="1"/>
  <c r="AV18" i="24"/>
  <c r="AV50" i="24"/>
  <c r="AG26" i="24"/>
  <c r="AG77" i="24"/>
  <c r="AG52" i="24"/>
  <c r="AG56" i="24"/>
  <c r="AG20" i="24"/>
  <c r="AG22" i="24"/>
  <c r="AG40" i="24"/>
  <c r="AG36" i="24"/>
  <c r="AG44" i="24" s="1"/>
  <c r="AG42" i="24" s="1"/>
  <c r="AJ14" i="24"/>
  <c r="AJ48" i="24" s="1"/>
  <c r="AI15" i="24"/>
  <c r="AI16" i="24"/>
  <c r="AH17" i="24"/>
  <c r="AH24" i="24" s="1"/>
  <c r="AH18" i="24"/>
  <c r="S26" i="24"/>
  <c r="S77" i="24"/>
  <c r="S20" i="24"/>
  <c r="S22" i="24"/>
  <c r="S40" i="24"/>
  <c r="S36" i="24"/>
  <c r="S44" i="24" s="1"/>
  <c r="S42" i="24" s="1"/>
  <c r="S52" i="24"/>
  <c r="S56" i="24"/>
  <c r="V14" i="24"/>
  <c r="U15" i="24"/>
  <c r="U16" i="24"/>
  <c r="T17" i="24"/>
  <c r="T24" i="24" s="1"/>
  <c r="T18" i="24"/>
  <c r="T34" i="24"/>
  <c r="E77" i="24"/>
  <c r="E26" i="24"/>
  <c r="E20" i="24"/>
  <c r="E22" i="24"/>
  <c r="E52" i="24"/>
  <c r="E56" i="24"/>
  <c r="E36" i="24"/>
  <c r="E44" i="24" s="1"/>
  <c r="E42" i="24" s="1"/>
  <c r="E40" i="24"/>
  <c r="H14" i="24"/>
  <c r="G15" i="24"/>
  <c r="G16" i="24"/>
  <c r="F17" i="24"/>
  <c r="F24" i="24" s="1"/>
  <c r="F18" i="24"/>
  <c r="F34" i="24" s="1"/>
  <c r="BI32" i="24"/>
  <c r="BJ37" i="24"/>
  <c r="AU32" i="24"/>
  <c r="AV37" i="24"/>
  <c r="AG35" i="24"/>
  <c r="AG38" i="24" s="1"/>
  <c r="AG39" i="24" s="1"/>
  <c r="AH32" i="24"/>
  <c r="AI37" i="24"/>
  <c r="BJ116" i="24"/>
  <c r="BJ113" i="24"/>
  <c r="BJ110" i="24"/>
  <c r="BJ54" i="24"/>
  <c r="BJ55" i="24" s="1"/>
  <c r="AV116" i="24"/>
  <c r="AV113" i="24"/>
  <c r="AV110" i="24"/>
  <c r="AV54" i="24"/>
  <c r="AV55" i="24" s="1"/>
  <c r="AH116" i="24"/>
  <c r="AH113" i="24"/>
  <c r="AH110" i="24"/>
  <c r="AH54" i="24"/>
  <c r="AH55" i="24" s="1"/>
  <c r="T51" i="24"/>
  <c r="T35" i="24"/>
  <c r="T38" i="24" s="1"/>
  <c r="T39" i="24" s="1"/>
  <c r="F51" i="24"/>
  <c r="F35" i="24"/>
  <c r="F38" i="24" s="1"/>
  <c r="F39" i="24" s="1"/>
  <c r="BK51" i="24"/>
  <c r="AW51" i="24"/>
  <c r="AI51" i="24"/>
  <c r="U48" i="24"/>
  <c r="U32" i="24"/>
  <c r="G48" i="24"/>
  <c r="G32" i="24"/>
  <c r="BM53" i="23"/>
  <c r="AY53" i="23"/>
  <c r="AK53" i="23"/>
  <c r="W53" i="23"/>
  <c r="I53" i="23"/>
  <c r="W37" i="23"/>
  <c r="I37" i="23"/>
  <c r="BI77" i="23"/>
  <c r="BI26" i="23"/>
  <c r="BI52" i="23"/>
  <c r="BI56" i="23"/>
  <c r="BI20" i="23"/>
  <c r="BI22" i="23" s="1"/>
  <c r="BL14" i="23"/>
  <c r="BL48" i="23" s="1"/>
  <c r="BK15" i="23"/>
  <c r="BK16" i="23"/>
  <c r="BJ18" i="23"/>
  <c r="BJ50" i="23"/>
  <c r="BJ17" i="23"/>
  <c r="BJ24" i="23" s="1"/>
  <c r="AU52" i="23"/>
  <c r="AU56" i="23"/>
  <c r="AU77" i="23"/>
  <c r="AU26" i="23"/>
  <c r="AU20" i="23"/>
  <c r="AU22" i="23" s="1"/>
  <c r="AX14" i="23"/>
  <c r="AX48" i="23" s="1"/>
  <c r="AW15" i="23"/>
  <c r="AW16" i="23"/>
  <c r="AV17" i="23"/>
  <c r="AV24" i="23" s="1"/>
  <c r="AV18" i="23"/>
  <c r="AV50" i="23"/>
  <c r="AG36" i="23"/>
  <c r="AG44" i="23" s="1"/>
  <c r="AG42" i="23" s="1"/>
  <c r="AG40" i="23"/>
  <c r="AG52" i="23"/>
  <c r="AG56" i="23"/>
  <c r="AG20" i="23"/>
  <c r="AG22" i="23"/>
  <c r="AG26" i="23"/>
  <c r="AG77" i="23"/>
  <c r="AJ14" i="23"/>
  <c r="AJ48" i="23" s="1"/>
  <c r="AI15" i="23"/>
  <c r="AI16" i="23"/>
  <c r="AH18" i="23"/>
  <c r="AH50" i="23"/>
  <c r="AH17" i="23"/>
  <c r="AH24" i="23" s="1"/>
  <c r="S20" i="23"/>
  <c r="S22" i="23"/>
  <c r="S36" i="23"/>
  <c r="S44" i="23" s="1"/>
  <c r="S42" i="23" s="1"/>
  <c r="S40" i="23"/>
  <c r="S52" i="23"/>
  <c r="S56" i="23"/>
  <c r="S26" i="23"/>
  <c r="S77" i="23"/>
  <c r="V14" i="23"/>
  <c r="U15" i="23"/>
  <c r="U16" i="23"/>
  <c r="T17" i="23"/>
  <c r="T24" i="23" s="1"/>
  <c r="T18" i="23"/>
  <c r="E26" i="23"/>
  <c r="E77" i="23"/>
  <c r="E20" i="23"/>
  <c r="E22" i="23" s="1"/>
  <c r="H14" i="23"/>
  <c r="G15" i="23"/>
  <c r="G16" i="23"/>
  <c r="F17" i="23"/>
  <c r="F24" i="23" s="1"/>
  <c r="F18" i="23"/>
  <c r="BJ37" i="23"/>
  <c r="BI32" i="23"/>
  <c r="AV37" i="23"/>
  <c r="AU32" i="23"/>
  <c r="AI37" i="23"/>
  <c r="AH32" i="23"/>
  <c r="AG35" i="23"/>
  <c r="AG38" i="23" s="1"/>
  <c r="AG39" i="23" s="1"/>
  <c r="AH39" i="23" s="1"/>
  <c r="BJ116" i="23"/>
  <c r="BJ113" i="23"/>
  <c r="BJ110" i="23"/>
  <c r="BJ54" i="23"/>
  <c r="BJ55" i="23" s="1"/>
  <c r="AV116" i="23"/>
  <c r="AV113" i="23"/>
  <c r="AV110" i="23"/>
  <c r="AV54" i="23"/>
  <c r="AV55" i="23" s="1"/>
  <c r="AH116" i="23"/>
  <c r="AH113" i="23"/>
  <c r="AH110" i="23"/>
  <c r="AH54" i="23"/>
  <c r="AH55" i="23" s="1"/>
  <c r="T51" i="23"/>
  <c r="T35" i="23"/>
  <c r="T38" i="23" s="1"/>
  <c r="T39" i="23" s="1"/>
  <c r="F51" i="23"/>
  <c r="F35" i="23"/>
  <c r="F38" i="23" s="1"/>
  <c r="F39" i="23" s="1"/>
  <c r="BK51" i="23"/>
  <c r="AW51" i="23"/>
  <c r="AI51" i="23"/>
  <c r="U32" i="23"/>
  <c r="U48" i="23"/>
  <c r="E34" i="23"/>
  <c r="E50" i="23"/>
  <c r="G32" i="23"/>
  <c r="G48" i="23"/>
  <c r="BI32" i="18"/>
  <c r="BJ37" i="18"/>
  <c r="BM53" i="22"/>
  <c r="AY53" i="22"/>
  <c r="AK53" i="22"/>
  <c r="W53" i="22"/>
  <c r="I53" i="22"/>
  <c r="W37" i="22"/>
  <c r="I37" i="22"/>
  <c r="BI77" i="22"/>
  <c r="BI26" i="22"/>
  <c r="BI52" i="22"/>
  <c r="BI56" i="22"/>
  <c r="BI20" i="22"/>
  <c r="BI22" i="22"/>
  <c r="BL14" i="22"/>
  <c r="BL48" i="22" s="1"/>
  <c r="BK15" i="22"/>
  <c r="BK16" i="22"/>
  <c r="BJ17" i="22"/>
  <c r="BJ24" i="22" s="1"/>
  <c r="BJ18" i="22"/>
  <c r="AX14" i="22"/>
  <c r="AX48" i="22" s="1"/>
  <c r="AW15" i="22"/>
  <c r="AW16" i="22"/>
  <c r="AV17" i="22"/>
  <c r="AV24" i="22" s="1"/>
  <c r="AV77" i="22" s="1"/>
  <c r="AV18" i="22"/>
  <c r="AV50" i="22" s="1"/>
  <c r="AU52" i="22"/>
  <c r="AU56" i="22"/>
  <c r="AU20" i="22"/>
  <c r="AU22" i="22"/>
  <c r="AU26" i="22"/>
  <c r="AU77" i="22"/>
  <c r="AG52" i="22"/>
  <c r="AG56" i="22"/>
  <c r="AG26" i="22"/>
  <c r="AG77" i="22"/>
  <c r="AG36" i="22"/>
  <c r="AG44" i="22" s="1"/>
  <c r="AG42" i="22" s="1"/>
  <c r="AG40" i="22"/>
  <c r="AG20" i="22"/>
  <c r="AG22" i="22"/>
  <c r="AJ14" i="22"/>
  <c r="AJ48" i="22" s="1"/>
  <c r="AI15" i="22"/>
  <c r="AI16" i="22"/>
  <c r="AH17" i="22"/>
  <c r="AH24" i="22" s="1"/>
  <c r="AH18" i="22"/>
  <c r="AH50" i="22"/>
  <c r="S20" i="22"/>
  <c r="S22" i="22"/>
  <c r="S36" i="22"/>
  <c r="S44" i="22" s="1"/>
  <c r="S42" i="22" s="1"/>
  <c r="S40" i="22"/>
  <c r="S52" i="22"/>
  <c r="S56" i="22"/>
  <c r="S26" i="22"/>
  <c r="S77" i="22"/>
  <c r="V14" i="22"/>
  <c r="U15" i="22"/>
  <c r="U16" i="22"/>
  <c r="T17" i="22"/>
  <c r="T24" i="22" s="1"/>
  <c r="T18" i="22"/>
  <c r="E20" i="22"/>
  <c r="E22" i="22"/>
  <c r="E52" i="22"/>
  <c r="E56" i="22"/>
  <c r="E77" i="22"/>
  <c r="E26" i="22"/>
  <c r="E36" i="22"/>
  <c r="E44" i="22" s="1"/>
  <c r="E42" i="22" s="1"/>
  <c r="E40" i="22"/>
  <c r="H14" i="22"/>
  <c r="G15" i="22"/>
  <c r="G16" i="22"/>
  <c r="F18" i="22"/>
  <c r="F34" i="22"/>
  <c r="F17" i="22"/>
  <c r="F24" i="22" s="1"/>
  <c r="BJ37" i="22"/>
  <c r="BI32" i="22"/>
  <c r="AV37" i="22"/>
  <c r="AU32" i="22"/>
  <c r="AI37" i="22"/>
  <c r="AH32" i="22"/>
  <c r="AG35" i="22"/>
  <c r="AG38" i="22" s="1"/>
  <c r="AG39" i="22" s="1"/>
  <c r="BJ116" i="22"/>
  <c r="BJ110" i="22"/>
  <c r="BJ113" i="22"/>
  <c r="BJ54" i="22"/>
  <c r="BJ55" i="22" s="1"/>
  <c r="AV110" i="22"/>
  <c r="AV116" i="22"/>
  <c r="AV113" i="22"/>
  <c r="AV54" i="22"/>
  <c r="AV55" i="22" s="1"/>
  <c r="AH116" i="22"/>
  <c r="AH110" i="22"/>
  <c r="AH113" i="22"/>
  <c r="AH54" i="22"/>
  <c r="AH55" i="22" s="1"/>
  <c r="T51" i="22"/>
  <c r="T35" i="22"/>
  <c r="T38" i="22" s="1"/>
  <c r="T39" i="22" s="1"/>
  <c r="F51" i="22"/>
  <c r="F35" i="22"/>
  <c r="F38" i="22" s="1"/>
  <c r="F39" i="22" s="1"/>
  <c r="BK51" i="22"/>
  <c r="AW51" i="22"/>
  <c r="AI51" i="22"/>
  <c r="U32" i="22"/>
  <c r="U48" i="22"/>
  <c r="G32" i="22"/>
  <c r="G48" i="22"/>
  <c r="BI54" i="18"/>
  <c r="BI55" i="18" s="1"/>
  <c r="BI113" i="18"/>
  <c r="BI110" i="18"/>
  <c r="BI116" i="18"/>
  <c r="BJ18" i="18"/>
  <c r="BJ50" i="18"/>
  <c r="BJ17" i="18"/>
  <c r="BJ24" i="18" s="1"/>
  <c r="BJ77" i="18" s="1"/>
  <c r="BK15" i="18"/>
  <c r="BK48" i="18"/>
  <c r="BK51" i="18" s="1"/>
  <c r="BL14" i="18"/>
  <c r="BK16" i="18"/>
  <c r="BI20" i="18"/>
  <c r="BI22" i="18"/>
  <c r="BI26" i="18"/>
  <c r="BI77" i="18"/>
  <c r="BI52" i="18"/>
  <c r="BI56" i="18"/>
  <c r="BJ51" i="18"/>
  <c r="AU54" i="18"/>
  <c r="AU55" i="18" s="1"/>
  <c r="AU110" i="18"/>
  <c r="AU113" i="18"/>
  <c r="AU116" i="18"/>
  <c r="AU77" i="18"/>
  <c r="AU26" i="18"/>
  <c r="AU20" i="18"/>
  <c r="AU22" i="18"/>
  <c r="AU36" i="18"/>
  <c r="AU44" i="18" s="1"/>
  <c r="AU42" i="18" s="1"/>
  <c r="AU40" i="18"/>
  <c r="AU52" i="18"/>
  <c r="AU56" i="18"/>
  <c r="AV17" i="18"/>
  <c r="AV24" i="18" s="1"/>
  <c r="AV18" i="18"/>
  <c r="AW48" i="18"/>
  <c r="AW51" i="18" s="1"/>
  <c r="AX14" i="18"/>
  <c r="AW16" i="18"/>
  <c r="AW15" i="18"/>
  <c r="AW32" i="18"/>
  <c r="AW35" i="18" s="1"/>
  <c r="AW38" i="18" s="1"/>
  <c r="AV51" i="18"/>
  <c r="AV35" i="18"/>
  <c r="AV38" i="18" s="1"/>
  <c r="AV39" i="18" s="1"/>
  <c r="AW39" i="18" s="1"/>
  <c r="AG110" i="18"/>
  <c r="AG116" i="18"/>
  <c r="AG54" i="18"/>
  <c r="AG55" i="18" s="1"/>
  <c r="AG113" i="18"/>
  <c r="AG20" i="18"/>
  <c r="AG22" i="18"/>
  <c r="AG26" i="18"/>
  <c r="AG77" i="18"/>
  <c r="AJ14" i="18"/>
  <c r="AI32" i="18"/>
  <c r="AI35" i="18" s="1"/>
  <c r="AI38" i="18" s="1"/>
  <c r="AI48" i="18"/>
  <c r="AI51" i="18" s="1"/>
  <c r="AI15" i="18"/>
  <c r="AI16" i="18"/>
  <c r="AH17" i="18"/>
  <c r="AH24" i="18" s="1"/>
  <c r="AH18" i="18"/>
  <c r="AG50" i="18"/>
  <c r="AG34" i="18"/>
  <c r="AH51" i="18"/>
  <c r="AH35" i="18"/>
  <c r="AH38" i="18" s="1"/>
  <c r="AH39" i="18" s="1"/>
  <c r="AI39" i="18" s="1"/>
  <c r="S54" i="18"/>
  <c r="S55" i="18" s="1"/>
  <c r="S110" i="18"/>
  <c r="S113" i="18"/>
  <c r="S116" i="18"/>
  <c r="S36" i="18"/>
  <c r="S44" i="18" s="1"/>
  <c r="S42" i="18" s="1"/>
  <c r="S40" i="18"/>
  <c r="S26" i="18"/>
  <c r="S77" i="18"/>
  <c r="S20" i="18"/>
  <c r="S22" i="18" s="1"/>
  <c r="S52" i="18"/>
  <c r="S56" i="18"/>
  <c r="U15" i="18"/>
  <c r="U48" i="18"/>
  <c r="U51" i="18" s="1"/>
  <c r="V14" i="18"/>
  <c r="U16" i="18"/>
  <c r="U32" i="18"/>
  <c r="U35" i="18" s="1"/>
  <c r="U38" i="18" s="1"/>
  <c r="T17" i="18"/>
  <c r="T24" i="18" s="1"/>
  <c r="T18" i="18"/>
  <c r="T34" i="18"/>
  <c r="T35" i="18"/>
  <c r="T38" i="18" s="1"/>
  <c r="T39" i="18" s="1"/>
  <c r="U39" i="18" s="1"/>
  <c r="T51" i="18"/>
  <c r="E20" i="18"/>
  <c r="E22" i="18" s="1"/>
  <c r="E26" i="18"/>
  <c r="E77" i="18"/>
  <c r="E36" i="18"/>
  <c r="E44" i="18" s="1"/>
  <c r="E42" i="18" s="1"/>
  <c r="E40" i="18"/>
  <c r="E52" i="18"/>
  <c r="E56" i="18"/>
  <c r="E113" i="18"/>
  <c r="E110" i="18"/>
  <c r="E54" i="18"/>
  <c r="E55" i="18" s="1"/>
  <c r="E116" i="18"/>
  <c r="F17" i="18"/>
  <c r="F24" i="18" s="1"/>
  <c r="F18" i="18"/>
  <c r="F34" i="18"/>
  <c r="F50" i="18"/>
  <c r="H14" i="18"/>
  <c r="G15" i="18"/>
  <c r="G16" i="18"/>
  <c r="G32" i="18"/>
  <c r="G35" i="18" s="1"/>
  <c r="G38" i="18" s="1"/>
  <c r="G48" i="18"/>
  <c r="G51" i="18" s="1"/>
  <c r="F35" i="18"/>
  <c r="F38" i="18" s="1"/>
  <c r="F39" i="18" s="1"/>
  <c r="G39" i="18" s="1"/>
  <c r="F51" i="18"/>
  <c r="H35" i="36"/>
  <c r="H38" i="36" s="1"/>
  <c r="E50" i="36"/>
  <c r="E77" i="36"/>
  <c r="F51" i="36"/>
  <c r="F18" i="36"/>
  <c r="H39" i="36"/>
  <c r="F116" i="36"/>
  <c r="F110" i="36"/>
  <c r="F54" i="36"/>
  <c r="F55" i="36" s="1"/>
  <c r="G55" i="36" s="1"/>
  <c r="F113" i="36"/>
  <c r="E52" i="36"/>
  <c r="E56" i="36"/>
  <c r="F80" i="36"/>
  <c r="F84" i="36" s="1"/>
  <c r="F82" i="36"/>
  <c r="E26" i="36"/>
  <c r="E79" i="36" s="1"/>
  <c r="F20" i="36"/>
  <c r="F22" i="36" s="1"/>
  <c r="F64" i="36" s="1"/>
  <c r="F92" i="36" s="1"/>
  <c r="F50" i="36"/>
  <c r="I14" i="36"/>
  <c r="H48" i="36"/>
  <c r="H16" i="36"/>
  <c r="H15" i="36"/>
  <c r="E34" i="36"/>
  <c r="G17" i="36"/>
  <c r="G24" i="36" s="1"/>
  <c r="G18" i="36"/>
  <c r="G34" i="36" s="1"/>
  <c r="M11" i="19"/>
  <c r="M13" i="19"/>
  <c r="H17" i="19"/>
  <c r="L17" i="19" s="1"/>
  <c r="K17" i="19"/>
  <c r="H18" i="19"/>
  <c r="L18" i="19" s="1"/>
  <c r="K18" i="19"/>
  <c r="H15" i="19"/>
  <c r="L15" i="19" s="1"/>
  <c r="K15" i="19"/>
  <c r="H16" i="19"/>
  <c r="L16" i="19" s="1"/>
  <c r="K16" i="19"/>
  <c r="I18" i="13"/>
  <c r="H20" i="13"/>
  <c r="H36" i="13"/>
  <c r="G38" i="13"/>
  <c r="G39" i="13" s="1"/>
  <c r="G12" i="13"/>
  <c r="F14" i="13"/>
  <c r="M15" i="19" l="1"/>
  <c r="M17" i="19"/>
  <c r="BN53" i="35"/>
  <c r="AZ53" i="35"/>
  <c r="AL53" i="35"/>
  <c r="X53" i="35"/>
  <c r="J53" i="35"/>
  <c r="X37" i="35"/>
  <c r="J37" i="35"/>
  <c r="BM14" i="35"/>
  <c r="BM48" i="35" s="1"/>
  <c r="BL15" i="35"/>
  <c r="BL16" i="35"/>
  <c r="BK17" i="35"/>
  <c r="BK24" i="35" s="1"/>
  <c r="BK18" i="35"/>
  <c r="BK50" i="35"/>
  <c r="BJ80" i="35"/>
  <c r="BJ84" i="35" s="1"/>
  <c r="BJ82" i="35"/>
  <c r="BJ20" i="35"/>
  <c r="BJ22" i="35"/>
  <c r="BJ64" i="35" s="1"/>
  <c r="BJ52" i="35"/>
  <c r="BJ56" i="35"/>
  <c r="BI79" i="35"/>
  <c r="BJ26" i="35"/>
  <c r="BI80" i="35"/>
  <c r="BI84" i="35" s="1"/>
  <c r="BI82" i="35"/>
  <c r="BI64" i="35"/>
  <c r="BI60" i="35"/>
  <c r="BI58" i="35" s="1"/>
  <c r="BI112" i="35"/>
  <c r="BI115" i="35"/>
  <c r="BI118" i="35"/>
  <c r="AY14" i="35"/>
  <c r="AY48" i="35" s="1"/>
  <c r="AX15" i="35"/>
  <c r="AX16" i="35"/>
  <c r="AW17" i="35"/>
  <c r="AW24" i="35" s="1"/>
  <c r="AW18" i="35"/>
  <c r="AW50" i="35"/>
  <c r="AV80" i="35"/>
  <c r="AV84" i="35" s="1"/>
  <c r="AV82" i="35"/>
  <c r="AV20" i="35"/>
  <c r="AV22" i="35"/>
  <c r="AV64" i="35" s="1"/>
  <c r="AV52" i="35"/>
  <c r="AV56" i="35"/>
  <c r="AV26" i="35"/>
  <c r="AU79" i="35"/>
  <c r="AU80" i="35"/>
  <c r="AU84" i="35" s="1"/>
  <c r="AU82" i="35"/>
  <c r="AU64" i="35"/>
  <c r="AU60" i="35"/>
  <c r="AU58" i="35" s="1"/>
  <c r="AU112" i="35"/>
  <c r="AU115" i="35"/>
  <c r="AU118" i="35"/>
  <c r="AH26" i="35"/>
  <c r="AG79" i="35"/>
  <c r="AG80" i="35"/>
  <c r="AG84" i="35" s="1"/>
  <c r="AG82" i="35"/>
  <c r="AG64" i="35"/>
  <c r="AG60" i="35"/>
  <c r="AG58" i="35" s="1"/>
  <c r="AG112" i="35"/>
  <c r="AG115" i="35"/>
  <c r="AG118" i="35"/>
  <c r="AK14" i="35"/>
  <c r="AK48" i="35" s="1"/>
  <c r="AJ15" i="35"/>
  <c r="AJ16" i="35"/>
  <c r="AI17" i="35"/>
  <c r="AI24" i="35" s="1"/>
  <c r="AI77" i="35" s="1"/>
  <c r="AI18" i="35"/>
  <c r="AI50" i="35"/>
  <c r="AH20" i="35"/>
  <c r="AH22" i="35"/>
  <c r="AH52" i="35"/>
  <c r="AH56" i="35"/>
  <c r="S80" i="35"/>
  <c r="S84" i="35" s="1"/>
  <c r="S82" i="35"/>
  <c r="T26" i="35"/>
  <c r="S79" i="35"/>
  <c r="S64" i="35"/>
  <c r="S60" i="35"/>
  <c r="S58" i="35" s="1"/>
  <c r="S112" i="35"/>
  <c r="S115" i="35"/>
  <c r="S118" i="35"/>
  <c r="W14" i="35"/>
  <c r="V15" i="35"/>
  <c r="V16" i="35"/>
  <c r="U17" i="35"/>
  <c r="U24" i="35" s="1"/>
  <c r="U77" i="35" s="1"/>
  <c r="U18" i="35"/>
  <c r="U50" i="35"/>
  <c r="U34" i="35"/>
  <c r="T20" i="35"/>
  <c r="T22" i="35"/>
  <c r="T52" i="35"/>
  <c r="T56" i="35"/>
  <c r="T40" i="35"/>
  <c r="T36" i="35"/>
  <c r="T44" i="35" s="1"/>
  <c r="T42" i="35" s="1"/>
  <c r="E80" i="35"/>
  <c r="E84" i="35" s="1"/>
  <c r="E82" i="35"/>
  <c r="E81" i="35"/>
  <c r="E91" i="35" s="1"/>
  <c r="E87" i="35"/>
  <c r="E64" i="35"/>
  <c r="E60" i="35"/>
  <c r="E58" i="35" s="1"/>
  <c r="E112" i="35"/>
  <c r="E115" i="35"/>
  <c r="E118" i="35"/>
  <c r="I14" i="35"/>
  <c r="H15" i="35"/>
  <c r="H16" i="35"/>
  <c r="G17" i="35"/>
  <c r="G24" i="35" s="1"/>
  <c r="G18" i="35"/>
  <c r="G34" i="35"/>
  <c r="G50" i="35"/>
  <c r="F20" i="35"/>
  <c r="F22" i="35" s="1"/>
  <c r="F52" i="35"/>
  <c r="F56" i="35"/>
  <c r="F36" i="35"/>
  <c r="F44" i="35" s="1"/>
  <c r="F42" i="35" s="1"/>
  <c r="F40" i="35"/>
  <c r="BK37" i="35"/>
  <c r="BJ32" i="35"/>
  <c r="BI34" i="35"/>
  <c r="BI35" i="35"/>
  <c r="BI38" i="35" s="1"/>
  <c r="BI39" i="35" s="1"/>
  <c r="AW37" i="35"/>
  <c r="AV32" i="35"/>
  <c r="AU34" i="35"/>
  <c r="AU35" i="35"/>
  <c r="AU38" i="35" s="1"/>
  <c r="AU39" i="35" s="1"/>
  <c r="AI32" i="35"/>
  <c r="AJ37" i="35"/>
  <c r="T116" i="35"/>
  <c r="T113" i="35"/>
  <c r="T110" i="35"/>
  <c r="T54" i="35"/>
  <c r="T55" i="35" s="1"/>
  <c r="F116" i="35"/>
  <c r="F113" i="35"/>
  <c r="F110" i="35"/>
  <c r="F54" i="35"/>
  <c r="F55" i="35" s="1"/>
  <c r="BK116" i="35"/>
  <c r="BK113" i="35"/>
  <c r="BK110" i="35"/>
  <c r="BK54" i="35"/>
  <c r="BK55" i="35" s="1"/>
  <c r="AW116" i="35"/>
  <c r="AW113" i="35"/>
  <c r="AW110" i="35"/>
  <c r="AW54" i="35"/>
  <c r="AW55" i="35" s="1"/>
  <c r="AI116" i="35"/>
  <c r="AI113" i="35"/>
  <c r="AI110" i="35"/>
  <c r="AI54" i="35"/>
  <c r="AI55" i="35" s="1"/>
  <c r="BL51" i="35"/>
  <c r="AX51" i="35"/>
  <c r="AJ51" i="35"/>
  <c r="AH77" i="35"/>
  <c r="V32" i="35"/>
  <c r="V35" i="35" s="1"/>
  <c r="V38" i="35" s="1"/>
  <c r="V48" i="35"/>
  <c r="V51" i="35" s="1"/>
  <c r="T77" i="35"/>
  <c r="H32" i="35"/>
  <c r="H35" i="35" s="1"/>
  <c r="H38" i="35" s="1"/>
  <c r="H48" i="35"/>
  <c r="H51" i="35" s="1"/>
  <c r="F77" i="35"/>
  <c r="AH35" i="35"/>
  <c r="AH38" i="35" s="1"/>
  <c r="AH39" i="35" s="1"/>
  <c r="AH34" i="35"/>
  <c r="U51" i="35"/>
  <c r="U35" i="35"/>
  <c r="U38" i="35" s="1"/>
  <c r="U39" i="35" s="1"/>
  <c r="V39" i="35" s="1"/>
  <c r="G35" i="35"/>
  <c r="G38" i="35" s="1"/>
  <c r="G39" i="35" s="1"/>
  <c r="H39" i="35" s="1"/>
  <c r="G51" i="35"/>
  <c r="BN53" i="34"/>
  <c r="AZ53" i="34"/>
  <c r="AL53" i="34"/>
  <c r="X53" i="34"/>
  <c r="J53" i="34"/>
  <c r="X37" i="34"/>
  <c r="J37" i="34"/>
  <c r="BM14" i="34"/>
  <c r="BM48" i="34" s="1"/>
  <c r="BL15" i="34"/>
  <c r="BL16" i="34"/>
  <c r="BK17" i="34"/>
  <c r="BK24" i="34" s="1"/>
  <c r="BK18" i="34"/>
  <c r="BK50" i="34"/>
  <c r="BJ80" i="34"/>
  <c r="BJ84" i="34" s="1"/>
  <c r="BJ82" i="34"/>
  <c r="BJ20" i="34"/>
  <c r="BJ22" i="34"/>
  <c r="BJ64" i="34" s="1"/>
  <c r="BJ52" i="34"/>
  <c r="BJ56" i="34"/>
  <c r="BI79" i="34"/>
  <c r="BJ26" i="34"/>
  <c r="BI80" i="34"/>
  <c r="BI84" i="34" s="1"/>
  <c r="BI82" i="34"/>
  <c r="BI64" i="34"/>
  <c r="BI60" i="34"/>
  <c r="BI58" i="34" s="1"/>
  <c r="BI112" i="34"/>
  <c r="BI115" i="34"/>
  <c r="BI118" i="34"/>
  <c r="AY14" i="34"/>
  <c r="AY48" i="34" s="1"/>
  <c r="AX15" i="34"/>
  <c r="AX16" i="34"/>
  <c r="AW17" i="34"/>
  <c r="AW24" i="34" s="1"/>
  <c r="AW18" i="34"/>
  <c r="AW50" i="34"/>
  <c r="AV80" i="34"/>
  <c r="AV84" i="34" s="1"/>
  <c r="AV82" i="34"/>
  <c r="AV20" i="34"/>
  <c r="AV22" i="34"/>
  <c r="AV64" i="34" s="1"/>
  <c r="AV52" i="34"/>
  <c r="AV56" i="34"/>
  <c r="AU80" i="34"/>
  <c r="AU84" i="34" s="1"/>
  <c r="AU82" i="34"/>
  <c r="AV26" i="34"/>
  <c r="AU79" i="34"/>
  <c r="AU64" i="34"/>
  <c r="AU60" i="34"/>
  <c r="AU58" i="34" s="1"/>
  <c r="AU112" i="34"/>
  <c r="AU115" i="34"/>
  <c r="AU118" i="34"/>
  <c r="AH26" i="34"/>
  <c r="AG79" i="34"/>
  <c r="AG80" i="34"/>
  <c r="AG84" i="34" s="1"/>
  <c r="AG82" i="34"/>
  <c r="AG64" i="34"/>
  <c r="AG60" i="34"/>
  <c r="AG58" i="34" s="1"/>
  <c r="AG112" i="34"/>
  <c r="AG115" i="34"/>
  <c r="AG118" i="34"/>
  <c r="AK14" i="34"/>
  <c r="AK48" i="34" s="1"/>
  <c r="AJ15" i="34"/>
  <c r="AJ16" i="34"/>
  <c r="AI17" i="34"/>
  <c r="AI24" i="34" s="1"/>
  <c r="AI77" i="34" s="1"/>
  <c r="AI18" i="34"/>
  <c r="AI50" i="34"/>
  <c r="AH20" i="34"/>
  <c r="AH22" i="34"/>
  <c r="AH52" i="34"/>
  <c r="AH56" i="34"/>
  <c r="W14" i="34"/>
  <c r="V15" i="34"/>
  <c r="V16" i="34"/>
  <c r="U17" i="34"/>
  <c r="U24" i="34" s="1"/>
  <c r="U18" i="34"/>
  <c r="U50" i="34"/>
  <c r="U34" i="34"/>
  <c r="T80" i="34"/>
  <c r="T84" i="34" s="1"/>
  <c r="T82" i="34"/>
  <c r="T20" i="34"/>
  <c r="T22" i="34" s="1"/>
  <c r="T36" i="34"/>
  <c r="T44" i="34" s="1"/>
  <c r="T42" i="34" s="1"/>
  <c r="T40" i="34"/>
  <c r="T52" i="34"/>
  <c r="T56" i="34"/>
  <c r="T26" i="34"/>
  <c r="S79" i="34"/>
  <c r="S80" i="34"/>
  <c r="S84" i="34" s="1"/>
  <c r="S82" i="34"/>
  <c r="S64" i="34"/>
  <c r="S60" i="34"/>
  <c r="S58" i="34" s="1"/>
  <c r="S112" i="34"/>
  <c r="S115" i="34"/>
  <c r="S118" i="34"/>
  <c r="I14" i="34"/>
  <c r="H15" i="34"/>
  <c r="H16" i="34"/>
  <c r="G17" i="34"/>
  <c r="G24" i="34" s="1"/>
  <c r="G18" i="34"/>
  <c r="G50" i="34"/>
  <c r="G34" i="34"/>
  <c r="F80" i="34"/>
  <c r="F84" i="34" s="1"/>
  <c r="F82" i="34"/>
  <c r="F20" i="34"/>
  <c r="F22" i="34"/>
  <c r="F64" i="34" s="1"/>
  <c r="F36" i="34"/>
  <c r="F44" i="34" s="1"/>
  <c r="F42" i="34" s="1"/>
  <c r="F40" i="34"/>
  <c r="F52" i="34"/>
  <c r="F56" i="34"/>
  <c r="E80" i="34"/>
  <c r="E84" i="34" s="1"/>
  <c r="E82" i="34"/>
  <c r="E87" i="34"/>
  <c r="E81" i="34"/>
  <c r="E91" i="34" s="1"/>
  <c r="E64" i="34"/>
  <c r="E60" i="34"/>
  <c r="E58" i="34" s="1"/>
  <c r="E112" i="34"/>
  <c r="E115" i="34"/>
  <c r="E118" i="34"/>
  <c r="BI34" i="34"/>
  <c r="BI35" i="34"/>
  <c r="BI38" i="34" s="1"/>
  <c r="BI39" i="34" s="1"/>
  <c r="BJ32" i="34"/>
  <c r="BK37" i="34"/>
  <c r="AU34" i="34"/>
  <c r="AU35" i="34"/>
  <c r="AU38" i="34" s="1"/>
  <c r="AU39" i="34" s="1"/>
  <c r="AV32" i="34"/>
  <c r="AW37" i="34"/>
  <c r="AJ37" i="34"/>
  <c r="AI32" i="34"/>
  <c r="T116" i="34"/>
  <c r="T113" i="34"/>
  <c r="T110" i="34"/>
  <c r="T54" i="34"/>
  <c r="T55" i="34" s="1"/>
  <c r="F116" i="34"/>
  <c r="F113" i="34"/>
  <c r="F110" i="34"/>
  <c r="F54" i="34"/>
  <c r="F55" i="34" s="1"/>
  <c r="BK116" i="34"/>
  <c r="BK113" i="34"/>
  <c r="BK110" i="34"/>
  <c r="BK54" i="34"/>
  <c r="BK55" i="34" s="1"/>
  <c r="AW116" i="34"/>
  <c r="AW113" i="34"/>
  <c r="AW110" i="34"/>
  <c r="AW54" i="34"/>
  <c r="AW55" i="34" s="1"/>
  <c r="AI116" i="34"/>
  <c r="AI113" i="34"/>
  <c r="AI110" i="34"/>
  <c r="AI54" i="34"/>
  <c r="AI55" i="34" s="1"/>
  <c r="BL51" i="34"/>
  <c r="AX51" i="34"/>
  <c r="AJ51" i="34"/>
  <c r="AH77" i="34"/>
  <c r="V32" i="34"/>
  <c r="V35" i="34" s="1"/>
  <c r="V38" i="34" s="1"/>
  <c r="V48" i="34"/>
  <c r="V51" i="34" s="1"/>
  <c r="H32" i="34"/>
  <c r="H35" i="34" s="1"/>
  <c r="H38" i="34" s="1"/>
  <c r="H48" i="34"/>
  <c r="H51" i="34" s="1"/>
  <c r="AH35" i="34"/>
  <c r="AH38" i="34" s="1"/>
  <c r="AH39" i="34" s="1"/>
  <c r="AI39" i="34" s="1"/>
  <c r="AH34" i="34"/>
  <c r="U51" i="34"/>
  <c r="U35" i="34"/>
  <c r="U38" i="34" s="1"/>
  <c r="U39" i="34" s="1"/>
  <c r="V39" i="34" s="1"/>
  <c r="G51" i="34"/>
  <c r="G35" i="34"/>
  <c r="G38" i="34" s="1"/>
  <c r="G39" i="34" s="1"/>
  <c r="H39" i="34" s="1"/>
  <c r="BN53" i="33"/>
  <c r="AZ53" i="33"/>
  <c r="AL53" i="33"/>
  <c r="X53" i="33"/>
  <c r="J53" i="33"/>
  <c r="X37" i="33"/>
  <c r="J37" i="33"/>
  <c r="BM14" i="33"/>
  <c r="BM48" i="33" s="1"/>
  <c r="BL15" i="33"/>
  <c r="BL16" i="33"/>
  <c r="BK17" i="33"/>
  <c r="BK24" i="33" s="1"/>
  <c r="BK18" i="33"/>
  <c r="BK50" i="33"/>
  <c r="BJ80" i="33"/>
  <c r="BJ84" i="33" s="1"/>
  <c r="BJ82" i="33"/>
  <c r="BJ20" i="33"/>
  <c r="BJ22" i="33"/>
  <c r="BJ64" i="33" s="1"/>
  <c r="BJ52" i="33"/>
  <c r="BJ56" i="33"/>
  <c r="BI80" i="33"/>
  <c r="BI84" i="33" s="1"/>
  <c r="BI82" i="33"/>
  <c r="BJ26" i="33"/>
  <c r="BI79" i="33"/>
  <c r="BI64" i="33"/>
  <c r="BI60" i="33"/>
  <c r="BI58" i="33" s="1"/>
  <c r="BI112" i="33"/>
  <c r="BI115" i="33"/>
  <c r="BI118" i="33"/>
  <c r="AY14" i="33"/>
  <c r="AY48" i="33" s="1"/>
  <c r="AX15" i="33"/>
  <c r="AX16" i="33"/>
  <c r="AW17" i="33"/>
  <c r="AW24" i="33" s="1"/>
  <c r="AW18" i="33"/>
  <c r="AW50" i="33"/>
  <c r="AV82" i="33"/>
  <c r="AV80" i="33"/>
  <c r="AV84" i="33" s="1"/>
  <c r="AV20" i="33"/>
  <c r="AV22" i="33"/>
  <c r="AV64" i="33" s="1"/>
  <c r="AV52" i="33"/>
  <c r="AV56" i="33"/>
  <c r="AV26" i="33"/>
  <c r="AU79" i="33"/>
  <c r="AU80" i="33"/>
  <c r="AU84" i="33" s="1"/>
  <c r="AU82" i="33"/>
  <c r="AU64" i="33"/>
  <c r="AU60" i="33"/>
  <c r="AU58" i="33" s="1"/>
  <c r="AU112" i="33"/>
  <c r="AU115" i="33"/>
  <c r="AU118" i="33"/>
  <c r="AK14" i="33"/>
  <c r="AK48" i="33" s="1"/>
  <c r="AJ15" i="33"/>
  <c r="AJ16" i="33"/>
  <c r="AI17" i="33"/>
  <c r="AI24" i="33" s="1"/>
  <c r="AI18" i="33"/>
  <c r="AI50" i="33"/>
  <c r="AH80" i="33"/>
  <c r="AH84" i="33" s="1"/>
  <c r="AH82" i="33"/>
  <c r="AH20" i="33"/>
  <c r="AH22" i="33" s="1"/>
  <c r="AH52" i="33"/>
  <c r="AH56" i="33"/>
  <c r="AH26" i="33"/>
  <c r="AG79" i="33"/>
  <c r="AG82" i="33"/>
  <c r="AG80" i="33"/>
  <c r="AG84" i="33" s="1"/>
  <c r="AG64" i="33"/>
  <c r="AG60" i="33"/>
  <c r="AG58" i="33" s="1"/>
  <c r="AG112" i="33"/>
  <c r="AG115" i="33"/>
  <c r="AG118" i="33"/>
  <c r="W14" i="33"/>
  <c r="V15" i="33"/>
  <c r="V16" i="33"/>
  <c r="U17" i="33"/>
  <c r="U24" i="33" s="1"/>
  <c r="U18" i="33"/>
  <c r="U50" i="33"/>
  <c r="U34" i="33"/>
  <c r="T80" i="33"/>
  <c r="T84" i="33" s="1"/>
  <c r="T82" i="33"/>
  <c r="T20" i="33"/>
  <c r="T22" i="33" s="1"/>
  <c r="T40" i="33"/>
  <c r="T36" i="33"/>
  <c r="T44" i="33" s="1"/>
  <c r="T42" i="33" s="1"/>
  <c r="T52" i="33"/>
  <c r="T56" i="33"/>
  <c r="T26" i="33"/>
  <c r="S79" i="33"/>
  <c r="S82" i="33"/>
  <c r="S80" i="33"/>
  <c r="S84" i="33" s="1"/>
  <c r="S64" i="33"/>
  <c r="S60" i="33"/>
  <c r="S58" i="33" s="1"/>
  <c r="S112" i="33"/>
  <c r="S115" i="33"/>
  <c r="S118" i="33"/>
  <c r="I14" i="33"/>
  <c r="H15" i="33"/>
  <c r="H16" i="33"/>
  <c r="G17" i="33"/>
  <c r="G24" i="33" s="1"/>
  <c r="G18" i="33"/>
  <c r="G34" i="33"/>
  <c r="G50" i="33"/>
  <c r="F82" i="33"/>
  <c r="F80" i="33"/>
  <c r="F84" i="33" s="1"/>
  <c r="F20" i="33"/>
  <c r="F22" i="33"/>
  <c r="F64" i="33" s="1"/>
  <c r="F52" i="33"/>
  <c r="F56" i="33"/>
  <c r="F36" i="33"/>
  <c r="F44" i="33" s="1"/>
  <c r="F42" i="33" s="1"/>
  <c r="F40" i="33"/>
  <c r="F26" i="33"/>
  <c r="E79" i="33"/>
  <c r="E80" i="33"/>
  <c r="E84" i="33" s="1"/>
  <c r="E82" i="33"/>
  <c r="E64" i="33"/>
  <c r="E60" i="33"/>
  <c r="E58" i="33" s="1"/>
  <c r="E112" i="33"/>
  <c r="E115" i="33"/>
  <c r="E118" i="33"/>
  <c r="BK37" i="33"/>
  <c r="BJ32" i="33"/>
  <c r="BI34" i="33"/>
  <c r="BI35" i="33"/>
  <c r="BI38" i="33" s="1"/>
  <c r="BI39" i="33" s="1"/>
  <c r="AU34" i="33"/>
  <c r="AU35" i="33"/>
  <c r="AU38" i="33" s="1"/>
  <c r="AU39" i="33" s="1"/>
  <c r="AV32" i="33"/>
  <c r="AW37" i="33"/>
  <c r="AI32" i="33"/>
  <c r="AI34" i="33" s="1"/>
  <c r="AJ37" i="33"/>
  <c r="T116" i="33"/>
  <c r="T113" i="33"/>
  <c r="T110" i="33"/>
  <c r="T54" i="33"/>
  <c r="T55" i="33" s="1"/>
  <c r="F116" i="33"/>
  <c r="F113" i="33"/>
  <c r="F110" i="33"/>
  <c r="F54" i="33"/>
  <c r="F55" i="33" s="1"/>
  <c r="BK116" i="33"/>
  <c r="BK113" i="33"/>
  <c r="BK110" i="33"/>
  <c r="BK54" i="33"/>
  <c r="BK55" i="33" s="1"/>
  <c r="AW116" i="33"/>
  <c r="AW113" i="33"/>
  <c r="AW110" i="33"/>
  <c r="AW54" i="33"/>
  <c r="AW55" i="33" s="1"/>
  <c r="AI116" i="33"/>
  <c r="AI113" i="33"/>
  <c r="AI110" i="33"/>
  <c r="AI54" i="33"/>
  <c r="AI55" i="33" s="1"/>
  <c r="BL51" i="33"/>
  <c r="AX51" i="33"/>
  <c r="AJ51" i="33"/>
  <c r="V48" i="33"/>
  <c r="V51" i="33" s="1"/>
  <c r="V32" i="33"/>
  <c r="V35" i="33" s="1"/>
  <c r="V38" i="33" s="1"/>
  <c r="H48" i="33"/>
  <c r="H51" i="33" s="1"/>
  <c r="H32" i="33"/>
  <c r="H35" i="33" s="1"/>
  <c r="H38" i="33" s="1"/>
  <c r="AH35" i="33"/>
  <c r="AH38" i="33" s="1"/>
  <c r="AH34" i="33"/>
  <c r="U51" i="33"/>
  <c r="U35" i="33"/>
  <c r="U38" i="33" s="1"/>
  <c r="U39" i="33" s="1"/>
  <c r="V39" i="33" s="1"/>
  <c r="G51" i="33"/>
  <c r="G35" i="33"/>
  <c r="G38" i="33" s="1"/>
  <c r="G39" i="33" s="1"/>
  <c r="H39" i="33" s="1"/>
  <c r="BN53" i="31"/>
  <c r="AZ53" i="31"/>
  <c r="AL53" i="31"/>
  <c r="X53" i="31"/>
  <c r="J53" i="31"/>
  <c r="J37" i="31"/>
  <c r="BJ80" i="31"/>
  <c r="BJ84" i="31" s="1"/>
  <c r="BJ82" i="31"/>
  <c r="BJ20" i="31"/>
  <c r="BJ22" i="31" s="1"/>
  <c r="BJ52" i="31"/>
  <c r="BJ56" i="31"/>
  <c r="BK17" i="31"/>
  <c r="BK24" i="31" s="1"/>
  <c r="BK18" i="31"/>
  <c r="BK50" i="31" s="1"/>
  <c r="BL15" i="31"/>
  <c r="BL16" i="31"/>
  <c r="BM14" i="31"/>
  <c r="BM48" i="31" s="1"/>
  <c r="BI60" i="31"/>
  <c r="BI58" i="31" s="1"/>
  <c r="BI112" i="31"/>
  <c r="BI115" i="31"/>
  <c r="BI118" i="31"/>
  <c r="BJ26" i="31"/>
  <c r="BI79" i="31"/>
  <c r="BI80" i="31"/>
  <c r="BI84" i="31" s="1"/>
  <c r="BI82" i="31"/>
  <c r="BI64" i="31"/>
  <c r="AY14" i="31"/>
  <c r="AY48" i="31" s="1"/>
  <c r="AX15" i="31"/>
  <c r="AX16" i="31"/>
  <c r="AW18" i="31"/>
  <c r="AW17" i="31"/>
  <c r="AW24" i="31" s="1"/>
  <c r="AW50" i="31"/>
  <c r="AV20" i="31"/>
  <c r="AV22" i="31"/>
  <c r="AV64" i="31" s="1"/>
  <c r="AV52" i="31"/>
  <c r="AV56" i="31"/>
  <c r="AV80" i="31"/>
  <c r="AV84" i="31" s="1"/>
  <c r="AV82" i="31"/>
  <c r="AU79" i="31"/>
  <c r="AV26" i="31"/>
  <c r="AU80" i="31"/>
  <c r="AU84" i="31" s="1"/>
  <c r="AU82" i="31"/>
  <c r="AU60" i="31"/>
  <c r="AU58" i="31" s="1"/>
  <c r="AU112" i="31"/>
  <c r="AU115" i="31"/>
  <c r="AU118" i="31"/>
  <c r="AU64" i="31"/>
  <c r="AG64" i="31"/>
  <c r="AH26" i="31"/>
  <c r="AG79" i="31"/>
  <c r="AG80" i="31"/>
  <c r="AG84" i="31" s="1"/>
  <c r="AG82" i="31"/>
  <c r="AG60" i="31"/>
  <c r="AG58" i="31" s="1"/>
  <c r="AG112" i="31"/>
  <c r="AG115" i="31"/>
  <c r="AG118" i="31"/>
  <c r="AK14" i="31"/>
  <c r="AK48" i="31" s="1"/>
  <c r="AJ15" i="31"/>
  <c r="AJ16" i="31"/>
  <c r="AI18" i="31"/>
  <c r="AI17" i="31"/>
  <c r="AI24" i="31" s="1"/>
  <c r="AI77" i="31" s="1"/>
  <c r="AI50" i="31"/>
  <c r="AH20" i="31"/>
  <c r="AH22" i="31"/>
  <c r="AH52" i="31"/>
  <c r="AH56" i="31"/>
  <c r="W14" i="31"/>
  <c r="W48" i="31" s="1"/>
  <c r="V15" i="31"/>
  <c r="V16" i="31"/>
  <c r="U18" i="31"/>
  <c r="U17" i="31"/>
  <c r="U24" i="31" s="1"/>
  <c r="U50" i="31"/>
  <c r="T20" i="31"/>
  <c r="T22" i="31"/>
  <c r="T64" i="31" s="1"/>
  <c r="T52" i="31"/>
  <c r="T56" i="31"/>
  <c r="T80" i="31"/>
  <c r="T84" i="31" s="1"/>
  <c r="T82" i="31"/>
  <c r="T26" i="31"/>
  <c r="S79" i="31"/>
  <c r="S80" i="31"/>
  <c r="S84" i="31" s="1"/>
  <c r="S82" i="31"/>
  <c r="S60" i="31"/>
  <c r="S58" i="31" s="1"/>
  <c r="S112" i="31"/>
  <c r="S115" i="31"/>
  <c r="S118" i="31"/>
  <c r="S64" i="31"/>
  <c r="E79" i="31"/>
  <c r="E80" i="31"/>
  <c r="E84" i="31" s="1"/>
  <c r="E82" i="31"/>
  <c r="E64" i="31"/>
  <c r="E60" i="31"/>
  <c r="E58" i="31" s="1"/>
  <c r="E112" i="31"/>
  <c r="E115" i="31"/>
  <c r="E118" i="31"/>
  <c r="F20" i="31"/>
  <c r="G17" i="31"/>
  <c r="G24" i="31" s="1"/>
  <c r="G77" i="31" s="1"/>
  <c r="G18" i="31"/>
  <c r="G34" i="31"/>
  <c r="G50" i="31"/>
  <c r="I14" i="31"/>
  <c r="H15" i="31"/>
  <c r="H16" i="31"/>
  <c r="V37" i="31"/>
  <c r="U32" i="31"/>
  <c r="U34" i="31" s="1"/>
  <c r="BJ37" i="31"/>
  <c r="BI32" i="31"/>
  <c r="AV37" i="31"/>
  <c r="AU32" i="31"/>
  <c r="AI37" i="31"/>
  <c r="AH32" i="31"/>
  <c r="AG34" i="31"/>
  <c r="AG35" i="31"/>
  <c r="AG38" i="31" s="1"/>
  <c r="AG39" i="31" s="1"/>
  <c r="BK116" i="31"/>
  <c r="BK113" i="31"/>
  <c r="BK110" i="31"/>
  <c r="BK54" i="31"/>
  <c r="BK55" i="31" s="1"/>
  <c r="AW116" i="31"/>
  <c r="AW113" i="31"/>
  <c r="AW110" i="31"/>
  <c r="AW54" i="31"/>
  <c r="AW55" i="31" s="1"/>
  <c r="AI116" i="31"/>
  <c r="AI113" i="31"/>
  <c r="AI110" i="31"/>
  <c r="AI54" i="31"/>
  <c r="AI55" i="31" s="1"/>
  <c r="U116" i="31"/>
  <c r="U113" i="31"/>
  <c r="U110" i="31"/>
  <c r="U54" i="31"/>
  <c r="U55" i="31" s="1"/>
  <c r="G116" i="31"/>
  <c r="G113" i="31"/>
  <c r="G110" i="31"/>
  <c r="G54" i="31"/>
  <c r="F54" i="31"/>
  <c r="F55" i="31" s="1"/>
  <c r="G55" i="31" s="1"/>
  <c r="F110" i="31"/>
  <c r="F113" i="31"/>
  <c r="F116" i="31"/>
  <c r="BL51" i="31"/>
  <c r="AX51" i="31"/>
  <c r="AJ51" i="31"/>
  <c r="AH77" i="31"/>
  <c r="V51" i="31"/>
  <c r="F77" i="31"/>
  <c r="F34" i="31"/>
  <c r="F50" i="31"/>
  <c r="H48" i="31"/>
  <c r="H32" i="31"/>
  <c r="T35" i="31"/>
  <c r="T38" i="31" s="1"/>
  <c r="T34" i="31"/>
  <c r="BN53" i="30"/>
  <c r="AZ53" i="30"/>
  <c r="AL53" i="30"/>
  <c r="X53" i="30"/>
  <c r="J53" i="30"/>
  <c r="X37" i="30"/>
  <c r="J37" i="30"/>
  <c r="BI80" i="30"/>
  <c r="BI84" i="30" s="1"/>
  <c r="BI82" i="30"/>
  <c r="BJ26" i="30"/>
  <c r="BI79" i="30"/>
  <c r="BI64" i="30"/>
  <c r="BI60" i="30"/>
  <c r="BI58" i="30" s="1"/>
  <c r="BI112" i="30"/>
  <c r="BI115" i="30"/>
  <c r="BI118" i="30"/>
  <c r="BM14" i="30"/>
  <c r="BM48" i="30" s="1"/>
  <c r="BL15" i="30"/>
  <c r="BL16" i="30"/>
  <c r="BK17" i="30"/>
  <c r="BK24" i="30" s="1"/>
  <c r="BK77" i="30" s="1"/>
  <c r="BK18" i="30"/>
  <c r="BK50" i="30" s="1"/>
  <c r="BJ20" i="30"/>
  <c r="AV26" i="30"/>
  <c r="AU79" i="30"/>
  <c r="AU80" i="30"/>
  <c r="AU84" i="30" s="1"/>
  <c r="AU82" i="30"/>
  <c r="AU60" i="30"/>
  <c r="AU58" i="30" s="1"/>
  <c r="AU112" i="30"/>
  <c r="AU115" i="30"/>
  <c r="AU118" i="30"/>
  <c r="AU64" i="30"/>
  <c r="AY14" i="30"/>
  <c r="AY48" i="30" s="1"/>
  <c r="AX15" i="30"/>
  <c r="AX16" i="30"/>
  <c r="AW17" i="30"/>
  <c r="AW24" i="30" s="1"/>
  <c r="AW77" i="30" s="1"/>
  <c r="AW18" i="30"/>
  <c r="AW50" i="30" s="1"/>
  <c r="AV20" i="30"/>
  <c r="AV52" i="30"/>
  <c r="AV56" i="30"/>
  <c r="AH26" i="30"/>
  <c r="AG79" i="30"/>
  <c r="AG80" i="30"/>
  <c r="AG84" i="30" s="1"/>
  <c r="AG82" i="30"/>
  <c r="AG64" i="30"/>
  <c r="AG60" i="30"/>
  <c r="AG58" i="30" s="1"/>
  <c r="AG112" i="30"/>
  <c r="AG115" i="30"/>
  <c r="AG118" i="30"/>
  <c r="AK14" i="30"/>
  <c r="AK48" i="30" s="1"/>
  <c r="AJ15" i="30"/>
  <c r="AJ16" i="30"/>
  <c r="AI17" i="30"/>
  <c r="AI24" i="30" s="1"/>
  <c r="AI77" i="30" s="1"/>
  <c r="AI18" i="30"/>
  <c r="AI50" i="30"/>
  <c r="AH20" i="30"/>
  <c r="AH52" i="30"/>
  <c r="AH56" i="30"/>
  <c r="S80" i="30"/>
  <c r="S84" i="30" s="1"/>
  <c r="S82" i="30"/>
  <c r="T26" i="30"/>
  <c r="S79" i="30"/>
  <c r="S64" i="30"/>
  <c r="S60" i="30"/>
  <c r="S58" i="30" s="1"/>
  <c r="S112" i="30"/>
  <c r="S115" i="30"/>
  <c r="S118" i="30"/>
  <c r="W14" i="30"/>
  <c r="V15" i="30"/>
  <c r="V16" i="30"/>
  <c r="U17" i="30"/>
  <c r="U24" i="30" s="1"/>
  <c r="U77" i="30" s="1"/>
  <c r="U18" i="30"/>
  <c r="U34" i="30"/>
  <c r="U50" i="30"/>
  <c r="T20" i="30"/>
  <c r="T22" i="30"/>
  <c r="T40" i="30"/>
  <c r="T36" i="30"/>
  <c r="T44" i="30" s="1"/>
  <c r="T42" i="30" s="1"/>
  <c r="T52" i="30"/>
  <c r="T56" i="30"/>
  <c r="F26" i="30"/>
  <c r="E79" i="30"/>
  <c r="E80" i="30"/>
  <c r="E84" i="30" s="1"/>
  <c r="E82" i="30"/>
  <c r="E64" i="30"/>
  <c r="E60" i="30"/>
  <c r="E58" i="30" s="1"/>
  <c r="E112" i="30"/>
  <c r="E115" i="30"/>
  <c r="E118" i="30"/>
  <c r="I14" i="30"/>
  <c r="H15" i="30"/>
  <c r="H16" i="30"/>
  <c r="G17" i="30"/>
  <c r="G24" i="30" s="1"/>
  <c r="G77" i="30" s="1"/>
  <c r="G18" i="30"/>
  <c r="G34" i="30"/>
  <c r="G50" i="30"/>
  <c r="F20" i="30"/>
  <c r="F22" i="30"/>
  <c r="F52" i="30"/>
  <c r="F56" i="30"/>
  <c r="F36" i="30"/>
  <c r="F44" i="30" s="1"/>
  <c r="F42" i="30" s="1"/>
  <c r="F40" i="30"/>
  <c r="BK37" i="30"/>
  <c r="BJ32" i="30"/>
  <c r="BI34" i="30"/>
  <c r="BI35" i="30"/>
  <c r="BI38" i="30" s="1"/>
  <c r="BI39" i="30" s="1"/>
  <c r="AW37" i="30"/>
  <c r="AV32" i="30"/>
  <c r="AU34" i="30"/>
  <c r="AU35" i="30"/>
  <c r="AU38" i="30" s="1"/>
  <c r="AU39" i="30" s="1"/>
  <c r="AJ37" i="30"/>
  <c r="AI32" i="30"/>
  <c r="AI34" i="30" s="1"/>
  <c r="T116" i="30"/>
  <c r="T113" i="30"/>
  <c r="T110" i="30"/>
  <c r="T54" i="30"/>
  <c r="T55" i="30" s="1"/>
  <c r="F116" i="30"/>
  <c r="F113" i="30"/>
  <c r="F110" i="30"/>
  <c r="F54" i="30"/>
  <c r="F55" i="30" s="1"/>
  <c r="BK116" i="30"/>
  <c r="BK113" i="30"/>
  <c r="BK110" i="30"/>
  <c r="BK54" i="30"/>
  <c r="BK55" i="30" s="1"/>
  <c r="AW116" i="30"/>
  <c r="AW113" i="30"/>
  <c r="AW110" i="30"/>
  <c r="AW54" i="30"/>
  <c r="AW55" i="30" s="1"/>
  <c r="AI116" i="30"/>
  <c r="AI113" i="30"/>
  <c r="AI110" i="30"/>
  <c r="AI54" i="30"/>
  <c r="AI55" i="30" s="1"/>
  <c r="BL51" i="30"/>
  <c r="BJ77" i="30"/>
  <c r="BJ50" i="30"/>
  <c r="AX51" i="30"/>
  <c r="AV77" i="30"/>
  <c r="AJ51" i="30"/>
  <c r="AH77" i="30"/>
  <c r="V48" i="30"/>
  <c r="V51" i="30" s="1"/>
  <c r="V32" i="30"/>
  <c r="V35" i="30" s="1"/>
  <c r="V38" i="30" s="1"/>
  <c r="T77" i="30"/>
  <c r="H48" i="30"/>
  <c r="H51" i="30" s="1"/>
  <c r="H32" i="30"/>
  <c r="H35" i="30" s="1"/>
  <c r="H38" i="30" s="1"/>
  <c r="F77" i="30"/>
  <c r="AH35" i="30"/>
  <c r="AH38" i="30" s="1"/>
  <c r="AH39" i="30" s="1"/>
  <c r="AH34" i="30"/>
  <c r="U51" i="30"/>
  <c r="U35" i="30"/>
  <c r="U38" i="30" s="1"/>
  <c r="U39" i="30" s="1"/>
  <c r="V39" i="30" s="1"/>
  <c r="G51" i="30"/>
  <c r="G35" i="30"/>
  <c r="G38" i="30" s="1"/>
  <c r="G39" i="30" s="1"/>
  <c r="H39" i="30" s="1"/>
  <c r="BN53" i="29"/>
  <c r="AZ53" i="29"/>
  <c r="AL53" i="29"/>
  <c r="X53" i="29"/>
  <c r="J53" i="29"/>
  <c r="X37" i="29"/>
  <c r="J37" i="29"/>
  <c r="BM14" i="29"/>
  <c r="BM48" i="29" s="1"/>
  <c r="BL15" i="29"/>
  <c r="BL16" i="29"/>
  <c r="BK17" i="29"/>
  <c r="BK24" i="29" s="1"/>
  <c r="BK18" i="29"/>
  <c r="BK50" i="29" s="1"/>
  <c r="BJ80" i="29"/>
  <c r="BJ84" i="29" s="1"/>
  <c r="BJ82" i="29"/>
  <c r="BJ52" i="29"/>
  <c r="BJ56" i="29"/>
  <c r="BJ20" i="29"/>
  <c r="BJ22" i="29" s="1"/>
  <c r="BI79" i="29"/>
  <c r="BJ26" i="29"/>
  <c r="BI80" i="29"/>
  <c r="BI84" i="29" s="1"/>
  <c r="BI82" i="29"/>
  <c r="BI64" i="29"/>
  <c r="BI60" i="29"/>
  <c r="BI58" i="29" s="1"/>
  <c r="BI112" i="29"/>
  <c r="BI115" i="29"/>
  <c r="BI118" i="29"/>
  <c r="AY14" i="29"/>
  <c r="AY48" i="29" s="1"/>
  <c r="AX15" i="29"/>
  <c r="AX16" i="29"/>
  <c r="AW17" i="29"/>
  <c r="AW24" i="29" s="1"/>
  <c r="AW18" i="29"/>
  <c r="AW50" i="29"/>
  <c r="AV80" i="29"/>
  <c r="AV84" i="29" s="1"/>
  <c r="AV82" i="29"/>
  <c r="AV52" i="29"/>
  <c r="AV56" i="29"/>
  <c r="AV20" i="29"/>
  <c r="AV22" i="29"/>
  <c r="AV64" i="29" s="1"/>
  <c r="AU79" i="29"/>
  <c r="AV26" i="29"/>
  <c r="AU80" i="29"/>
  <c r="AU84" i="29" s="1"/>
  <c r="AU82" i="29"/>
  <c r="AU60" i="29"/>
  <c r="AU58" i="29" s="1"/>
  <c r="AU112" i="29"/>
  <c r="AU115" i="29"/>
  <c r="AU118" i="29"/>
  <c r="AU64" i="29"/>
  <c r="AK14" i="29"/>
  <c r="AK48" i="29" s="1"/>
  <c r="AJ15" i="29"/>
  <c r="AJ16" i="29"/>
  <c r="AI17" i="29"/>
  <c r="AI24" i="29" s="1"/>
  <c r="AI18" i="29"/>
  <c r="AI50" i="29"/>
  <c r="AH80" i="29"/>
  <c r="AH84" i="29" s="1"/>
  <c r="AH82" i="29"/>
  <c r="AH52" i="29"/>
  <c r="AH56" i="29"/>
  <c r="AH20" i="29"/>
  <c r="AH22" i="29" s="1"/>
  <c r="AG79" i="29"/>
  <c r="AH26" i="29"/>
  <c r="AG80" i="29"/>
  <c r="AG84" i="29" s="1"/>
  <c r="AG82" i="29"/>
  <c r="AG60" i="29"/>
  <c r="AG58" i="29" s="1"/>
  <c r="AG112" i="29"/>
  <c r="AG115" i="29"/>
  <c r="AG118" i="29"/>
  <c r="AG64" i="29"/>
  <c r="W14" i="29"/>
  <c r="V15" i="29"/>
  <c r="V16" i="29"/>
  <c r="U17" i="29"/>
  <c r="U24" i="29" s="1"/>
  <c r="U18" i="29"/>
  <c r="T80" i="29"/>
  <c r="T84" i="29" s="1"/>
  <c r="T82" i="29"/>
  <c r="T52" i="29"/>
  <c r="T56" i="29"/>
  <c r="T20" i="29"/>
  <c r="T22" i="29"/>
  <c r="T64" i="29" s="1"/>
  <c r="T36" i="29"/>
  <c r="T44" i="29" s="1"/>
  <c r="T42" i="29" s="1"/>
  <c r="T40" i="29"/>
  <c r="S79" i="29"/>
  <c r="T26" i="29"/>
  <c r="S80" i="29"/>
  <c r="S84" i="29" s="1"/>
  <c r="S82" i="29"/>
  <c r="S64" i="29"/>
  <c r="S60" i="29"/>
  <c r="S58" i="29" s="1"/>
  <c r="S112" i="29"/>
  <c r="S115" i="29"/>
  <c r="S118" i="29"/>
  <c r="I14" i="29"/>
  <c r="H15" i="29"/>
  <c r="H16" i="29"/>
  <c r="G17" i="29"/>
  <c r="G24" i="29" s="1"/>
  <c r="G18" i="29"/>
  <c r="G50" i="29" s="1"/>
  <c r="G34" i="29"/>
  <c r="F80" i="29"/>
  <c r="F84" i="29" s="1"/>
  <c r="F82" i="29"/>
  <c r="F20" i="29"/>
  <c r="F22" i="29"/>
  <c r="F64" i="29" s="1"/>
  <c r="F52" i="29"/>
  <c r="F56" i="29"/>
  <c r="F40" i="29"/>
  <c r="F36" i="29"/>
  <c r="F44" i="29" s="1"/>
  <c r="F42" i="29" s="1"/>
  <c r="F26" i="29"/>
  <c r="E79" i="29"/>
  <c r="E80" i="29"/>
  <c r="E84" i="29" s="1"/>
  <c r="E82" i="29"/>
  <c r="E64" i="29"/>
  <c r="E60" i="29"/>
  <c r="E58" i="29" s="1"/>
  <c r="E112" i="29"/>
  <c r="E115" i="29"/>
  <c r="E118" i="29"/>
  <c r="BK37" i="29"/>
  <c r="BJ32" i="29"/>
  <c r="BI34" i="29"/>
  <c r="BI35" i="29"/>
  <c r="BI38" i="29" s="1"/>
  <c r="BI39" i="29" s="1"/>
  <c r="AW37" i="29"/>
  <c r="AV32" i="29"/>
  <c r="AU34" i="29"/>
  <c r="AU35" i="29"/>
  <c r="AU38" i="29" s="1"/>
  <c r="AU39" i="29" s="1"/>
  <c r="AJ37" i="29"/>
  <c r="AI32" i="29"/>
  <c r="AI34" i="29" s="1"/>
  <c r="T116" i="29"/>
  <c r="T113" i="29"/>
  <c r="T110" i="29"/>
  <c r="T54" i="29"/>
  <c r="T55" i="29" s="1"/>
  <c r="F116" i="29"/>
  <c r="F113" i="29"/>
  <c r="F110" i="29"/>
  <c r="F54" i="29"/>
  <c r="F55" i="29" s="1"/>
  <c r="BK116" i="29"/>
  <c r="BK113" i="29"/>
  <c r="BK110" i="29"/>
  <c r="BK54" i="29"/>
  <c r="BK55" i="29" s="1"/>
  <c r="AW116" i="29"/>
  <c r="AW113" i="29"/>
  <c r="AW110" i="29"/>
  <c r="AW54" i="29"/>
  <c r="AW55" i="29" s="1"/>
  <c r="AI116" i="29"/>
  <c r="AI113" i="29"/>
  <c r="AI110" i="29"/>
  <c r="AI54" i="29"/>
  <c r="AI55" i="29" s="1"/>
  <c r="BL51" i="29"/>
  <c r="AX51" i="29"/>
  <c r="AJ51" i="29"/>
  <c r="V48" i="29"/>
  <c r="V51" i="29" s="1"/>
  <c r="V32" i="29"/>
  <c r="V35" i="29" s="1"/>
  <c r="V38" i="29" s="1"/>
  <c r="H48" i="29"/>
  <c r="H51" i="29" s="1"/>
  <c r="H32" i="29"/>
  <c r="H35" i="29" s="1"/>
  <c r="H38" i="29" s="1"/>
  <c r="AH35" i="29"/>
  <c r="AH38" i="29" s="1"/>
  <c r="AH34" i="29"/>
  <c r="U51" i="29"/>
  <c r="U35" i="29"/>
  <c r="U38" i="29" s="1"/>
  <c r="U39" i="29" s="1"/>
  <c r="V39" i="29" s="1"/>
  <c r="G51" i="29"/>
  <c r="G35" i="29"/>
  <c r="G38" i="29" s="1"/>
  <c r="G39" i="29" s="1"/>
  <c r="H39" i="29" s="1"/>
  <c r="BN53" i="28"/>
  <c r="AZ53" i="28"/>
  <c r="AL53" i="28"/>
  <c r="X53" i="28"/>
  <c r="J53" i="28"/>
  <c r="X37" i="28"/>
  <c r="J37" i="28"/>
  <c r="BM14" i="28"/>
  <c r="BM48" i="28" s="1"/>
  <c r="BL15" i="28"/>
  <c r="BL16" i="28"/>
  <c r="BK17" i="28"/>
  <c r="BK24" i="28" s="1"/>
  <c r="BK18" i="28"/>
  <c r="BK50" i="28" s="1"/>
  <c r="BJ20" i="28"/>
  <c r="BJ22" i="28"/>
  <c r="BJ64" i="28" s="1"/>
  <c r="BJ52" i="28"/>
  <c r="BJ56" i="28"/>
  <c r="BJ80" i="28"/>
  <c r="BJ84" i="28" s="1"/>
  <c r="BJ82" i="28"/>
  <c r="BJ26" i="28"/>
  <c r="BI79" i="28"/>
  <c r="BI80" i="28"/>
  <c r="BI84" i="28" s="1"/>
  <c r="BI82" i="28"/>
  <c r="BI60" i="28"/>
  <c r="BI58" i="28" s="1"/>
  <c r="BI112" i="28"/>
  <c r="BI115" i="28"/>
  <c r="BI118" i="28"/>
  <c r="BI64" i="28"/>
  <c r="AY14" i="28"/>
  <c r="AY48" i="28" s="1"/>
  <c r="AX15" i="28"/>
  <c r="AX16" i="28"/>
  <c r="AW17" i="28"/>
  <c r="AW24" i="28" s="1"/>
  <c r="AW18" i="28"/>
  <c r="AW50" i="28"/>
  <c r="AV80" i="28"/>
  <c r="AV84" i="28" s="1"/>
  <c r="AV82" i="28"/>
  <c r="AV20" i="28"/>
  <c r="AV22" i="28" s="1"/>
  <c r="AV52" i="28"/>
  <c r="AV56" i="28"/>
  <c r="AU79" i="28"/>
  <c r="AV26" i="28"/>
  <c r="AU80" i="28"/>
  <c r="AU84" i="28" s="1"/>
  <c r="AU82" i="28"/>
  <c r="AU64" i="28"/>
  <c r="AU60" i="28"/>
  <c r="AU58" i="28" s="1"/>
  <c r="AU112" i="28"/>
  <c r="AU115" i="28"/>
  <c r="AU118" i="28"/>
  <c r="AK14" i="28"/>
  <c r="AK48" i="28" s="1"/>
  <c r="AJ15" i="28"/>
  <c r="AJ16" i="28"/>
  <c r="AI17" i="28"/>
  <c r="AI24" i="28" s="1"/>
  <c r="AI18" i="28"/>
  <c r="AI50" i="28"/>
  <c r="AH80" i="28"/>
  <c r="AH84" i="28" s="1"/>
  <c r="AH82" i="28"/>
  <c r="AH20" i="28"/>
  <c r="AH22" i="28"/>
  <c r="AH64" i="28" s="1"/>
  <c r="AH56" i="28"/>
  <c r="AH52" i="28"/>
  <c r="AH26" i="28"/>
  <c r="AG79" i="28"/>
  <c r="AG80" i="28"/>
  <c r="AG84" i="28" s="1"/>
  <c r="AG82" i="28"/>
  <c r="AG64" i="28"/>
  <c r="AG60" i="28"/>
  <c r="AG58" i="28" s="1"/>
  <c r="AG112" i="28"/>
  <c r="AG115" i="28"/>
  <c r="AG118" i="28"/>
  <c r="W14" i="28"/>
  <c r="V15" i="28"/>
  <c r="V16" i="28"/>
  <c r="U17" i="28"/>
  <c r="U24" i="28" s="1"/>
  <c r="U18" i="28"/>
  <c r="U50" i="28" s="1"/>
  <c r="U34" i="28"/>
  <c r="T80" i="28"/>
  <c r="T84" i="28" s="1"/>
  <c r="T82" i="28"/>
  <c r="T20" i="28"/>
  <c r="T22" i="28"/>
  <c r="T64" i="28" s="1"/>
  <c r="T36" i="28"/>
  <c r="T44" i="28" s="1"/>
  <c r="T42" i="28" s="1"/>
  <c r="T40" i="28"/>
  <c r="T56" i="28"/>
  <c r="T52" i="28"/>
  <c r="S80" i="28"/>
  <c r="S84" i="28" s="1"/>
  <c r="S82" i="28"/>
  <c r="S79" i="28"/>
  <c r="T26" i="28"/>
  <c r="S64" i="28"/>
  <c r="S60" i="28"/>
  <c r="S58" i="28" s="1"/>
  <c r="S112" i="28"/>
  <c r="S115" i="28"/>
  <c r="S118" i="28"/>
  <c r="I14" i="28"/>
  <c r="H15" i="28"/>
  <c r="H16" i="28"/>
  <c r="G17" i="28"/>
  <c r="G24" i="28" s="1"/>
  <c r="G18" i="28"/>
  <c r="G50" i="28" s="1"/>
  <c r="G34" i="28"/>
  <c r="F82" i="28"/>
  <c r="F80" i="28"/>
  <c r="F84" i="28" s="1"/>
  <c r="F20" i="28"/>
  <c r="F22" i="28" s="1"/>
  <c r="F40" i="28"/>
  <c r="F36" i="28"/>
  <c r="F44" i="28" s="1"/>
  <c r="F42" i="28" s="1"/>
  <c r="F52" i="28"/>
  <c r="F56" i="28"/>
  <c r="E82" i="28"/>
  <c r="E80" i="28"/>
  <c r="E84" i="28" s="1"/>
  <c r="F26" i="28"/>
  <c r="E79" i="28"/>
  <c r="E64" i="28"/>
  <c r="E60" i="28"/>
  <c r="E58" i="28" s="1"/>
  <c r="E112" i="28"/>
  <c r="E115" i="28"/>
  <c r="E118" i="28"/>
  <c r="BI34" i="28"/>
  <c r="BI35" i="28"/>
  <c r="BI38" i="28" s="1"/>
  <c r="BI39" i="28" s="1"/>
  <c r="BJ32" i="28"/>
  <c r="BK37" i="28"/>
  <c r="AU34" i="28"/>
  <c r="AU35" i="28"/>
  <c r="AU38" i="28" s="1"/>
  <c r="AU39" i="28" s="1"/>
  <c r="AV32" i="28"/>
  <c r="AW37" i="28"/>
  <c r="AJ37" i="28"/>
  <c r="AI32" i="28"/>
  <c r="T54" i="28"/>
  <c r="T55" i="28" s="1"/>
  <c r="T116" i="28"/>
  <c r="T113" i="28"/>
  <c r="T110" i="28"/>
  <c r="F116" i="28"/>
  <c r="F113" i="28"/>
  <c r="F110" i="28"/>
  <c r="F54" i="28"/>
  <c r="F55" i="28" s="1"/>
  <c r="BK54" i="28"/>
  <c r="BK55" i="28" s="1"/>
  <c r="BK116" i="28"/>
  <c r="BK113" i="28"/>
  <c r="BK110" i="28"/>
  <c r="AW54" i="28"/>
  <c r="AW55" i="28" s="1"/>
  <c r="AW116" i="28"/>
  <c r="AW113" i="28"/>
  <c r="AW110" i="28"/>
  <c r="AI116" i="28"/>
  <c r="AI113" i="28"/>
  <c r="AI110" i="28"/>
  <c r="AI54" i="28"/>
  <c r="AI55" i="28" s="1"/>
  <c r="BL51" i="28"/>
  <c r="AX51" i="28"/>
  <c r="AJ51" i="28"/>
  <c r="V32" i="28"/>
  <c r="V35" i="28" s="1"/>
  <c r="V38" i="28" s="1"/>
  <c r="V48" i="28"/>
  <c r="V51" i="28" s="1"/>
  <c r="H48" i="28"/>
  <c r="H51" i="28" s="1"/>
  <c r="H32" i="28"/>
  <c r="H35" i="28" s="1"/>
  <c r="H38" i="28" s="1"/>
  <c r="AH35" i="28"/>
  <c r="AH38" i="28" s="1"/>
  <c r="AH39" i="28" s="1"/>
  <c r="AH34" i="28"/>
  <c r="U51" i="28"/>
  <c r="U35" i="28"/>
  <c r="U38" i="28" s="1"/>
  <c r="U39" i="28" s="1"/>
  <c r="V39" i="28" s="1"/>
  <c r="G35" i="28"/>
  <c r="G38" i="28" s="1"/>
  <c r="G39" i="28" s="1"/>
  <c r="H39" i="28" s="1"/>
  <c r="G51" i="28"/>
  <c r="BN53" i="27"/>
  <c r="AZ53" i="27"/>
  <c r="AL53" i="27"/>
  <c r="X53" i="27"/>
  <c r="J53" i="27"/>
  <c r="X37" i="27"/>
  <c r="J37" i="27"/>
  <c r="BI80" i="27"/>
  <c r="BI84" i="27" s="1"/>
  <c r="BI82" i="27"/>
  <c r="BJ26" i="27"/>
  <c r="BI79" i="27"/>
  <c r="BI64" i="27"/>
  <c r="BI60" i="27"/>
  <c r="BI58" i="27" s="1"/>
  <c r="BI112" i="27"/>
  <c r="BI115" i="27"/>
  <c r="BI118" i="27"/>
  <c r="BM14" i="27"/>
  <c r="BM48" i="27" s="1"/>
  <c r="BL15" i="27"/>
  <c r="BL16" i="27"/>
  <c r="BK17" i="27"/>
  <c r="BK24" i="27" s="1"/>
  <c r="BK77" i="27" s="1"/>
  <c r="BK18" i="27"/>
  <c r="BK50" i="27" s="1"/>
  <c r="BJ20" i="27"/>
  <c r="BJ22" i="27"/>
  <c r="BJ52" i="27"/>
  <c r="BJ56" i="27"/>
  <c r="AY14" i="27"/>
  <c r="AY48" i="27" s="1"/>
  <c r="AX15" i="27"/>
  <c r="AX16" i="27"/>
  <c r="AW18" i="27"/>
  <c r="AW50" i="27"/>
  <c r="AW17" i="27"/>
  <c r="AW24" i="27" s="1"/>
  <c r="AV80" i="27"/>
  <c r="AV84" i="27" s="1"/>
  <c r="AV82" i="27"/>
  <c r="AV52" i="27"/>
  <c r="AV56" i="27"/>
  <c r="AV20" i="27"/>
  <c r="AV22" i="27" s="1"/>
  <c r="AU60" i="27"/>
  <c r="AU58" i="27" s="1"/>
  <c r="AU112" i="27"/>
  <c r="AU115" i="27"/>
  <c r="AU118" i="27"/>
  <c r="AV26" i="27"/>
  <c r="AU79" i="27"/>
  <c r="AU82" i="27"/>
  <c r="AU80" i="27"/>
  <c r="AU84" i="27" s="1"/>
  <c r="AU64" i="27"/>
  <c r="AG79" i="27"/>
  <c r="AH26" i="27"/>
  <c r="AG80" i="27"/>
  <c r="AG84" i="27" s="1"/>
  <c r="AG82" i="27"/>
  <c r="AG64" i="27"/>
  <c r="AG60" i="27"/>
  <c r="AG58" i="27" s="1"/>
  <c r="AG112" i="27"/>
  <c r="AG115" i="27"/>
  <c r="AG118" i="27"/>
  <c r="AK14" i="27"/>
  <c r="AK48" i="27" s="1"/>
  <c r="AJ15" i="27"/>
  <c r="AJ16" i="27"/>
  <c r="AI17" i="27"/>
  <c r="AI24" i="27" s="1"/>
  <c r="AI77" i="27" s="1"/>
  <c r="AI18" i="27"/>
  <c r="AI50" i="27"/>
  <c r="AH20" i="27"/>
  <c r="AH22" i="27"/>
  <c r="W14" i="27"/>
  <c r="V15" i="27"/>
  <c r="V16" i="27"/>
  <c r="U17" i="27"/>
  <c r="U24" i="27" s="1"/>
  <c r="U18" i="27"/>
  <c r="T82" i="27"/>
  <c r="T80" i="27"/>
  <c r="T84" i="27" s="1"/>
  <c r="T20" i="27"/>
  <c r="T22" i="27"/>
  <c r="T64" i="27" s="1"/>
  <c r="T52" i="27"/>
  <c r="T56" i="27"/>
  <c r="T36" i="27"/>
  <c r="T44" i="27" s="1"/>
  <c r="T42" i="27" s="1"/>
  <c r="T40" i="27"/>
  <c r="T26" i="27"/>
  <c r="S79" i="27"/>
  <c r="S82" i="27"/>
  <c r="S80" i="27"/>
  <c r="S84" i="27" s="1"/>
  <c r="S60" i="27"/>
  <c r="S58" i="27" s="1"/>
  <c r="S112" i="27"/>
  <c r="S115" i="27"/>
  <c r="S118" i="27"/>
  <c r="S64" i="27"/>
  <c r="I14" i="27"/>
  <c r="H15" i="27"/>
  <c r="H16" i="27"/>
  <c r="G17" i="27"/>
  <c r="G24" i="27" s="1"/>
  <c r="G18" i="27"/>
  <c r="F80" i="27"/>
  <c r="F84" i="27" s="1"/>
  <c r="F82" i="27"/>
  <c r="F52" i="27"/>
  <c r="F56" i="27"/>
  <c r="F20" i="27"/>
  <c r="F22" i="27"/>
  <c r="F64" i="27" s="1"/>
  <c r="F36" i="27"/>
  <c r="F44" i="27" s="1"/>
  <c r="F42" i="27" s="1"/>
  <c r="F40" i="27"/>
  <c r="F26" i="27"/>
  <c r="E79" i="27"/>
  <c r="E80" i="27"/>
  <c r="E84" i="27" s="1"/>
  <c r="E82" i="27"/>
  <c r="E64" i="27"/>
  <c r="E60" i="27"/>
  <c r="E58" i="27" s="1"/>
  <c r="E112" i="27"/>
  <c r="E115" i="27"/>
  <c r="E118" i="27"/>
  <c r="BK37" i="27"/>
  <c r="BJ32" i="27"/>
  <c r="BI34" i="27"/>
  <c r="BI35" i="27"/>
  <c r="BI38" i="27" s="1"/>
  <c r="BI39" i="27" s="1"/>
  <c r="AW37" i="27"/>
  <c r="AV32" i="27"/>
  <c r="AU34" i="27"/>
  <c r="AU35" i="27"/>
  <c r="AU38" i="27" s="1"/>
  <c r="AU39" i="27" s="1"/>
  <c r="AJ37" i="27"/>
  <c r="AI32" i="27"/>
  <c r="AI34" i="27" s="1"/>
  <c r="T116" i="27"/>
  <c r="T113" i="27"/>
  <c r="T110" i="27"/>
  <c r="T54" i="27"/>
  <c r="T55" i="27" s="1"/>
  <c r="F116" i="27"/>
  <c r="F113" i="27"/>
  <c r="F110" i="27"/>
  <c r="F54" i="27"/>
  <c r="F55" i="27" s="1"/>
  <c r="BK116" i="27"/>
  <c r="BK113" i="27"/>
  <c r="BK110" i="27"/>
  <c r="BK54" i="27"/>
  <c r="BK55" i="27" s="1"/>
  <c r="AW116" i="27"/>
  <c r="AW113" i="27"/>
  <c r="AW110" i="27"/>
  <c r="AW54" i="27"/>
  <c r="AW55" i="27" s="1"/>
  <c r="AI116" i="27"/>
  <c r="AI113" i="27"/>
  <c r="AI110" i="27"/>
  <c r="AI54" i="27"/>
  <c r="AI55" i="27" s="1"/>
  <c r="BL51" i="27"/>
  <c r="BJ77" i="27"/>
  <c r="AX51" i="27"/>
  <c r="AJ51" i="27"/>
  <c r="AH77" i="27"/>
  <c r="AH50" i="27"/>
  <c r="V48" i="27"/>
  <c r="V51" i="27" s="1"/>
  <c r="V32" i="27"/>
  <c r="V35" i="27" s="1"/>
  <c r="V38" i="27" s="1"/>
  <c r="H48" i="27"/>
  <c r="H51" i="27" s="1"/>
  <c r="H32" i="27"/>
  <c r="H35" i="27" s="1"/>
  <c r="H38" i="27" s="1"/>
  <c r="AH35" i="27"/>
  <c r="AH38" i="27" s="1"/>
  <c r="AH34" i="27"/>
  <c r="U51" i="27"/>
  <c r="U35" i="27"/>
  <c r="U38" i="27" s="1"/>
  <c r="U39" i="27" s="1"/>
  <c r="V39" i="27" s="1"/>
  <c r="G51" i="27"/>
  <c r="G35" i="27"/>
  <c r="G38" i="27" s="1"/>
  <c r="G39" i="27" s="1"/>
  <c r="H39" i="27" s="1"/>
  <c r="BN53" i="26"/>
  <c r="AZ53" i="26"/>
  <c r="AL53" i="26"/>
  <c r="X53" i="26"/>
  <c r="J53" i="26"/>
  <c r="J37" i="26"/>
  <c r="BM14" i="26"/>
  <c r="BM48" i="26" s="1"/>
  <c r="BL15" i="26"/>
  <c r="BL16" i="26"/>
  <c r="BK17" i="26"/>
  <c r="BK24" i="26" s="1"/>
  <c r="BK18" i="26"/>
  <c r="BK50" i="26"/>
  <c r="BJ80" i="26"/>
  <c r="BJ84" i="26" s="1"/>
  <c r="BJ82" i="26"/>
  <c r="BJ20" i="26"/>
  <c r="BJ22" i="26"/>
  <c r="BJ64" i="26" s="1"/>
  <c r="BJ52" i="26"/>
  <c r="BJ56" i="26"/>
  <c r="BJ26" i="26"/>
  <c r="BI79" i="26"/>
  <c r="BI80" i="26"/>
  <c r="BI84" i="26" s="1"/>
  <c r="BI82" i="26"/>
  <c r="BI64" i="26"/>
  <c r="BI60" i="26"/>
  <c r="BI58" i="26" s="1"/>
  <c r="BI112" i="26"/>
  <c r="BI115" i="26"/>
  <c r="BI118" i="26"/>
  <c r="AV26" i="26"/>
  <c r="AU79" i="26"/>
  <c r="AU80" i="26"/>
  <c r="AU84" i="26" s="1"/>
  <c r="AU82" i="26"/>
  <c r="AU64" i="26"/>
  <c r="AU60" i="26"/>
  <c r="AU58" i="26" s="1"/>
  <c r="AU112" i="26"/>
  <c r="AU115" i="26"/>
  <c r="AU118" i="26"/>
  <c r="AY14" i="26"/>
  <c r="AY48" i="26" s="1"/>
  <c r="AX15" i="26"/>
  <c r="AX16" i="26"/>
  <c r="AW17" i="26"/>
  <c r="AW24" i="26" s="1"/>
  <c r="AW77" i="26" s="1"/>
  <c r="AW18" i="26"/>
  <c r="AW50" i="26"/>
  <c r="AV20" i="26"/>
  <c r="AV22" i="26"/>
  <c r="AV52" i="26"/>
  <c r="AV56" i="26"/>
  <c r="AH26" i="26"/>
  <c r="AG79" i="26"/>
  <c r="AG80" i="26"/>
  <c r="AG84" i="26" s="1"/>
  <c r="AG82" i="26"/>
  <c r="AG64" i="26"/>
  <c r="AG60" i="26"/>
  <c r="AG58" i="26" s="1"/>
  <c r="AG112" i="26"/>
  <c r="AG115" i="26"/>
  <c r="AG118" i="26"/>
  <c r="AK14" i="26"/>
  <c r="AK48" i="26" s="1"/>
  <c r="AJ15" i="26"/>
  <c r="AJ16" i="26"/>
  <c r="AI17" i="26"/>
  <c r="AI24" i="26" s="1"/>
  <c r="AI77" i="26" s="1"/>
  <c r="AI18" i="26"/>
  <c r="AI50" i="26"/>
  <c r="AH20" i="26"/>
  <c r="AH22" i="26"/>
  <c r="AH52" i="26"/>
  <c r="AH56" i="26"/>
  <c r="T26" i="26"/>
  <c r="S79" i="26"/>
  <c r="S80" i="26"/>
  <c r="S84" i="26" s="1"/>
  <c r="S82" i="26"/>
  <c r="S64" i="26"/>
  <c r="S60" i="26"/>
  <c r="S58" i="26" s="1"/>
  <c r="S112" i="26"/>
  <c r="S115" i="26"/>
  <c r="S118" i="26"/>
  <c r="W14" i="26"/>
  <c r="W48" i="26" s="1"/>
  <c r="V15" i="26"/>
  <c r="V16" i="26"/>
  <c r="U17" i="26"/>
  <c r="U24" i="26" s="1"/>
  <c r="U77" i="26" s="1"/>
  <c r="U18" i="26"/>
  <c r="U50" i="26"/>
  <c r="T20" i="26"/>
  <c r="T22" i="26"/>
  <c r="T52" i="26"/>
  <c r="T56" i="26"/>
  <c r="F26" i="26"/>
  <c r="E79" i="26"/>
  <c r="E80" i="26"/>
  <c r="E84" i="26" s="1"/>
  <c r="E82" i="26"/>
  <c r="E64" i="26"/>
  <c r="E60" i="26"/>
  <c r="E58" i="26" s="1"/>
  <c r="E112" i="26"/>
  <c r="E115" i="26"/>
  <c r="E118" i="26"/>
  <c r="I14" i="26"/>
  <c r="H15" i="26"/>
  <c r="H16" i="26"/>
  <c r="G17" i="26"/>
  <c r="G24" i="26" s="1"/>
  <c r="G77" i="26" s="1"/>
  <c r="G18" i="26"/>
  <c r="G34" i="26"/>
  <c r="G50" i="26"/>
  <c r="F20" i="26"/>
  <c r="F22" i="26"/>
  <c r="F36" i="26"/>
  <c r="F44" i="26" s="1"/>
  <c r="F42" i="26" s="1"/>
  <c r="F40" i="26"/>
  <c r="F52" i="26"/>
  <c r="F56" i="26"/>
  <c r="V37" i="26"/>
  <c r="U32" i="26"/>
  <c r="U34" i="26" s="1"/>
  <c r="BJ37" i="26"/>
  <c r="BI32" i="26"/>
  <c r="AV37" i="26"/>
  <c r="AU32" i="26"/>
  <c r="AI37" i="26"/>
  <c r="AH32" i="26"/>
  <c r="AG34" i="26"/>
  <c r="AG35" i="26"/>
  <c r="AG38" i="26" s="1"/>
  <c r="AG39" i="26" s="1"/>
  <c r="BK116" i="26"/>
  <c r="BK113" i="26"/>
  <c r="BK110" i="26"/>
  <c r="BK54" i="26"/>
  <c r="BK55" i="26" s="1"/>
  <c r="AW116" i="26"/>
  <c r="AW113" i="26"/>
  <c r="AW110" i="26"/>
  <c r="AW54" i="26"/>
  <c r="AW55" i="26" s="1"/>
  <c r="AI116" i="26"/>
  <c r="AI113" i="26"/>
  <c r="AI110" i="26"/>
  <c r="AI54" i="26"/>
  <c r="AI55" i="26" s="1"/>
  <c r="U116" i="26"/>
  <c r="U113" i="26"/>
  <c r="U110" i="26"/>
  <c r="U54" i="26"/>
  <c r="U55" i="26" s="1"/>
  <c r="G116" i="26"/>
  <c r="G113" i="26"/>
  <c r="G110" i="26"/>
  <c r="G54" i="26"/>
  <c r="F54" i="26"/>
  <c r="F55" i="26" s="1"/>
  <c r="G55" i="26" s="1"/>
  <c r="F110" i="26"/>
  <c r="F113" i="26"/>
  <c r="F116" i="26"/>
  <c r="BL51" i="26"/>
  <c r="AX51" i="26"/>
  <c r="AV77" i="26"/>
  <c r="AJ51" i="26"/>
  <c r="AH77" i="26"/>
  <c r="V51" i="26"/>
  <c r="T77" i="26"/>
  <c r="H48" i="26"/>
  <c r="H32" i="26"/>
  <c r="F77" i="26"/>
  <c r="T35" i="26"/>
  <c r="T38" i="26" s="1"/>
  <c r="T39" i="26" s="1"/>
  <c r="T34" i="26"/>
  <c r="BN53" i="25"/>
  <c r="AZ53" i="25"/>
  <c r="AL53" i="25"/>
  <c r="X53" i="25"/>
  <c r="J53" i="25"/>
  <c r="X37" i="25"/>
  <c r="J37" i="25"/>
  <c r="BI66" i="25"/>
  <c r="BI67" i="25"/>
  <c r="BI70" i="25" s="1"/>
  <c r="BI71" i="25" s="1"/>
  <c r="BI69" i="25"/>
  <c r="BI97" i="25" s="1"/>
  <c r="BI92" i="25"/>
  <c r="BI81" i="25"/>
  <c r="BI91" i="25" s="1"/>
  <c r="BI89" i="25" s="1"/>
  <c r="BI87" i="25"/>
  <c r="BJ79" i="25"/>
  <c r="BI86" i="25"/>
  <c r="BM14" i="25"/>
  <c r="BM48" i="25" s="1"/>
  <c r="BL15" i="25"/>
  <c r="BL16" i="25"/>
  <c r="BK18" i="25"/>
  <c r="BK50" i="25"/>
  <c r="BK17" i="25"/>
  <c r="BK24" i="25" s="1"/>
  <c r="BJ20" i="25"/>
  <c r="BJ22" i="25" s="1"/>
  <c r="BJ77" i="25"/>
  <c r="BJ52" i="25"/>
  <c r="BJ56" i="25"/>
  <c r="AU60" i="25"/>
  <c r="AU58" i="25" s="1"/>
  <c r="AU112" i="25"/>
  <c r="AU115" i="25"/>
  <c r="AU118" i="25"/>
  <c r="AV26" i="25"/>
  <c r="AU79" i="25"/>
  <c r="AU82" i="25"/>
  <c r="AU80" i="25"/>
  <c r="AU84" i="25" s="1"/>
  <c r="AU64" i="25"/>
  <c r="AY14" i="25"/>
  <c r="AY48" i="25" s="1"/>
  <c r="AX15" i="25"/>
  <c r="AX16" i="25"/>
  <c r="AW17" i="25"/>
  <c r="AW24" i="25" s="1"/>
  <c r="AW77" i="25" s="1"/>
  <c r="AW18" i="25"/>
  <c r="AW50" i="25" s="1"/>
  <c r="AV20" i="25"/>
  <c r="AV22" i="25"/>
  <c r="AG79" i="25"/>
  <c r="AH26" i="25"/>
  <c r="AG80" i="25"/>
  <c r="AG84" i="25" s="1"/>
  <c r="AG82" i="25"/>
  <c r="AG64" i="25"/>
  <c r="AG60" i="25"/>
  <c r="AG58" i="25" s="1"/>
  <c r="AG112" i="25"/>
  <c r="AG115" i="25"/>
  <c r="AG118" i="25"/>
  <c r="AK14" i="25"/>
  <c r="AK48" i="25" s="1"/>
  <c r="AJ15" i="25"/>
  <c r="AJ16" i="25"/>
  <c r="AI17" i="25"/>
  <c r="AI24" i="25" s="1"/>
  <c r="AI77" i="25" s="1"/>
  <c r="AI18" i="25"/>
  <c r="AI50" i="25" s="1"/>
  <c r="AH20" i="25"/>
  <c r="AH22" i="25"/>
  <c r="S64" i="25"/>
  <c r="S60" i="25"/>
  <c r="S58" i="25" s="1"/>
  <c r="S112" i="25"/>
  <c r="S115" i="25"/>
  <c r="S118" i="25"/>
  <c r="S80" i="25"/>
  <c r="S84" i="25" s="1"/>
  <c r="S82" i="25"/>
  <c r="S79" i="25"/>
  <c r="T26" i="25"/>
  <c r="W14" i="25"/>
  <c r="V15" i="25"/>
  <c r="V16" i="25"/>
  <c r="U18" i="25"/>
  <c r="U34" i="25"/>
  <c r="U50" i="25"/>
  <c r="U17" i="25"/>
  <c r="U24" i="25" s="1"/>
  <c r="U77" i="25" s="1"/>
  <c r="T20" i="25"/>
  <c r="T22" i="25"/>
  <c r="T36" i="25"/>
  <c r="T44" i="25" s="1"/>
  <c r="T42" i="25" s="1"/>
  <c r="T40" i="25"/>
  <c r="E64" i="25"/>
  <c r="E60" i="25"/>
  <c r="E58" i="25" s="1"/>
  <c r="E112" i="25"/>
  <c r="E115" i="25"/>
  <c r="E118" i="25"/>
  <c r="E79" i="25"/>
  <c r="F26" i="25"/>
  <c r="E80" i="25"/>
  <c r="E84" i="25" s="1"/>
  <c r="E82" i="25"/>
  <c r="I14" i="25"/>
  <c r="H15" i="25"/>
  <c r="H16" i="25"/>
  <c r="G17" i="25"/>
  <c r="G24" i="25" s="1"/>
  <c r="G77" i="25" s="1"/>
  <c r="G18" i="25"/>
  <c r="F20" i="25"/>
  <c r="F22" i="25"/>
  <c r="BJ32" i="25"/>
  <c r="BK37" i="25"/>
  <c r="BI34" i="25"/>
  <c r="BI35" i="25"/>
  <c r="BI38" i="25" s="1"/>
  <c r="BI39" i="25" s="1"/>
  <c r="AW37" i="25"/>
  <c r="AV32" i="25"/>
  <c r="AU34" i="25"/>
  <c r="AU35" i="25"/>
  <c r="AU38" i="25" s="1"/>
  <c r="AU39" i="25" s="1"/>
  <c r="AJ37" i="25"/>
  <c r="AI32" i="25"/>
  <c r="AI34" i="25" s="1"/>
  <c r="T116" i="25"/>
  <c r="T113" i="25"/>
  <c r="T110" i="25"/>
  <c r="T54" i="25"/>
  <c r="T55" i="25" s="1"/>
  <c r="F116" i="25"/>
  <c r="F113" i="25"/>
  <c r="F110" i="25"/>
  <c r="F54" i="25"/>
  <c r="F55" i="25" s="1"/>
  <c r="BK116" i="25"/>
  <c r="BK113" i="25"/>
  <c r="BK110" i="25"/>
  <c r="BK54" i="25"/>
  <c r="BK55" i="25" s="1"/>
  <c r="AW116" i="25"/>
  <c r="AW113" i="25"/>
  <c r="AW110" i="25"/>
  <c r="AW54" i="25"/>
  <c r="AW55" i="25" s="1"/>
  <c r="AI116" i="25"/>
  <c r="AI113" i="25"/>
  <c r="AI110" i="25"/>
  <c r="AI54" i="25"/>
  <c r="AI55" i="25" s="1"/>
  <c r="BL51" i="25"/>
  <c r="AX51" i="25"/>
  <c r="AV50" i="25"/>
  <c r="AV77" i="25"/>
  <c r="AJ51" i="25"/>
  <c r="AH50" i="25"/>
  <c r="AH77" i="25"/>
  <c r="V32" i="25"/>
  <c r="V35" i="25" s="1"/>
  <c r="V38" i="25" s="1"/>
  <c r="V48" i="25"/>
  <c r="V51" i="25" s="1"/>
  <c r="T77" i="25"/>
  <c r="T50" i="25"/>
  <c r="H48" i="25"/>
  <c r="H51" i="25" s="1"/>
  <c r="H32" i="25"/>
  <c r="H35" i="25" s="1"/>
  <c r="H38" i="25" s="1"/>
  <c r="F50" i="25"/>
  <c r="F34" i="25"/>
  <c r="F77" i="25"/>
  <c r="AH35" i="25"/>
  <c r="AH38" i="25" s="1"/>
  <c r="AH34" i="25"/>
  <c r="U51" i="25"/>
  <c r="U35" i="25"/>
  <c r="U38" i="25" s="1"/>
  <c r="U39" i="25" s="1"/>
  <c r="V39" i="25" s="1"/>
  <c r="G51" i="25"/>
  <c r="G35" i="25"/>
  <c r="G38" i="25" s="1"/>
  <c r="G39" i="25" s="1"/>
  <c r="H39" i="25" s="1"/>
  <c r="BN53" i="24"/>
  <c r="AZ53" i="24"/>
  <c r="AL53" i="24"/>
  <c r="X53" i="24"/>
  <c r="J53" i="24"/>
  <c r="X37" i="24"/>
  <c r="J37" i="24"/>
  <c r="BM14" i="24"/>
  <c r="BM48" i="24" s="1"/>
  <c r="BL15" i="24"/>
  <c r="BL16" i="24"/>
  <c r="BK17" i="24"/>
  <c r="BK24" i="24" s="1"/>
  <c r="BK18" i="24"/>
  <c r="BK50" i="24" s="1"/>
  <c r="BJ52" i="24"/>
  <c r="BJ56" i="24"/>
  <c r="BJ82" i="24"/>
  <c r="BJ80" i="24"/>
  <c r="BJ84" i="24" s="1"/>
  <c r="BJ20" i="24"/>
  <c r="BJ22" i="24" s="1"/>
  <c r="BI80" i="24"/>
  <c r="BI84" i="24" s="1"/>
  <c r="BI82" i="24"/>
  <c r="BJ26" i="24"/>
  <c r="BI79" i="24"/>
  <c r="BI64" i="24"/>
  <c r="BI60" i="24"/>
  <c r="BI58" i="24" s="1"/>
  <c r="BI112" i="24"/>
  <c r="BI115" i="24"/>
  <c r="BI118" i="24"/>
  <c r="AU60" i="24"/>
  <c r="AU58" i="24" s="1"/>
  <c r="AU112" i="24"/>
  <c r="AU115" i="24"/>
  <c r="AU118" i="24"/>
  <c r="AU80" i="24"/>
  <c r="AU84" i="24" s="1"/>
  <c r="AU82" i="24"/>
  <c r="AU79" i="24"/>
  <c r="AV26" i="24"/>
  <c r="AU64" i="24"/>
  <c r="AY14" i="24"/>
  <c r="AY48" i="24" s="1"/>
  <c r="AX15" i="24"/>
  <c r="AX16" i="24"/>
  <c r="AW18" i="24"/>
  <c r="AW50" i="24"/>
  <c r="AW17" i="24"/>
  <c r="AW24" i="24" s="1"/>
  <c r="AW77" i="24" s="1"/>
  <c r="AV20" i="24"/>
  <c r="AV52" i="24"/>
  <c r="AV56" i="24"/>
  <c r="AH26" i="24"/>
  <c r="AG79" i="24"/>
  <c r="AG80" i="24"/>
  <c r="AG84" i="24" s="1"/>
  <c r="AG82" i="24"/>
  <c r="AG60" i="24"/>
  <c r="AG58" i="24" s="1"/>
  <c r="AG112" i="24"/>
  <c r="AG115" i="24"/>
  <c r="AG118" i="24"/>
  <c r="AG64" i="24"/>
  <c r="AK14" i="24"/>
  <c r="AK48" i="24" s="1"/>
  <c r="AJ15" i="24"/>
  <c r="AJ16" i="24"/>
  <c r="AI18" i="24"/>
  <c r="AI50" i="24"/>
  <c r="AI17" i="24"/>
  <c r="AI24" i="24" s="1"/>
  <c r="AI77" i="24" s="1"/>
  <c r="AH20" i="24"/>
  <c r="AH22" i="24"/>
  <c r="S79" i="24"/>
  <c r="T26" i="24"/>
  <c r="S80" i="24"/>
  <c r="S84" i="24" s="1"/>
  <c r="S82" i="24"/>
  <c r="S64" i="24"/>
  <c r="S60" i="24"/>
  <c r="S58" i="24" s="1"/>
  <c r="S112" i="24"/>
  <c r="S115" i="24"/>
  <c r="S118" i="24"/>
  <c r="W14" i="24"/>
  <c r="V15" i="24"/>
  <c r="V16" i="24"/>
  <c r="U17" i="24"/>
  <c r="U24" i="24" s="1"/>
  <c r="U77" i="24" s="1"/>
  <c r="U18" i="24"/>
  <c r="T20" i="24"/>
  <c r="T22" i="24"/>
  <c r="T36" i="24"/>
  <c r="T44" i="24" s="1"/>
  <c r="T42" i="24" s="1"/>
  <c r="T40" i="24"/>
  <c r="E80" i="24"/>
  <c r="E84" i="24" s="1"/>
  <c r="E82" i="24"/>
  <c r="F26" i="24"/>
  <c r="E79" i="24"/>
  <c r="E64" i="24"/>
  <c r="E60" i="24"/>
  <c r="E58" i="24" s="1"/>
  <c r="E112" i="24"/>
  <c r="E115" i="24"/>
  <c r="E118" i="24"/>
  <c r="I14" i="24"/>
  <c r="H15" i="24"/>
  <c r="H16" i="24"/>
  <c r="G17" i="24"/>
  <c r="G24" i="24" s="1"/>
  <c r="G77" i="24" s="1"/>
  <c r="G18" i="24"/>
  <c r="F36" i="24"/>
  <c r="F44" i="24" s="1"/>
  <c r="F42" i="24" s="1"/>
  <c r="F40" i="24"/>
  <c r="F20" i="24"/>
  <c r="F22" i="24"/>
  <c r="BI34" i="24"/>
  <c r="BI35" i="24"/>
  <c r="BI38" i="24" s="1"/>
  <c r="BI39" i="24" s="1"/>
  <c r="BJ32" i="24"/>
  <c r="BK37" i="24"/>
  <c r="AU34" i="24"/>
  <c r="AU35" i="24"/>
  <c r="AU38" i="24" s="1"/>
  <c r="AU39" i="24" s="1"/>
  <c r="AW37" i="24"/>
  <c r="AV32" i="24"/>
  <c r="AI32" i="24"/>
  <c r="AJ37" i="24"/>
  <c r="T116" i="24"/>
  <c r="T113" i="24"/>
  <c r="T110" i="24"/>
  <c r="T54" i="24"/>
  <c r="T55" i="24" s="1"/>
  <c r="F116" i="24"/>
  <c r="F113" i="24"/>
  <c r="F110" i="24"/>
  <c r="F54" i="24"/>
  <c r="F55" i="24" s="1"/>
  <c r="BK116" i="24"/>
  <c r="BK113" i="24"/>
  <c r="BK110" i="24"/>
  <c r="BK54" i="24"/>
  <c r="BK55" i="24" s="1"/>
  <c r="AW116" i="24"/>
  <c r="AW113" i="24"/>
  <c r="AW110" i="24"/>
  <c r="AW54" i="24"/>
  <c r="AW55" i="24" s="1"/>
  <c r="AI116" i="24"/>
  <c r="AI113" i="24"/>
  <c r="AI110" i="24"/>
  <c r="AI54" i="24"/>
  <c r="AI55" i="24" s="1"/>
  <c r="BL51" i="24"/>
  <c r="AX51" i="24"/>
  <c r="AV77" i="24"/>
  <c r="AJ51" i="24"/>
  <c r="AH77" i="24"/>
  <c r="AH50" i="24"/>
  <c r="V48" i="24"/>
  <c r="V51" i="24" s="1"/>
  <c r="V32" i="24"/>
  <c r="V35" i="24" s="1"/>
  <c r="V38" i="24" s="1"/>
  <c r="T77" i="24"/>
  <c r="T50" i="24"/>
  <c r="H32" i="24"/>
  <c r="H35" i="24" s="1"/>
  <c r="H38" i="24" s="1"/>
  <c r="H48" i="24"/>
  <c r="H51" i="24" s="1"/>
  <c r="F77" i="24"/>
  <c r="F50" i="24"/>
  <c r="AH35" i="24"/>
  <c r="AH38" i="24" s="1"/>
  <c r="AH39" i="24" s="1"/>
  <c r="AH34" i="24"/>
  <c r="U51" i="24"/>
  <c r="U35" i="24"/>
  <c r="U38" i="24" s="1"/>
  <c r="U39" i="24" s="1"/>
  <c r="V39" i="24" s="1"/>
  <c r="G51" i="24"/>
  <c r="G35" i="24"/>
  <c r="G38" i="24" s="1"/>
  <c r="G39" i="24" s="1"/>
  <c r="H39" i="24" s="1"/>
  <c r="BN53" i="23"/>
  <c r="AZ53" i="23"/>
  <c r="AL53" i="23"/>
  <c r="X53" i="23"/>
  <c r="J53" i="23"/>
  <c r="X37" i="23"/>
  <c r="J37" i="23"/>
  <c r="BI80" i="23"/>
  <c r="BI84" i="23" s="1"/>
  <c r="BI82" i="23"/>
  <c r="BJ26" i="23"/>
  <c r="BI79" i="23"/>
  <c r="BI60" i="23"/>
  <c r="BI58" i="23" s="1"/>
  <c r="BI112" i="23"/>
  <c r="BI115" i="23"/>
  <c r="BI118" i="23"/>
  <c r="BI64" i="23"/>
  <c r="BM14" i="23"/>
  <c r="BM48" i="23" s="1"/>
  <c r="BL15" i="23"/>
  <c r="BL16" i="23"/>
  <c r="BK17" i="23"/>
  <c r="BK24" i="23" s="1"/>
  <c r="BK77" i="23" s="1"/>
  <c r="BK18" i="23"/>
  <c r="BK50" i="23" s="1"/>
  <c r="BJ20" i="23"/>
  <c r="BJ22" i="23"/>
  <c r="BJ52" i="23"/>
  <c r="BJ56" i="23"/>
  <c r="AU60" i="23"/>
  <c r="AU58" i="23" s="1"/>
  <c r="AU112" i="23"/>
  <c r="AU115" i="23"/>
  <c r="AU118" i="23"/>
  <c r="AU82" i="23"/>
  <c r="AU80" i="23"/>
  <c r="AU84" i="23" s="1"/>
  <c r="AV26" i="23"/>
  <c r="AU79" i="23"/>
  <c r="AU64" i="23"/>
  <c r="AY14" i="23"/>
  <c r="AY48" i="23" s="1"/>
  <c r="AX15" i="23"/>
  <c r="AX16" i="23"/>
  <c r="AW17" i="23"/>
  <c r="AW24" i="23" s="1"/>
  <c r="AW77" i="23" s="1"/>
  <c r="AW18" i="23"/>
  <c r="AW50" i="23" s="1"/>
  <c r="AV20" i="23"/>
  <c r="AV22" i="23"/>
  <c r="AV52" i="23"/>
  <c r="AV56" i="23"/>
  <c r="AG60" i="23"/>
  <c r="AG58" i="23" s="1"/>
  <c r="AG112" i="23"/>
  <c r="AG115" i="23"/>
  <c r="AG118" i="23"/>
  <c r="AG64" i="23"/>
  <c r="AG79" i="23"/>
  <c r="AH26" i="23"/>
  <c r="AG82" i="23"/>
  <c r="AG80" i="23"/>
  <c r="AG84" i="23" s="1"/>
  <c r="AK14" i="23"/>
  <c r="AK48" i="23" s="1"/>
  <c r="AJ15" i="23"/>
  <c r="AJ16" i="23"/>
  <c r="AI17" i="23"/>
  <c r="AI24" i="23" s="1"/>
  <c r="AI77" i="23" s="1"/>
  <c r="AI18" i="23"/>
  <c r="AI50" i="23" s="1"/>
  <c r="AH20" i="23"/>
  <c r="AH22" i="23"/>
  <c r="AH52" i="23"/>
  <c r="AH56" i="23"/>
  <c r="S64" i="23"/>
  <c r="S60" i="23"/>
  <c r="S58" i="23" s="1"/>
  <c r="S112" i="23"/>
  <c r="S115" i="23"/>
  <c r="S118" i="23"/>
  <c r="S79" i="23"/>
  <c r="T26" i="23"/>
  <c r="S80" i="23"/>
  <c r="S84" i="23" s="1"/>
  <c r="S82" i="23"/>
  <c r="W14" i="23"/>
  <c r="V15" i="23"/>
  <c r="V16" i="23"/>
  <c r="U17" i="23"/>
  <c r="U24" i="23" s="1"/>
  <c r="U77" i="23" s="1"/>
  <c r="U18" i="23"/>
  <c r="T20" i="23"/>
  <c r="T22" i="23"/>
  <c r="E79" i="23"/>
  <c r="F26" i="23"/>
  <c r="E80" i="23"/>
  <c r="E84" i="23" s="1"/>
  <c r="E82" i="23"/>
  <c r="E64" i="23"/>
  <c r="I14" i="23"/>
  <c r="H15" i="23"/>
  <c r="H16" i="23"/>
  <c r="G17" i="23"/>
  <c r="G24" i="23" s="1"/>
  <c r="G77" i="23" s="1"/>
  <c r="G18" i="23"/>
  <c r="F20" i="23"/>
  <c r="BK37" i="23"/>
  <c r="BJ32" i="23"/>
  <c r="BI34" i="23"/>
  <c r="BI35" i="23"/>
  <c r="BI38" i="23" s="1"/>
  <c r="BI39" i="23" s="1"/>
  <c r="AW37" i="23"/>
  <c r="AV32" i="23"/>
  <c r="AU34" i="23"/>
  <c r="AU35" i="23"/>
  <c r="AU38" i="23" s="1"/>
  <c r="AU39" i="23" s="1"/>
  <c r="AJ37" i="23"/>
  <c r="AI32" i="23"/>
  <c r="AI34" i="23" s="1"/>
  <c r="T116" i="23"/>
  <c r="T113" i="23"/>
  <c r="T110" i="23"/>
  <c r="T54" i="23"/>
  <c r="T55" i="23" s="1"/>
  <c r="F116" i="23"/>
  <c r="F113" i="23"/>
  <c r="F110" i="23"/>
  <c r="F54" i="23"/>
  <c r="F55" i="23" s="1"/>
  <c r="BK116" i="23"/>
  <c r="BK113" i="23"/>
  <c r="BK110" i="23"/>
  <c r="BK54" i="23"/>
  <c r="BK55" i="23" s="1"/>
  <c r="AW116" i="23"/>
  <c r="AW113" i="23"/>
  <c r="AW110" i="23"/>
  <c r="AW54" i="23"/>
  <c r="AW55" i="23" s="1"/>
  <c r="AI116" i="23"/>
  <c r="AI113" i="23"/>
  <c r="AI110" i="23"/>
  <c r="AI54" i="23"/>
  <c r="AI55" i="23" s="1"/>
  <c r="E40" i="23"/>
  <c r="E36" i="23"/>
  <c r="E44" i="23" s="1"/>
  <c r="E42" i="23" s="1"/>
  <c r="E56" i="23"/>
  <c r="E52" i="23"/>
  <c r="BL51" i="23"/>
  <c r="BJ77" i="23"/>
  <c r="AX51" i="23"/>
  <c r="AV77" i="23"/>
  <c r="AJ51" i="23"/>
  <c r="AH77" i="23"/>
  <c r="V48" i="23"/>
  <c r="V51" i="23" s="1"/>
  <c r="V32" i="23"/>
  <c r="V35" i="23" s="1"/>
  <c r="V38" i="23" s="1"/>
  <c r="T77" i="23"/>
  <c r="T34" i="23"/>
  <c r="T50" i="23"/>
  <c r="H48" i="23"/>
  <c r="H51" i="23" s="1"/>
  <c r="H32" i="23"/>
  <c r="H35" i="23" s="1"/>
  <c r="H38" i="23" s="1"/>
  <c r="F77" i="23"/>
  <c r="F50" i="23"/>
  <c r="F34" i="23"/>
  <c r="AH35" i="23"/>
  <c r="AH38" i="23" s="1"/>
  <c r="AH34" i="23"/>
  <c r="U35" i="23"/>
  <c r="U38" i="23" s="1"/>
  <c r="U39" i="23" s="1"/>
  <c r="V39" i="23" s="1"/>
  <c r="U51" i="23"/>
  <c r="G35" i="23"/>
  <c r="G38" i="23" s="1"/>
  <c r="G39" i="23" s="1"/>
  <c r="H39" i="23" s="1"/>
  <c r="G51" i="23"/>
  <c r="BI34" i="18"/>
  <c r="BI35" i="18"/>
  <c r="BI38" i="18" s="1"/>
  <c r="BI39" i="18" s="1"/>
  <c r="BJ32" i="18"/>
  <c r="BK37" i="18"/>
  <c r="BN53" i="22"/>
  <c r="AZ53" i="22"/>
  <c r="AL53" i="22"/>
  <c r="X53" i="22"/>
  <c r="J53" i="22"/>
  <c r="X37" i="22"/>
  <c r="J37" i="22"/>
  <c r="BI80" i="22"/>
  <c r="BI84" i="22" s="1"/>
  <c r="BI82" i="22"/>
  <c r="BJ26" i="22"/>
  <c r="BI79" i="22"/>
  <c r="BI60" i="22"/>
  <c r="BI58" i="22" s="1"/>
  <c r="BI112" i="22"/>
  <c r="BI118" i="22"/>
  <c r="BI115" i="22"/>
  <c r="BI64" i="22"/>
  <c r="BM14" i="22"/>
  <c r="BM48" i="22" s="1"/>
  <c r="BL15" i="22"/>
  <c r="BL16" i="22"/>
  <c r="BK17" i="22"/>
  <c r="BK24" i="22" s="1"/>
  <c r="BK77" i="22" s="1"/>
  <c r="BK18" i="22"/>
  <c r="BK50" i="22" s="1"/>
  <c r="BJ20" i="22"/>
  <c r="AY14" i="22"/>
  <c r="AY48" i="22" s="1"/>
  <c r="AX15" i="22"/>
  <c r="AX16" i="22"/>
  <c r="AW17" i="22"/>
  <c r="AW24" i="22" s="1"/>
  <c r="AW18" i="22"/>
  <c r="AW50" i="22"/>
  <c r="AV52" i="22"/>
  <c r="AV56" i="22"/>
  <c r="AV80" i="22"/>
  <c r="AV84" i="22" s="1"/>
  <c r="AV82" i="22"/>
  <c r="AV20" i="22"/>
  <c r="AV22" i="22"/>
  <c r="AV64" i="22" s="1"/>
  <c r="AU60" i="22"/>
  <c r="AU58" i="22" s="1"/>
  <c r="AU112" i="22"/>
  <c r="AU118" i="22"/>
  <c r="AU115" i="22"/>
  <c r="AU64" i="22"/>
  <c r="AU79" i="22"/>
  <c r="AV26" i="22"/>
  <c r="AU82" i="22"/>
  <c r="AU80" i="22"/>
  <c r="AU84" i="22" s="1"/>
  <c r="AG60" i="22"/>
  <c r="AG58" i="22" s="1"/>
  <c r="AG118" i="22"/>
  <c r="AG112" i="22"/>
  <c r="AG115" i="22"/>
  <c r="AH26" i="22"/>
  <c r="AG79" i="22"/>
  <c r="AG80" i="22"/>
  <c r="AG84" i="22" s="1"/>
  <c r="AG82" i="22"/>
  <c r="AG64" i="22"/>
  <c r="AK14" i="22"/>
  <c r="AK48" i="22" s="1"/>
  <c r="AJ15" i="22"/>
  <c r="AJ16" i="22"/>
  <c r="AI18" i="22"/>
  <c r="AI50" i="22" s="1"/>
  <c r="AI17" i="22"/>
  <c r="AI24" i="22" s="1"/>
  <c r="AI77" i="22" s="1"/>
  <c r="AH20" i="22"/>
  <c r="AH52" i="22"/>
  <c r="AH56" i="22"/>
  <c r="S64" i="22"/>
  <c r="S60" i="22"/>
  <c r="S58" i="22" s="1"/>
  <c r="S115" i="22"/>
  <c r="S112" i="22"/>
  <c r="S118" i="22"/>
  <c r="S79" i="22"/>
  <c r="T26" i="22"/>
  <c r="S80" i="22"/>
  <c r="S84" i="22" s="1"/>
  <c r="S82" i="22"/>
  <c r="W14" i="22"/>
  <c r="V15" i="22"/>
  <c r="V16" i="22"/>
  <c r="U17" i="22"/>
  <c r="U24" i="22" s="1"/>
  <c r="U77" i="22" s="1"/>
  <c r="U18" i="22"/>
  <c r="T20" i="22"/>
  <c r="E64" i="22"/>
  <c r="E60" i="22"/>
  <c r="E58" i="22" s="1"/>
  <c r="E112" i="22"/>
  <c r="E115" i="22"/>
  <c r="E118" i="22"/>
  <c r="E80" i="22"/>
  <c r="E84" i="22" s="1"/>
  <c r="E82" i="22"/>
  <c r="F26" i="22"/>
  <c r="E79" i="22"/>
  <c r="I14" i="22"/>
  <c r="H15" i="22"/>
  <c r="H16" i="22"/>
  <c r="G17" i="22"/>
  <c r="G24" i="22" s="1"/>
  <c r="G77" i="22" s="1"/>
  <c r="G18" i="22"/>
  <c r="F20" i="22"/>
  <c r="F36" i="22"/>
  <c r="F44" i="22" s="1"/>
  <c r="F42" i="22" s="1"/>
  <c r="F40" i="22"/>
  <c r="BK37" i="22"/>
  <c r="BJ32" i="22"/>
  <c r="BI34" i="22"/>
  <c r="BI35" i="22"/>
  <c r="BI38" i="22" s="1"/>
  <c r="BI39" i="22" s="1"/>
  <c r="AW37" i="22"/>
  <c r="AV32" i="22"/>
  <c r="AU34" i="22"/>
  <c r="AU35" i="22"/>
  <c r="AU38" i="22" s="1"/>
  <c r="AU39" i="22" s="1"/>
  <c r="AJ37" i="22"/>
  <c r="AI32" i="22"/>
  <c r="AI34" i="22" s="1"/>
  <c r="T116" i="22"/>
  <c r="T113" i="22"/>
  <c r="T110" i="22"/>
  <c r="T54" i="22"/>
  <c r="T55" i="22" s="1"/>
  <c r="F110" i="22"/>
  <c r="F116" i="22"/>
  <c r="F113" i="22"/>
  <c r="F54" i="22"/>
  <c r="F55" i="22" s="1"/>
  <c r="BK116" i="22"/>
  <c r="BK113" i="22"/>
  <c r="BK110" i="22"/>
  <c r="BK54" i="22"/>
  <c r="BK55" i="22" s="1"/>
  <c r="AW116" i="22"/>
  <c r="AW110" i="22"/>
  <c r="AW113" i="22"/>
  <c r="AW54" i="22"/>
  <c r="AW55" i="22" s="1"/>
  <c r="AI110" i="22"/>
  <c r="AI116" i="22"/>
  <c r="AI113" i="22"/>
  <c r="AI54" i="22"/>
  <c r="AI55" i="22" s="1"/>
  <c r="BL51" i="22"/>
  <c r="BJ77" i="22"/>
  <c r="BJ50" i="22"/>
  <c r="AX51" i="22"/>
  <c r="AJ51" i="22"/>
  <c r="AH77" i="22"/>
  <c r="V48" i="22"/>
  <c r="V51" i="22" s="1"/>
  <c r="V32" i="22"/>
  <c r="V35" i="22" s="1"/>
  <c r="V38" i="22" s="1"/>
  <c r="T77" i="22"/>
  <c r="T50" i="22"/>
  <c r="T34" i="22"/>
  <c r="H48" i="22"/>
  <c r="H51" i="22" s="1"/>
  <c r="H32" i="22"/>
  <c r="H35" i="22" s="1"/>
  <c r="H38" i="22" s="1"/>
  <c r="F50" i="22"/>
  <c r="F77" i="22"/>
  <c r="AH35" i="22"/>
  <c r="AH38" i="22" s="1"/>
  <c r="AH39" i="22" s="1"/>
  <c r="AH34" i="22"/>
  <c r="U35" i="22"/>
  <c r="U38" i="22" s="1"/>
  <c r="U39" i="22" s="1"/>
  <c r="V39" i="22" s="1"/>
  <c r="U51" i="22"/>
  <c r="G35" i="22"/>
  <c r="G38" i="22" s="1"/>
  <c r="G39" i="22" s="1"/>
  <c r="H39" i="22" s="1"/>
  <c r="G51" i="22"/>
  <c r="BJ20" i="18"/>
  <c r="BJ22" i="18"/>
  <c r="BJ64" i="18" s="1"/>
  <c r="BJ52" i="18"/>
  <c r="BJ56" i="18"/>
  <c r="BJ82" i="18"/>
  <c r="BJ80" i="18"/>
  <c r="BJ84" i="18" s="1"/>
  <c r="BK54" i="18"/>
  <c r="BK110" i="18"/>
  <c r="BK113" i="18"/>
  <c r="BK116" i="18"/>
  <c r="BL15" i="18"/>
  <c r="BL48" i="18"/>
  <c r="BM14" i="18"/>
  <c r="BL16" i="18"/>
  <c r="BK17" i="18"/>
  <c r="BK24" i="18" s="1"/>
  <c r="BK18" i="18"/>
  <c r="BK50" i="18"/>
  <c r="BI64" i="18"/>
  <c r="BI79" i="18"/>
  <c r="BJ26" i="18"/>
  <c r="BI82" i="18"/>
  <c r="BI80" i="18"/>
  <c r="BI84" i="18" s="1"/>
  <c r="BI60" i="18"/>
  <c r="BI58" i="18" s="1"/>
  <c r="BI115" i="18"/>
  <c r="BI118" i="18"/>
  <c r="BI112" i="18"/>
  <c r="BJ116" i="18"/>
  <c r="BJ54" i="18"/>
  <c r="BJ55" i="18" s="1"/>
  <c r="BK55" i="18" s="1"/>
  <c r="BJ113" i="18"/>
  <c r="BJ110" i="18"/>
  <c r="AU82" i="18"/>
  <c r="AU80" i="18"/>
  <c r="AU84" i="18" s="1"/>
  <c r="AU79" i="18"/>
  <c r="AV26" i="18"/>
  <c r="AU64" i="18"/>
  <c r="AU112" i="18"/>
  <c r="AU115" i="18"/>
  <c r="AU118" i="18"/>
  <c r="AU60" i="18"/>
  <c r="AU58" i="18" s="1"/>
  <c r="AV20" i="18"/>
  <c r="AV22" i="18"/>
  <c r="AW54" i="18"/>
  <c r="AW110" i="18"/>
  <c r="AW113" i="18"/>
  <c r="AW116" i="18"/>
  <c r="AX32" i="18"/>
  <c r="AY14" i="18"/>
  <c r="AX15" i="18"/>
  <c r="AX16" i="18"/>
  <c r="AX48" i="18"/>
  <c r="AW17" i="18"/>
  <c r="AW24" i="18" s="1"/>
  <c r="AW77" i="18" s="1"/>
  <c r="AW18" i="18"/>
  <c r="AV54" i="18"/>
  <c r="AV55" i="18" s="1"/>
  <c r="AW55" i="18" s="1"/>
  <c r="AV116" i="18"/>
  <c r="AV113" i="18"/>
  <c r="AV110" i="18"/>
  <c r="AV77" i="18"/>
  <c r="AV34" i="18"/>
  <c r="AV50" i="18"/>
  <c r="AG64" i="18"/>
  <c r="AG79" i="18"/>
  <c r="AH26" i="18"/>
  <c r="AG80" i="18"/>
  <c r="AG84" i="18" s="1"/>
  <c r="AG82" i="18"/>
  <c r="AJ32" i="18"/>
  <c r="AK14" i="18"/>
  <c r="AJ15" i="18"/>
  <c r="AJ16" i="18"/>
  <c r="AJ48" i="18"/>
  <c r="AI110" i="18"/>
  <c r="AI116" i="18"/>
  <c r="AI54" i="18"/>
  <c r="AI113" i="18"/>
  <c r="AI18" i="18"/>
  <c r="AI50" i="18"/>
  <c r="AI34" i="18"/>
  <c r="AI17" i="18"/>
  <c r="AI24" i="18" s="1"/>
  <c r="AI77" i="18" s="1"/>
  <c r="AH20" i="18"/>
  <c r="AH22" i="18"/>
  <c r="AG52" i="18"/>
  <c r="AG56" i="18"/>
  <c r="AG40" i="18"/>
  <c r="AG36" i="18"/>
  <c r="AG44" i="18" s="1"/>
  <c r="AG42" i="18" s="1"/>
  <c r="AH116" i="18"/>
  <c r="AH110" i="18"/>
  <c r="AH113" i="18"/>
  <c r="AH54" i="18"/>
  <c r="AH55" i="18" s="1"/>
  <c r="AI55" i="18" s="1"/>
  <c r="AH77" i="18"/>
  <c r="AH34" i="18"/>
  <c r="AH50" i="18"/>
  <c r="T26" i="18"/>
  <c r="S79" i="18"/>
  <c r="S82" i="18"/>
  <c r="S80" i="18"/>
  <c r="S84" i="18" s="1"/>
  <c r="S64" i="18"/>
  <c r="S60" i="18"/>
  <c r="S58" i="18" s="1"/>
  <c r="S112" i="18"/>
  <c r="S118" i="18"/>
  <c r="S115" i="18"/>
  <c r="U54" i="18"/>
  <c r="U110" i="18"/>
  <c r="U113" i="18"/>
  <c r="U116" i="18"/>
  <c r="W14" i="18"/>
  <c r="V15" i="18"/>
  <c r="V16" i="18"/>
  <c r="V32" i="18"/>
  <c r="V48" i="18"/>
  <c r="U17" i="18"/>
  <c r="U24" i="18" s="1"/>
  <c r="U77" i="18" s="1"/>
  <c r="U18" i="18"/>
  <c r="U34" i="18"/>
  <c r="U50" i="18"/>
  <c r="T20" i="18"/>
  <c r="T22" i="18"/>
  <c r="T36" i="18"/>
  <c r="T44" i="18" s="1"/>
  <c r="T42" i="18" s="1"/>
  <c r="T40" i="18"/>
  <c r="T116" i="18"/>
  <c r="T54" i="18"/>
  <c r="T55" i="18" s="1"/>
  <c r="U55" i="18" s="1"/>
  <c r="T110" i="18"/>
  <c r="T113" i="18"/>
  <c r="T77" i="18"/>
  <c r="T50" i="18"/>
  <c r="E64" i="18"/>
  <c r="E79" i="18"/>
  <c r="F26" i="18"/>
  <c r="E80" i="18"/>
  <c r="E84" i="18" s="1"/>
  <c r="E82" i="18"/>
  <c r="E60" i="18"/>
  <c r="E58" i="18" s="1"/>
  <c r="E115" i="18"/>
  <c r="E118" i="18"/>
  <c r="E112" i="18"/>
  <c r="F20" i="18"/>
  <c r="F36" i="18"/>
  <c r="F44" i="18" s="1"/>
  <c r="F42" i="18" s="1"/>
  <c r="F40" i="18"/>
  <c r="F52" i="18"/>
  <c r="F56" i="18"/>
  <c r="H32" i="18"/>
  <c r="H48" i="18"/>
  <c r="H15" i="18"/>
  <c r="H16" i="18"/>
  <c r="I14" i="18"/>
  <c r="G17" i="18"/>
  <c r="G24" i="18" s="1"/>
  <c r="G77" i="18" s="1"/>
  <c r="G18" i="18"/>
  <c r="G116" i="18"/>
  <c r="G54" i="18"/>
  <c r="G110" i="18"/>
  <c r="G113" i="18"/>
  <c r="F116" i="18"/>
  <c r="F113" i="18"/>
  <c r="F110" i="18"/>
  <c r="F54" i="18"/>
  <c r="F55" i="18" s="1"/>
  <c r="G55" i="18" s="1"/>
  <c r="F77" i="18"/>
  <c r="F34" i="36"/>
  <c r="F36" i="36" s="1"/>
  <c r="F44" i="36" s="1"/>
  <c r="G77" i="36"/>
  <c r="G36" i="36"/>
  <c r="G44" i="36" s="1"/>
  <c r="G42" i="36" s="1"/>
  <c r="H18" i="36"/>
  <c r="H17" i="36"/>
  <c r="H24" i="36" s="1"/>
  <c r="F56" i="36"/>
  <c r="F52" i="36"/>
  <c r="E82" i="36"/>
  <c r="E80" i="36"/>
  <c r="E84" i="36" s="1"/>
  <c r="H51" i="36"/>
  <c r="F26" i="36"/>
  <c r="F79" i="36" s="1"/>
  <c r="I16" i="36"/>
  <c r="I48" i="36"/>
  <c r="I15" i="36"/>
  <c r="J14" i="36"/>
  <c r="I32" i="36"/>
  <c r="E22" i="36"/>
  <c r="G20" i="36"/>
  <c r="G50" i="36"/>
  <c r="E40" i="36"/>
  <c r="E36" i="36"/>
  <c r="E44" i="36" s="1"/>
  <c r="E42" i="36" s="1"/>
  <c r="E118" i="36"/>
  <c r="E112" i="36"/>
  <c r="E115" i="36"/>
  <c r="E60" i="36"/>
  <c r="E58" i="36" s="1"/>
  <c r="M16" i="19"/>
  <c r="M18" i="19"/>
  <c r="H21" i="19"/>
  <c r="L21" i="19" s="1"/>
  <c r="K21" i="19"/>
  <c r="M21" i="19" s="1"/>
  <c r="K20" i="19"/>
  <c r="H20" i="19"/>
  <c r="L20" i="19" s="1"/>
  <c r="H19" i="19"/>
  <c r="L19" i="19" s="1"/>
  <c r="K19" i="19"/>
  <c r="M19" i="19" s="1"/>
  <c r="K22" i="19"/>
  <c r="H22" i="19"/>
  <c r="L22" i="19" s="1"/>
  <c r="J18" i="13"/>
  <c r="I20" i="13"/>
  <c r="I36" i="13"/>
  <c r="H38" i="13"/>
  <c r="H39" i="13" s="1"/>
  <c r="H12" i="13"/>
  <c r="G14" i="13"/>
  <c r="D31" i="13"/>
  <c r="E37" i="13"/>
  <c r="D37" i="13"/>
  <c r="E25" i="13"/>
  <c r="D25" i="13"/>
  <c r="E19" i="13"/>
  <c r="D19" i="13"/>
  <c r="D16" i="13"/>
  <c r="BO53" i="35" l="1"/>
  <c r="BA53" i="35"/>
  <c r="AM53" i="35"/>
  <c r="Y53" i="35"/>
  <c r="K53" i="35"/>
  <c r="Y37" i="35"/>
  <c r="K37" i="35"/>
  <c r="BN14" i="35"/>
  <c r="BN48" i="35" s="1"/>
  <c r="BN51" i="35" s="1"/>
  <c r="BM15" i="35"/>
  <c r="BM16" i="35"/>
  <c r="BL17" i="35"/>
  <c r="BL24" i="35" s="1"/>
  <c r="BL77" i="35" s="1"/>
  <c r="BL18" i="35"/>
  <c r="BL50" i="35"/>
  <c r="BK77" i="35"/>
  <c r="BK20" i="35"/>
  <c r="BK22" i="35"/>
  <c r="BK52" i="35"/>
  <c r="BK56" i="35"/>
  <c r="BJ66" i="35"/>
  <c r="BJ67" i="35"/>
  <c r="BJ70" i="35" s="1"/>
  <c r="BJ69" i="35"/>
  <c r="BJ97" i="35" s="1"/>
  <c r="BJ92" i="35"/>
  <c r="BJ95" i="35" s="1"/>
  <c r="BJ99" i="35" s="1"/>
  <c r="BJ60" i="35"/>
  <c r="BJ58" i="35" s="1"/>
  <c r="BJ112" i="35"/>
  <c r="BJ115" i="35"/>
  <c r="BJ118" i="35"/>
  <c r="BI81" i="35"/>
  <c r="BI91" i="35" s="1"/>
  <c r="BI89" i="35" s="1"/>
  <c r="BI87" i="35"/>
  <c r="BJ79" i="35"/>
  <c r="BK26" i="35"/>
  <c r="BI86" i="35"/>
  <c r="BJ86" i="35" s="1"/>
  <c r="BI66" i="35"/>
  <c r="BI67" i="35"/>
  <c r="BI70" i="35" s="1"/>
  <c r="BI71" i="35" s="1"/>
  <c r="BJ71" i="35" s="1"/>
  <c r="BI69" i="35"/>
  <c r="BI97" i="35" s="1"/>
  <c r="BI92" i="35"/>
  <c r="AZ14" i="35"/>
  <c r="AZ48" i="35" s="1"/>
  <c r="AZ51" i="35" s="1"/>
  <c r="AY15" i="35"/>
  <c r="AY16" i="35"/>
  <c r="AX17" i="35"/>
  <c r="AX24" i="35" s="1"/>
  <c r="AX77" i="35" s="1"/>
  <c r="AX18" i="35"/>
  <c r="AX50" i="35"/>
  <c r="AW77" i="35"/>
  <c r="AW20" i="35"/>
  <c r="AW22" i="35"/>
  <c r="AW52" i="35"/>
  <c r="AW56" i="35"/>
  <c r="AV66" i="35"/>
  <c r="AV67" i="35"/>
  <c r="AV70" i="35" s="1"/>
  <c r="AV69" i="35"/>
  <c r="AV97" i="35" s="1"/>
  <c r="AV92" i="35"/>
  <c r="AV95" i="35" s="1"/>
  <c r="AV99" i="35" s="1"/>
  <c r="AV60" i="35"/>
  <c r="AV58" i="35" s="1"/>
  <c r="AV112" i="35"/>
  <c r="AV115" i="35"/>
  <c r="AV118" i="35"/>
  <c r="AW26" i="35"/>
  <c r="AV79" i="35"/>
  <c r="AU81" i="35"/>
  <c r="AU91" i="35" s="1"/>
  <c r="AU89" i="35" s="1"/>
  <c r="AU87" i="35"/>
  <c r="AU86" i="35"/>
  <c r="AV86" i="35" s="1"/>
  <c r="AU66" i="35"/>
  <c r="AU67" i="35"/>
  <c r="AU70" i="35" s="1"/>
  <c r="AU71" i="35" s="1"/>
  <c r="AV71" i="35" s="1"/>
  <c r="AU69" i="35"/>
  <c r="AU97" i="35" s="1"/>
  <c r="AU92" i="35"/>
  <c r="AI26" i="35"/>
  <c r="AH79" i="35"/>
  <c r="AG81" i="35"/>
  <c r="AG91" i="35" s="1"/>
  <c r="AG89" i="35" s="1"/>
  <c r="AG87" i="35"/>
  <c r="AG86" i="35"/>
  <c r="AG66" i="35"/>
  <c r="AG67" i="35"/>
  <c r="AG70" i="35" s="1"/>
  <c r="AG71" i="35" s="1"/>
  <c r="AG69" i="35"/>
  <c r="AG97" i="35" s="1"/>
  <c r="AG92" i="35"/>
  <c r="AL14" i="35"/>
  <c r="AL48" i="35" s="1"/>
  <c r="AL51" i="35" s="1"/>
  <c r="AK15" i="35"/>
  <c r="AK16" i="35"/>
  <c r="AJ17" i="35"/>
  <c r="AJ24" i="35" s="1"/>
  <c r="AJ18" i="35"/>
  <c r="AJ50" i="35"/>
  <c r="AI82" i="35"/>
  <c r="AI80" i="35"/>
  <c r="AI84" i="35" s="1"/>
  <c r="AI20" i="35"/>
  <c r="AI22" i="35"/>
  <c r="AI64" i="35" s="1"/>
  <c r="AI52" i="35"/>
  <c r="AI56" i="35"/>
  <c r="AH60" i="35"/>
  <c r="AH58" i="35" s="1"/>
  <c r="AH112" i="35"/>
  <c r="AH115" i="35"/>
  <c r="AH118" i="35"/>
  <c r="S86" i="35"/>
  <c r="U26" i="35"/>
  <c r="T79" i="35"/>
  <c r="S81" i="35"/>
  <c r="S91" i="35" s="1"/>
  <c r="S89" i="35" s="1"/>
  <c r="S87" i="35"/>
  <c r="S66" i="35"/>
  <c r="S67" i="35"/>
  <c r="S70" i="35" s="1"/>
  <c r="S71" i="35" s="1"/>
  <c r="S69" i="35"/>
  <c r="S97" i="35" s="1"/>
  <c r="S92" i="35"/>
  <c r="X14" i="35"/>
  <c r="W15" i="35"/>
  <c r="W16" i="35"/>
  <c r="V17" i="35"/>
  <c r="V24" i="35" s="1"/>
  <c r="V18" i="35"/>
  <c r="V50" i="35"/>
  <c r="V34" i="35"/>
  <c r="U80" i="35"/>
  <c r="U84" i="35" s="1"/>
  <c r="U82" i="35"/>
  <c r="U20" i="35"/>
  <c r="U22" i="35"/>
  <c r="U64" i="35" s="1"/>
  <c r="U52" i="35"/>
  <c r="U56" i="35"/>
  <c r="U36" i="35"/>
  <c r="U44" i="35" s="1"/>
  <c r="U42" i="35" s="1"/>
  <c r="U40" i="35"/>
  <c r="T60" i="35"/>
  <c r="T58" i="35" s="1"/>
  <c r="T112" i="35"/>
  <c r="T115" i="35"/>
  <c r="T118" i="35"/>
  <c r="E86" i="35"/>
  <c r="F89" i="35"/>
  <c r="E89" i="35"/>
  <c r="F87" i="35"/>
  <c r="E66" i="35"/>
  <c r="E67" i="35"/>
  <c r="E70" i="35" s="1"/>
  <c r="E71" i="35" s="1"/>
  <c r="E69" i="35"/>
  <c r="E97" i="35" s="1"/>
  <c r="E92" i="35"/>
  <c r="J14" i="35"/>
  <c r="I15" i="35"/>
  <c r="I16" i="35"/>
  <c r="H17" i="35"/>
  <c r="H24" i="35" s="1"/>
  <c r="H18" i="35"/>
  <c r="H50" i="35"/>
  <c r="H34" i="35"/>
  <c r="G77" i="35"/>
  <c r="G26" i="35"/>
  <c r="G20" i="35"/>
  <c r="G22" i="35"/>
  <c r="G64" i="35" s="1"/>
  <c r="G40" i="35"/>
  <c r="G36" i="35"/>
  <c r="G44" i="35" s="1"/>
  <c r="G42" i="35" s="1"/>
  <c r="G52" i="35"/>
  <c r="G56" i="35"/>
  <c r="F60" i="35"/>
  <c r="F58" i="35" s="1"/>
  <c r="F112" i="35"/>
  <c r="F115" i="35"/>
  <c r="F118" i="35"/>
  <c r="BK32" i="35"/>
  <c r="BL37" i="35"/>
  <c r="BJ34" i="35"/>
  <c r="BJ35" i="35"/>
  <c r="BJ38" i="35" s="1"/>
  <c r="BJ39" i="35" s="1"/>
  <c r="BI36" i="35"/>
  <c r="BI44" i="35" s="1"/>
  <c r="BI42" i="35" s="1"/>
  <c r="BI40" i="35"/>
  <c r="AX37" i="35"/>
  <c r="AW32" i="35"/>
  <c r="AV34" i="35"/>
  <c r="AV35" i="35"/>
  <c r="AV38" i="35" s="1"/>
  <c r="AV39" i="35" s="1"/>
  <c r="AU40" i="35"/>
  <c r="AU36" i="35"/>
  <c r="AU44" i="35" s="1"/>
  <c r="AU42" i="35" s="1"/>
  <c r="AK37" i="35"/>
  <c r="AJ32" i="35"/>
  <c r="AJ34" i="35" s="1"/>
  <c r="BL116" i="35"/>
  <c r="BL113" i="35"/>
  <c r="BL110" i="35"/>
  <c r="BL54" i="35"/>
  <c r="BL55" i="35" s="1"/>
  <c r="AX116" i="35"/>
  <c r="AX113" i="35"/>
  <c r="AX110" i="35"/>
  <c r="AX54" i="35"/>
  <c r="AX55" i="35" s="1"/>
  <c r="AJ116" i="35"/>
  <c r="AJ113" i="35"/>
  <c r="AJ110" i="35"/>
  <c r="AJ54" i="35"/>
  <c r="AJ55" i="35" s="1"/>
  <c r="AH82" i="35"/>
  <c r="AH80" i="35"/>
  <c r="AH84" i="35" s="1"/>
  <c r="V116" i="35"/>
  <c r="V113" i="35"/>
  <c r="V110" i="35"/>
  <c r="V54" i="35"/>
  <c r="T82" i="35"/>
  <c r="T80" i="35"/>
  <c r="T84" i="35" s="1"/>
  <c r="H116" i="35"/>
  <c r="H113" i="35"/>
  <c r="H110" i="35"/>
  <c r="H54" i="35"/>
  <c r="F82" i="35"/>
  <c r="F80" i="35"/>
  <c r="F84" i="35" s="1"/>
  <c r="AH40" i="35"/>
  <c r="AH36" i="35"/>
  <c r="AH44" i="35" s="1"/>
  <c r="AH42" i="35" s="1"/>
  <c r="U54" i="35"/>
  <c r="U55" i="35" s="1"/>
  <c r="V55" i="35" s="1"/>
  <c r="U110" i="35"/>
  <c r="U113" i="35"/>
  <c r="U116" i="35"/>
  <c r="G54" i="35"/>
  <c r="G55" i="35" s="1"/>
  <c r="H55" i="35" s="1"/>
  <c r="G110" i="35"/>
  <c r="G113" i="35"/>
  <c r="G116" i="35"/>
  <c r="BM49" i="35"/>
  <c r="BM8" i="35" s="1"/>
  <c r="BM51" i="35"/>
  <c r="AY49" i="35"/>
  <c r="AY8" i="35" s="1"/>
  <c r="AY51" i="35"/>
  <c r="AK49" i="35"/>
  <c r="AK8" i="35" s="1"/>
  <c r="AK51" i="35"/>
  <c r="AH64" i="35"/>
  <c r="W32" i="35"/>
  <c r="W48" i="35"/>
  <c r="T64" i="35"/>
  <c r="I32" i="35"/>
  <c r="I48" i="35"/>
  <c r="F64" i="35"/>
  <c r="AI35" i="35"/>
  <c r="AI38" i="35" s="1"/>
  <c r="AI39" i="35" s="1"/>
  <c r="AI34" i="35"/>
  <c r="BO53" i="34"/>
  <c r="BA53" i="34"/>
  <c r="AM53" i="34"/>
  <c r="Y53" i="34"/>
  <c r="K53" i="34"/>
  <c r="Y37" i="34"/>
  <c r="K37" i="34"/>
  <c r="BN14" i="34"/>
  <c r="BN48" i="34" s="1"/>
  <c r="BN51" i="34" s="1"/>
  <c r="BM15" i="34"/>
  <c r="BM16" i="34"/>
  <c r="BL17" i="34"/>
  <c r="BL24" i="34" s="1"/>
  <c r="BL77" i="34" s="1"/>
  <c r="BL18" i="34"/>
  <c r="BL50" i="34"/>
  <c r="BK77" i="34"/>
  <c r="BK20" i="34"/>
  <c r="BK22" i="34"/>
  <c r="BK52" i="34"/>
  <c r="BK56" i="34"/>
  <c r="BJ66" i="34"/>
  <c r="BJ67" i="34"/>
  <c r="BJ70" i="34" s="1"/>
  <c r="BJ69" i="34"/>
  <c r="BJ97" i="34" s="1"/>
  <c r="BJ92" i="34"/>
  <c r="BJ95" i="34" s="1"/>
  <c r="BJ99" i="34" s="1"/>
  <c r="BJ60" i="34"/>
  <c r="BJ58" i="34" s="1"/>
  <c r="BJ112" i="34"/>
  <c r="BJ115" i="34"/>
  <c r="BJ118" i="34"/>
  <c r="BI81" i="34"/>
  <c r="BI91" i="34" s="1"/>
  <c r="BI89" i="34" s="1"/>
  <c r="BI87" i="34"/>
  <c r="BJ79" i="34"/>
  <c r="BK26" i="34"/>
  <c r="BI86" i="34"/>
  <c r="BJ86" i="34" s="1"/>
  <c r="BI66" i="34"/>
  <c r="BI67" i="34"/>
  <c r="BI70" i="34" s="1"/>
  <c r="BI71" i="34" s="1"/>
  <c r="BJ71" i="34" s="1"/>
  <c r="BI69" i="34"/>
  <c r="BI97" i="34" s="1"/>
  <c r="BI92" i="34"/>
  <c r="AZ14" i="34"/>
  <c r="AZ48" i="34" s="1"/>
  <c r="AZ51" i="34" s="1"/>
  <c r="AY15" i="34"/>
  <c r="AY16" i="34"/>
  <c r="AX17" i="34"/>
  <c r="AX24" i="34" s="1"/>
  <c r="AX77" i="34" s="1"/>
  <c r="AX18" i="34"/>
  <c r="AX50" i="34"/>
  <c r="AW77" i="34"/>
  <c r="AW20" i="34"/>
  <c r="AW22" i="34"/>
  <c r="AW52" i="34"/>
  <c r="AW56" i="34"/>
  <c r="AV66" i="34"/>
  <c r="AV67" i="34"/>
  <c r="AV70" i="34" s="1"/>
  <c r="AV69" i="34"/>
  <c r="AV97" i="34" s="1"/>
  <c r="AV92" i="34"/>
  <c r="AV95" i="34" s="1"/>
  <c r="AV99" i="34" s="1"/>
  <c r="AV60" i="34"/>
  <c r="AV58" i="34" s="1"/>
  <c r="AV112" i="34"/>
  <c r="AV115" i="34"/>
  <c r="AV118" i="34"/>
  <c r="AU86" i="34"/>
  <c r="AV86" i="34" s="1"/>
  <c r="AV79" i="34"/>
  <c r="AW26" i="34"/>
  <c r="AU87" i="34"/>
  <c r="AU81" i="34"/>
  <c r="AU91" i="34" s="1"/>
  <c r="AU89" i="34" s="1"/>
  <c r="AU66" i="34"/>
  <c r="AU67" i="34"/>
  <c r="AU70" i="34" s="1"/>
  <c r="AU71" i="34" s="1"/>
  <c r="AV71" i="34" s="1"/>
  <c r="AU69" i="34"/>
  <c r="AU97" i="34" s="1"/>
  <c r="AU92" i="34"/>
  <c r="AI26" i="34"/>
  <c r="AH79" i="34"/>
  <c r="AG81" i="34"/>
  <c r="AG91" i="34" s="1"/>
  <c r="AG89" i="34" s="1"/>
  <c r="AG87" i="34"/>
  <c r="AG86" i="34"/>
  <c r="AG66" i="34"/>
  <c r="AG67" i="34"/>
  <c r="AG70" i="34" s="1"/>
  <c r="AG71" i="34" s="1"/>
  <c r="AG69" i="34"/>
  <c r="AG97" i="34" s="1"/>
  <c r="AG92" i="34"/>
  <c r="AL14" i="34"/>
  <c r="AL48" i="34" s="1"/>
  <c r="AL51" i="34" s="1"/>
  <c r="AK15" i="34"/>
  <c r="AK16" i="34"/>
  <c r="AJ17" i="34"/>
  <c r="AJ24" i="34" s="1"/>
  <c r="AJ18" i="34"/>
  <c r="AJ50" i="34"/>
  <c r="AI80" i="34"/>
  <c r="AI84" i="34" s="1"/>
  <c r="AI82" i="34"/>
  <c r="AI20" i="34"/>
  <c r="AI22" i="34"/>
  <c r="AI64" i="34" s="1"/>
  <c r="AI52" i="34"/>
  <c r="AI56" i="34"/>
  <c r="AH60" i="34"/>
  <c r="AH58" i="34" s="1"/>
  <c r="AH112" i="34"/>
  <c r="AH115" i="34"/>
  <c r="AH118" i="34"/>
  <c r="X14" i="34"/>
  <c r="W15" i="34"/>
  <c r="W16" i="34"/>
  <c r="V17" i="34"/>
  <c r="V24" i="34" s="1"/>
  <c r="V77" i="34" s="1"/>
  <c r="V18" i="34"/>
  <c r="V50" i="34"/>
  <c r="V34" i="34"/>
  <c r="U77" i="34"/>
  <c r="U20" i="34"/>
  <c r="U22" i="34"/>
  <c r="U64" i="34" s="1"/>
  <c r="U52" i="34"/>
  <c r="U56" i="34"/>
  <c r="U36" i="34"/>
  <c r="U44" i="34" s="1"/>
  <c r="U42" i="34" s="1"/>
  <c r="U40" i="34"/>
  <c r="T60" i="34"/>
  <c r="T58" i="34" s="1"/>
  <c r="T112" i="34"/>
  <c r="T115" i="34"/>
  <c r="T118" i="34"/>
  <c r="U26" i="34"/>
  <c r="T79" i="34"/>
  <c r="S81" i="34"/>
  <c r="S91" i="34" s="1"/>
  <c r="S89" i="34" s="1"/>
  <c r="S87" i="34"/>
  <c r="S86" i="34"/>
  <c r="T86" i="34" s="1"/>
  <c r="S66" i="34"/>
  <c r="S67" i="34"/>
  <c r="S70" i="34" s="1"/>
  <c r="S71" i="34" s="1"/>
  <c r="S69" i="34"/>
  <c r="S97" i="34" s="1"/>
  <c r="S92" i="34"/>
  <c r="J14" i="34"/>
  <c r="I15" i="34"/>
  <c r="I16" i="34"/>
  <c r="H17" i="34"/>
  <c r="H24" i="34" s="1"/>
  <c r="H77" i="34" s="1"/>
  <c r="H18" i="34"/>
  <c r="H50" i="34"/>
  <c r="H34" i="34"/>
  <c r="G26" i="34"/>
  <c r="G77" i="34"/>
  <c r="G20" i="34"/>
  <c r="G22" i="34"/>
  <c r="G52" i="34"/>
  <c r="G56" i="34"/>
  <c r="G36" i="34"/>
  <c r="G44" i="34" s="1"/>
  <c r="G42" i="34" s="1"/>
  <c r="G40" i="34"/>
  <c r="F66" i="34"/>
  <c r="F67" i="34"/>
  <c r="F70" i="34" s="1"/>
  <c r="F69" i="34"/>
  <c r="F97" i="34" s="1"/>
  <c r="F92" i="34"/>
  <c r="F95" i="34" s="1"/>
  <c r="F99" i="34" s="1"/>
  <c r="F60" i="34"/>
  <c r="F58" i="34" s="1"/>
  <c r="F112" i="34"/>
  <c r="F115" i="34"/>
  <c r="F118" i="34"/>
  <c r="E86" i="34"/>
  <c r="F86" i="34" s="1"/>
  <c r="F87" i="34"/>
  <c r="F89" i="34"/>
  <c r="E89" i="34"/>
  <c r="E66" i="34"/>
  <c r="E67" i="34"/>
  <c r="E70" i="34" s="1"/>
  <c r="E71" i="34" s="1"/>
  <c r="F71" i="34" s="1"/>
  <c r="E69" i="34"/>
  <c r="E97" i="34" s="1"/>
  <c r="E92" i="34"/>
  <c r="BI40" i="34"/>
  <c r="BI36" i="34"/>
  <c r="BI44" i="34" s="1"/>
  <c r="BI42" i="34" s="1"/>
  <c r="BJ34" i="34"/>
  <c r="BJ35" i="34"/>
  <c r="BJ38" i="34" s="1"/>
  <c r="BJ39" i="34" s="1"/>
  <c r="BL37" i="34"/>
  <c r="BK32" i="34"/>
  <c r="AU40" i="34"/>
  <c r="AU36" i="34"/>
  <c r="AU44" i="34" s="1"/>
  <c r="AU42" i="34" s="1"/>
  <c r="AV34" i="34"/>
  <c r="AV35" i="34"/>
  <c r="AV38" i="34" s="1"/>
  <c r="AV39" i="34" s="1"/>
  <c r="AW32" i="34"/>
  <c r="AX37" i="34"/>
  <c r="AJ32" i="34"/>
  <c r="AJ34" i="34" s="1"/>
  <c r="AK37" i="34"/>
  <c r="BL116" i="34"/>
  <c r="BL113" i="34"/>
  <c r="BL110" i="34"/>
  <c r="BL54" i="34"/>
  <c r="BL55" i="34" s="1"/>
  <c r="AX116" i="34"/>
  <c r="AX113" i="34"/>
  <c r="AX110" i="34"/>
  <c r="AX54" i="34"/>
  <c r="AX55" i="34" s="1"/>
  <c r="AJ116" i="34"/>
  <c r="AJ113" i="34"/>
  <c r="AJ110" i="34"/>
  <c r="AJ54" i="34"/>
  <c r="AJ55" i="34" s="1"/>
  <c r="AH82" i="34"/>
  <c r="AH80" i="34"/>
  <c r="AH84" i="34" s="1"/>
  <c r="V116" i="34"/>
  <c r="V113" i="34"/>
  <c r="V110" i="34"/>
  <c r="V54" i="34"/>
  <c r="H116" i="34"/>
  <c r="H113" i="34"/>
  <c r="H110" i="34"/>
  <c r="H54" i="34"/>
  <c r="AH40" i="34"/>
  <c r="AH36" i="34"/>
  <c r="AH44" i="34" s="1"/>
  <c r="AH42" i="34" s="1"/>
  <c r="U54" i="34"/>
  <c r="U55" i="34" s="1"/>
  <c r="V55" i="34" s="1"/>
  <c r="U110" i="34"/>
  <c r="U113" i="34"/>
  <c r="U116" i="34"/>
  <c r="G54" i="34"/>
  <c r="G55" i="34" s="1"/>
  <c r="H55" i="34" s="1"/>
  <c r="G110" i="34"/>
  <c r="G113" i="34"/>
  <c r="G116" i="34"/>
  <c r="BM49" i="34"/>
  <c r="BM8" i="34" s="1"/>
  <c r="BM51" i="34"/>
  <c r="AY49" i="34"/>
  <c r="AY8" i="34" s="1"/>
  <c r="AY51" i="34"/>
  <c r="AK49" i="34"/>
  <c r="AK8" i="34" s="1"/>
  <c r="AK51" i="34"/>
  <c r="AH64" i="34"/>
  <c r="W48" i="34"/>
  <c r="W32" i="34"/>
  <c r="T64" i="34"/>
  <c r="I48" i="34"/>
  <c r="I32" i="34"/>
  <c r="AI35" i="34"/>
  <c r="AI38" i="34" s="1"/>
  <c r="AI34" i="34"/>
  <c r="BO53" i="33"/>
  <c r="BA53" i="33"/>
  <c r="AM53" i="33"/>
  <c r="Y53" i="33"/>
  <c r="K53" i="33"/>
  <c r="Y37" i="33"/>
  <c r="K37" i="33"/>
  <c r="BN14" i="33"/>
  <c r="BN48" i="33" s="1"/>
  <c r="BN51" i="33" s="1"/>
  <c r="BM15" i="33"/>
  <c r="BM16" i="33"/>
  <c r="BL17" i="33"/>
  <c r="BL24" i="33" s="1"/>
  <c r="BL77" i="33" s="1"/>
  <c r="BL18" i="33"/>
  <c r="BL50" i="33"/>
  <c r="BK77" i="33"/>
  <c r="BK20" i="33"/>
  <c r="BK22" i="33" s="1"/>
  <c r="BK52" i="33"/>
  <c r="BK56" i="33"/>
  <c r="BJ66" i="33"/>
  <c r="BJ67" i="33"/>
  <c r="BJ70" i="33" s="1"/>
  <c r="BJ69" i="33"/>
  <c r="BJ97" i="33" s="1"/>
  <c r="BJ92" i="33"/>
  <c r="BJ95" i="33" s="1"/>
  <c r="BJ99" i="33" s="1"/>
  <c r="BJ60" i="33"/>
  <c r="BJ58" i="33" s="1"/>
  <c r="BJ112" i="33"/>
  <c r="BJ115" i="33"/>
  <c r="BJ118" i="33"/>
  <c r="BI86" i="33"/>
  <c r="BJ86" i="33" s="1"/>
  <c r="BK26" i="33"/>
  <c r="BJ79" i="33"/>
  <c r="BI87" i="33"/>
  <c r="BI81" i="33"/>
  <c r="BI91" i="33" s="1"/>
  <c r="BI89" i="33" s="1"/>
  <c r="BI66" i="33"/>
  <c r="BI67" i="33"/>
  <c r="BI70" i="33" s="1"/>
  <c r="BI71" i="33" s="1"/>
  <c r="BJ71" i="33" s="1"/>
  <c r="BI69" i="33"/>
  <c r="BI97" i="33" s="1"/>
  <c r="BI92" i="33"/>
  <c r="AZ14" i="33"/>
  <c r="AZ48" i="33" s="1"/>
  <c r="AZ51" i="33" s="1"/>
  <c r="AY15" i="33"/>
  <c r="AY16" i="33"/>
  <c r="AX17" i="33"/>
  <c r="AX24" i="33" s="1"/>
  <c r="AX77" i="33" s="1"/>
  <c r="AX18" i="33"/>
  <c r="AX50" i="33"/>
  <c r="AW77" i="33"/>
  <c r="AW20" i="33"/>
  <c r="AW22" i="33" s="1"/>
  <c r="AW52" i="33"/>
  <c r="AW56" i="33"/>
  <c r="AV66" i="33"/>
  <c r="AV67" i="33"/>
  <c r="AV70" i="33" s="1"/>
  <c r="AV69" i="33"/>
  <c r="AV97" i="33" s="1"/>
  <c r="AV92" i="33"/>
  <c r="AV95" i="33" s="1"/>
  <c r="AV99" i="33" s="1"/>
  <c r="AV60" i="33"/>
  <c r="AV58" i="33" s="1"/>
  <c r="AV112" i="33"/>
  <c r="AV115" i="33"/>
  <c r="AV118" i="33"/>
  <c r="AV79" i="33"/>
  <c r="AW26" i="33"/>
  <c r="AU81" i="33"/>
  <c r="AU91" i="33" s="1"/>
  <c r="AU89" i="33" s="1"/>
  <c r="AU87" i="33"/>
  <c r="AU86" i="33"/>
  <c r="AV86" i="33" s="1"/>
  <c r="AU66" i="33"/>
  <c r="AU67" i="33"/>
  <c r="AU70" i="33" s="1"/>
  <c r="AU71" i="33" s="1"/>
  <c r="AV71" i="33" s="1"/>
  <c r="AU69" i="33"/>
  <c r="AU97" i="33" s="1"/>
  <c r="AU92" i="33"/>
  <c r="AL14" i="33"/>
  <c r="AL48" i="33" s="1"/>
  <c r="AL51" i="33" s="1"/>
  <c r="AK15" i="33"/>
  <c r="AK16" i="33"/>
  <c r="AJ17" i="33"/>
  <c r="AJ24" i="33" s="1"/>
  <c r="AJ77" i="33" s="1"/>
  <c r="AJ18" i="33"/>
  <c r="AJ50" i="33"/>
  <c r="AI77" i="33"/>
  <c r="AI20" i="33"/>
  <c r="AI22" i="33" s="1"/>
  <c r="AI36" i="33"/>
  <c r="AI44" i="33" s="1"/>
  <c r="AI52" i="33"/>
  <c r="AI56" i="33"/>
  <c r="AH60" i="33"/>
  <c r="AH58" i="33" s="1"/>
  <c r="AH112" i="33"/>
  <c r="AH115" i="33"/>
  <c r="AH118" i="33"/>
  <c r="AI26" i="33"/>
  <c r="AH79" i="33"/>
  <c r="AG87" i="33"/>
  <c r="AG81" i="33"/>
  <c r="AG91" i="33" s="1"/>
  <c r="AG89" i="33" s="1"/>
  <c r="AG86" i="33"/>
  <c r="AH86" i="33" s="1"/>
  <c r="AG66" i="33"/>
  <c r="AG67" i="33"/>
  <c r="AG70" i="33" s="1"/>
  <c r="AG71" i="33" s="1"/>
  <c r="AG69" i="33"/>
  <c r="AG97" i="33" s="1"/>
  <c r="AG92" i="33"/>
  <c r="X14" i="33"/>
  <c r="W15" i="33"/>
  <c r="W16" i="33"/>
  <c r="V17" i="33"/>
  <c r="V24" i="33" s="1"/>
  <c r="V77" i="33" s="1"/>
  <c r="V18" i="33"/>
  <c r="V34" i="33"/>
  <c r="V50" i="33"/>
  <c r="U77" i="33"/>
  <c r="U20" i="33"/>
  <c r="U22" i="33"/>
  <c r="U64" i="33" s="1"/>
  <c r="U52" i="33"/>
  <c r="U56" i="33"/>
  <c r="U40" i="33"/>
  <c r="U36" i="33"/>
  <c r="U44" i="33" s="1"/>
  <c r="U42" i="33" s="1"/>
  <c r="T60" i="33"/>
  <c r="T58" i="33" s="1"/>
  <c r="T112" i="33"/>
  <c r="T115" i="33"/>
  <c r="T118" i="33"/>
  <c r="U26" i="33"/>
  <c r="T79" i="33"/>
  <c r="S81" i="33"/>
  <c r="S91" i="33" s="1"/>
  <c r="S89" i="33" s="1"/>
  <c r="S87" i="33"/>
  <c r="S86" i="33"/>
  <c r="T86" i="33" s="1"/>
  <c r="S66" i="33"/>
  <c r="S67" i="33"/>
  <c r="S70" i="33" s="1"/>
  <c r="S71" i="33" s="1"/>
  <c r="S69" i="33"/>
  <c r="S97" i="33" s="1"/>
  <c r="S92" i="33"/>
  <c r="J14" i="33"/>
  <c r="I15" i="33"/>
  <c r="I16" i="33"/>
  <c r="H17" i="33"/>
  <c r="H24" i="33" s="1"/>
  <c r="H77" i="33" s="1"/>
  <c r="H18" i="33"/>
  <c r="H34" i="33"/>
  <c r="H50" i="33"/>
  <c r="G77" i="33"/>
  <c r="G20" i="33"/>
  <c r="G22" i="33"/>
  <c r="G36" i="33"/>
  <c r="G44" i="33" s="1"/>
  <c r="G42" i="33" s="1"/>
  <c r="G40" i="33"/>
  <c r="G52" i="33"/>
  <c r="G56" i="33"/>
  <c r="F66" i="33"/>
  <c r="F67" i="33"/>
  <c r="F70" i="33" s="1"/>
  <c r="F69" i="33"/>
  <c r="F97" i="33" s="1"/>
  <c r="F92" i="33"/>
  <c r="F95" i="33" s="1"/>
  <c r="F99" i="33" s="1"/>
  <c r="F60" i="33"/>
  <c r="F58" i="33" s="1"/>
  <c r="F112" i="33"/>
  <c r="F115" i="33"/>
  <c r="F118" i="33"/>
  <c r="G26" i="33"/>
  <c r="F79" i="33"/>
  <c r="E81" i="33"/>
  <c r="E91" i="33" s="1"/>
  <c r="E89" i="33" s="1"/>
  <c r="E87" i="33"/>
  <c r="E86" i="33"/>
  <c r="F86" i="33" s="1"/>
  <c r="E66" i="33"/>
  <c r="E67" i="33"/>
  <c r="E70" i="33" s="1"/>
  <c r="E71" i="33" s="1"/>
  <c r="F71" i="33" s="1"/>
  <c r="E69" i="33"/>
  <c r="E97" i="33" s="1"/>
  <c r="E92" i="33"/>
  <c r="BK32" i="33"/>
  <c r="BL37" i="33"/>
  <c r="BJ34" i="33"/>
  <c r="BJ35" i="33"/>
  <c r="BJ38" i="33" s="1"/>
  <c r="BJ39" i="33" s="1"/>
  <c r="BI40" i="33"/>
  <c r="BI36" i="33"/>
  <c r="BI44" i="33" s="1"/>
  <c r="BI42" i="33" s="1"/>
  <c r="AU40" i="33"/>
  <c r="AU36" i="33"/>
  <c r="AU44" i="33" s="1"/>
  <c r="AU42" i="33" s="1"/>
  <c r="AV34" i="33"/>
  <c r="AV35" i="33"/>
  <c r="AV38" i="33" s="1"/>
  <c r="AV39" i="33" s="1"/>
  <c r="AW32" i="33"/>
  <c r="AX37" i="33"/>
  <c r="AI35" i="33"/>
  <c r="AI38" i="33" s="1"/>
  <c r="AI39" i="33" s="1"/>
  <c r="AJ32" i="33"/>
  <c r="AK37" i="33"/>
  <c r="BL116" i="33"/>
  <c r="BL113" i="33"/>
  <c r="BL110" i="33"/>
  <c r="BL54" i="33"/>
  <c r="BL55" i="33" s="1"/>
  <c r="AX116" i="33"/>
  <c r="AX113" i="33"/>
  <c r="AX110" i="33"/>
  <c r="AX54" i="33"/>
  <c r="AX55" i="33" s="1"/>
  <c r="AJ116" i="33"/>
  <c r="AJ113" i="33"/>
  <c r="AJ110" i="33"/>
  <c r="AJ54" i="33"/>
  <c r="AJ55" i="33" s="1"/>
  <c r="V116" i="33"/>
  <c r="V113" i="33"/>
  <c r="V110" i="33"/>
  <c r="V54" i="33"/>
  <c r="H116" i="33"/>
  <c r="H113" i="33"/>
  <c r="H110" i="33"/>
  <c r="H54" i="33"/>
  <c r="AH36" i="33"/>
  <c r="AH44" i="33" s="1"/>
  <c r="AH42" i="33" s="1"/>
  <c r="AH40" i="33"/>
  <c r="AI40" i="33" s="1"/>
  <c r="U54" i="33"/>
  <c r="U55" i="33" s="1"/>
  <c r="V55" i="33" s="1"/>
  <c r="U110" i="33"/>
  <c r="U113" i="33"/>
  <c r="U116" i="33"/>
  <c r="G54" i="33"/>
  <c r="G55" i="33" s="1"/>
  <c r="H55" i="33" s="1"/>
  <c r="G110" i="33"/>
  <c r="G113" i="33"/>
  <c r="G116" i="33"/>
  <c r="BM49" i="33"/>
  <c r="BM8" i="33" s="1"/>
  <c r="BM51" i="33"/>
  <c r="AY49" i="33"/>
  <c r="AY8" i="33" s="1"/>
  <c r="AY51" i="33"/>
  <c r="AK49" i="33"/>
  <c r="AK8" i="33" s="1"/>
  <c r="AK51" i="33"/>
  <c r="AH64" i="33"/>
  <c r="W48" i="33"/>
  <c r="W32" i="33"/>
  <c r="T64" i="33"/>
  <c r="I48" i="33"/>
  <c r="I32" i="33"/>
  <c r="BO53" i="31"/>
  <c r="BA53" i="31"/>
  <c r="AM53" i="31"/>
  <c r="Y53" i="31"/>
  <c r="K53" i="31"/>
  <c r="K37" i="31"/>
  <c r="BJ60" i="31"/>
  <c r="BJ58" i="31" s="1"/>
  <c r="BJ112" i="31"/>
  <c r="BJ115" i="31"/>
  <c r="BJ118" i="31"/>
  <c r="BK52" i="31"/>
  <c r="BK56" i="31"/>
  <c r="BK77" i="31"/>
  <c r="BK20" i="31"/>
  <c r="BK22" i="31"/>
  <c r="BK64" i="31" s="1"/>
  <c r="BL17" i="31"/>
  <c r="BL24" i="31" s="1"/>
  <c r="BL18" i="31"/>
  <c r="BL50" i="31"/>
  <c r="BN14" i="31"/>
  <c r="BN48" i="31" s="1"/>
  <c r="BN51" i="31" s="1"/>
  <c r="BM15" i="31"/>
  <c r="BM16" i="31"/>
  <c r="BK26" i="31"/>
  <c r="BJ79" i="31"/>
  <c r="BI81" i="31"/>
  <c r="BI91" i="31" s="1"/>
  <c r="BI89" i="31" s="1"/>
  <c r="BI87" i="31"/>
  <c r="BI86" i="31"/>
  <c r="BJ86" i="31" s="1"/>
  <c r="BI66" i="31"/>
  <c r="BI67" i="31"/>
  <c r="BI70" i="31" s="1"/>
  <c r="BI71" i="31" s="1"/>
  <c r="BI69" i="31"/>
  <c r="BI97" i="31" s="1"/>
  <c r="BI92" i="31"/>
  <c r="AZ14" i="31"/>
  <c r="AZ48" i="31" s="1"/>
  <c r="AZ51" i="31" s="1"/>
  <c r="AY16" i="31"/>
  <c r="AY15" i="31"/>
  <c r="AX18" i="31"/>
  <c r="AX50" i="31"/>
  <c r="AX17" i="31"/>
  <c r="AX24" i="31" s="1"/>
  <c r="AX77" i="31" s="1"/>
  <c r="AW20" i="31"/>
  <c r="AW22" i="31"/>
  <c r="AW77" i="31"/>
  <c r="AW52" i="31"/>
  <c r="AW56" i="31"/>
  <c r="AV66" i="31"/>
  <c r="AV67" i="31"/>
  <c r="AV70" i="31" s="1"/>
  <c r="AV69" i="31"/>
  <c r="AV97" i="31" s="1"/>
  <c r="AV60" i="31"/>
  <c r="AV58" i="31" s="1"/>
  <c r="AV112" i="31"/>
  <c r="AV115" i="31"/>
  <c r="AV118" i="31"/>
  <c r="AU81" i="31"/>
  <c r="AU91" i="31" s="1"/>
  <c r="AU89" i="31" s="1"/>
  <c r="AU87" i="31"/>
  <c r="AW26" i="31"/>
  <c r="AV79" i="31"/>
  <c r="AU86" i="31"/>
  <c r="AV86" i="31" s="1"/>
  <c r="AU66" i="31"/>
  <c r="AU67" i="31"/>
  <c r="AU70" i="31" s="1"/>
  <c r="AU71" i="31" s="1"/>
  <c r="AV71" i="31" s="1"/>
  <c r="AU69" i="31"/>
  <c r="AU97" i="31" s="1"/>
  <c r="AU92" i="31"/>
  <c r="AG66" i="31"/>
  <c r="AG67" i="31"/>
  <c r="AG70" i="31" s="1"/>
  <c r="AG71" i="31" s="1"/>
  <c r="AG69" i="31"/>
  <c r="AG97" i="31" s="1"/>
  <c r="AG92" i="31"/>
  <c r="AH79" i="31"/>
  <c r="AI26" i="31"/>
  <c r="AG81" i="31"/>
  <c r="AG91" i="31" s="1"/>
  <c r="AG89" i="31" s="1"/>
  <c r="AG87" i="31"/>
  <c r="AG86" i="31"/>
  <c r="AL14" i="31"/>
  <c r="AL48" i="31" s="1"/>
  <c r="AL51" i="31" s="1"/>
  <c r="AK15" i="31"/>
  <c r="AK16" i="31"/>
  <c r="AJ17" i="31"/>
  <c r="AJ24" i="31" s="1"/>
  <c r="AJ18" i="31"/>
  <c r="AJ50" i="31"/>
  <c r="AI20" i="31"/>
  <c r="AI22" i="31"/>
  <c r="AI64" i="31" s="1"/>
  <c r="AI80" i="31"/>
  <c r="AI84" i="31" s="1"/>
  <c r="AI82" i="31"/>
  <c r="AI52" i="31"/>
  <c r="AI56" i="31"/>
  <c r="AH60" i="31"/>
  <c r="AH58" i="31" s="1"/>
  <c r="AH112" i="31"/>
  <c r="AH115" i="31"/>
  <c r="AH118" i="31"/>
  <c r="W16" i="31"/>
  <c r="X14" i="31"/>
  <c r="X48" i="31" s="1"/>
  <c r="X51" i="31" s="1"/>
  <c r="W15" i="31"/>
  <c r="V17" i="31"/>
  <c r="V24" i="31" s="1"/>
  <c r="V77" i="31" s="1"/>
  <c r="V18" i="31"/>
  <c r="V50" i="31"/>
  <c r="U20" i="31"/>
  <c r="U22" i="31"/>
  <c r="U77" i="31"/>
  <c r="U36" i="31"/>
  <c r="U44" i="31" s="1"/>
  <c r="U52" i="31"/>
  <c r="U56" i="31"/>
  <c r="T66" i="31"/>
  <c r="T67" i="31"/>
  <c r="T70" i="31" s="1"/>
  <c r="T69" i="31"/>
  <c r="T97" i="31" s="1"/>
  <c r="T92" i="31"/>
  <c r="T95" i="31" s="1"/>
  <c r="T99" i="31" s="1"/>
  <c r="T60" i="31"/>
  <c r="T58" i="31" s="1"/>
  <c r="T112" i="31"/>
  <c r="T115" i="31"/>
  <c r="T118" i="31"/>
  <c r="T79" i="31"/>
  <c r="U26" i="31"/>
  <c r="S81" i="31"/>
  <c r="S91" i="31" s="1"/>
  <c r="S89" i="31" s="1"/>
  <c r="S87" i="31"/>
  <c r="S86" i="31"/>
  <c r="T86" i="31" s="1"/>
  <c r="S66" i="31"/>
  <c r="S67" i="31"/>
  <c r="S70" i="31" s="1"/>
  <c r="S71" i="31" s="1"/>
  <c r="T71" i="31" s="1"/>
  <c r="S69" i="31"/>
  <c r="S97" i="31" s="1"/>
  <c r="S92" i="31"/>
  <c r="G26" i="31"/>
  <c r="F79" i="31"/>
  <c r="E81" i="31"/>
  <c r="E91" i="31" s="1"/>
  <c r="E89" i="31" s="1"/>
  <c r="E87" i="31"/>
  <c r="E86" i="31"/>
  <c r="E66" i="31"/>
  <c r="E67" i="31"/>
  <c r="E70" i="31" s="1"/>
  <c r="E71" i="31" s="1"/>
  <c r="E69" i="31"/>
  <c r="E97" i="31" s="1"/>
  <c r="E92" i="31"/>
  <c r="G80" i="31"/>
  <c r="G84" i="31" s="1"/>
  <c r="G82" i="31"/>
  <c r="G20" i="31"/>
  <c r="G22" i="31" s="1"/>
  <c r="G64" i="31" s="1"/>
  <c r="G36" i="31"/>
  <c r="G44" i="31" s="1"/>
  <c r="G52" i="31"/>
  <c r="J14" i="31"/>
  <c r="I15" i="31"/>
  <c r="I16" i="31"/>
  <c r="H18" i="31"/>
  <c r="H17" i="31"/>
  <c r="H24" i="31" s="1"/>
  <c r="H34" i="31"/>
  <c r="H50" i="31"/>
  <c r="W37" i="31"/>
  <c r="V32" i="31"/>
  <c r="U35" i="31"/>
  <c r="U38" i="31" s="1"/>
  <c r="U39" i="31" s="1"/>
  <c r="V39" i="31" s="1"/>
  <c r="BK37" i="31"/>
  <c r="BJ32" i="31"/>
  <c r="BI34" i="31"/>
  <c r="BI35" i="31"/>
  <c r="BI38" i="31" s="1"/>
  <c r="BI39" i="31" s="1"/>
  <c r="AW37" i="31"/>
  <c r="AV32" i="31"/>
  <c r="AV92" i="31" s="1"/>
  <c r="AV95" i="31" s="1"/>
  <c r="AV99" i="31" s="1"/>
  <c r="AU34" i="31"/>
  <c r="AU35" i="31"/>
  <c r="AU38" i="31" s="1"/>
  <c r="AU39" i="31" s="1"/>
  <c r="AJ37" i="31"/>
  <c r="AI32" i="31"/>
  <c r="AH34" i="31"/>
  <c r="AH35" i="31"/>
  <c r="AH38" i="31" s="1"/>
  <c r="AH39" i="31" s="1"/>
  <c r="AG40" i="31"/>
  <c r="AG36" i="31"/>
  <c r="AG44" i="31" s="1"/>
  <c r="AG42" i="31" s="1"/>
  <c r="BL116" i="31"/>
  <c r="BL113" i="31"/>
  <c r="BL110" i="31"/>
  <c r="BL54" i="31"/>
  <c r="BL55" i="31" s="1"/>
  <c r="AX116" i="31"/>
  <c r="AX113" i="31"/>
  <c r="AX110" i="31"/>
  <c r="AX54" i="31"/>
  <c r="AX55" i="31" s="1"/>
  <c r="AJ116" i="31"/>
  <c r="AJ113" i="31"/>
  <c r="AJ110" i="31"/>
  <c r="AJ54" i="31"/>
  <c r="AJ55" i="31" s="1"/>
  <c r="AH82" i="31"/>
  <c r="AH80" i="31"/>
  <c r="AH84" i="31" s="1"/>
  <c r="V116" i="31"/>
  <c r="V113" i="31"/>
  <c r="V110" i="31"/>
  <c r="V54" i="31"/>
  <c r="V55" i="31" s="1"/>
  <c r="F82" i="31"/>
  <c r="F80" i="31"/>
  <c r="F84" i="31" s="1"/>
  <c r="F40" i="31"/>
  <c r="G40" i="31" s="1"/>
  <c r="F36" i="31"/>
  <c r="F44" i="31" s="1"/>
  <c r="F42" i="31" s="1"/>
  <c r="F56" i="31"/>
  <c r="G56" i="31" s="1"/>
  <c r="F52" i="31"/>
  <c r="H51" i="31"/>
  <c r="H35" i="31"/>
  <c r="H38" i="31" s="1"/>
  <c r="H39" i="31" s="1"/>
  <c r="T40" i="31"/>
  <c r="U40" i="31" s="1"/>
  <c r="T36" i="31"/>
  <c r="T44" i="31" s="1"/>
  <c r="T42" i="31" s="1"/>
  <c r="BJ64" i="31"/>
  <c r="BM49" i="31"/>
  <c r="BM8" i="31" s="1"/>
  <c r="BM51" i="31"/>
  <c r="AY49" i="31"/>
  <c r="AY8" i="31" s="1"/>
  <c r="AY51" i="31"/>
  <c r="AK49" i="31"/>
  <c r="AK8" i="31" s="1"/>
  <c r="AK51" i="31"/>
  <c r="AH64" i="31"/>
  <c r="W49" i="31"/>
  <c r="W8" i="31" s="1"/>
  <c r="W51" i="31"/>
  <c r="F22" i="31"/>
  <c r="I48" i="31"/>
  <c r="I32" i="31"/>
  <c r="BO53" i="30"/>
  <c r="BA53" i="30"/>
  <c r="AM53" i="30"/>
  <c r="Y53" i="30"/>
  <c r="K53" i="30"/>
  <c r="Y37" i="30"/>
  <c r="K37" i="30"/>
  <c r="BI86" i="30"/>
  <c r="BJ79" i="30"/>
  <c r="BK26" i="30"/>
  <c r="BI81" i="30"/>
  <c r="BI91" i="30" s="1"/>
  <c r="BI89" i="30" s="1"/>
  <c r="BI87" i="30"/>
  <c r="BI66" i="30"/>
  <c r="BI67" i="30"/>
  <c r="BI70" i="30" s="1"/>
  <c r="BI71" i="30" s="1"/>
  <c r="BI69" i="30"/>
  <c r="BI97" i="30" s="1"/>
  <c r="BI92" i="30"/>
  <c r="BN14" i="30"/>
  <c r="BN48" i="30" s="1"/>
  <c r="BN51" i="30" s="1"/>
  <c r="BM15" i="30"/>
  <c r="BM16" i="30"/>
  <c r="BL17" i="30"/>
  <c r="BL24" i="30" s="1"/>
  <c r="BL18" i="30"/>
  <c r="BL50" i="30"/>
  <c r="BK80" i="30"/>
  <c r="BK84" i="30" s="1"/>
  <c r="BK82" i="30"/>
  <c r="BK52" i="30"/>
  <c r="BK20" i="30"/>
  <c r="BK22" i="30" s="1"/>
  <c r="BK64" i="30" s="1"/>
  <c r="AV79" i="30"/>
  <c r="AW26" i="30"/>
  <c r="AU87" i="30"/>
  <c r="AU81" i="30"/>
  <c r="AU91" i="30" s="1"/>
  <c r="AU89" i="30" s="1"/>
  <c r="AU86" i="30"/>
  <c r="AU66" i="30"/>
  <c r="AU67" i="30"/>
  <c r="AU70" i="30" s="1"/>
  <c r="AU71" i="30" s="1"/>
  <c r="AU69" i="30"/>
  <c r="AU97" i="30" s="1"/>
  <c r="AU92" i="30"/>
  <c r="AZ14" i="30"/>
  <c r="AZ48" i="30" s="1"/>
  <c r="AZ51" i="30" s="1"/>
  <c r="AY15" i="30"/>
  <c r="AY16" i="30"/>
  <c r="AX17" i="30"/>
  <c r="AX24" i="30" s="1"/>
  <c r="AX18" i="30"/>
  <c r="AX50" i="30" s="1"/>
  <c r="AW80" i="30"/>
  <c r="AW84" i="30" s="1"/>
  <c r="AW82" i="30"/>
  <c r="AW52" i="30"/>
  <c r="AW56" i="30"/>
  <c r="AW20" i="30"/>
  <c r="AW22" i="30"/>
  <c r="AW64" i="30" s="1"/>
  <c r="AV60" i="30"/>
  <c r="AV58" i="30" s="1"/>
  <c r="AV112" i="30"/>
  <c r="AV115" i="30"/>
  <c r="AV118" i="30"/>
  <c r="AI26" i="30"/>
  <c r="AH79" i="30"/>
  <c r="AG81" i="30"/>
  <c r="AG91" i="30" s="1"/>
  <c r="AG89" i="30" s="1"/>
  <c r="AG87" i="30"/>
  <c r="AG86" i="30"/>
  <c r="AG66" i="30"/>
  <c r="AG67" i="30"/>
  <c r="AG70" i="30" s="1"/>
  <c r="AG71" i="30" s="1"/>
  <c r="AG69" i="30"/>
  <c r="AG97" i="30" s="1"/>
  <c r="AG92" i="30"/>
  <c r="AL14" i="30"/>
  <c r="AL48" i="30" s="1"/>
  <c r="AL51" i="30" s="1"/>
  <c r="AK15" i="30"/>
  <c r="AK16" i="30"/>
  <c r="AJ17" i="30"/>
  <c r="AJ24" i="30" s="1"/>
  <c r="AJ18" i="30"/>
  <c r="AJ50" i="30"/>
  <c r="AI80" i="30"/>
  <c r="AI84" i="30" s="1"/>
  <c r="AI82" i="30"/>
  <c r="AI20" i="30"/>
  <c r="AI22" i="30"/>
  <c r="AI64" i="30" s="1"/>
  <c r="AI52" i="30"/>
  <c r="AI56" i="30"/>
  <c r="AI36" i="30"/>
  <c r="AI44" i="30" s="1"/>
  <c r="AH60" i="30"/>
  <c r="AH58" i="30" s="1"/>
  <c r="AH112" i="30"/>
  <c r="AH115" i="30"/>
  <c r="AH118" i="30"/>
  <c r="S86" i="30"/>
  <c r="U26" i="30"/>
  <c r="T79" i="30"/>
  <c r="S87" i="30"/>
  <c r="S81" i="30"/>
  <c r="S91" i="30" s="1"/>
  <c r="S89" i="30" s="1"/>
  <c r="S66" i="30"/>
  <c r="S67" i="30"/>
  <c r="S70" i="30" s="1"/>
  <c r="S71" i="30" s="1"/>
  <c r="S69" i="30"/>
  <c r="S97" i="30" s="1"/>
  <c r="S92" i="30"/>
  <c r="X14" i="30"/>
  <c r="W15" i="30"/>
  <c r="W16" i="30"/>
  <c r="V17" i="30"/>
  <c r="V24" i="30" s="1"/>
  <c r="V18" i="30"/>
  <c r="V34" i="30"/>
  <c r="V50" i="30"/>
  <c r="U80" i="30"/>
  <c r="U84" i="30" s="1"/>
  <c r="U82" i="30"/>
  <c r="U20" i="30"/>
  <c r="U22" i="30"/>
  <c r="U64" i="30" s="1"/>
  <c r="U36" i="30"/>
  <c r="U44" i="30" s="1"/>
  <c r="U42" i="30" s="1"/>
  <c r="U40" i="30"/>
  <c r="U52" i="30"/>
  <c r="U56" i="30"/>
  <c r="T60" i="30"/>
  <c r="T58" i="30" s="1"/>
  <c r="T112" i="30"/>
  <c r="T115" i="30"/>
  <c r="T118" i="30"/>
  <c r="F79" i="30"/>
  <c r="G26" i="30"/>
  <c r="E81" i="30"/>
  <c r="E91" i="30" s="1"/>
  <c r="E89" i="30" s="1"/>
  <c r="E87" i="30"/>
  <c r="E86" i="30"/>
  <c r="E66" i="30"/>
  <c r="E67" i="30"/>
  <c r="E70" i="30" s="1"/>
  <c r="E71" i="30" s="1"/>
  <c r="E69" i="30"/>
  <c r="E97" i="30" s="1"/>
  <c r="E92" i="30"/>
  <c r="J14" i="30"/>
  <c r="I15" i="30"/>
  <c r="I16" i="30"/>
  <c r="H17" i="30"/>
  <c r="H24" i="30" s="1"/>
  <c r="H18" i="30"/>
  <c r="H50" i="30"/>
  <c r="H34" i="30"/>
  <c r="G80" i="30"/>
  <c r="G84" i="30" s="1"/>
  <c r="G82" i="30"/>
  <c r="G20" i="30"/>
  <c r="G22" i="30" s="1"/>
  <c r="G36" i="30"/>
  <c r="G44" i="30" s="1"/>
  <c r="G42" i="30" s="1"/>
  <c r="G40" i="30"/>
  <c r="G52" i="30"/>
  <c r="G56" i="30"/>
  <c r="F60" i="30"/>
  <c r="F58" i="30" s="1"/>
  <c r="F112" i="30"/>
  <c r="F115" i="30"/>
  <c r="F118" i="30"/>
  <c r="BL37" i="30"/>
  <c r="BK32" i="30"/>
  <c r="BJ34" i="30"/>
  <c r="BJ35" i="30"/>
  <c r="BJ38" i="30" s="1"/>
  <c r="BJ39" i="30" s="1"/>
  <c r="BI40" i="30"/>
  <c r="BI36" i="30"/>
  <c r="BI44" i="30" s="1"/>
  <c r="BI42" i="30" s="1"/>
  <c r="AX37" i="30"/>
  <c r="AW32" i="30"/>
  <c r="AV34" i="30"/>
  <c r="AV35" i="30"/>
  <c r="AV38" i="30" s="1"/>
  <c r="AV39" i="30" s="1"/>
  <c r="AU40" i="30"/>
  <c r="AU36" i="30"/>
  <c r="AU44" i="30" s="1"/>
  <c r="AU42" i="30" s="1"/>
  <c r="AK37" i="30"/>
  <c r="AJ32" i="30"/>
  <c r="AI35" i="30"/>
  <c r="AI38" i="30" s="1"/>
  <c r="AI39" i="30" s="1"/>
  <c r="BL116" i="30"/>
  <c r="BL113" i="30"/>
  <c r="BL110" i="30"/>
  <c r="BL54" i="30"/>
  <c r="BL55" i="30" s="1"/>
  <c r="BJ82" i="30"/>
  <c r="BJ80" i="30"/>
  <c r="BJ84" i="30" s="1"/>
  <c r="BJ56" i="30"/>
  <c r="BK56" i="30" s="1"/>
  <c r="BJ52" i="30"/>
  <c r="AX116" i="30"/>
  <c r="AX113" i="30"/>
  <c r="AX110" i="30"/>
  <c r="AX54" i="30"/>
  <c r="AX55" i="30" s="1"/>
  <c r="AV82" i="30"/>
  <c r="AV80" i="30"/>
  <c r="AV84" i="30" s="1"/>
  <c r="AJ116" i="30"/>
  <c r="AJ113" i="30"/>
  <c r="AJ110" i="30"/>
  <c r="AJ54" i="30"/>
  <c r="AJ55" i="30" s="1"/>
  <c r="AH82" i="30"/>
  <c r="AH80" i="30"/>
  <c r="AH84" i="30" s="1"/>
  <c r="V116" i="30"/>
  <c r="V113" i="30"/>
  <c r="V110" i="30"/>
  <c r="V54" i="30"/>
  <c r="T82" i="30"/>
  <c r="T80" i="30"/>
  <c r="T84" i="30" s="1"/>
  <c r="H116" i="30"/>
  <c r="H113" i="30"/>
  <c r="H110" i="30"/>
  <c r="H54" i="30"/>
  <c r="F82" i="30"/>
  <c r="F80" i="30"/>
  <c r="F84" i="30" s="1"/>
  <c r="AH36" i="30"/>
  <c r="AH44" i="30" s="1"/>
  <c r="AH42" i="30" s="1"/>
  <c r="AH40" i="30"/>
  <c r="AI40" i="30" s="1"/>
  <c r="U54" i="30"/>
  <c r="U55" i="30" s="1"/>
  <c r="V55" i="30" s="1"/>
  <c r="U110" i="30"/>
  <c r="U113" i="30"/>
  <c r="U116" i="30"/>
  <c r="G54" i="30"/>
  <c r="G55" i="30" s="1"/>
  <c r="H55" i="30" s="1"/>
  <c r="G110" i="30"/>
  <c r="G113" i="30"/>
  <c r="G116" i="30"/>
  <c r="BM49" i="30"/>
  <c r="BM8" i="30" s="1"/>
  <c r="BM51" i="30"/>
  <c r="BJ22" i="30"/>
  <c r="AY49" i="30"/>
  <c r="AY8" i="30" s="1"/>
  <c r="AY51" i="30"/>
  <c r="AV22" i="30"/>
  <c r="AK49" i="30"/>
  <c r="AK8" i="30" s="1"/>
  <c r="AK51" i="30"/>
  <c r="AH22" i="30"/>
  <c r="W48" i="30"/>
  <c r="W32" i="30"/>
  <c r="T64" i="30"/>
  <c r="I32" i="30"/>
  <c r="I48" i="30"/>
  <c r="F64" i="30"/>
  <c r="BO53" i="29"/>
  <c r="BA53" i="29"/>
  <c r="AM53" i="29"/>
  <c r="Y53" i="29"/>
  <c r="K53" i="29"/>
  <c r="Y37" i="29"/>
  <c r="K37" i="29"/>
  <c r="BN14" i="29"/>
  <c r="BN48" i="29" s="1"/>
  <c r="BN51" i="29" s="1"/>
  <c r="BM15" i="29"/>
  <c r="BM16" i="29"/>
  <c r="BL17" i="29"/>
  <c r="BL24" i="29" s="1"/>
  <c r="BL77" i="29" s="1"/>
  <c r="BL18" i="29"/>
  <c r="BL50" i="29"/>
  <c r="BK77" i="29"/>
  <c r="BK52" i="29"/>
  <c r="BK56" i="29"/>
  <c r="BK20" i="29"/>
  <c r="BK22" i="29" s="1"/>
  <c r="BJ60" i="29"/>
  <c r="BJ58" i="29" s="1"/>
  <c r="BJ112" i="29"/>
  <c r="BJ115" i="29"/>
  <c r="BJ118" i="29"/>
  <c r="BI81" i="29"/>
  <c r="BI91" i="29" s="1"/>
  <c r="BI89" i="29" s="1"/>
  <c r="BI87" i="29"/>
  <c r="BK26" i="29"/>
  <c r="BJ79" i="29"/>
  <c r="BI86" i="29"/>
  <c r="BJ86" i="29" s="1"/>
  <c r="BI66" i="29"/>
  <c r="BI67" i="29"/>
  <c r="BI70" i="29" s="1"/>
  <c r="BI71" i="29" s="1"/>
  <c r="BI69" i="29"/>
  <c r="BI97" i="29" s="1"/>
  <c r="BI92" i="29"/>
  <c r="AZ14" i="29"/>
  <c r="AZ48" i="29" s="1"/>
  <c r="AZ51" i="29" s="1"/>
  <c r="AY15" i="29"/>
  <c r="AY16" i="29"/>
  <c r="AX17" i="29"/>
  <c r="AX24" i="29" s="1"/>
  <c r="AX77" i="29" s="1"/>
  <c r="AX18" i="29"/>
  <c r="AX50" i="29" s="1"/>
  <c r="AW77" i="29"/>
  <c r="AW20" i="29"/>
  <c r="AW22" i="29" s="1"/>
  <c r="AW52" i="29"/>
  <c r="AW56" i="29"/>
  <c r="AV60" i="29"/>
  <c r="AV58" i="29" s="1"/>
  <c r="AV112" i="29"/>
  <c r="AV115" i="29"/>
  <c r="AV118" i="29"/>
  <c r="AV66" i="29"/>
  <c r="AV67" i="29"/>
  <c r="AV70" i="29" s="1"/>
  <c r="AV69" i="29"/>
  <c r="AV97" i="29" s="1"/>
  <c r="AV92" i="29"/>
  <c r="AV95" i="29" s="1"/>
  <c r="AV99" i="29" s="1"/>
  <c r="AU81" i="29"/>
  <c r="AU91" i="29" s="1"/>
  <c r="AU89" i="29" s="1"/>
  <c r="AU87" i="29"/>
  <c r="AW26" i="29"/>
  <c r="AV79" i="29"/>
  <c r="AU86" i="29"/>
  <c r="AV86" i="29" s="1"/>
  <c r="AU66" i="29"/>
  <c r="AU67" i="29"/>
  <c r="AU70" i="29" s="1"/>
  <c r="AU71" i="29" s="1"/>
  <c r="AV71" i="29" s="1"/>
  <c r="AU69" i="29"/>
  <c r="AU97" i="29" s="1"/>
  <c r="AU92" i="29"/>
  <c r="AL14" i="29"/>
  <c r="AL48" i="29" s="1"/>
  <c r="AL51" i="29" s="1"/>
  <c r="AK15" i="29"/>
  <c r="AK16" i="29"/>
  <c r="AJ17" i="29"/>
  <c r="AJ24" i="29" s="1"/>
  <c r="AJ77" i="29" s="1"/>
  <c r="AJ18" i="29"/>
  <c r="AJ50" i="29" s="1"/>
  <c r="AI77" i="29"/>
  <c r="AI20" i="29"/>
  <c r="AI22" i="29" s="1"/>
  <c r="AI52" i="29"/>
  <c r="AI56" i="29"/>
  <c r="AI36" i="29"/>
  <c r="AI44" i="29" s="1"/>
  <c r="AH60" i="29"/>
  <c r="AH58" i="29" s="1"/>
  <c r="AH112" i="29"/>
  <c r="AH115" i="29"/>
  <c r="AH118" i="29"/>
  <c r="AG81" i="29"/>
  <c r="AG91" i="29" s="1"/>
  <c r="AG89" i="29" s="1"/>
  <c r="AG87" i="29"/>
  <c r="AI26" i="29"/>
  <c r="AH79" i="29"/>
  <c r="AG86" i="29"/>
  <c r="AH86" i="29" s="1"/>
  <c r="AG66" i="29"/>
  <c r="AG67" i="29"/>
  <c r="AG70" i="29" s="1"/>
  <c r="AG71" i="29" s="1"/>
  <c r="AG69" i="29"/>
  <c r="AG97" i="29" s="1"/>
  <c r="AG92" i="29"/>
  <c r="X14" i="29"/>
  <c r="W15" i="29"/>
  <c r="W16" i="29"/>
  <c r="V17" i="29"/>
  <c r="V24" i="29" s="1"/>
  <c r="V77" i="29" s="1"/>
  <c r="V18" i="29"/>
  <c r="V50" i="29"/>
  <c r="V34" i="29"/>
  <c r="U77" i="29"/>
  <c r="U20" i="29"/>
  <c r="U22" i="29" s="1"/>
  <c r="T60" i="29"/>
  <c r="T58" i="29" s="1"/>
  <c r="T112" i="29"/>
  <c r="T115" i="29"/>
  <c r="T118" i="29"/>
  <c r="T66" i="29"/>
  <c r="T67" i="29"/>
  <c r="T70" i="29" s="1"/>
  <c r="T69" i="29"/>
  <c r="T97" i="29" s="1"/>
  <c r="T92" i="29"/>
  <c r="T95" i="29" s="1"/>
  <c r="T99" i="29" s="1"/>
  <c r="S87" i="29"/>
  <c r="S81" i="29"/>
  <c r="S91" i="29" s="1"/>
  <c r="S89" i="29" s="1"/>
  <c r="T79" i="29"/>
  <c r="U26" i="29"/>
  <c r="S86" i="29"/>
  <c r="T86" i="29" s="1"/>
  <c r="S66" i="29"/>
  <c r="S67" i="29"/>
  <c r="S70" i="29" s="1"/>
  <c r="S71" i="29" s="1"/>
  <c r="T71" i="29" s="1"/>
  <c r="S69" i="29"/>
  <c r="S97" i="29" s="1"/>
  <c r="S92" i="29"/>
  <c r="J14" i="29"/>
  <c r="I15" i="29"/>
  <c r="I16" i="29"/>
  <c r="H17" i="29"/>
  <c r="H24" i="29" s="1"/>
  <c r="H77" i="29" s="1"/>
  <c r="H18" i="29"/>
  <c r="H50" i="29"/>
  <c r="H34" i="29"/>
  <c r="G77" i="29"/>
  <c r="G52" i="29"/>
  <c r="G56" i="29"/>
  <c r="G20" i="29"/>
  <c r="G22" i="29" s="1"/>
  <c r="G36" i="29"/>
  <c r="G44" i="29" s="1"/>
  <c r="G42" i="29" s="1"/>
  <c r="G40" i="29"/>
  <c r="F66" i="29"/>
  <c r="F67" i="29"/>
  <c r="F70" i="29" s="1"/>
  <c r="F69" i="29"/>
  <c r="F97" i="29" s="1"/>
  <c r="F92" i="29"/>
  <c r="F95" i="29" s="1"/>
  <c r="F99" i="29" s="1"/>
  <c r="F60" i="29"/>
  <c r="F58" i="29" s="1"/>
  <c r="F112" i="29"/>
  <c r="F115" i="29"/>
  <c r="F118" i="29"/>
  <c r="G26" i="29"/>
  <c r="F79" i="29"/>
  <c r="E81" i="29"/>
  <c r="E91" i="29" s="1"/>
  <c r="E89" i="29" s="1"/>
  <c r="E87" i="29"/>
  <c r="E86" i="29"/>
  <c r="F86" i="29" s="1"/>
  <c r="E66" i="29"/>
  <c r="E67" i="29"/>
  <c r="E70" i="29" s="1"/>
  <c r="E71" i="29" s="1"/>
  <c r="F71" i="29" s="1"/>
  <c r="E69" i="29"/>
  <c r="E97" i="29" s="1"/>
  <c r="E92" i="29"/>
  <c r="BK32" i="29"/>
  <c r="BL37" i="29"/>
  <c r="BJ34" i="29"/>
  <c r="BJ35" i="29"/>
  <c r="BJ38" i="29" s="1"/>
  <c r="BJ39" i="29" s="1"/>
  <c r="BI40" i="29"/>
  <c r="BI36" i="29"/>
  <c r="BI44" i="29" s="1"/>
  <c r="BI42" i="29" s="1"/>
  <c r="AW32" i="29"/>
  <c r="AX37" i="29"/>
  <c r="AV34" i="29"/>
  <c r="AV35" i="29"/>
  <c r="AV38" i="29" s="1"/>
  <c r="AV39" i="29" s="1"/>
  <c r="AU36" i="29"/>
  <c r="AU44" i="29" s="1"/>
  <c r="AU42" i="29" s="1"/>
  <c r="AU40" i="29"/>
  <c r="AK37" i="29"/>
  <c r="AJ32" i="29"/>
  <c r="AI35" i="29"/>
  <c r="AI38" i="29" s="1"/>
  <c r="AI39" i="29" s="1"/>
  <c r="AJ39" i="29" s="1"/>
  <c r="BL116" i="29"/>
  <c r="BL113" i="29"/>
  <c r="BL110" i="29"/>
  <c r="BL54" i="29"/>
  <c r="BL55" i="29" s="1"/>
  <c r="AX116" i="29"/>
  <c r="AX113" i="29"/>
  <c r="AX110" i="29"/>
  <c r="AX54" i="29"/>
  <c r="AX55" i="29" s="1"/>
  <c r="AJ116" i="29"/>
  <c r="AJ113" i="29"/>
  <c r="AJ110" i="29"/>
  <c r="AJ54" i="29"/>
  <c r="AJ55" i="29" s="1"/>
  <c r="V116" i="29"/>
  <c r="V113" i="29"/>
  <c r="V110" i="29"/>
  <c r="V54" i="29"/>
  <c r="H116" i="29"/>
  <c r="H113" i="29"/>
  <c r="H110" i="29"/>
  <c r="H54" i="29"/>
  <c r="AH40" i="29"/>
  <c r="AI40" i="29" s="1"/>
  <c r="AH36" i="29"/>
  <c r="AH44" i="29" s="1"/>
  <c r="AH42" i="29" s="1"/>
  <c r="U54" i="29"/>
  <c r="U55" i="29" s="1"/>
  <c r="V55" i="29" s="1"/>
  <c r="U110" i="29"/>
  <c r="U113" i="29"/>
  <c r="U116" i="29"/>
  <c r="G54" i="29"/>
  <c r="G55" i="29" s="1"/>
  <c r="H55" i="29" s="1"/>
  <c r="G110" i="29"/>
  <c r="G113" i="29"/>
  <c r="G116" i="29"/>
  <c r="BM49" i="29"/>
  <c r="BM8" i="29" s="1"/>
  <c r="BM51" i="29"/>
  <c r="BJ64" i="29"/>
  <c r="AY49" i="29"/>
  <c r="AY8" i="29" s="1"/>
  <c r="AY51" i="29"/>
  <c r="AK49" i="29"/>
  <c r="AK8" i="29" s="1"/>
  <c r="AK51" i="29"/>
  <c r="AH64" i="29"/>
  <c r="W48" i="29"/>
  <c r="W32" i="29"/>
  <c r="U34" i="29"/>
  <c r="U50" i="29"/>
  <c r="I48" i="29"/>
  <c r="I32" i="29"/>
  <c r="BO53" i="28"/>
  <c r="BA53" i="28"/>
  <c r="AM53" i="28"/>
  <c r="Y53" i="28"/>
  <c r="K53" i="28"/>
  <c r="Y37" i="28"/>
  <c r="K37" i="28"/>
  <c r="BN14" i="28"/>
  <c r="BN48" i="28" s="1"/>
  <c r="BN51" i="28" s="1"/>
  <c r="BM15" i="28"/>
  <c r="BM16" i="28"/>
  <c r="BL17" i="28"/>
  <c r="BL24" i="28" s="1"/>
  <c r="BL77" i="28" s="1"/>
  <c r="BL18" i="28"/>
  <c r="BL50" i="28" s="1"/>
  <c r="BK52" i="28"/>
  <c r="BK56" i="28"/>
  <c r="BK77" i="28"/>
  <c r="BK20" i="28"/>
  <c r="BK22" i="28" s="1"/>
  <c r="BJ66" i="28"/>
  <c r="BJ67" i="28"/>
  <c r="BJ70" i="28" s="1"/>
  <c r="BJ69" i="28"/>
  <c r="BJ97" i="28" s="1"/>
  <c r="BJ92" i="28"/>
  <c r="BJ95" i="28" s="1"/>
  <c r="BJ99" i="28" s="1"/>
  <c r="BJ112" i="28"/>
  <c r="BJ115" i="28"/>
  <c r="BJ118" i="28"/>
  <c r="BJ60" i="28"/>
  <c r="BJ58" i="28" s="1"/>
  <c r="BJ79" i="28"/>
  <c r="BK26" i="28"/>
  <c r="BI81" i="28"/>
  <c r="BI91" i="28" s="1"/>
  <c r="BI89" i="28" s="1"/>
  <c r="BI87" i="28"/>
  <c r="BI86" i="28"/>
  <c r="BJ86" i="28" s="1"/>
  <c r="BI66" i="28"/>
  <c r="BI67" i="28"/>
  <c r="BI70" i="28" s="1"/>
  <c r="BI71" i="28" s="1"/>
  <c r="BJ71" i="28" s="1"/>
  <c r="BI69" i="28"/>
  <c r="BI97" i="28" s="1"/>
  <c r="BI92" i="28"/>
  <c r="AZ14" i="28"/>
  <c r="AZ48" i="28" s="1"/>
  <c r="AZ51" i="28" s="1"/>
  <c r="AY15" i="28"/>
  <c r="AY16" i="28"/>
  <c r="AX17" i="28"/>
  <c r="AX24" i="28" s="1"/>
  <c r="AX77" i="28" s="1"/>
  <c r="AX18" i="28"/>
  <c r="AX50" i="28" s="1"/>
  <c r="AW77" i="28"/>
  <c r="AW20" i="28"/>
  <c r="AW22" i="28" s="1"/>
  <c r="AW52" i="28"/>
  <c r="AW56" i="28"/>
  <c r="AV60" i="28"/>
  <c r="AV58" i="28" s="1"/>
  <c r="AV112" i="28"/>
  <c r="AV115" i="28"/>
  <c r="AV118" i="28"/>
  <c r="AU87" i="28"/>
  <c r="AU81" i="28"/>
  <c r="AU91" i="28" s="1"/>
  <c r="AU89" i="28" s="1"/>
  <c r="AW26" i="28"/>
  <c r="AV79" i="28"/>
  <c r="AU86" i="28"/>
  <c r="AV86" i="28" s="1"/>
  <c r="AU66" i="28"/>
  <c r="AU67" i="28"/>
  <c r="AU70" i="28" s="1"/>
  <c r="AU71" i="28" s="1"/>
  <c r="AU69" i="28"/>
  <c r="AU97" i="28" s="1"/>
  <c r="AU92" i="28"/>
  <c r="AL14" i="28"/>
  <c r="AL48" i="28" s="1"/>
  <c r="AL51" i="28" s="1"/>
  <c r="AK15" i="28"/>
  <c r="AK16" i="28"/>
  <c r="AJ17" i="28"/>
  <c r="AJ24" i="28" s="1"/>
  <c r="AJ77" i="28" s="1"/>
  <c r="AJ18" i="28"/>
  <c r="AJ50" i="28" s="1"/>
  <c r="AI77" i="28"/>
  <c r="AI20" i="28"/>
  <c r="AI22" i="28" s="1"/>
  <c r="AI52" i="28"/>
  <c r="AI56" i="28"/>
  <c r="AH66" i="28"/>
  <c r="AH67" i="28"/>
  <c r="AH70" i="28" s="1"/>
  <c r="AH69" i="28"/>
  <c r="AH97" i="28" s="1"/>
  <c r="AH92" i="28"/>
  <c r="AH95" i="28" s="1"/>
  <c r="AH99" i="28" s="1"/>
  <c r="AH60" i="28"/>
  <c r="AH58" i="28" s="1"/>
  <c r="AH112" i="28"/>
  <c r="AH115" i="28"/>
  <c r="AH118" i="28"/>
  <c r="AH79" i="28"/>
  <c r="AI26" i="28"/>
  <c r="AG87" i="28"/>
  <c r="AG81" i="28"/>
  <c r="AG91" i="28" s="1"/>
  <c r="AG89" i="28" s="1"/>
  <c r="AG86" i="28"/>
  <c r="AH86" i="28" s="1"/>
  <c r="AG66" i="28"/>
  <c r="AG67" i="28"/>
  <c r="AG70" i="28" s="1"/>
  <c r="AG71" i="28" s="1"/>
  <c r="AH71" i="28" s="1"/>
  <c r="AG69" i="28"/>
  <c r="AG97" i="28" s="1"/>
  <c r="AG92" i="28"/>
  <c r="X14" i="28"/>
  <c r="W15" i="28"/>
  <c r="W16" i="28"/>
  <c r="V17" i="28"/>
  <c r="V24" i="28" s="1"/>
  <c r="V77" i="28" s="1"/>
  <c r="V18" i="28"/>
  <c r="V34" i="28"/>
  <c r="V50" i="28"/>
  <c r="U77" i="28"/>
  <c r="U52" i="28"/>
  <c r="U56" i="28"/>
  <c r="U20" i="28"/>
  <c r="U22" i="28"/>
  <c r="U40" i="28"/>
  <c r="U36" i="28"/>
  <c r="U44" i="28" s="1"/>
  <c r="U42" i="28" s="1"/>
  <c r="T66" i="28"/>
  <c r="T67" i="28"/>
  <c r="T70" i="28" s="1"/>
  <c r="T69" i="28"/>
  <c r="T97" i="28" s="1"/>
  <c r="T92" i="28"/>
  <c r="T95" i="28" s="1"/>
  <c r="T99" i="28" s="1"/>
  <c r="T112" i="28"/>
  <c r="T115" i="28"/>
  <c r="T118" i="28"/>
  <c r="T60" i="28"/>
  <c r="T58" i="28" s="1"/>
  <c r="S86" i="28"/>
  <c r="T86" i="28" s="1"/>
  <c r="S87" i="28"/>
  <c r="S81" i="28"/>
  <c r="S91" i="28" s="1"/>
  <c r="S89" i="28" s="1"/>
  <c r="U26" i="28"/>
  <c r="T79" i="28"/>
  <c r="S66" i="28"/>
  <c r="S67" i="28"/>
  <c r="S70" i="28" s="1"/>
  <c r="S71" i="28" s="1"/>
  <c r="T71" i="28" s="1"/>
  <c r="S69" i="28"/>
  <c r="S97" i="28" s="1"/>
  <c r="S92" i="28"/>
  <c r="J14" i="28"/>
  <c r="I15" i="28"/>
  <c r="I16" i="28"/>
  <c r="H17" i="28"/>
  <c r="H24" i="28" s="1"/>
  <c r="H77" i="28" s="1"/>
  <c r="H18" i="28"/>
  <c r="H34" i="28"/>
  <c r="H50" i="28"/>
  <c r="G77" i="28"/>
  <c r="G52" i="28"/>
  <c r="G56" i="28"/>
  <c r="G20" i="28"/>
  <c r="G22" i="28"/>
  <c r="G64" i="28" s="1"/>
  <c r="G40" i="28"/>
  <c r="G36" i="28"/>
  <c r="G44" i="28" s="1"/>
  <c r="G42" i="28" s="1"/>
  <c r="F60" i="28"/>
  <c r="F58" i="28" s="1"/>
  <c r="F112" i="28"/>
  <c r="F115" i="28"/>
  <c r="F118" i="28"/>
  <c r="E86" i="28"/>
  <c r="F86" i="28" s="1"/>
  <c r="G26" i="28"/>
  <c r="F79" i="28"/>
  <c r="E87" i="28"/>
  <c r="E81" i="28"/>
  <c r="E91" i="28" s="1"/>
  <c r="E89" i="28" s="1"/>
  <c r="E66" i="28"/>
  <c r="E67" i="28"/>
  <c r="E70" i="28" s="1"/>
  <c r="E71" i="28" s="1"/>
  <c r="E69" i="28"/>
  <c r="E97" i="28" s="1"/>
  <c r="E92" i="28"/>
  <c r="BI40" i="28"/>
  <c r="BI36" i="28"/>
  <c r="BI44" i="28" s="1"/>
  <c r="BI42" i="28" s="1"/>
  <c r="BJ34" i="28"/>
  <c r="BJ35" i="28"/>
  <c r="BJ38" i="28" s="1"/>
  <c r="BJ39" i="28" s="1"/>
  <c r="BK32" i="28"/>
  <c r="BL37" i="28"/>
  <c r="AU40" i="28"/>
  <c r="AU36" i="28"/>
  <c r="AU44" i="28" s="1"/>
  <c r="AU42" i="28" s="1"/>
  <c r="AV34" i="28"/>
  <c r="AV35" i="28"/>
  <c r="AV38" i="28" s="1"/>
  <c r="AV39" i="28" s="1"/>
  <c r="AW32" i="28"/>
  <c r="AX37" i="28"/>
  <c r="AK37" i="28"/>
  <c r="AJ32" i="28"/>
  <c r="AJ34" i="28" s="1"/>
  <c r="BL116" i="28"/>
  <c r="BL113" i="28"/>
  <c r="BL110" i="28"/>
  <c r="BL54" i="28"/>
  <c r="BL55" i="28" s="1"/>
  <c r="AX116" i="28"/>
  <c r="AX113" i="28"/>
  <c r="AX110" i="28"/>
  <c r="AX54" i="28"/>
  <c r="AX55" i="28" s="1"/>
  <c r="AJ54" i="28"/>
  <c r="AJ55" i="28" s="1"/>
  <c r="AJ116" i="28"/>
  <c r="AJ113" i="28"/>
  <c r="AJ110" i="28"/>
  <c r="V54" i="28"/>
  <c r="V116" i="28"/>
  <c r="V113" i="28"/>
  <c r="V110" i="28"/>
  <c r="H116" i="28"/>
  <c r="H113" i="28"/>
  <c r="H110" i="28"/>
  <c r="H54" i="28"/>
  <c r="AH40" i="28"/>
  <c r="AH36" i="28"/>
  <c r="AH44" i="28" s="1"/>
  <c r="AH42" i="28" s="1"/>
  <c r="U54" i="28"/>
  <c r="U55" i="28" s="1"/>
  <c r="V55" i="28" s="1"/>
  <c r="U110" i="28"/>
  <c r="U113" i="28"/>
  <c r="U116" i="28"/>
  <c r="G110" i="28"/>
  <c r="G113" i="28"/>
  <c r="G116" i="28"/>
  <c r="G54" i="28"/>
  <c r="G55" i="28" s="1"/>
  <c r="H55" i="28" s="1"/>
  <c r="BM49" i="28"/>
  <c r="BM8" i="28" s="1"/>
  <c r="BM51" i="28"/>
  <c r="AY49" i="28"/>
  <c r="AY8" i="28" s="1"/>
  <c r="AY51" i="28"/>
  <c r="AV64" i="28"/>
  <c r="AK49" i="28"/>
  <c r="AK8" i="28" s="1"/>
  <c r="AK51" i="28"/>
  <c r="W48" i="28"/>
  <c r="W32" i="28"/>
  <c r="I48" i="28"/>
  <c r="I32" i="28"/>
  <c r="F64" i="28"/>
  <c r="AI35" i="28"/>
  <c r="AI38" i="28" s="1"/>
  <c r="AI39" i="28" s="1"/>
  <c r="AI34" i="28"/>
  <c r="BO53" i="27"/>
  <c r="BA53" i="27"/>
  <c r="AM53" i="27"/>
  <c r="Y53" i="27"/>
  <c r="K53" i="27"/>
  <c r="Y37" i="27"/>
  <c r="K37" i="27"/>
  <c r="BI86" i="27"/>
  <c r="BK26" i="27"/>
  <c r="BJ79" i="27"/>
  <c r="BI81" i="27"/>
  <c r="BI91" i="27" s="1"/>
  <c r="BI89" i="27" s="1"/>
  <c r="BI87" i="27"/>
  <c r="BI66" i="27"/>
  <c r="BI67" i="27"/>
  <c r="BI70" i="27" s="1"/>
  <c r="BI71" i="27" s="1"/>
  <c r="BI69" i="27"/>
  <c r="BI97" i="27" s="1"/>
  <c r="BI92" i="27"/>
  <c r="BN14" i="27"/>
  <c r="BN48" i="27" s="1"/>
  <c r="BN51" i="27" s="1"/>
  <c r="BM15" i="27"/>
  <c r="BM16" i="27"/>
  <c r="BL18" i="27"/>
  <c r="BL50" i="27"/>
  <c r="BL17" i="27"/>
  <c r="BL24" i="27" s="1"/>
  <c r="BK80" i="27"/>
  <c r="BK84" i="27" s="1"/>
  <c r="BK82" i="27"/>
  <c r="BK52" i="27"/>
  <c r="BK56" i="27"/>
  <c r="BK20" i="27"/>
  <c r="BK22" i="27"/>
  <c r="BK64" i="27" s="1"/>
  <c r="BJ60" i="27"/>
  <c r="BJ58" i="27" s="1"/>
  <c r="BJ112" i="27"/>
  <c r="BJ115" i="27"/>
  <c r="BJ118" i="27"/>
  <c r="AZ14" i="27"/>
  <c r="AZ48" i="27" s="1"/>
  <c r="AZ51" i="27" s="1"/>
  <c r="AY15" i="27"/>
  <c r="AY16" i="27"/>
  <c r="AX17" i="27"/>
  <c r="AX24" i="27" s="1"/>
  <c r="AX77" i="27" s="1"/>
  <c r="AX18" i="27"/>
  <c r="AX50" i="27"/>
  <c r="AW20" i="27"/>
  <c r="AW22" i="27"/>
  <c r="AW64" i="27" s="1"/>
  <c r="AW52" i="27"/>
  <c r="AW56" i="27"/>
  <c r="AW77" i="27"/>
  <c r="AV60" i="27"/>
  <c r="AV58" i="27" s="1"/>
  <c r="AV112" i="27"/>
  <c r="AV115" i="27"/>
  <c r="AV118" i="27"/>
  <c r="AW26" i="27"/>
  <c r="AV79" i="27"/>
  <c r="AU87" i="27"/>
  <c r="AU81" i="27"/>
  <c r="AU91" i="27" s="1"/>
  <c r="AU89" i="27" s="1"/>
  <c r="AU86" i="27"/>
  <c r="AV86" i="27" s="1"/>
  <c r="AU66" i="27"/>
  <c r="AU67" i="27"/>
  <c r="AU70" i="27" s="1"/>
  <c r="AU71" i="27" s="1"/>
  <c r="AU69" i="27"/>
  <c r="AU97" i="27" s="1"/>
  <c r="AU92" i="27"/>
  <c r="AG81" i="27"/>
  <c r="AG91" i="27" s="1"/>
  <c r="AG89" i="27" s="1"/>
  <c r="AG87" i="27"/>
  <c r="AI26" i="27"/>
  <c r="AH79" i="27"/>
  <c r="AG86" i="27"/>
  <c r="AG66" i="27"/>
  <c r="AG67" i="27"/>
  <c r="AG70" i="27" s="1"/>
  <c r="AG71" i="27" s="1"/>
  <c r="AG69" i="27"/>
  <c r="AG97" i="27" s="1"/>
  <c r="AG92" i="27"/>
  <c r="AL14" i="27"/>
  <c r="AL48" i="27" s="1"/>
  <c r="AL51" i="27" s="1"/>
  <c r="AK15" i="27"/>
  <c r="AK16" i="27"/>
  <c r="AJ17" i="27"/>
  <c r="AJ24" i="27" s="1"/>
  <c r="AJ18" i="27"/>
  <c r="AJ50" i="27" s="1"/>
  <c r="AI80" i="27"/>
  <c r="AI84" i="27" s="1"/>
  <c r="AI82" i="27"/>
  <c r="AI20" i="27"/>
  <c r="AI22" i="27"/>
  <c r="AI64" i="27" s="1"/>
  <c r="AI36" i="27"/>
  <c r="AI44" i="27" s="1"/>
  <c r="AI52" i="27"/>
  <c r="X14" i="27"/>
  <c r="W15" i="27"/>
  <c r="W16" i="27"/>
  <c r="V17" i="27"/>
  <c r="V24" i="27" s="1"/>
  <c r="V77" i="27" s="1"/>
  <c r="V18" i="27"/>
  <c r="U77" i="27"/>
  <c r="U20" i="27"/>
  <c r="U22" i="27"/>
  <c r="T66" i="27"/>
  <c r="T67" i="27"/>
  <c r="T70" i="27" s="1"/>
  <c r="T69" i="27"/>
  <c r="T97" i="27" s="1"/>
  <c r="T92" i="27"/>
  <c r="T95" i="27" s="1"/>
  <c r="T99" i="27" s="1"/>
  <c r="T60" i="27"/>
  <c r="T58" i="27" s="1"/>
  <c r="T112" i="27"/>
  <c r="T115" i="27"/>
  <c r="T118" i="27"/>
  <c r="T79" i="27"/>
  <c r="U26" i="27"/>
  <c r="S81" i="27"/>
  <c r="S91" i="27" s="1"/>
  <c r="S89" i="27" s="1"/>
  <c r="S87" i="27"/>
  <c r="S86" i="27"/>
  <c r="T86" i="27" s="1"/>
  <c r="S66" i="27"/>
  <c r="S67" i="27"/>
  <c r="S70" i="27" s="1"/>
  <c r="S71" i="27" s="1"/>
  <c r="T71" i="27" s="1"/>
  <c r="S69" i="27"/>
  <c r="S97" i="27" s="1"/>
  <c r="S92" i="27"/>
  <c r="J14" i="27"/>
  <c r="I15" i="27"/>
  <c r="I16" i="27"/>
  <c r="H17" i="27"/>
  <c r="H24" i="27" s="1"/>
  <c r="H77" i="27" s="1"/>
  <c r="H18" i="27"/>
  <c r="H50" i="27"/>
  <c r="H34" i="27"/>
  <c r="G77" i="27"/>
  <c r="G20" i="27"/>
  <c r="G22" i="27"/>
  <c r="F60" i="27"/>
  <c r="F58" i="27" s="1"/>
  <c r="F112" i="27"/>
  <c r="F115" i="27"/>
  <c r="F118" i="27"/>
  <c r="F66" i="27"/>
  <c r="F67" i="27"/>
  <c r="F70" i="27" s="1"/>
  <c r="F69" i="27"/>
  <c r="F97" i="27" s="1"/>
  <c r="F92" i="27"/>
  <c r="F95" i="27" s="1"/>
  <c r="F99" i="27" s="1"/>
  <c r="G26" i="27"/>
  <c r="F79" i="27"/>
  <c r="E81" i="27"/>
  <c r="E91" i="27" s="1"/>
  <c r="E89" i="27" s="1"/>
  <c r="E87" i="27"/>
  <c r="E86" i="27"/>
  <c r="F86" i="27" s="1"/>
  <c r="E66" i="27"/>
  <c r="E67" i="27"/>
  <c r="E70" i="27" s="1"/>
  <c r="E71" i="27" s="1"/>
  <c r="F71" i="27" s="1"/>
  <c r="E69" i="27"/>
  <c r="E97" i="27" s="1"/>
  <c r="E92" i="27"/>
  <c r="BL37" i="27"/>
  <c r="BK32" i="27"/>
  <c r="BJ34" i="27"/>
  <c r="BJ35" i="27"/>
  <c r="BJ38" i="27" s="1"/>
  <c r="BJ39" i="27" s="1"/>
  <c r="BI40" i="27"/>
  <c r="BI36" i="27"/>
  <c r="BI44" i="27" s="1"/>
  <c r="BI42" i="27" s="1"/>
  <c r="AX37" i="27"/>
  <c r="AW32" i="27"/>
  <c r="AV34" i="27"/>
  <c r="AV35" i="27"/>
  <c r="AV38" i="27" s="1"/>
  <c r="AV39" i="27" s="1"/>
  <c r="AU40" i="27"/>
  <c r="AU36" i="27"/>
  <c r="AU44" i="27" s="1"/>
  <c r="AU42" i="27" s="1"/>
  <c r="AK37" i="27"/>
  <c r="AJ32" i="27"/>
  <c r="AI35" i="27"/>
  <c r="AI38" i="27" s="1"/>
  <c r="AI39" i="27" s="1"/>
  <c r="AJ39" i="27" s="1"/>
  <c r="BL116" i="27"/>
  <c r="BL113" i="27"/>
  <c r="BL110" i="27"/>
  <c r="BL54" i="27"/>
  <c r="BL55" i="27" s="1"/>
  <c r="BJ82" i="27"/>
  <c r="BJ80" i="27"/>
  <c r="BJ84" i="27" s="1"/>
  <c r="AX116" i="27"/>
  <c r="AX113" i="27"/>
  <c r="AX110" i="27"/>
  <c r="AX54" i="27"/>
  <c r="AX55" i="27" s="1"/>
  <c r="AJ116" i="27"/>
  <c r="AJ113" i="27"/>
  <c r="AJ110" i="27"/>
  <c r="AJ54" i="27"/>
  <c r="AJ55" i="27" s="1"/>
  <c r="AH82" i="27"/>
  <c r="AH80" i="27"/>
  <c r="AH84" i="27" s="1"/>
  <c r="AH56" i="27"/>
  <c r="AI56" i="27" s="1"/>
  <c r="AH52" i="27"/>
  <c r="V116" i="27"/>
  <c r="V113" i="27"/>
  <c r="V110" i="27"/>
  <c r="V54" i="27"/>
  <c r="H116" i="27"/>
  <c r="H113" i="27"/>
  <c r="H110" i="27"/>
  <c r="H54" i="27"/>
  <c r="AH40" i="27"/>
  <c r="AI40" i="27" s="1"/>
  <c r="AH36" i="27"/>
  <c r="AH44" i="27" s="1"/>
  <c r="AH42" i="27" s="1"/>
  <c r="U54" i="27"/>
  <c r="U55" i="27" s="1"/>
  <c r="V55" i="27" s="1"/>
  <c r="U110" i="27"/>
  <c r="U113" i="27"/>
  <c r="U116" i="27"/>
  <c r="G54" i="27"/>
  <c r="G55" i="27" s="1"/>
  <c r="H55" i="27" s="1"/>
  <c r="G110" i="27"/>
  <c r="G113" i="27"/>
  <c r="G116" i="27"/>
  <c r="BM49" i="27"/>
  <c r="BM8" i="27" s="1"/>
  <c r="BM51" i="27"/>
  <c r="BJ64" i="27"/>
  <c r="AY49" i="27"/>
  <c r="AY8" i="27" s="1"/>
  <c r="AY51" i="27"/>
  <c r="AV64" i="27"/>
  <c r="AK49" i="27"/>
  <c r="AK8" i="27" s="1"/>
  <c r="AK51" i="27"/>
  <c r="AH64" i="27"/>
  <c r="W48" i="27"/>
  <c r="W32" i="27"/>
  <c r="U34" i="27"/>
  <c r="U50" i="27"/>
  <c r="I48" i="27"/>
  <c r="I32" i="27"/>
  <c r="G50" i="27"/>
  <c r="G34" i="27"/>
  <c r="BO53" i="26"/>
  <c r="BA53" i="26"/>
  <c r="AM53" i="26"/>
  <c r="Y53" i="26"/>
  <c r="K53" i="26"/>
  <c r="K37" i="26"/>
  <c r="BN14" i="26"/>
  <c r="BN48" i="26" s="1"/>
  <c r="BN51" i="26" s="1"/>
  <c r="BM15" i="26"/>
  <c r="BM16" i="26"/>
  <c r="BL17" i="26"/>
  <c r="BL24" i="26" s="1"/>
  <c r="BL77" i="26" s="1"/>
  <c r="BL18" i="26"/>
  <c r="BL50" i="26"/>
  <c r="BK77" i="26"/>
  <c r="BK20" i="26"/>
  <c r="BK22" i="26"/>
  <c r="BK52" i="26"/>
  <c r="BK56" i="26"/>
  <c r="BJ66" i="26"/>
  <c r="BJ67" i="26"/>
  <c r="BJ70" i="26" s="1"/>
  <c r="BJ69" i="26"/>
  <c r="BJ97" i="26" s="1"/>
  <c r="BJ60" i="26"/>
  <c r="BJ58" i="26" s="1"/>
  <c r="BJ112" i="26"/>
  <c r="BJ115" i="26"/>
  <c r="BJ118" i="26"/>
  <c r="BK26" i="26"/>
  <c r="BJ79" i="26"/>
  <c r="BI81" i="26"/>
  <c r="BI91" i="26" s="1"/>
  <c r="BI89" i="26" s="1"/>
  <c r="BI87" i="26"/>
  <c r="BI86" i="26"/>
  <c r="BJ86" i="26" s="1"/>
  <c r="BI66" i="26"/>
  <c r="BI67" i="26"/>
  <c r="BI70" i="26" s="1"/>
  <c r="BI71" i="26" s="1"/>
  <c r="BJ71" i="26" s="1"/>
  <c r="BI69" i="26"/>
  <c r="BI97" i="26" s="1"/>
  <c r="BI92" i="26"/>
  <c r="AW26" i="26"/>
  <c r="AV79" i="26"/>
  <c r="AU81" i="26"/>
  <c r="AU91" i="26" s="1"/>
  <c r="AU89" i="26" s="1"/>
  <c r="AU87" i="26"/>
  <c r="AU86" i="26"/>
  <c r="AU66" i="26"/>
  <c r="AU67" i="26"/>
  <c r="AU70" i="26" s="1"/>
  <c r="AU71" i="26" s="1"/>
  <c r="AU69" i="26"/>
  <c r="AU97" i="26" s="1"/>
  <c r="AU92" i="26"/>
  <c r="AZ14" i="26"/>
  <c r="AZ48" i="26" s="1"/>
  <c r="AZ51" i="26" s="1"/>
  <c r="AY15" i="26"/>
  <c r="AY16" i="26"/>
  <c r="AX17" i="26"/>
  <c r="AX24" i="26" s="1"/>
  <c r="AX18" i="26"/>
  <c r="AX50" i="26"/>
  <c r="AW80" i="26"/>
  <c r="AW84" i="26" s="1"/>
  <c r="AW82" i="26"/>
  <c r="AW20" i="26"/>
  <c r="AW22" i="26"/>
  <c r="AW64" i="26" s="1"/>
  <c r="AW52" i="26"/>
  <c r="AW56" i="26"/>
  <c r="AV60" i="26"/>
  <c r="AV58" i="26" s="1"/>
  <c r="AV112" i="26"/>
  <c r="AV115" i="26"/>
  <c r="AV118" i="26"/>
  <c r="AI26" i="26"/>
  <c r="AH79" i="26"/>
  <c r="AG81" i="26"/>
  <c r="AG91" i="26" s="1"/>
  <c r="AG89" i="26" s="1"/>
  <c r="AG87" i="26"/>
  <c r="AG86" i="26"/>
  <c r="AG66" i="26"/>
  <c r="AG67" i="26"/>
  <c r="AG70" i="26" s="1"/>
  <c r="AG71" i="26" s="1"/>
  <c r="AG69" i="26"/>
  <c r="AG97" i="26" s="1"/>
  <c r="AG92" i="26"/>
  <c r="AL14" i="26"/>
  <c r="AL48" i="26" s="1"/>
  <c r="AL51" i="26" s="1"/>
  <c r="AK15" i="26"/>
  <c r="AK16" i="26"/>
  <c r="AJ17" i="26"/>
  <c r="AJ24" i="26" s="1"/>
  <c r="AJ18" i="26"/>
  <c r="AJ50" i="26"/>
  <c r="AI80" i="26"/>
  <c r="AI84" i="26" s="1"/>
  <c r="AI82" i="26"/>
  <c r="AI20" i="26"/>
  <c r="AI22" i="26"/>
  <c r="AI64" i="26" s="1"/>
  <c r="AI52" i="26"/>
  <c r="AI56" i="26"/>
  <c r="AH60" i="26"/>
  <c r="AH58" i="26" s="1"/>
  <c r="AH112" i="26"/>
  <c r="AH115" i="26"/>
  <c r="AH118" i="26"/>
  <c r="U26" i="26"/>
  <c r="T79" i="26"/>
  <c r="S81" i="26"/>
  <c r="S91" i="26" s="1"/>
  <c r="S89" i="26" s="1"/>
  <c r="S87" i="26"/>
  <c r="S86" i="26"/>
  <c r="S66" i="26"/>
  <c r="S67" i="26"/>
  <c r="S70" i="26" s="1"/>
  <c r="S71" i="26" s="1"/>
  <c r="S69" i="26"/>
  <c r="S97" i="26" s="1"/>
  <c r="S92" i="26"/>
  <c r="X14" i="26"/>
  <c r="X48" i="26" s="1"/>
  <c r="X51" i="26" s="1"/>
  <c r="W15" i="26"/>
  <c r="W16" i="26"/>
  <c r="V17" i="26"/>
  <c r="V24" i="26" s="1"/>
  <c r="V18" i="26"/>
  <c r="V50" i="26"/>
  <c r="U80" i="26"/>
  <c r="U84" i="26" s="1"/>
  <c r="U82" i="26"/>
  <c r="U20" i="26"/>
  <c r="U22" i="26"/>
  <c r="U64" i="26" s="1"/>
  <c r="U36" i="26"/>
  <c r="U44" i="26" s="1"/>
  <c r="U52" i="26"/>
  <c r="U56" i="26"/>
  <c r="T60" i="26"/>
  <c r="T58" i="26" s="1"/>
  <c r="T112" i="26"/>
  <c r="T115" i="26"/>
  <c r="T118" i="26"/>
  <c r="G26" i="26"/>
  <c r="F79" i="26"/>
  <c r="E81" i="26"/>
  <c r="E91" i="26" s="1"/>
  <c r="E89" i="26" s="1"/>
  <c r="E87" i="26"/>
  <c r="E86" i="26"/>
  <c r="E66" i="26"/>
  <c r="E67" i="26"/>
  <c r="E70" i="26" s="1"/>
  <c r="E71" i="26" s="1"/>
  <c r="E69" i="26"/>
  <c r="E97" i="26" s="1"/>
  <c r="E92" i="26"/>
  <c r="J14" i="26"/>
  <c r="I15" i="26"/>
  <c r="I16" i="26"/>
  <c r="H17" i="26"/>
  <c r="H24" i="26" s="1"/>
  <c r="H18" i="26"/>
  <c r="H34" i="26"/>
  <c r="H50" i="26"/>
  <c r="G80" i="26"/>
  <c r="G84" i="26" s="1"/>
  <c r="G82" i="26"/>
  <c r="G20" i="26"/>
  <c r="G22" i="26"/>
  <c r="G64" i="26" s="1"/>
  <c r="G36" i="26"/>
  <c r="G44" i="26" s="1"/>
  <c r="G42" i="26" s="1"/>
  <c r="G40" i="26"/>
  <c r="G52" i="26"/>
  <c r="G56" i="26"/>
  <c r="F60" i="26"/>
  <c r="F58" i="26" s="1"/>
  <c r="F112" i="26"/>
  <c r="F115" i="26"/>
  <c r="F118" i="26"/>
  <c r="W37" i="26"/>
  <c r="V32" i="26"/>
  <c r="U35" i="26"/>
  <c r="U38" i="26" s="1"/>
  <c r="U39" i="26" s="1"/>
  <c r="BK37" i="26"/>
  <c r="BJ32" i="26"/>
  <c r="BJ92" i="26" s="1"/>
  <c r="BJ95" i="26" s="1"/>
  <c r="BJ99" i="26" s="1"/>
  <c r="BI34" i="26"/>
  <c r="BI35" i="26"/>
  <c r="BI38" i="26" s="1"/>
  <c r="BI39" i="26" s="1"/>
  <c r="AW37" i="26"/>
  <c r="AV32" i="26"/>
  <c r="AU34" i="26"/>
  <c r="AU35" i="26"/>
  <c r="AU38" i="26" s="1"/>
  <c r="AU39" i="26" s="1"/>
  <c r="AJ37" i="26"/>
  <c r="AI32" i="26"/>
  <c r="AH34" i="26"/>
  <c r="AH35" i="26"/>
  <c r="AH38" i="26" s="1"/>
  <c r="AH39" i="26" s="1"/>
  <c r="AG40" i="26"/>
  <c r="AG36" i="26"/>
  <c r="AG44" i="26" s="1"/>
  <c r="AG42" i="26" s="1"/>
  <c r="BL116" i="26"/>
  <c r="BL113" i="26"/>
  <c r="BL110" i="26"/>
  <c r="BL54" i="26"/>
  <c r="BL55" i="26" s="1"/>
  <c r="AX116" i="26"/>
  <c r="AX113" i="26"/>
  <c r="AX110" i="26"/>
  <c r="AX54" i="26"/>
  <c r="AX55" i="26" s="1"/>
  <c r="AV82" i="26"/>
  <c r="AV80" i="26"/>
  <c r="AV84" i="26" s="1"/>
  <c r="AJ116" i="26"/>
  <c r="AJ113" i="26"/>
  <c r="AJ110" i="26"/>
  <c r="AJ54" i="26"/>
  <c r="AJ55" i="26" s="1"/>
  <c r="AH82" i="26"/>
  <c r="AH80" i="26"/>
  <c r="AH84" i="26" s="1"/>
  <c r="V116" i="26"/>
  <c r="V113" i="26"/>
  <c r="V110" i="26"/>
  <c r="V54" i="26"/>
  <c r="V55" i="26" s="1"/>
  <c r="T82" i="26"/>
  <c r="T80" i="26"/>
  <c r="T84" i="26" s="1"/>
  <c r="H51" i="26"/>
  <c r="H35" i="26"/>
  <c r="H38" i="26" s="1"/>
  <c r="H39" i="26" s="1"/>
  <c r="F82" i="26"/>
  <c r="F80" i="26"/>
  <c r="F84" i="26" s="1"/>
  <c r="T40" i="26"/>
  <c r="U40" i="26" s="1"/>
  <c r="T36" i="26"/>
  <c r="T44" i="26" s="1"/>
  <c r="T42" i="26" s="1"/>
  <c r="BM49" i="26"/>
  <c r="BM8" i="26" s="1"/>
  <c r="BM51" i="26"/>
  <c r="AY49" i="26"/>
  <c r="AY8" i="26" s="1"/>
  <c r="AY51" i="26"/>
  <c r="AV64" i="26"/>
  <c r="AK49" i="26"/>
  <c r="AK8" i="26" s="1"/>
  <c r="AK51" i="26"/>
  <c r="AH64" i="26"/>
  <c r="W49" i="26"/>
  <c r="W8" i="26" s="1"/>
  <c r="W51" i="26"/>
  <c r="T64" i="26"/>
  <c r="I48" i="26"/>
  <c r="I32" i="26"/>
  <c r="F64" i="26"/>
  <c r="BO53" i="25"/>
  <c r="BA53" i="25"/>
  <c r="AM53" i="25"/>
  <c r="Y53" i="25"/>
  <c r="K53" i="25"/>
  <c r="Y37" i="25"/>
  <c r="K37" i="25"/>
  <c r="BI72" i="25"/>
  <c r="BI94" i="25"/>
  <c r="BI96" i="25" s="1"/>
  <c r="BI106" i="25" s="1"/>
  <c r="BI104" i="25" s="1"/>
  <c r="BI68" i="25"/>
  <c r="BI76" i="25" s="1"/>
  <c r="BI74" i="25" s="1"/>
  <c r="BI95" i="25"/>
  <c r="BI99" i="25" s="1"/>
  <c r="BJ81" i="25"/>
  <c r="BJ91" i="25" s="1"/>
  <c r="BJ89" i="25" s="1"/>
  <c r="BJ87" i="25"/>
  <c r="BN14" i="25"/>
  <c r="BN48" i="25" s="1"/>
  <c r="BN51" i="25" s="1"/>
  <c r="BM15" i="25"/>
  <c r="BM16" i="25"/>
  <c r="BL18" i="25"/>
  <c r="BL17" i="25"/>
  <c r="BL24" i="25" s="1"/>
  <c r="BL50" i="25"/>
  <c r="BK20" i="25"/>
  <c r="BK22" i="25"/>
  <c r="BK64" i="25" s="1"/>
  <c r="BK52" i="25"/>
  <c r="BK56" i="25"/>
  <c r="BJ64" i="25"/>
  <c r="BJ82" i="25"/>
  <c r="BJ80" i="25"/>
  <c r="BJ84" i="25" s="1"/>
  <c r="BJ60" i="25"/>
  <c r="BJ58" i="25" s="1"/>
  <c r="BJ112" i="25"/>
  <c r="BJ115" i="25"/>
  <c r="BJ118" i="25"/>
  <c r="AW26" i="25"/>
  <c r="AV79" i="25"/>
  <c r="AU81" i="25"/>
  <c r="AU91" i="25" s="1"/>
  <c r="AU89" i="25" s="1"/>
  <c r="AU87" i="25"/>
  <c r="AU86" i="25"/>
  <c r="AU66" i="25"/>
  <c r="AU67" i="25"/>
  <c r="AU70" i="25" s="1"/>
  <c r="AU71" i="25" s="1"/>
  <c r="AU92" i="25"/>
  <c r="AU69" i="25"/>
  <c r="AU97" i="25" s="1"/>
  <c r="AZ14" i="25"/>
  <c r="AZ48" i="25" s="1"/>
  <c r="AZ51" i="25" s="1"/>
  <c r="AY15" i="25"/>
  <c r="AY16" i="25"/>
  <c r="AX17" i="25"/>
  <c r="AX24" i="25" s="1"/>
  <c r="AX18" i="25"/>
  <c r="AX50" i="25"/>
  <c r="AW52" i="25"/>
  <c r="AW80" i="25"/>
  <c r="AW84" i="25" s="1"/>
  <c r="AW82" i="25"/>
  <c r="AW20" i="25"/>
  <c r="AW22" i="25" s="1"/>
  <c r="AG81" i="25"/>
  <c r="AG91" i="25" s="1"/>
  <c r="AG89" i="25" s="1"/>
  <c r="AG87" i="25"/>
  <c r="AH79" i="25"/>
  <c r="AI26" i="25"/>
  <c r="AG86" i="25"/>
  <c r="AG66" i="25"/>
  <c r="AG67" i="25"/>
  <c r="AG70" i="25" s="1"/>
  <c r="AG71" i="25" s="1"/>
  <c r="AG92" i="25"/>
  <c r="AG69" i="25"/>
  <c r="AG97" i="25" s="1"/>
  <c r="AL14" i="25"/>
  <c r="AL48" i="25" s="1"/>
  <c r="AL51" i="25" s="1"/>
  <c r="AK15" i="25"/>
  <c r="AK16" i="25"/>
  <c r="AJ17" i="25"/>
  <c r="AJ24" i="25" s="1"/>
  <c r="AJ18" i="25"/>
  <c r="AJ50" i="25"/>
  <c r="AI52" i="25"/>
  <c r="AI80" i="25"/>
  <c r="AI84" i="25" s="1"/>
  <c r="AI82" i="25"/>
  <c r="AI20" i="25"/>
  <c r="AI22" i="25"/>
  <c r="AI64" i="25" s="1"/>
  <c r="AI36" i="25"/>
  <c r="AI44" i="25" s="1"/>
  <c r="S66" i="25"/>
  <c r="S67" i="25"/>
  <c r="S70" i="25" s="1"/>
  <c r="S71" i="25" s="1"/>
  <c r="S92" i="25"/>
  <c r="S69" i="25"/>
  <c r="S97" i="25" s="1"/>
  <c r="S86" i="25"/>
  <c r="S81" i="25"/>
  <c r="S91" i="25" s="1"/>
  <c r="S89" i="25" s="1"/>
  <c r="S87" i="25"/>
  <c r="U26" i="25"/>
  <c r="T79" i="25"/>
  <c r="X14" i="25"/>
  <c r="W15" i="25"/>
  <c r="W16" i="25"/>
  <c r="V17" i="25"/>
  <c r="V24" i="25" s="1"/>
  <c r="V18" i="25"/>
  <c r="V50" i="25" s="1"/>
  <c r="V34" i="25"/>
  <c r="U20" i="25"/>
  <c r="U22" i="25"/>
  <c r="U64" i="25" s="1"/>
  <c r="U36" i="25"/>
  <c r="U44" i="25" s="1"/>
  <c r="U42" i="25" s="1"/>
  <c r="U40" i="25"/>
  <c r="U52" i="25"/>
  <c r="U80" i="25"/>
  <c r="U84" i="25" s="1"/>
  <c r="U82" i="25"/>
  <c r="E66" i="25"/>
  <c r="E67" i="25"/>
  <c r="E70" i="25" s="1"/>
  <c r="E71" i="25" s="1"/>
  <c r="E69" i="25"/>
  <c r="E97" i="25" s="1"/>
  <c r="E92" i="25"/>
  <c r="E81" i="25"/>
  <c r="E91" i="25" s="1"/>
  <c r="E89" i="25" s="1"/>
  <c r="E87" i="25"/>
  <c r="F79" i="25"/>
  <c r="G26" i="25"/>
  <c r="E86" i="25"/>
  <c r="J14" i="25"/>
  <c r="I15" i="25"/>
  <c r="I16" i="25"/>
  <c r="H18" i="25"/>
  <c r="H34" i="25"/>
  <c r="H50" i="25"/>
  <c r="H17" i="25"/>
  <c r="H24" i="25" s="1"/>
  <c r="G82" i="25"/>
  <c r="G80" i="25"/>
  <c r="G84" i="25" s="1"/>
  <c r="G20" i="25"/>
  <c r="G22" i="25"/>
  <c r="G64" i="25" s="1"/>
  <c r="BJ34" i="25"/>
  <c r="BJ35" i="25"/>
  <c r="BJ38" i="25" s="1"/>
  <c r="BJ39" i="25" s="1"/>
  <c r="BL37" i="25"/>
  <c r="BK32" i="25"/>
  <c r="BI36" i="25"/>
  <c r="BI44" i="25" s="1"/>
  <c r="BI42" i="25" s="1"/>
  <c r="BI40" i="25"/>
  <c r="AX37" i="25"/>
  <c r="AW32" i="25"/>
  <c r="AV34" i="25"/>
  <c r="AV35" i="25"/>
  <c r="AV38" i="25" s="1"/>
  <c r="AV39" i="25" s="1"/>
  <c r="AU36" i="25"/>
  <c r="AU44" i="25" s="1"/>
  <c r="AU42" i="25" s="1"/>
  <c r="AU40" i="25"/>
  <c r="AK37" i="25"/>
  <c r="AJ32" i="25"/>
  <c r="AI35" i="25"/>
  <c r="AI38" i="25" s="1"/>
  <c r="AI39" i="25" s="1"/>
  <c r="AJ39" i="25" s="1"/>
  <c r="BL116" i="25"/>
  <c r="BL113" i="25"/>
  <c r="BL110" i="25"/>
  <c r="BL54" i="25"/>
  <c r="BL55" i="25" s="1"/>
  <c r="AX116" i="25"/>
  <c r="AX113" i="25"/>
  <c r="AX110" i="25"/>
  <c r="AX54" i="25"/>
  <c r="AX55" i="25" s="1"/>
  <c r="AV56" i="25"/>
  <c r="AW56" i="25" s="1"/>
  <c r="AV52" i="25"/>
  <c r="AV82" i="25"/>
  <c r="AV80" i="25"/>
  <c r="AV84" i="25" s="1"/>
  <c r="AJ116" i="25"/>
  <c r="AJ113" i="25"/>
  <c r="AJ110" i="25"/>
  <c r="AJ54" i="25"/>
  <c r="AJ55" i="25" s="1"/>
  <c r="AH56" i="25"/>
  <c r="AI56" i="25" s="1"/>
  <c r="AH52" i="25"/>
  <c r="AH82" i="25"/>
  <c r="AH80" i="25"/>
  <c r="AH84" i="25" s="1"/>
  <c r="V116" i="25"/>
  <c r="V113" i="25"/>
  <c r="V110" i="25"/>
  <c r="V54" i="25"/>
  <c r="T82" i="25"/>
  <c r="T80" i="25"/>
  <c r="T84" i="25" s="1"/>
  <c r="T56" i="25"/>
  <c r="U56" i="25" s="1"/>
  <c r="T52" i="25"/>
  <c r="H116" i="25"/>
  <c r="H113" i="25"/>
  <c r="H110" i="25"/>
  <c r="H54" i="25"/>
  <c r="F56" i="25"/>
  <c r="F52" i="25"/>
  <c r="F40" i="25"/>
  <c r="F36" i="25"/>
  <c r="F44" i="25" s="1"/>
  <c r="F42" i="25" s="1"/>
  <c r="F80" i="25"/>
  <c r="F84" i="25" s="1"/>
  <c r="F82" i="25"/>
  <c r="AH40" i="25"/>
  <c r="AI40" i="25" s="1"/>
  <c r="AH36" i="25"/>
  <c r="AH44" i="25" s="1"/>
  <c r="AH42" i="25" s="1"/>
  <c r="U54" i="25"/>
  <c r="U55" i="25" s="1"/>
  <c r="V55" i="25" s="1"/>
  <c r="U110" i="25"/>
  <c r="U113" i="25"/>
  <c r="U116" i="25"/>
  <c r="G54" i="25"/>
  <c r="G55" i="25" s="1"/>
  <c r="H55" i="25" s="1"/>
  <c r="G110" i="25"/>
  <c r="G113" i="25"/>
  <c r="G116" i="25"/>
  <c r="BM49" i="25"/>
  <c r="BM8" i="25" s="1"/>
  <c r="BM51" i="25"/>
  <c r="BK77" i="25"/>
  <c r="BK26" i="25"/>
  <c r="AY49" i="25"/>
  <c r="AY8" i="25" s="1"/>
  <c r="AY51" i="25"/>
  <c r="AV64" i="25"/>
  <c r="AK49" i="25"/>
  <c r="AK8" i="25" s="1"/>
  <c r="AK51" i="25"/>
  <c r="AH64" i="25"/>
  <c r="W48" i="25"/>
  <c r="W32" i="25"/>
  <c r="T64" i="25"/>
  <c r="I48" i="25"/>
  <c r="I32" i="25"/>
  <c r="G50" i="25"/>
  <c r="G34" i="25"/>
  <c r="F64" i="25"/>
  <c r="BO53" i="24"/>
  <c r="BA53" i="24"/>
  <c r="AM53" i="24"/>
  <c r="Y53" i="24"/>
  <c r="K53" i="24"/>
  <c r="Y37" i="24"/>
  <c r="K37" i="24"/>
  <c r="BN14" i="24"/>
  <c r="BN48" i="24" s="1"/>
  <c r="BN51" i="24" s="1"/>
  <c r="BM15" i="24"/>
  <c r="BM16" i="24"/>
  <c r="BL17" i="24"/>
  <c r="BL24" i="24" s="1"/>
  <c r="BL77" i="24" s="1"/>
  <c r="BL18" i="24"/>
  <c r="BL50" i="24"/>
  <c r="BK52" i="24"/>
  <c r="BK56" i="24"/>
  <c r="BK77" i="24"/>
  <c r="BK20" i="24"/>
  <c r="BK22" i="24"/>
  <c r="BK64" i="24" s="1"/>
  <c r="BJ60" i="24"/>
  <c r="BJ58" i="24" s="1"/>
  <c r="BJ112" i="24"/>
  <c r="BJ115" i="24"/>
  <c r="BJ118" i="24"/>
  <c r="BI86" i="24"/>
  <c r="BJ86" i="24" s="1"/>
  <c r="BJ79" i="24"/>
  <c r="BK26" i="24"/>
  <c r="BI81" i="24"/>
  <c r="BI91" i="24" s="1"/>
  <c r="BI89" i="24" s="1"/>
  <c r="BI87" i="24"/>
  <c r="BI66" i="24"/>
  <c r="BI67" i="24"/>
  <c r="BI70" i="24" s="1"/>
  <c r="BI71" i="24" s="1"/>
  <c r="BI69" i="24"/>
  <c r="BI97" i="24" s="1"/>
  <c r="BI92" i="24"/>
  <c r="AU86" i="24"/>
  <c r="AU87" i="24"/>
  <c r="AU81" i="24"/>
  <c r="AU91" i="24" s="1"/>
  <c r="AU89" i="24" s="1"/>
  <c r="AW26" i="24"/>
  <c r="AV79" i="24"/>
  <c r="AU66" i="24"/>
  <c r="AU67" i="24"/>
  <c r="AU70" i="24" s="1"/>
  <c r="AU71" i="24" s="1"/>
  <c r="AU92" i="24"/>
  <c r="AU69" i="24"/>
  <c r="AU97" i="24" s="1"/>
  <c r="AZ14" i="24"/>
  <c r="AZ48" i="24" s="1"/>
  <c r="AZ51" i="24" s="1"/>
  <c r="AY15" i="24"/>
  <c r="AY16" i="24"/>
  <c r="AX17" i="24"/>
  <c r="AX24" i="24" s="1"/>
  <c r="AX18" i="24"/>
  <c r="AX50" i="24" s="1"/>
  <c r="AW20" i="24"/>
  <c r="AW22" i="24" s="1"/>
  <c r="AW64" i="24" s="1"/>
  <c r="AW52" i="24"/>
  <c r="AW56" i="24"/>
  <c r="AW80" i="24"/>
  <c r="AW84" i="24" s="1"/>
  <c r="AW82" i="24"/>
  <c r="AV60" i="24"/>
  <c r="AV58" i="24" s="1"/>
  <c r="AV112" i="24"/>
  <c r="AV115" i="24"/>
  <c r="AV118" i="24"/>
  <c r="AH79" i="24"/>
  <c r="AI26" i="24"/>
  <c r="AG81" i="24"/>
  <c r="AG91" i="24" s="1"/>
  <c r="AG89" i="24" s="1"/>
  <c r="AG87" i="24"/>
  <c r="AG86" i="24"/>
  <c r="AG66" i="24"/>
  <c r="AG67" i="24"/>
  <c r="AG70" i="24" s="1"/>
  <c r="AG71" i="24" s="1"/>
  <c r="AG69" i="24"/>
  <c r="AG97" i="24" s="1"/>
  <c r="AG92" i="24"/>
  <c r="AL14" i="24"/>
  <c r="AL48" i="24" s="1"/>
  <c r="AL51" i="24" s="1"/>
  <c r="AK15" i="24"/>
  <c r="AK16" i="24"/>
  <c r="AJ17" i="24"/>
  <c r="AJ24" i="24" s="1"/>
  <c r="AJ18" i="24"/>
  <c r="AJ50" i="24" s="1"/>
  <c r="AI20" i="24"/>
  <c r="AI22" i="24"/>
  <c r="AI64" i="24" s="1"/>
  <c r="AI52" i="24"/>
  <c r="AI80" i="24"/>
  <c r="AI84" i="24" s="1"/>
  <c r="AI82" i="24"/>
  <c r="S81" i="24"/>
  <c r="S91" i="24" s="1"/>
  <c r="S89" i="24" s="1"/>
  <c r="S87" i="24"/>
  <c r="U26" i="24"/>
  <c r="T79" i="24"/>
  <c r="S86" i="24"/>
  <c r="S66" i="24"/>
  <c r="S67" i="24"/>
  <c r="S70" i="24" s="1"/>
  <c r="S71" i="24" s="1"/>
  <c r="S69" i="24"/>
  <c r="S97" i="24" s="1"/>
  <c r="S92" i="24"/>
  <c r="X14" i="24"/>
  <c r="W15" i="24"/>
  <c r="W16" i="24"/>
  <c r="V17" i="24"/>
  <c r="V24" i="24" s="1"/>
  <c r="V18" i="24"/>
  <c r="V34" i="24"/>
  <c r="V50" i="24"/>
  <c r="U82" i="24"/>
  <c r="U80" i="24"/>
  <c r="U84" i="24" s="1"/>
  <c r="U20" i="24"/>
  <c r="U22" i="24" s="1"/>
  <c r="E86" i="24"/>
  <c r="F79" i="24"/>
  <c r="G26" i="24"/>
  <c r="E81" i="24"/>
  <c r="E91" i="24" s="1"/>
  <c r="E89" i="24" s="1"/>
  <c r="E87" i="24"/>
  <c r="E66" i="24"/>
  <c r="E67" i="24"/>
  <c r="E70" i="24" s="1"/>
  <c r="E71" i="24" s="1"/>
  <c r="E69" i="24"/>
  <c r="E97" i="24" s="1"/>
  <c r="E92" i="24"/>
  <c r="J14" i="24"/>
  <c r="I15" i="24"/>
  <c r="I16" i="24"/>
  <c r="H17" i="24"/>
  <c r="H24" i="24" s="1"/>
  <c r="H18" i="24"/>
  <c r="H50" i="24"/>
  <c r="H34" i="24"/>
  <c r="G80" i="24"/>
  <c r="G84" i="24" s="1"/>
  <c r="G82" i="24"/>
  <c r="G20" i="24"/>
  <c r="G22" i="24" s="1"/>
  <c r="BI36" i="24"/>
  <c r="BI44" i="24" s="1"/>
  <c r="BI42" i="24" s="1"/>
  <c r="BI40" i="24"/>
  <c r="BJ34" i="24"/>
  <c r="BJ35" i="24"/>
  <c r="BJ38" i="24" s="1"/>
  <c r="BJ39" i="24" s="1"/>
  <c r="BL37" i="24"/>
  <c r="BK32" i="24"/>
  <c r="AU40" i="24"/>
  <c r="AU36" i="24"/>
  <c r="AU44" i="24" s="1"/>
  <c r="AU42" i="24" s="1"/>
  <c r="AW32" i="24"/>
  <c r="AX37" i="24"/>
  <c r="AV34" i="24"/>
  <c r="AV35" i="24"/>
  <c r="AV38" i="24" s="1"/>
  <c r="AV39" i="24" s="1"/>
  <c r="AK37" i="24"/>
  <c r="AJ32" i="24"/>
  <c r="AJ34" i="24" s="1"/>
  <c r="BL116" i="24"/>
  <c r="BL113" i="24"/>
  <c r="BL110" i="24"/>
  <c r="BL54" i="24"/>
  <c r="BL55" i="24" s="1"/>
  <c r="AX116" i="24"/>
  <c r="AX113" i="24"/>
  <c r="AX110" i="24"/>
  <c r="AX54" i="24"/>
  <c r="AX55" i="24" s="1"/>
  <c r="AV82" i="24"/>
  <c r="AV80" i="24"/>
  <c r="AV84" i="24" s="1"/>
  <c r="AJ116" i="24"/>
  <c r="AJ113" i="24"/>
  <c r="AJ110" i="24"/>
  <c r="AJ54" i="24"/>
  <c r="AJ55" i="24" s="1"/>
  <c r="AH82" i="24"/>
  <c r="AH80" i="24"/>
  <c r="AH84" i="24" s="1"/>
  <c r="AH56" i="24"/>
  <c r="AI56" i="24" s="1"/>
  <c r="AH52" i="24"/>
  <c r="V116" i="24"/>
  <c r="V113" i="24"/>
  <c r="V110" i="24"/>
  <c r="V54" i="24"/>
  <c r="T82" i="24"/>
  <c r="T80" i="24"/>
  <c r="T84" i="24" s="1"/>
  <c r="T56" i="24"/>
  <c r="T52" i="24"/>
  <c r="H116" i="24"/>
  <c r="H113" i="24"/>
  <c r="H110" i="24"/>
  <c r="H54" i="24"/>
  <c r="F82" i="24"/>
  <c r="F80" i="24"/>
  <c r="F84" i="24" s="1"/>
  <c r="F56" i="24"/>
  <c r="F52" i="24"/>
  <c r="AH40" i="24"/>
  <c r="AH36" i="24"/>
  <c r="AH44" i="24" s="1"/>
  <c r="AH42" i="24" s="1"/>
  <c r="U54" i="24"/>
  <c r="U55" i="24" s="1"/>
  <c r="V55" i="24" s="1"/>
  <c r="U110" i="24"/>
  <c r="U113" i="24"/>
  <c r="U116" i="24"/>
  <c r="G54" i="24"/>
  <c r="G55" i="24" s="1"/>
  <c r="H55" i="24" s="1"/>
  <c r="G110" i="24"/>
  <c r="G113" i="24"/>
  <c r="G116" i="24"/>
  <c r="BM49" i="24"/>
  <c r="BM8" i="24" s="1"/>
  <c r="BM51" i="24"/>
  <c r="BJ64" i="24"/>
  <c r="AY49" i="24"/>
  <c r="AY8" i="24" s="1"/>
  <c r="AY51" i="24"/>
  <c r="AV22" i="24"/>
  <c r="AK49" i="24"/>
  <c r="AK8" i="24" s="1"/>
  <c r="AK51" i="24"/>
  <c r="AH64" i="24"/>
  <c r="W48" i="24"/>
  <c r="W32" i="24"/>
  <c r="U50" i="24"/>
  <c r="U34" i="24"/>
  <c r="T64" i="24"/>
  <c r="I32" i="24"/>
  <c r="I48" i="24"/>
  <c r="G50" i="24"/>
  <c r="G34" i="24"/>
  <c r="F64" i="24"/>
  <c r="AI35" i="24"/>
  <c r="AI38" i="24" s="1"/>
  <c r="AI39" i="24" s="1"/>
  <c r="AI34" i="24"/>
  <c r="BO53" i="23"/>
  <c r="BA53" i="23"/>
  <c r="AM53" i="23"/>
  <c r="Y53" i="23"/>
  <c r="K53" i="23"/>
  <c r="Y37" i="23"/>
  <c r="K37" i="23"/>
  <c r="BI86" i="23"/>
  <c r="BK26" i="23"/>
  <c r="BJ79" i="23"/>
  <c r="BI81" i="23"/>
  <c r="BI91" i="23" s="1"/>
  <c r="BI89" i="23" s="1"/>
  <c r="BI87" i="23"/>
  <c r="BI66" i="23"/>
  <c r="BI67" i="23"/>
  <c r="BI70" i="23" s="1"/>
  <c r="BI71" i="23" s="1"/>
  <c r="BI92" i="23"/>
  <c r="BI69" i="23"/>
  <c r="BI97" i="23" s="1"/>
  <c r="BN14" i="23"/>
  <c r="BN48" i="23" s="1"/>
  <c r="BN51" i="23" s="1"/>
  <c r="BM15" i="23"/>
  <c r="BM16" i="23"/>
  <c r="BL17" i="23"/>
  <c r="BL24" i="23" s="1"/>
  <c r="BL18" i="23"/>
  <c r="BL50" i="23" s="1"/>
  <c r="BK52" i="23"/>
  <c r="BK56" i="23"/>
  <c r="BK80" i="23"/>
  <c r="BK84" i="23" s="1"/>
  <c r="BK82" i="23"/>
  <c r="BK20" i="23"/>
  <c r="BK22" i="23" s="1"/>
  <c r="BJ60" i="23"/>
  <c r="BJ58" i="23" s="1"/>
  <c r="BJ112" i="23"/>
  <c r="BJ115" i="23"/>
  <c r="BJ118" i="23"/>
  <c r="AU86" i="23"/>
  <c r="AW26" i="23"/>
  <c r="AV79" i="23"/>
  <c r="AU81" i="23"/>
  <c r="AU91" i="23" s="1"/>
  <c r="AU89" i="23" s="1"/>
  <c r="AU87" i="23"/>
  <c r="AU66" i="23"/>
  <c r="AU67" i="23"/>
  <c r="AU70" i="23" s="1"/>
  <c r="AU71" i="23" s="1"/>
  <c r="AU92" i="23"/>
  <c r="AU69" i="23"/>
  <c r="AU97" i="23" s="1"/>
  <c r="AZ14" i="23"/>
  <c r="AZ48" i="23" s="1"/>
  <c r="AZ51" i="23" s="1"/>
  <c r="AY15" i="23"/>
  <c r="AY16" i="23"/>
  <c r="AX18" i="23"/>
  <c r="AX50" i="23"/>
  <c r="AX17" i="23"/>
  <c r="AX24" i="23" s="1"/>
  <c r="AW52" i="23"/>
  <c r="AW56" i="23"/>
  <c r="AW80" i="23"/>
  <c r="AW84" i="23" s="1"/>
  <c r="AW82" i="23"/>
  <c r="AW20" i="23"/>
  <c r="AW22" i="23" s="1"/>
  <c r="AV60" i="23"/>
  <c r="AV58" i="23" s="1"/>
  <c r="AV112" i="23"/>
  <c r="AV115" i="23"/>
  <c r="AV118" i="23"/>
  <c r="AG66" i="23"/>
  <c r="AG67" i="23"/>
  <c r="AG70" i="23" s="1"/>
  <c r="AG71" i="23" s="1"/>
  <c r="AG92" i="23"/>
  <c r="AG69" i="23"/>
  <c r="AG97" i="23" s="1"/>
  <c r="AG81" i="23"/>
  <c r="AG91" i="23" s="1"/>
  <c r="AG89" i="23" s="1"/>
  <c r="AG87" i="23"/>
  <c r="AH79" i="23"/>
  <c r="AI26" i="23"/>
  <c r="AG86" i="23"/>
  <c r="AL14" i="23"/>
  <c r="AL48" i="23" s="1"/>
  <c r="AL51" i="23" s="1"/>
  <c r="AK15" i="23"/>
  <c r="AK16" i="23"/>
  <c r="AJ18" i="23"/>
  <c r="AJ50" i="23" s="1"/>
  <c r="AJ17" i="23"/>
  <c r="AJ24" i="23" s="1"/>
  <c r="AI82" i="23"/>
  <c r="AI80" i="23"/>
  <c r="AI84" i="23" s="1"/>
  <c r="AI36" i="23"/>
  <c r="AI44" i="23" s="1"/>
  <c r="AI52" i="23"/>
  <c r="AI56" i="23"/>
  <c r="AI20" i="23"/>
  <c r="AI22" i="23" s="1"/>
  <c r="AH60" i="23"/>
  <c r="AH58" i="23" s="1"/>
  <c r="AH112" i="23"/>
  <c r="AH115" i="23"/>
  <c r="AH118" i="23"/>
  <c r="S66" i="23"/>
  <c r="S67" i="23"/>
  <c r="S70" i="23" s="1"/>
  <c r="S71" i="23" s="1"/>
  <c r="S92" i="23"/>
  <c r="S69" i="23"/>
  <c r="S97" i="23" s="1"/>
  <c r="S81" i="23"/>
  <c r="S91" i="23" s="1"/>
  <c r="S89" i="23" s="1"/>
  <c r="S87" i="23"/>
  <c r="T79" i="23"/>
  <c r="U26" i="23"/>
  <c r="S86" i="23"/>
  <c r="X14" i="23"/>
  <c r="W15" i="23"/>
  <c r="W16" i="23"/>
  <c r="V17" i="23"/>
  <c r="V24" i="23" s="1"/>
  <c r="V18" i="23"/>
  <c r="V34" i="23"/>
  <c r="V50" i="23"/>
  <c r="U80" i="23"/>
  <c r="U84" i="23" s="1"/>
  <c r="U82" i="23"/>
  <c r="U20" i="23"/>
  <c r="U22" i="23"/>
  <c r="U64" i="23" s="1"/>
  <c r="E81" i="23"/>
  <c r="E91" i="23" s="1"/>
  <c r="E89" i="23" s="1"/>
  <c r="E87" i="23"/>
  <c r="G26" i="23"/>
  <c r="F79" i="23"/>
  <c r="E86" i="23"/>
  <c r="E66" i="23"/>
  <c r="E67" i="23"/>
  <c r="E70" i="23" s="1"/>
  <c r="E71" i="23" s="1"/>
  <c r="E69" i="23"/>
  <c r="E97" i="23" s="1"/>
  <c r="E92" i="23"/>
  <c r="J14" i="23"/>
  <c r="I15" i="23"/>
  <c r="I16" i="23"/>
  <c r="H17" i="23"/>
  <c r="H24" i="23" s="1"/>
  <c r="H18" i="23"/>
  <c r="G80" i="23"/>
  <c r="G84" i="23" s="1"/>
  <c r="G82" i="23"/>
  <c r="G20" i="23"/>
  <c r="G22" i="23"/>
  <c r="G64" i="23" s="1"/>
  <c r="BL37" i="23"/>
  <c r="BK32" i="23"/>
  <c r="BJ34" i="23"/>
  <c r="BJ35" i="23"/>
  <c r="BJ38" i="23" s="1"/>
  <c r="BJ39" i="23" s="1"/>
  <c r="BI40" i="23"/>
  <c r="BI36" i="23"/>
  <c r="BI44" i="23" s="1"/>
  <c r="BI42" i="23" s="1"/>
  <c r="AX37" i="23"/>
  <c r="AW32" i="23"/>
  <c r="AV34" i="23"/>
  <c r="AV35" i="23"/>
  <c r="AV38" i="23" s="1"/>
  <c r="AV39" i="23" s="1"/>
  <c r="AU40" i="23"/>
  <c r="AU36" i="23"/>
  <c r="AU44" i="23" s="1"/>
  <c r="AU42" i="23" s="1"/>
  <c r="AK37" i="23"/>
  <c r="AJ32" i="23"/>
  <c r="AI35" i="23"/>
  <c r="AI38" i="23" s="1"/>
  <c r="AI39" i="23" s="1"/>
  <c r="AJ39" i="23" s="1"/>
  <c r="E60" i="23"/>
  <c r="E58" i="23" s="1"/>
  <c r="E112" i="23"/>
  <c r="E115" i="23"/>
  <c r="E118" i="23"/>
  <c r="BL116" i="23"/>
  <c r="BL113" i="23"/>
  <c r="BL110" i="23"/>
  <c r="BL54" i="23"/>
  <c r="BL55" i="23" s="1"/>
  <c r="BJ82" i="23"/>
  <c r="BJ80" i="23"/>
  <c r="BJ84" i="23" s="1"/>
  <c r="AX116" i="23"/>
  <c r="AX113" i="23"/>
  <c r="AX110" i="23"/>
  <c r="AX54" i="23"/>
  <c r="AX55" i="23" s="1"/>
  <c r="AV82" i="23"/>
  <c r="AV80" i="23"/>
  <c r="AV84" i="23" s="1"/>
  <c r="AJ116" i="23"/>
  <c r="AJ113" i="23"/>
  <c r="AJ110" i="23"/>
  <c r="AJ54" i="23"/>
  <c r="AJ55" i="23" s="1"/>
  <c r="AH80" i="23"/>
  <c r="AH84" i="23" s="1"/>
  <c r="AH82" i="23"/>
  <c r="V116" i="23"/>
  <c r="V113" i="23"/>
  <c r="V110" i="23"/>
  <c r="V54" i="23"/>
  <c r="T82" i="23"/>
  <c r="T80" i="23"/>
  <c r="T84" i="23" s="1"/>
  <c r="T40" i="23"/>
  <c r="T36" i="23"/>
  <c r="T44" i="23" s="1"/>
  <c r="T42" i="23" s="1"/>
  <c r="T56" i="23"/>
  <c r="T52" i="23"/>
  <c r="H116" i="23"/>
  <c r="H113" i="23"/>
  <c r="H110" i="23"/>
  <c r="H54" i="23"/>
  <c r="F80" i="23"/>
  <c r="F84" i="23" s="1"/>
  <c r="F82" i="23"/>
  <c r="F56" i="23"/>
  <c r="F52" i="23"/>
  <c r="F40" i="23"/>
  <c r="F36" i="23"/>
  <c r="F44" i="23" s="1"/>
  <c r="F42" i="23" s="1"/>
  <c r="AH40" i="23"/>
  <c r="AI40" i="23" s="1"/>
  <c r="AH36" i="23"/>
  <c r="AH44" i="23" s="1"/>
  <c r="AH42" i="23" s="1"/>
  <c r="U54" i="23"/>
  <c r="U55" i="23" s="1"/>
  <c r="V55" i="23" s="1"/>
  <c r="U110" i="23"/>
  <c r="U113" i="23"/>
  <c r="U116" i="23"/>
  <c r="G54" i="23"/>
  <c r="G55" i="23" s="1"/>
  <c r="H55" i="23" s="1"/>
  <c r="G110" i="23"/>
  <c r="G113" i="23"/>
  <c r="G116" i="23"/>
  <c r="BM49" i="23"/>
  <c r="BM8" i="23" s="1"/>
  <c r="BM51" i="23"/>
  <c r="BJ64" i="23"/>
  <c r="AY49" i="23"/>
  <c r="AY8" i="23" s="1"/>
  <c r="AY51" i="23"/>
  <c r="AV64" i="23"/>
  <c r="AK49" i="23"/>
  <c r="AK8" i="23" s="1"/>
  <c r="AK51" i="23"/>
  <c r="AH64" i="23"/>
  <c r="W48" i="23"/>
  <c r="W32" i="23"/>
  <c r="U34" i="23"/>
  <c r="U50" i="23"/>
  <c r="T64" i="23"/>
  <c r="I32" i="23"/>
  <c r="I48" i="23"/>
  <c r="G34" i="23"/>
  <c r="G50" i="23"/>
  <c r="F22" i="23"/>
  <c r="BI40" i="18"/>
  <c r="BI36" i="18"/>
  <c r="BI44" i="18" s="1"/>
  <c r="BI42" i="18" s="1"/>
  <c r="BJ35" i="18"/>
  <c r="BJ38" i="18" s="1"/>
  <c r="BJ39" i="18" s="1"/>
  <c r="BJ34" i="18"/>
  <c r="BK32" i="18"/>
  <c r="BL37" i="18"/>
  <c r="BO53" i="22"/>
  <c r="BA53" i="22"/>
  <c r="AM53" i="22"/>
  <c r="Y53" i="22"/>
  <c r="K53" i="22"/>
  <c r="Y37" i="22"/>
  <c r="K37" i="22"/>
  <c r="BI86" i="22"/>
  <c r="BK26" i="22"/>
  <c r="BJ79" i="22"/>
  <c r="BI87" i="22"/>
  <c r="BI81" i="22"/>
  <c r="BI91" i="22" s="1"/>
  <c r="BI89" i="22" s="1"/>
  <c r="BI66" i="22"/>
  <c r="BI67" i="22"/>
  <c r="BI70" i="22" s="1"/>
  <c r="BI71" i="22" s="1"/>
  <c r="BI69" i="22"/>
  <c r="BI97" i="22" s="1"/>
  <c r="BI92" i="22"/>
  <c r="BN14" i="22"/>
  <c r="BN48" i="22" s="1"/>
  <c r="BN51" i="22" s="1"/>
  <c r="BM15" i="22"/>
  <c r="BM16" i="22"/>
  <c r="BL17" i="22"/>
  <c r="BL24" i="22" s="1"/>
  <c r="BL18" i="22"/>
  <c r="BL50" i="22"/>
  <c r="BK52" i="22"/>
  <c r="BK80" i="22"/>
  <c r="BK84" i="22" s="1"/>
  <c r="BK82" i="22"/>
  <c r="BK20" i="22"/>
  <c r="BK22" i="22" s="1"/>
  <c r="BK64" i="22" s="1"/>
  <c r="AZ14" i="22"/>
  <c r="AZ48" i="22" s="1"/>
  <c r="AZ51" i="22" s="1"/>
  <c r="AY15" i="22"/>
  <c r="AY16" i="22"/>
  <c r="AX18" i="22"/>
  <c r="AX50" i="22" s="1"/>
  <c r="AX17" i="22"/>
  <c r="AX24" i="22" s="1"/>
  <c r="AW77" i="22"/>
  <c r="AW20" i="22"/>
  <c r="AW22" i="22"/>
  <c r="AW52" i="22"/>
  <c r="AW56" i="22"/>
  <c r="AV60" i="22"/>
  <c r="AV58" i="22" s="1"/>
  <c r="AV115" i="22"/>
  <c r="AV112" i="22"/>
  <c r="AV118" i="22"/>
  <c r="AV66" i="22"/>
  <c r="AV67" i="22"/>
  <c r="AV70" i="22" s="1"/>
  <c r="AV92" i="22"/>
  <c r="AV95" i="22" s="1"/>
  <c r="AV99" i="22" s="1"/>
  <c r="AV69" i="22"/>
  <c r="AV97" i="22" s="1"/>
  <c r="AU66" i="22"/>
  <c r="AU67" i="22"/>
  <c r="AU70" i="22" s="1"/>
  <c r="AU71" i="22" s="1"/>
  <c r="AV71" i="22" s="1"/>
  <c r="AU69" i="22"/>
  <c r="AU97" i="22" s="1"/>
  <c r="AU92" i="22"/>
  <c r="AU81" i="22"/>
  <c r="AU91" i="22" s="1"/>
  <c r="AU89" i="22" s="1"/>
  <c r="AU87" i="22"/>
  <c r="AW26" i="22"/>
  <c r="AV79" i="22"/>
  <c r="AU86" i="22"/>
  <c r="AV86" i="22" s="1"/>
  <c r="AH79" i="22"/>
  <c r="AI26" i="22"/>
  <c r="AG81" i="22"/>
  <c r="AG91" i="22" s="1"/>
  <c r="AG89" i="22" s="1"/>
  <c r="AG87" i="22"/>
  <c r="AG86" i="22"/>
  <c r="AG66" i="22"/>
  <c r="AG67" i="22"/>
  <c r="AG70" i="22" s="1"/>
  <c r="AG71" i="22" s="1"/>
  <c r="AG69" i="22"/>
  <c r="AG97" i="22" s="1"/>
  <c r="AG92" i="22"/>
  <c r="AL14" i="22"/>
  <c r="AL48" i="22" s="1"/>
  <c r="AL51" i="22" s="1"/>
  <c r="AK15" i="22"/>
  <c r="AK16" i="22"/>
  <c r="AJ17" i="22"/>
  <c r="AJ24" i="22" s="1"/>
  <c r="AJ18" i="22"/>
  <c r="AJ50" i="22" s="1"/>
  <c r="AI52" i="22"/>
  <c r="AI56" i="22"/>
  <c r="AI20" i="22"/>
  <c r="AI22" i="22" s="1"/>
  <c r="AI64" i="22" s="1"/>
  <c r="AI80" i="22"/>
  <c r="AI84" i="22" s="1"/>
  <c r="AI82" i="22"/>
  <c r="AI36" i="22"/>
  <c r="AI44" i="22" s="1"/>
  <c r="AH60" i="22"/>
  <c r="AH58" i="22" s="1"/>
  <c r="AH112" i="22"/>
  <c r="AH115" i="22"/>
  <c r="AH118" i="22"/>
  <c r="S66" i="22"/>
  <c r="S67" i="22"/>
  <c r="S70" i="22" s="1"/>
  <c r="S71" i="22" s="1"/>
  <c r="S69" i="22"/>
  <c r="S97" i="22" s="1"/>
  <c r="S92" i="22"/>
  <c r="S81" i="22"/>
  <c r="S91" i="22" s="1"/>
  <c r="S89" i="22" s="1"/>
  <c r="S87" i="22"/>
  <c r="T79" i="22"/>
  <c r="U26" i="22"/>
  <c r="S86" i="22"/>
  <c r="X14" i="22"/>
  <c r="W15" i="22"/>
  <c r="W16" i="22"/>
  <c r="V18" i="22"/>
  <c r="V50" i="22"/>
  <c r="V17" i="22"/>
  <c r="V24" i="22" s="1"/>
  <c r="V34" i="22"/>
  <c r="U82" i="22"/>
  <c r="U80" i="22"/>
  <c r="U84" i="22" s="1"/>
  <c r="U20" i="22"/>
  <c r="U22" i="22"/>
  <c r="U64" i="22" s="1"/>
  <c r="E66" i="22"/>
  <c r="E67" i="22"/>
  <c r="E70" i="22" s="1"/>
  <c r="E71" i="22" s="1"/>
  <c r="E69" i="22"/>
  <c r="E97" i="22" s="1"/>
  <c r="E92" i="22"/>
  <c r="E86" i="22"/>
  <c r="F79" i="22"/>
  <c r="G26" i="22"/>
  <c r="E81" i="22"/>
  <c r="E91" i="22" s="1"/>
  <c r="E89" i="22" s="1"/>
  <c r="E87" i="22"/>
  <c r="J14" i="22"/>
  <c r="I15" i="22"/>
  <c r="I16" i="22"/>
  <c r="H17" i="22"/>
  <c r="H24" i="22" s="1"/>
  <c r="H18" i="22"/>
  <c r="H50" i="22" s="1"/>
  <c r="H34" i="22"/>
  <c r="G80" i="22"/>
  <c r="G84" i="22" s="1"/>
  <c r="G82" i="22"/>
  <c r="G20" i="22"/>
  <c r="G22" i="22" s="1"/>
  <c r="G64" i="22" s="1"/>
  <c r="BL37" i="22"/>
  <c r="BK32" i="22"/>
  <c r="BJ34" i="22"/>
  <c r="BJ35" i="22"/>
  <c r="BJ38" i="22" s="1"/>
  <c r="BJ39" i="22" s="1"/>
  <c r="BI40" i="22"/>
  <c r="BI36" i="22"/>
  <c r="BI44" i="22" s="1"/>
  <c r="BI42" i="22" s="1"/>
  <c r="AX37" i="22"/>
  <c r="AW32" i="22"/>
  <c r="AV34" i="22"/>
  <c r="AV35" i="22"/>
  <c r="AV38" i="22" s="1"/>
  <c r="AV39" i="22" s="1"/>
  <c r="AU40" i="22"/>
  <c r="AU36" i="22"/>
  <c r="AU44" i="22" s="1"/>
  <c r="AU42" i="22" s="1"/>
  <c r="AK37" i="22"/>
  <c r="AJ32" i="22"/>
  <c r="AI35" i="22"/>
  <c r="AI38" i="22" s="1"/>
  <c r="AI39" i="22" s="1"/>
  <c r="BL110" i="22"/>
  <c r="BL116" i="22"/>
  <c r="BL113" i="22"/>
  <c r="BL54" i="22"/>
  <c r="BL55" i="22" s="1"/>
  <c r="BJ82" i="22"/>
  <c r="BJ80" i="22"/>
  <c r="BJ84" i="22" s="1"/>
  <c r="BJ56" i="22"/>
  <c r="BK56" i="22" s="1"/>
  <c r="BJ52" i="22"/>
  <c r="AX116" i="22"/>
  <c r="AX110" i="22"/>
  <c r="AX113" i="22"/>
  <c r="AX54" i="22"/>
  <c r="AX55" i="22" s="1"/>
  <c r="AJ116" i="22"/>
  <c r="AJ110" i="22"/>
  <c r="AJ113" i="22"/>
  <c r="AJ54" i="22"/>
  <c r="AJ55" i="22" s="1"/>
  <c r="AH82" i="22"/>
  <c r="AH80" i="22"/>
  <c r="AH84" i="22" s="1"/>
  <c r="V116" i="22"/>
  <c r="V110" i="22"/>
  <c r="V113" i="22"/>
  <c r="V54" i="22"/>
  <c r="T82" i="22"/>
  <c r="T80" i="22"/>
  <c r="T84" i="22" s="1"/>
  <c r="T56" i="22"/>
  <c r="T52" i="22"/>
  <c r="T40" i="22"/>
  <c r="T36" i="22"/>
  <c r="T44" i="22" s="1"/>
  <c r="T42" i="22" s="1"/>
  <c r="H110" i="22"/>
  <c r="H116" i="22"/>
  <c r="H113" i="22"/>
  <c r="H54" i="22"/>
  <c r="F56" i="22"/>
  <c r="F52" i="22"/>
  <c r="F82" i="22"/>
  <c r="F80" i="22"/>
  <c r="F84" i="22" s="1"/>
  <c r="AH40" i="22"/>
  <c r="AI40" i="22" s="1"/>
  <c r="AH36" i="22"/>
  <c r="AH44" i="22" s="1"/>
  <c r="AH42" i="22" s="1"/>
  <c r="U54" i="22"/>
  <c r="U55" i="22" s="1"/>
  <c r="V55" i="22" s="1"/>
  <c r="U110" i="22"/>
  <c r="U113" i="22"/>
  <c r="U116" i="22"/>
  <c r="G54" i="22"/>
  <c r="G55" i="22" s="1"/>
  <c r="H55" i="22" s="1"/>
  <c r="G110" i="22"/>
  <c r="G113" i="22"/>
  <c r="G116" i="22"/>
  <c r="BM49" i="22"/>
  <c r="BM8" i="22" s="1"/>
  <c r="BM51" i="22"/>
  <c r="BJ22" i="22"/>
  <c r="AY49" i="22"/>
  <c r="AY8" i="22" s="1"/>
  <c r="AY51" i="22"/>
  <c r="AK49" i="22"/>
  <c r="AK8" i="22" s="1"/>
  <c r="AK51" i="22"/>
  <c r="AH22" i="22"/>
  <c r="W48" i="22"/>
  <c r="W32" i="22"/>
  <c r="U50" i="22"/>
  <c r="U34" i="22"/>
  <c r="T22" i="22"/>
  <c r="I32" i="22"/>
  <c r="I48" i="22"/>
  <c r="G34" i="22"/>
  <c r="G50" i="22"/>
  <c r="F22" i="22"/>
  <c r="BJ66" i="18"/>
  <c r="BJ67" i="18"/>
  <c r="BJ70" i="18" s="1"/>
  <c r="BJ69" i="18"/>
  <c r="BJ97" i="18" s="1"/>
  <c r="BJ92" i="18"/>
  <c r="BJ95" i="18" s="1"/>
  <c r="BJ99" i="18" s="1"/>
  <c r="BJ60" i="18"/>
  <c r="BJ58" i="18" s="1"/>
  <c r="BJ112" i="18"/>
  <c r="BJ115" i="18"/>
  <c r="BJ118" i="18"/>
  <c r="BL51" i="18"/>
  <c r="BM15" i="18"/>
  <c r="BM48" i="18"/>
  <c r="BN14" i="18"/>
  <c r="BM16" i="18"/>
  <c r="BL17" i="18"/>
  <c r="BL24" i="18" s="1"/>
  <c r="BL77" i="18" s="1"/>
  <c r="BL18" i="18"/>
  <c r="BK77" i="18"/>
  <c r="BK20" i="18"/>
  <c r="BK22" i="18" s="1"/>
  <c r="BK52" i="18"/>
  <c r="BK56" i="18"/>
  <c r="BI66" i="18"/>
  <c r="BI67" i="18"/>
  <c r="BI70" i="18" s="1"/>
  <c r="BI71" i="18" s="1"/>
  <c r="BJ71" i="18" s="1"/>
  <c r="BI92" i="18"/>
  <c r="BI69" i="18"/>
  <c r="BI97" i="18" s="1"/>
  <c r="BI81" i="18"/>
  <c r="BI91" i="18" s="1"/>
  <c r="BI89" i="18" s="1"/>
  <c r="BI87" i="18"/>
  <c r="BK26" i="18"/>
  <c r="BJ79" i="18"/>
  <c r="BI86" i="18"/>
  <c r="BJ86" i="18" s="1"/>
  <c r="AU86" i="18"/>
  <c r="AU81" i="18"/>
  <c r="AU91" i="18" s="1"/>
  <c r="AU89" i="18" s="1"/>
  <c r="AU87" i="18"/>
  <c r="AV79" i="18"/>
  <c r="AW26" i="18"/>
  <c r="AU66" i="18"/>
  <c r="AU67" i="18"/>
  <c r="AU70" i="18" s="1"/>
  <c r="AU71" i="18" s="1"/>
  <c r="AU92" i="18"/>
  <c r="AU69" i="18"/>
  <c r="AU97" i="18" s="1"/>
  <c r="AX35" i="18"/>
  <c r="AX38" i="18" s="1"/>
  <c r="AX39" i="18" s="1"/>
  <c r="AY32" i="18"/>
  <c r="AZ14" i="18"/>
  <c r="AY15" i="18"/>
  <c r="AY16" i="18"/>
  <c r="AY48" i="18"/>
  <c r="AY51" i="18" s="1"/>
  <c r="AX17" i="18"/>
  <c r="AX24" i="18" s="1"/>
  <c r="AX18" i="18"/>
  <c r="AX34" i="18" s="1"/>
  <c r="AX50" i="18"/>
  <c r="AY49" i="18"/>
  <c r="AY8" i="18" s="1"/>
  <c r="AX51" i="18"/>
  <c r="AW82" i="18"/>
  <c r="AW80" i="18"/>
  <c r="AW84" i="18" s="1"/>
  <c r="AW20" i="18"/>
  <c r="AW22" i="18"/>
  <c r="AW64" i="18" s="1"/>
  <c r="AV80" i="18"/>
  <c r="AV84" i="18" s="1"/>
  <c r="AV82" i="18"/>
  <c r="AV40" i="18"/>
  <c r="AV36" i="18"/>
  <c r="AV44" i="18" s="1"/>
  <c r="AV42" i="18" s="1"/>
  <c r="AV56" i="18"/>
  <c r="AV52" i="18"/>
  <c r="AV64" i="18"/>
  <c r="AW34" i="18"/>
  <c r="AW50" i="18"/>
  <c r="AG66" i="18"/>
  <c r="AG69" i="18"/>
  <c r="AG97" i="18" s="1"/>
  <c r="AG67" i="18"/>
  <c r="AG70" i="18" s="1"/>
  <c r="AG71" i="18" s="1"/>
  <c r="AG92" i="18"/>
  <c r="AG87" i="18"/>
  <c r="AG81" i="18"/>
  <c r="AG91" i="18" s="1"/>
  <c r="AG89" i="18" s="1"/>
  <c r="AI26" i="18"/>
  <c r="AH79" i="18"/>
  <c r="AG86" i="18"/>
  <c r="AJ35" i="18"/>
  <c r="AJ38" i="18" s="1"/>
  <c r="AJ39" i="18" s="1"/>
  <c r="AL14" i="18"/>
  <c r="AK15" i="18"/>
  <c r="AK16" i="18"/>
  <c r="AK32" i="18"/>
  <c r="AK48" i="18"/>
  <c r="AK51" i="18" s="1"/>
  <c r="AJ17" i="18"/>
  <c r="AJ24" i="18" s="1"/>
  <c r="AJ18" i="18"/>
  <c r="AJ50" i="18" s="1"/>
  <c r="AJ34" i="18"/>
  <c r="AK49" i="18"/>
  <c r="AK8" i="18" s="1"/>
  <c r="AJ51" i="18"/>
  <c r="AI20" i="18"/>
  <c r="AI22" i="18"/>
  <c r="AI64" i="18" s="1"/>
  <c r="AI52" i="18"/>
  <c r="AI36" i="18"/>
  <c r="AI44" i="18" s="1"/>
  <c r="AI80" i="18"/>
  <c r="AI84" i="18" s="1"/>
  <c r="AI82" i="18"/>
  <c r="AG60" i="18"/>
  <c r="AG58" i="18" s="1"/>
  <c r="AG115" i="18"/>
  <c r="AG118" i="18"/>
  <c r="AG112" i="18"/>
  <c r="AH80" i="18"/>
  <c r="AH84" i="18" s="1"/>
  <c r="AH82" i="18"/>
  <c r="AH40" i="18"/>
  <c r="AH36" i="18"/>
  <c r="AH44" i="18" s="1"/>
  <c r="AH42" i="18" s="1"/>
  <c r="AH52" i="18"/>
  <c r="AH56" i="18"/>
  <c r="AH64" i="18"/>
  <c r="T79" i="18"/>
  <c r="U26" i="18"/>
  <c r="S81" i="18"/>
  <c r="S91" i="18" s="1"/>
  <c r="S89" i="18" s="1"/>
  <c r="S87" i="18"/>
  <c r="S86" i="18"/>
  <c r="S66" i="18"/>
  <c r="S69" i="18"/>
  <c r="S97" i="18" s="1"/>
  <c r="S92" i="18"/>
  <c r="S67" i="18"/>
  <c r="S70" i="18" s="1"/>
  <c r="S71" i="18" s="1"/>
  <c r="W15" i="18"/>
  <c r="W32" i="18"/>
  <c r="W35" i="18" s="1"/>
  <c r="W38" i="18" s="1"/>
  <c r="X14" i="18"/>
  <c r="W16" i="18"/>
  <c r="W48" i="18"/>
  <c r="W51" i="18" s="1"/>
  <c r="V18" i="18"/>
  <c r="V34" i="18"/>
  <c r="V17" i="18"/>
  <c r="V24" i="18" s="1"/>
  <c r="V50" i="18"/>
  <c r="W33" i="18"/>
  <c r="W7" i="18" s="1"/>
  <c r="V35" i="18"/>
  <c r="V38" i="18" s="1"/>
  <c r="V39" i="18" s="1"/>
  <c r="W39" i="18" s="1"/>
  <c r="W49" i="18"/>
  <c r="W8" i="18" s="1"/>
  <c r="V51" i="18"/>
  <c r="U80" i="18"/>
  <c r="U84" i="18" s="1"/>
  <c r="U82" i="18"/>
  <c r="U20" i="18"/>
  <c r="U22" i="18" s="1"/>
  <c r="U36" i="18"/>
  <c r="U44" i="18" s="1"/>
  <c r="U42" i="18" s="1"/>
  <c r="U40" i="18"/>
  <c r="U52" i="18"/>
  <c r="T80" i="18"/>
  <c r="T84" i="18" s="1"/>
  <c r="T82" i="18"/>
  <c r="T56" i="18"/>
  <c r="U56" i="18" s="1"/>
  <c r="T52" i="18"/>
  <c r="T64" i="18"/>
  <c r="E66" i="18"/>
  <c r="E69" i="18"/>
  <c r="E97" i="18" s="1"/>
  <c r="E92" i="18"/>
  <c r="E67" i="18"/>
  <c r="E70" i="18" s="1"/>
  <c r="E71" i="18" s="1"/>
  <c r="E81" i="18"/>
  <c r="E91" i="18" s="1"/>
  <c r="E89" i="18" s="1"/>
  <c r="E87" i="18"/>
  <c r="F79" i="18"/>
  <c r="G26" i="18"/>
  <c r="E86" i="18"/>
  <c r="F112" i="18"/>
  <c r="F115" i="18"/>
  <c r="F60" i="18"/>
  <c r="F58" i="18" s="1"/>
  <c r="F118" i="18"/>
  <c r="H35" i="18"/>
  <c r="H38" i="18" s="1"/>
  <c r="H39" i="18" s="1"/>
  <c r="H51" i="18"/>
  <c r="H17" i="18"/>
  <c r="H24" i="18" s="1"/>
  <c r="H18" i="18"/>
  <c r="H34" i="18"/>
  <c r="H50" i="18"/>
  <c r="I15" i="18"/>
  <c r="J14" i="18"/>
  <c r="I16" i="18"/>
  <c r="I32" i="18"/>
  <c r="I48" i="18"/>
  <c r="G80" i="18"/>
  <c r="G84" i="18" s="1"/>
  <c r="G82" i="18"/>
  <c r="G20" i="18"/>
  <c r="G22" i="18" s="1"/>
  <c r="G64" i="18" s="1"/>
  <c r="F80" i="18"/>
  <c r="F84" i="18" s="1"/>
  <c r="F82" i="18"/>
  <c r="F22" i="18"/>
  <c r="G34" i="18"/>
  <c r="G50" i="18"/>
  <c r="I49" i="36"/>
  <c r="I33" i="36"/>
  <c r="H34" i="36"/>
  <c r="H77" i="36"/>
  <c r="E64" i="36"/>
  <c r="I51" i="36"/>
  <c r="H36" i="36"/>
  <c r="H44" i="36" s="1"/>
  <c r="H42" i="36" s="1"/>
  <c r="I35" i="36"/>
  <c r="I38" i="36" s="1"/>
  <c r="I39" i="36" s="1"/>
  <c r="I18" i="36"/>
  <c r="I19" i="36" s="1"/>
  <c r="I17" i="36"/>
  <c r="I24" i="36" s="1"/>
  <c r="F67" i="36"/>
  <c r="F70" i="36" s="1"/>
  <c r="F95" i="36"/>
  <c r="F99" i="36" s="1"/>
  <c r="F69" i="36"/>
  <c r="F97" i="36" s="1"/>
  <c r="F66" i="36"/>
  <c r="F94" i="36" s="1"/>
  <c r="H50" i="36"/>
  <c r="G56" i="36"/>
  <c r="G52" i="36"/>
  <c r="G26" i="36"/>
  <c r="G79" i="36" s="1"/>
  <c r="H116" i="36"/>
  <c r="H110" i="36"/>
  <c r="H113" i="36"/>
  <c r="H54" i="36"/>
  <c r="H55" i="36" s="1"/>
  <c r="G80" i="36"/>
  <c r="G84" i="36" s="1"/>
  <c r="G82" i="36"/>
  <c r="F118" i="36"/>
  <c r="F112" i="36"/>
  <c r="F115" i="36"/>
  <c r="F60" i="36"/>
  <c r="F58" i="36" s="1"/>
  <c r="H20" i="36"/>
  <c r="F40" i="36"/>
  <c r="J16" i="36"/>
  <c r="J15" i="36"/>
  <c r="K14" i="36"/>
  <c r="J32" i="36"/>
  <c r="J48" i="36"/>
  <c r="E81" i="36"/>
  <c r="E91" i="36" s="1"/>
  <c r="E89" i="36" s="1"/>
  <c r="E87" i="36"/>
  <c r="E86" i="36"/>
  <c r="F86" i="36" s="1"/>
  <c r="F42" i="36"/>
  <c r="G22" i="36"/>
  <c r="I116" i="36"/>
  <c r="I110" i="36"/>
  <c r="I113" i="36"/>
  <c r="I54" i="36"/>
  <c r="M22" i="19"/>
  <c r="M20" i="19"/>
  <c r="H26" i="19"/>
  <c r="L26" i="19" s="1"/>
  <c r="K26" i="19"/>
  <c r="H25" i="19"/>
  <c r="L25" i="19" s="1"/>
  <c r="K25" i="19"/>
  <c r="H23" i="19"/>
  <c r="L23" i="19" s="1"/>
  <c r="K23" i="19"/>
  <c r="K24" i="19"/>
  <c r="H24" i="19"/>
  <c r="L24" i="19" s="1"/>
  <c r="K18" i="13"/>
  <c r="J20" i="13"/>
  <c r="J36" i="13"/>
  <c r="I38" i="13"/>
  <c r="I39" i="13" s="1"/>
  <c r="I12" i="13"/>
  <c r="H14" i="13"/>
  <c r="D15" i="13"/>
  <c r="E39" i="13"/>
  <c r="E40" i="13"/>
  <c r="F37" i="13"/>
  <c r="D40" i="13"/>
  <c r="D39" i="13"/>
  <c r="E31" i="13"/>
  <c r="D33" i="13"/>
  <c r="D34" i="13"/>
  <c r="D28" i="13"/>
  <c r="D27" i="13"/>
  <c r="E27" i="13"/>
  <c r="E28" i="13"/>
  <c r="F25" i="13"/>
  <c r="D22" i="13"/>
  <c r="D21" i="13"/>
  <c r="F19" i="13"/>
  <c r="E21" i="13"/>
  <c r="E22" i="13"/>
  <c r="E13" i="13"/>
  <c r="BP53" i="35" l="1"/>
  <c r="BN54" i="35"/>
  <c r="BN110" i="35"/>
  <c r="BN113" i="35"/>
  <c r="BN116" i="35"/>
  <c r="BB53" i="35"/>
  <c r="AZ54" i="35"/>
  <c r="AZ110" i="35"/>
  <c r="AZ113" i="35"/>
  <c r="AZ116" i="35"/>
  <c r="AN53" i="35"/>
  <c r="AL54" i="35"/>
  <c r="AL110" i="35"/>
  <c r="AL113" i="35"/>
  <c r="AL116" i="35"/>
  <c r="Z53" i="35"/>
  <c r="L53" i="35"/>
  <c r="Z37" i="35"/>
  <c r="L37" i="35"/>
  <c r="BO14" i="35"/>
  <c r="BO48" i="35" s="1"/>
  <c r="BO51" i="35" s="1"/>
  <c r="BN15" i="35"/>
  <c r="BN16" i="35"/>
  <c r="BM17" i="35"/>
  <c r="BM24" i="35" s="1"/>
  <c r="BM18" i="35"/>
  <c r="BM50" i="35"/>
  <c r="BL80" i="35"/>
  <c r="BL84" i="35" s="1"/>
  <c r="BL82" i="35"/>
  <c r="BL20" i="35"/>
  <c r="BL22" i="35"/>
  <c r="BL64" i="35" s="1"/>
  <c r="BL52" i="35"/>
  <c r="BL56" i="35"/>
  <c r="BK80" i="35"/>
  <c r="BK84" i="35" s="1"/>
  <c r="BK82" i="35"/>
  <c r="BK64" i="35"/>
  <c r="BK60" i="35"/>
  <c r="BK58" i="35" s="1"/>
  <c r="BK112" i="35"/>
  <c r="BK115" i="35"/>
  <c r="BK118" i="35"/>
  <c r="BJ94" i="35"/>
  <c r="BJ96" i="35" s="1"/>
  <c r="BJ106" i="35" s="1"/>
  <c r="BJ68" i="35"/>
  <c r="BJ76" i="35" s="1"/>
  <c r="BJ81" i="35"/>
  <c r="BJ91" i="35" s="1"/>
  <c r="BJ89" i="35" s="1"/>
  <c r="BJ87" i="35"/>
  <c r="BK79" i="35"/>
  <c r="BL26" i="35"/>
  <c r="BI94" i="35"/>
  <c r="BI96" i="35" s="1"/>
  <c r="BI106" i="35" s="1"/>
  <c r="BI104" i="35" s="1"/>
  <c r="BI72" i="35"/>
  <c r="BJ72" i="35" s="1"/>
  <c r="BI68" i="35"/>
  <c r="BI76" i="35" s="1"/>
  <c r="BI74" i="35" s="1"/>
  <c r="BI95" i="35"/>
  <c r="BI99" i="35" s="1"/>
  <c r="BA14" i="35"/>
  <c r="BA48" i="35" s="1"/>
  <c r="BA51" i="35" s="1"/>
  <c r="AZ15" i="35"/>
  <c r="AZ16" i="35"/>
  <c r="AY17" i="35"/>
  <c r="AY24" i="35" s="1"/>
  <c r="AY18" i="35"/>
  <c r="AY50" i="35"/>
  <c r="AX80" i="35"/>
  <c r="AX84" i="35" s="1"/>
  <c r="AX82" i="35"/>
  <c r="AX20" i="35"/>
  <c r="AX22" i="35" s="1"/>
  <c r="AX52" i="35"/>
  <c r="AX56" i="35"/>
  <c r="AW80" i="35"/>
  <c r="AW84" i="35" s="1"/>
  <c r="AW82" i="35"/>
  <c r="AW64" i="35"/>
  <c r="AW60" i="35"/>
  <c r="AW58" i="35" s="1"/>
  <c r="AW112" i="35"/>
  <c r="AW115" i="35"/>
  <c r="AW118" i="35"/>
  <c r="AV94" i="35"/>
  <c r="AV96" i="35" s="1"/>
  <c r="AV106" i="35" s="1"/>
  <c r="AV68" i="35"/>
  <c r="AV76" i="35" s="1"/>
  <c r="AW79" i="35"/>
  <c r="AX26" i="35"/>
  <c r="AV81" i="35"/>
  <c r="AV91" i="35" s="1"/>
  <c r="AV89" i="35" s="1"/>
  <c r="AV87" i="35"/>
  <c r="AU94" i="35"/>
  <c r="AU96" i="35" s="1"/>
  <c r="AU106" i="35" s="1"/>
  <c r="AU104" i="35" s="1"/>
  <c r="AU72" i="35"/>
  <c r="AV72" i="35" s="1"/>
  <c r="AU68" i="35"/>
  <c r="AU76" i="35" s="1"/>
  <c r="AU74" i="35" s="1"/>
  <c r="AU95" i="35"/>
  <c r="AU99" i="35" s="1"/>
  <c r="AI79" i="35"/>
  <c r="AJ26" i="35"/>
  <c r="AH81" i="35"/>
  <c r="AH91" i="35" s="1"/>
  <c r="AH89" i="35" s="1"/>
  <c r="AH87" i="35"/>
  <c r="AG94" i="35"/>
  <c r="AG96" i="35" s="1"/>
  <c r="AG106" i="35" s="1"/>
  <c r="AG104" i="35" s="1"/>
  <c r="AG72" i="35"/>
  <c r="AG68" i="35"/>
  <c r="AG76" i="35" s="1"/>
  <c r="AG74" i="35" s="1"/>
  <c r="AG95" i="35"/>
  <c r="AG99" i="35" s="1"/>
  <c r="AM14" i="35"/>
  <c r="AM48" i="35" s="1"/>
  <c r="AM51" i="35" s="1"/>
  <c r="AL15" i="35"/>
  <c r="AL16" i="35"/>
  <c r="AK17" i="35"/>
  <c r="AK24" i="35" s="1"/>
  <c r="AK77" i="35" s="1"/>
  <c r="AK18" i="35"/>
  <c r="AK50" i="35"/>
  <c r="AK25" i="35"/>
  <c r="AJ77" i="35"/>
  <c r="AK19" i="35"/>
  <c r="AJ20" i="35"/>
  <c r="AJ22" i="35"/>
  <c r="AJ52" i="35"/>
  <c r="AJ56" i="35"/>
  <c r="AJ36" i="35"/>
  <c r="AJ44" i="35" s="1"/>
  <c r="AI66" i="35"/>
  <c r="AI67" i="35"/>
  <c r="AI70" i="35" s="1"/>
  <c r="AI69" i="35"/>
  <c r="AI97" i="35" s="1"/>
  <c r="AI92" i="35"/>
  <c r="AI95" i="35" s="1"/>
  <c r="AI99" i="35" s="1"/>
  <c r="AI60" i="35"/>
  <c r="AI58" i="35" s="1"/>
  <c r="AI112" i="35"/>
  <c r="AI115" i="35"/>
  <c r="AI118" i="35"/>
  <c r="V26" i="35"/>
  <c r="U79" i="35"/>
  <c r="T81" i="35"/>
  <c r="T91" i="35" s="1"/>
  <c r="T89" i="35" s="1"/>
  <c r="T87" i="35"/>
  <c r="S94" i="35"/>
  <c r="S96" i="35" s="1"/>
  <c r="S106" i="35" s="1"/>
  <c r="S104" i="35" s="1"/>
  <c r="S72" i="35"/>
  <c r="S68" i="35"/>
  <c r="S76" i="35" s="1"/>
  <c r="S74" i="35" s="1"/>
  <c r="S95" i="35"/>
  <c r="S99" i="35" s="1"/>
  <c r="Y14" i="35"/>
  <c r="X15" i="35"/>
  <c r="X16" i="35"/>
  <c r="W17" i="35"/>
  <c r="W24" i="35" s="1"/>
  <c r="W77" i="35" s="1"/>
  <c r="W18" i="35"/>
  <c r="W34" i="35"/>
  <c r="W50" i="35"/>
  <c r="W25" i="35"/>
  <c r="V77" i="35"/>
  <c r="W19" i="35"/>
  <c r="V20" i="35"/>
  <c r="V22" i="35"/>
  <c r="V52" i="35"/>
  <c r="V56" i="35"/>
  <c r="V36" i="35"/>
  <c r="V44" i="35" s="1"/>
  <c r="V42" i="35" s="1"/>
  <c r="V40" i="35"/>
  <c r="U66" i="35"/>
  <c r="U67" i="35"/>
  <c r="U70" i="35" s="1"/>
  <c r="U69" i="35"/>
  <c r="U97" i="35" s="1"/>
  <c r="U92" i="35"/>
  <c r="U95" i="35" s="1"/>
  <c r="U99" i="35" s="1"/>
  <c r="U60" i="35"/>
  <c r="U58" i="35" s="1"/>
  <c r="U112" i="35"/>
  <c r="U115" i="35"/>
  <c r="U118" i="35"/>
  <c r="I90" i="35"/>
  <c r="N90" i="35"/>
  <c r="E94" i="35"/>
  <c r="E96" i="35" s="1"/>
  <c r="E106" i="35" s="1"/>
  <c r="E104" i="35" s="1"/>
  <c r="E72" i="35"/>
  <c r="E68" i="35"/>
  <c r="E76" i="35" s="1"/>
  <c r="E74" i="35" s="1"/>
  <c r="E95" i="35"/>
  <c r="E99" i="35" s="1"/>
  <c r="K14" i="35"/>
  <c r="J15" i="35"/>
  <c r="J16" i="35"/>
  <c r="I17" i="35"/>
  <c r="I24" i="35" s="1"/>
  <c r="I77" i="35" s="1"/>
  <c r="I18" i="35"/>
  <c r="I50" i="35"/>
  <c r="I34" i="35"/>
  <c r="I25" i="35"/>
  <c r="H77" i="35"/>
  <c r="I19" i="35"/>
  <c r="H20" i="35"/>
  <c r="H22" i="35" s="1"/>
  <c r="H52" i="35"/>
  <c r="H56" i="35"/>
  <c r="H40" i="35"/>
  <c r="H36" i="35"/>
  <c r="H44" i="35" s="1"/>
  <c r="H42" i="35" s="1"/>
  <c r="I78" i="35"/>
  <c r="I6" i="35" s="1"/>
  <c r="G80" i="35"/>
  <c r="G84" i="35" s="1"/>
  <c r="G82" i="35"/>
  <c r="G79" i="35"/>
  <c r="H26" i="35"/>
  <c r="G66" i="35"/>
  <c r="G67" i="35"/>
  <c r="G70" i="35" s="1"/>
  <c r="G69" i="35"/>
  <c r="G97" i="35" s="1"/>
  <c r="G92" i="35"/>
  <c r="G95" i="35" s="1"/>
  <c r="G99" i="35" s="1"/>
  <c r="G60" i="35"/>
  <c r="G58" i="35" s="1"/>
  <c r="G112" i="35"/>
  <c r="G115" i="35"/>
  <c r="G118" i="35"/>
  <c r="BK34" i="35"/>
  <c r="BK35" i="35"/>
  <c r="BK38" i="35" s="1"/>
  <c r="BK39" i="35" s="1"/>
  <c r="BL32" i="35"/>
  <c r="BM37" i="35"/>
  <c r="BJ40" i="35"/>
  <c r="BJ36" i="35"/>
  <c r="BJ44" i="35" s="1"/>
  <c r="BJ42" i="35" s="1"/>
  <c r="AY37" i="35"/>
  <c r="AX32" i="35"/>
  <c r="AW34" i="35"/>
  <c r="AW35" i="35"/>
  <c r="AW38" i="35" s="1"/>
  <c r="AW39" i="35" s="1"/>
  <c r="AV40" i="35"/>
  <c r="AV36" i="35"/>
  <c r="AV44" i="35" s="1"/>
  <c r="AV42" i="35" s="1"/>
  <c r="AK32" i="35"/>
  <c r="AL37" i="35"/>
  <c r="AK33" i="35"/>
  <c r="AK7" i="35" s="1"/>
  <c r="AJ35" i="35"/>
  <c r="AJ38" i="35" s="1"/>
  <c r="AJ39" i="35" s="1"/>
  <c r="BM116" i="35"/>
  <c r="BM113" i="35"/>
  <c r="BM110" i="35"/>
  <c r="BM54" i="35"/>
  <c r="BM55" i="35" s="1"/>
  <c r="BN55" i="35" s="1"/>
  <c r="AY116" i="35"/>
  <c r="AY113" i="35"/>
  <c r="AY110" i="35"/>
  <c r="AY54" i="35"/>
  <c r="AY55" i="35" s="1"/>
  <c r="AZ55" i="35" s="1"/>
  <c r="AK116" i="35"/>
  <c r="AK113" i="35"/>
  <c r="AK110" i="35"/>
  <c r="AK54" i="35"/>
  <c r="AK55" i="35" s="1"/>
  <c r="AL55" i="35" s="1"/>
  <c r="AH92" i="35"/>
  <c r="AH69" i="35"/>
  <c r="AH97" i="35" s="1"/>
  <c r="AH67" i="35"/>
  <c r="AH70" i="35" s="1"/>
  <c r="AH71" i="35" s="1"/>
  <c r="AI71" i="35" s="1"/>
  <c r="AH66" i="35"/>
  <c r="W33" i="35"/>
  <c r="W7" i="35" s="1"/>
  <c r="W35" i="35"/>
  <c r="W38" i="35" s="1"/>
  <c r="W39" i="35" s="1"/>
  <c r="W49" i="35"/>
  <c r="W8" i="35" s="1"/>
  <c r="W51" i="35"/>
  <c r="T92" i="35"/>
  <c r="T69" i="35"/>
  <c r="T97" i="35" s="1"/>
  <c r="T67" i="35"/>
  <c r="T70" i="35" s="1"/>
  <c r="T71" i="35" s="1"/>
  <c r="U71" i="35" s="1"/>
  <c r="T66" i="35"/>
  <c r="I33" i="35"/>
  <c r="I7" i="35" s="1"/>
  <c r="I35" i="35"/>
  <c r="I38" i="35" s="1"/>
  <c r="I39" i="35" s="1"/>
  <c r="I49" i="35"/>
  <c r="I8" i="35" s="1"/>
  <c r="I51" i="35"/>
  <c r="F92" i="35"/>
  <c r="F69" i="35"/>
  <c r="F97" i="35" s="1"/>
  <c r="F67" i="35"/>
  <c r="F70" i="35" s="1"/>
  <c r="F71" i="35" s="1"/>
  <c r="G71" i="35" s="1"/>
  <c r="F66" i="35"/>
  <c r="AI40" i="35"/>
  <c r="AI36" i="35"/>
  <c r="AI44" i="35" s="1"/>
  <c r="AI42" i="35" s="1"/>
  <c r="F86" i="35"/>
  <c r="G86" i="35" s="1"/>
  <c r="AH86" i="35"/>
  <c r="AI86" i="35" s="1"/>
  <c r="T86" i="35"/>
  <c r="U86" i="35" s="1"/>
  <c r="X32" i="35"/>
  <c r="X35" i="35" s="1"/>
  <c r="X38" i="35" s="1"/>
  <c r="X48" i="35"/>
  <c r="X51" i="35" s="1"/>
  <c r="N88" i="35"/>
  <c r="I88" i="35"/>
  <c r="J48" i="35"/>
  <c r="J51" i="35" s="1"/>
  <c r="J32" i="35"/>
  <c r="J35" i="35" s="1"/>
  <c r="J38" i="35" s="1"/>
  <c r="BP53" i="34"/>
  <c r="BN54" i="34"/>
  <c r="BN110" i="34"/>
  <c r="BN113" i="34"/>
  <c r="BN116" i="34"/>
  <c r="BB53" i="34"/>
  <c r="AZ54" i="34"/>
  <c r="AZ110" i="34"/>
  <c r="AZ113" i="34"/>
  <c r="AZ116" i="34"/>
  <c r="AN53" i="34"/>
  <c r="AL54" i="34"/>
  <c r="AL110" i="34"/>
  <c r="AL113" i="34"/>
  <c r="AL116" i="34"/>
  <c r="Z53" i="34"/>
  <c r="L53" i="34"/>
  <c r="Z37" i="34"/>
  <c r="L37" i="34"/>
  <c r="BO14" i="34"/>
  <c r="BO48" i="34" s="1"/>
  <c r="BO51" i="34" s="1"/>
  <c r="BN15" i="34"/>
  <c r="BN16" i="34"/>
  <c r="BM17" i="34"/>
  <c r="BM24" i="34" s="1"/>
  <c r="BM18" i="34"/>
  <c r="BM50" i="34"/>
  <c r="BL82" i="34"/>
  <c r="BL80" i="34"/>
  <c r="BL84" i="34" s="1"/>
  <c r="BL20" i="34"/>
  <c r="BL22" i="34" s="1"/>
  <c r="BL52" i="34"/>
  <c r="BL56" i="34"/>
  <c r="BK82" i="34"/>
  <c r="BK80" i="34"/>
  <c r="BK84" i="34" s="1"/>
  <c r="BK64" i="34"/>
  <c r="BK60" i="34"/>
  <c r="BK58" i="34" s="1"/>
  <c r="BK112" i="34"/>
  <c r="BK115" i="34"/>
  <c r="BK118" i="34"/>
  <c r="BJ94" i="34"/>
  <c r="BJ96" i="34" s="1"/>
  <c r="BJ106" i="34" s="1"/>
  <c r="BJ68" i="34"/>
  <c r="BJ76" i="34" s="1"/>
  <c r="BJ81" i="34"/>
  <c r="BJ91" i="34" s="1"/>
  <c r="BJ89" i="34" s="1"/>
  <c r="BJ87" i="34"/>
  <c r="BK79" i="34"/>
  <c r="BL26" i="34"/>
  <c r="BI94" i="34"/>
  <c r="BI96" i="34" s="1"/>
  <c r="BI106" i="34" s="1"/>
  <c r="BI104" i="34" s="1"/>
  <c r="BI72" i="34"/>
  <c r="BJ72" i="34" s="1"/>
  <c r="BJ102" i="34" s="1"/>
  <c r="BI68" i="34"/>
  <c r="BI76" i="34" s="1"/>
  <c r="BI74" i="34" s="1"/>
  <c r="BI95" i="34"/>
  <c r="BI99" i="34" s="1"/>
  <c r="BA14" i="34"/>
  <c r="BA48" i="34" s="1"/>
  <c r="BA51" i="34" s="1"/>
  <c r="AZ15" i="34"/>
  <c r="AZ16" i="34"/>
  <c r="AY17" i="34"/>
  <c r="AY24" i="34" s="1"/>
  <c r="AY18" i="34"/>
  <c r="AY50" i="34"/>
  <c r="AX80" i="34"/>
  <c r="AX84" i="34" s="1"/>
  <c r="AX82" i="34"/>
  <c r="AX20" i="34"/>
  <c r="AX22" i="34"/>
  <c r="AX64" i="34" s="1"/>
  <c r="AX52" i="34"/>
  <c r="AX56" i="34"/>
  <c r="AW80" i="34"/>
  <c r="AW84" i="34" s="1"/>
  <c r="AW82" i="34"/>
  <c r="AW64" i="34"/>
  <c r="AW60" i="34"/>
  <c r="AW58" i="34" s="1"/>
  <c r="AW112" i="34"/>
  <c r="AW115" i="34"/>
  <c r="AW118" i="34"/>
  <c r="AV94" i="34"/>
  <c r="AV96" i="34" s="1"/>
  <c r="AV106" i="34" s="1"/>
  <c r="AV68" i="34"/>
  <c r="AV76" i="34" s="1"/>
  <c r="AV87" i="34"/>
  <c r="AV81" i="34"/>
  <c r="AV91" i="34" s="1"/>
  <c r="AV89" i="34" s="1"/>
  <c r="AX26" i="34"/>
  <c r="AW79" i="34"/>
  <c r="AU94" i="34"/>
  <c r="AU96" i="34" s="1"/>
  <c r="AU106" i="34" s="1"/>
  <c r="AU104" i="34" s="1"/>
  <c r="AU72" i="34"/>
  <c r="AV72" i="34" s="1"/>
  <c r="AV102" i="34" s="1"/>
  <c r="AU68" i="34"/>
  <c r="AU76" i="34" s="1"/>
  <c r="AU74" i="34" s="1"/>
  <c r="AU95" i="34"/>
  <c r="AU99" i="34" s="1"/>
  <c r="AI79" i="34"/>
  <c r="AJ26" i="34"/>
  <c r="AH81" i="34"/>
  <c r="AH91" i="34" s="1"/>
  <c r="AH89" i="34" s="1"/>
  <c r="AH87" i="34"/>
  <c r="AG94" i="34"/>
  <c r="AG96" i="34" s="1"/>
  <c r="AG106" i="34" s="1"/>
  <c r="AG104" i="34" s="1"/>
  <c r="AG72" i="34"/>
  <c r="AG68" i="34"/>
  <c r="AG76" i="34" s="1"/>
  <c r="AG74" i="34" s="1"/>
  <c r="AG95" i="34"/>
  <c r="AG99" i="34" s="1"/>
  <c r="AM14" i="34"/>
  <c r="AM48" i="34" s="1"/>
  <c r="AM51" i="34" s="1"/>
  <c r="AL15" i="34"/>
  <c r="AL16" i="34"/>
  <c r="AK17" i="34"/>
  <c r="AK24" i="34" s="1"/>
  <c r="AK77" i="34" s="1"/>
  <c r="AK18" i="34"/>
  <c r="AK50" i="34"/>
  <c r="AK25" i="34"/>
  <c r="AJ77" i="34"/>
  <c r="AK19" i="34"/>
  <c r="AJ20" i="34"/>
  <c r="AJ22" i="34"/>
  <c r="AJ52" i="34"/>
  <c r="AJ56" i="34"/>
  <c r="AJ36" i="34"/>
  <c r="AJ44" i="34" s="1"/>
  <c r="AI66" i="34"/>
  <c r="AI67" i="34"/>
  <c r="AI70" i="34" s="1"/>
  <c r="AI69" i="34"/>
  <c r="AI97" i="34" s="1"/>
  <c r="AI92" i="34"/>
  <c r="AI95" i="34" s="1"/>
  <c r="AI99" i="34" s="1"/>
  <c r="AI60" i="34"/>
  <c r="AI58" i="34" s="1"/>
  <c r="AI112" i="34"/>
  <c r="AI115" i="34"/>
  <c r="AI118" i="34"/>
  <c r="Y14" i="34"/>
  <c r="X15" i="34"/>
  <c r="X16" i="34"/>
  <c r="W17" i="34"/>
  <c r="W24" i="34" s="1"/>
  <c r="W18" i="34"/>
  <c r="W50" i="34"/>
  <c r="W34" i="34"/>
  <c r="V80" i="34"/>
  <c r="V84" i="34" s="1"/>
  <c r="V82" i="34"/>
  <c r="V20" i="34"/>
  <c r="V22" i="34"/>
  <c r="V52" i="34"/>
  <c r="V56" i="34"/>
  <c r="V36" i="34"/>
  <c r="V44" i="34" s="1"/>
  <c r="V42" i="34" s="1"/>
  <c r="V40" i="34"/>
  <c r="U80" i="34"/>
  <c r="U84" i="34" s="1"/>
  <c r="U82" i="34"/>
  <c r="U66" i="34"/>
  <c r="U67" i="34"/>
  <c r="U70" i="34" s="1"/>
  <c r="U69" i="34"/>
  <c r="U97" i="34" s="1"/>
  <c r="U92" i="34"/>
  <c r="U95" i="34" s="1"/>
  <c r="U99" i="34" s="1"/>
  <c r="U60" i="34"/>
  <c r="U58" i="34" s="1"/>
  <c r="U112" i="34"/>
  <c r="U115" i="34"/>
  <c r="U118" i="34"/>
  <c r="V26" i="34"/>
  <c r="U79" i="34"/>
  <c r="T87" i="34"/>
  <c r="T81" i="34"/>
  <c r="T91" i="34" s="1"/>
  <c r="T89" i="34" s="1"/>
  <c r="S94" i="34"/>
  <c r="S96" i="34" s="1"/>
  <c r="S106" i="34" s="1"/>
  <c r="S104" i="34" s="1"/>
  <c r="S72" i="34"/>
  <c r="S68" i="34"/>
  <c r="S76" i="34" s="1"/>
  <c r="S74" i="34" s="1"/>
  <c r="S95" i="34"/>
  <c r="S99" i="34" s="1"/>
  <c r="K14" i="34"/>
  <c r="J15" i="34"/>
  <c r="J16" i="34"/>
  <c r="I17" i="34"/>
  <c r="I24" i="34" s="1"/>
  <c r="I18" i="34"/>
  <c r="I34" i="34"/>
  <c r="I50" i="34"/>
  <c r="H80" i="34"/>
  <c r="H84" i="34" s="1"/>
  <c r="H82" i="34"/>
  <c r="H20" i="34"/>
  <c r="H22" i="34"/>
  <c r="H64" i="34" s="1"/>
  <c r="H52" i="34"/>
  <c r="H56" i="34"/>
  <c r="H36" i="34"/>
  <c r="H44" i="34" s="1"/>
  <c r="H42" i="34" s="1"/>
  <c r="H40" i="34"/>
  <c r="G79" i="34"/>
  <c r="H26" i="34"/>
  <c r="G80" i="34"/>
  <c r="G84" i="34" s="1"/>
  <c r="G82" i="34"/>
  <c r="G64" i="34"/>
  <c r="G60" i="34"/>
  <c r="G58" i="34" s="1"/>
  <c r="G112" i="34"/>
  <c r="G115" i="34"/>
  <c r="G118" i="34"/>
  <c r="F94" i="34"/>
  <c r="F96" i="34" s="1"/>
  <c r="F106" i="34" s="1"/>
  <c r="F68" i="34"/>
  <c r="F76" i="34" s="1"/>
  <c r="N90" i="34"/>
  <c r="I90" i="34"/>
  <c r="E72" i="34"/>
  <c r="F72" i="34" s="1"/>
  <c r="F102" i="34" s="1"/>
  <c r="E94" i="34"/>
  <c r="E96" i="34" s="1"/>
  <c r="E106" i="34" s="1"/>
  <c r="E104" i="34" s="1"/>
  <c r="E68" i="34"/>
  <c r="E76" i="34" s="1"/>
  <c r="E74" i="34" s="1"/>
  <c r="E95" i="34"/>
  <c r="E99" i="34" s="1"/>
  <c r="BJ36" i="34"/>
  <c r="BJ44" i="34" s="1"/>
  <c r="BJ42" i="34" s="1"/>
  <c r="BJ40" i="34"/>
  <c r="BL32" i="34"/>
  <c r="BM37" i="34"/>
  <c r="BK34" i="34"/>
  <c r="BK35" i="34"/>
  <c r="BK38" i="34" s="1"/>
  <c r="BK39" i="34" s="1"/>
  <c r="AV40" i="34"/>
  <c r="AV36" i="34"/>
  <c r="AV44" i="34" s="1"/>
  <c r="AV42" i="34" s="1"/>
  <c r="AW34" i="34"/>
  <c r="AW35" i="34"/>
  <c r="AW38" i="34" s="1"/>
  <c r="AW39" i="34" s="1"/>
  <c r="AX32" i="34"/>
  <c r="AY37" i="34"/>
  <c r="AJ35" i="34"/>
  <c r="AJ38" i="34" s="1"/>
  <c r="AJ39" i="34" s="1"/>
  <c r="AL37" i="34"/>
  <c r="AK32" i="34"/>
  <c r="BM116" i="34"/>
  <c r="BM113" i="34"/>
  <c r="BM110" i="34"/>
  <c r="BM54" i="34"/>
  <c r="BM55" i="34" s="1"/>
  <c r="BN55" i="34" s="1"/>
  <c r="AY116" i="34"/>
  <c r="AY113" i="34"/>
  <c r="AY110" i="34"/>
  <c r="AY54" i="34"/>
  <c r="AY55" i="34" s="1"/>
  <c r="AZ55" i="34" s="1"/>
  <c r="AK116" i="34"/>
  <c r="AK113" i="34"/>
  <c r="AK110" i="34"/>
  <c r="AK54" i="34"/>
  <c r="AK55" i="34" s="1"/>
  <c r="AL55" i="34" s="1"/>
  <c r="AH92" i="34"/>
  <c r="AH69" i="34"/>
  <c r="AH97" i="34" s="1"/>
  <c r="AH67" i="34"/>
  <c r="AH70" i="34" s="1"/>
  <c r="AH71" i="34" s="1"/>
  <c r="AI71" i="34" s="1"/>
  <c r="AH66" i="34"/>
  <c r="W49" i="34"/>
  <c r="W8" i="34" s="1"/>
  <c r="W51" i="34"/>
  <c r="W33" i="34"/>
  <c r="W7" i="34" s="1"/>
  <c r="W35" i="34"/>
  <c r="W38" i="34" s="1"/>
  <c r="W39" i="34" s="1"/>
  <c r="T92" i="34"/>
  <c r="T69" i="34"/>
  <c r="T97" i="34" s="1"/>
  <c r="T67" i="34"/>
  <c r="T70" i="34" s="1"/>
  <c r="T71" i="34" s="1"/>
  <c r="U71" i="34" s="1"/>
  <c r="T66" i="34"/>
  <c r="I49" i="34"/>
  <c r="I8" i="34" s="1"/>
  <c r="I51" i="34"/>
  <c r="I33" i="34"/>
  <c r="I7" i="34" s="1"/>
  <c r="I35" i="34"/>
  <c r="I38" i="34" s="1"/>
  <c r="I39" i="34" s="1"/>
  <c r="AI40" i="34"/>
  <c r="AI36" i="34"/>
  <c r="AI44" i="34" s="1"/>
  <c r="AI42" i="34" s="1"/>
  <c r="AH86" i="34"/>
  <c r="AI86" i="34" s="1"/>
  <c r="X48" i="34"/>
  <c r="X51" i="34" s="1"/>
  <c r="X32" i="34"/>
  <c r="X35" i="34" s="1"/>
  <c r="X38" i="34" s="1"/>
  <c r="J48" i="34"/>
  <c r="J51" i="34" s="1"/>
  <c r="J32" i="34"/>
  <c r="J35" i="34" s="1"/>
  <c r="J38" i="34" s="1"/>
  <c r="I88" i="34"/>
  <c r="N88" i="34"/>
  <c r="BP53" i="33"/>
  <c r="BN54" i="33"/>
  <c r="BN110" i="33"/>
  <c r="BN113" i="33"/>
  <c r="BN116" i="33"/>
  <c r="BB53" i="33"/>
  <c r="AZ54" i="33"/>
  <c r="AZ110" i="33"/>
  <c r="AZ113" i="33"/>
  <c r="AZ116" i="33"/>
  <c r="AN53" i="33"/>
  <c r="AL54" i="33"/>
  <c r="AL110" i="33"/>
  <c r="AL113" i="33"/>
  <c r="AL116" i="33"/>
  <c r="Z53" i="33"/>
  <c r="L53" i="33"/>
  <c r="Z37" i="33"/>
  <c r="L37" i="33"/>
  <c r="BO14" i="33"/>
  <c r="BO48" i="33" s="1"/>
  <c r="BO51" i="33" s="1"/>
  <c r="BN15" i="33"/>
  <c r="BN16" i="33"/>
  <c r="BM17" i="33"/>
  <c r="BM24" i="33" s="1"/>
  <c r="BM18" i="33"/>
  <c r="BM50" i="33"/>
  <c r="BL80" i="33"/>
  <c r="BL84" i="33" s="1"/>
  <c r="BL82" i="33"/>
  <c r="BL20" i="33"/>
  <c r="BL22" i="33"/>
  <c r="BL64" i="33" s="1"/>
  <c r="BL52" i="33"/>
  <c r="BL56" i="33"/>
  <c r="BK82" i="33"/>
  <c r="BK80" i="33"/>
  <c r="BK84" i="33" s="1"/>
  <c r="BK64" i="33"/>
  <c r="BK60" i="33"/>
  <c r="BK58" i="33" s="1"/>
  <c r="BK112" i="33"/>
  <c r="BK115" i="33"/>
  <c r="BK118" i="33"/>
  <c r="BJ94" i="33"/>
  <c r="BJ96" i="33" s="1"/>
  <c r="BJ106" i="33" s="1"/>
  <c r="BJ68" i="33"/>
  <c r="BJ76" i="33" s="1"/>
  <c r="BL26" i="33"/>
  <c r="BK79" i="33"/>
  <c r="BJ81" i="33"/>
  <c r="BJ91" i="33" s="1"/>
  <c r="BJ89" i="33" s="1"/>
  <c r="BJ87" i="33"/>
  <c r="BI94" i="33"/>
  <c r="BI96" i="33" s="1"/>
  <c r="BI106" i="33" s="1"/>
  <c r="BI104" i="33" s="1"/>
  <c r="BI72" i="33"/>
  <c r="BJ72" i="33" s="1"/>
  <c r="BJ102" i="33" s="1"/>
  <c r="BI68" i="33"/>
  <c r="BI76" i="33" s="1"/>
  <c r="BI74" i="33" s="1"/>
  <c r="BI95" i="33"/>
  <c r="BI99" i="33" s="1"/>
  <c r="BA14" i="33"/>
  <c r="BA48" i="33" s="1"/>
  <c r="BA51" i="33" s="1"/>
  <c r="AZ15" i="33"/>
  <c r="AZ16" i="33"/>
  <c r="AY17" i="33"/>
  <c r="AY24" i="33" s="1"/>
  <c r="AY18" i="33"/>
  <c r="AY50" i="33"/>
  <c r="AX80" i="33"/>
  <c r="AX84" i="33" s="1"/>
  <c r="AX82" i="33"/>
  <c r="AX20" i="33"/>
  <c r="AX22" i="33"/>
  <c r="AX64" i="33" s="1"/>
  <c r="AX52" i="33"/>
  <c r="AX56" i="33"/>
  <c r="AW80" i="33"/>
  <c r="AW84" i="33" s="1"/>
  <c r="AW82" i="33"/>
  <c r="AW64" i="33"/>
  <c r="AW60" i="33"/>
  <c r="AW58" i="33" s="1"/>
  <c r="AW112" i="33"/>
  <c r="AW115" i="33"/>
  <c r="AW118" i="33"/>
  <c r="AV94" i="33"/>
  <c r="AV96" i="33" s="1"/>
  <c r="AV106" i="33" s="1"/>
  <c r="AV68" i="33"/>
  <c r="AV76" i="33" s="1"/>
  <c r="AV87" i="33"/>
  <c r="AV81" i="33"/>
  <c r="AV91" i="33" s="1"/>
  <c r="AV89" i="33" s="1"/>
  <c r="AX26" i="33"/>
  <c r="AW79" i="33"/>
  <c r="AU94" i="33"/>
  <c r="AU96" i="33" s="1"/>
  <c r="AU106" i="33" s="1"/>
  <c r="AU104" i="33" s="1"/>
  <c r="AU72" i="33"/>
  <c r="AV72" i="33" s="1"/>
  <c r="AV102" i="33" s="1"/>
  <c r="AU68" i="33"/>
  <c r="AU76" i="33" s="1"/>
  <c r="AU74" i="33" s="1"/>
  <c r="AU95" i="33"/>
  <c r="AU99" i="33" s="1"/>
  <c r="AM14" i="33"/>
  <c r="AM48" i="33" s="1"/>
  <c r="AM51" i="33" s="1"/>
  <c r="AL15" i="33"/>
  <c r="AL16" i="33"/>
  <c r="AK17" i="33"/>
  <c r="AK24" i="33" s="1"/>
  <c r="AK18" i="33"/>
  <c r="AK50" i="33"/>
  <c r="AJ80" i="33"/>
  <c r="AJ84" i="33" s="1"/>
  <c r="AJ82" i="33"/>
  <c r="AJ20" i="33"/>
  <c r="AJ22" i="33"/>
  <c r="AJ64" i="33" s="1"/>
  <c r="AJ52" i="33"/>
  <c r="AJ56" i="33"/>
  <c r="AI82" i="33"/>
  <c r="AI80" i="33"/>
  <c r="AI84" i="33" s="1"/>
  <c r="AI60" i="33"/>
  <c r="AI58" i="33" s="1"/>
  <c r="AI112" i="33"/>
  <c r="AI115" i="33"/>
  <c r="AI118" i="33"/>
  <c r="AJ26" i="33"/>
  <c r="AI79" i="33"/>
  <c r="AH81" i="33"/>
  <c r="AH91" i="33" s="1"/>
  <c r="AH89" i="33" s="1"/>
  <c r="AH87" i="33"/>
  <c r="AG94" i="33"/>
  <c r="AG96" i="33" s="1"/>
  <c r="AG106" i="33" s="1"/>
  <c r="AG104" i="33" s="1"/>
  <c r="AG72" i="33"/>
  <c r="AG68" i="33"/>
  <c r="AG76" i="33" s="1"/>
  <c r="AG74" i="33" s="1"/>
  <c r="AG95" i="33"/>
  <c r="AG99" i="33" s="1"/>
  <c r="Y14" i="33"/>
  <c r="X15" i="33"/>
  <c r="X16" i="33"/>
  <c r="W17" i="33"/>
  <c r="W24" i="33" s="1"/>
  <c r="W18" i="33"/>
  <c r="W34" i="33"/>
  <c r="W50" i="33"/>
  <c r="V82" i="33"/>
  <c r="V80" i="33"/>
  <c r="V84" i="33" s="1"/>
  <c r="V20" i="33"/>
  <c r="V22" i="33"/>
  <c r="V40" i="33"/>
  <c r="V36" i="33"/>
  <c r="V44" i="33" s="1"/>
  <c r="V42" i="33" s="1"/>
  <c r="V52" i="33"/>
  <c r="V56" i="33"/>
  <c r="U80" i="33"/>
  <c r="U84" i="33" s="1"/>
  <c r="U82" i="33"/>
  <c r="U66" i="33"/>
  <c r="U67" i="33"/>
  <c r="U70" i="33" s="1"/>
  <c r="U69" i="33"/>
  <c r="U97" i="33" s="1"/>
  <c r="U92" i="33"/>
  <c r="U95" i="33" s="1"/>
  <c r="U99" i="33" s="1"/>
  <c r="U60" i="33"/>
  <c r="U58" i="33" s="1"/>
  <c r="U112" i="33"/>
  <c r="U115" i="33"/>
  <c r="U118" i="33"/>
  <c r="V26" i="33"/>
  <c r="U79" i="33"/>
  <c r="T81" i="33"/>
  <c r="T91" i="33" s="1"/>
  <c r="T89" i="33" s="1"/>
  <c r="T87" i="33"/>
  <c r="S94" i="33"/>
  <c r="S96" i="33" s="1"/>
  <c r="S106" i="33" s="1"/>
  <c r="S104" i="33" s="1"/>
  <c r="S72" i="33"/>
  <c r="S68" i="33"/>
  <c r="S76" i="33" s="1"/>
  <c r="S74" i="33" s="1"/>
  <c r="S95" i="33"/>
  <c r="S99" i="33" s="1"/>
  <c r="K14" i="33"/>
  <c r="J15" i="33"/>
  <c r="J16" i="33"/>
  <c r="I17" i="33"/>
  <c r="I24" i="33" s="1"/>
  <c r="I18" i="33"/>
  <c r="I34" i="33"/>
  <c r="I50" i="33"/>
  <c r="H80" i="33"/>
  <c r="H84" i="33" s="1"/>
  <c r="H82" i="33"/>
  <c r="H20" i="33"/>
  <c r="H22" i="33"/>
  <c r="H64" i="33" s="1"/>
  <c r="H36" i="33"/>
  <c r="H44" i="33" s="1"/>
  <c r="H42" i="33" s="1"/>
  <c r="H40" i="33"/>
  <c r="H52" i="33"/>
  <c r="H56" i="33"/>
  <c r="G80" i="33"/>
  <c r="G84" i="33" s="1"/>
  <c r="G82" i="33"/>
  <c r="G64" i="33"/>
  <c r="G60" i="33"/>
  <c r="G58" i="33" s="1"/>
  <c r="G112" i="33"/>
  <c r="G115" i="33"/>
  <c r="G118" i="33"/>
  <c r="F94" i="33"/>
  <c r="F96" i="33" s="1"/>
  <c r="F106" i="33" s="1"/>
  <c r="F68" i="33"/>
  <c r="F76" i="33" s="1"/>
  <c r="H26" i="33"/>
  <c r="G79" i="33"/>
  <c r="F81" i="33"/>
  <c r="F91" i="33" s="1"/>
  <c r="F89" i="33" s="1"/>
  <c r="F87" i="33"/>
  <c r="E94" i="33"/>
  <c r="E96" i="33" s="1"/>
  <c r="E106" i="33" s="1"/>
  <c r="E104" i="33" s="1"/>
  <c r="E72" i="33"/>
  <c r="F72" i="33" s="1"/>
  <c r="F102" i="33" s="1"/>
  <c r="E68" i="33"/>
  <c r="E76" i="33" s="1"/>
  <c r="E74" i="33" s="1"/>
  <c r="E95" i="33"/>
  <c r="E99" i="33" s="1"/>
  <c r="BK34" i="33"/>
  <c r="BK35" i="33"/>
  <c r="BK38" i="33" s="1"/>
  <c r="BK39" i="33" s="1"/>
  <c r="BL32" i="33"/>
  <c r="BM37" i="33"/>
  <c r="BJ40" i="33"/>
  <c r="BJ36" i="33"/>
  <c r="BJ44" i="33" s="1"/>
  <c r="BJ42" i="33" s="1"/>
  <c r="AV40" i="33"/>
  <c r="AV36" i="33"/>
  <c r="AV44" i="33" s="1"/>
  <c r="AV42" i="33" s="1"/>
  <c r="AW34" i="33"/>
  <c r="AW35" i="33"/>
  <c r="AW38" i="33" s="1"/>
  <c r="AW39" i="33" s="1"/>
  <c r="AX32" i="33"/>
  <c r="AY37" i="33"/>
  <c r="AK32" i="33"/>
  <c r="AL37" i="33"/>
  <c r="BM116" i="33"/>
  <c r="BM113" i="33"/>
  <c r="BM110" i="33"/>
  <c r="BM54" i="33"/>
  <c r="BM55" i="33" s="1"/>
  <c r="BN55" i="33" s="1"/>
  <c r="AY116" i="33"/>
  <c r="AY113" i="33"/>
  <c r="AY110" i="33"/>
  <c r="AY54" i="33"/>
  <c r="AY55" i="33" s="1"/>
  <c r="AZ55" i="33" s="1"/>
  <c r="AK116" i="33"/>
  <c r="AK113" i="33"/>
  <c r="AK110" i="33"/>
  <c r="AK54" i="33"/>
  <c r="AK55" i="33" s="1"/>
  <c r="AL55" i="33" s="1"/>
  <c r="AH92" i="33"/>
  <c r="AH69" i="33"/>
  <c r="AH97" i="33" s="1"/>
  <c r="AH67" i="33"/>
  <c r="AH70" i="33" s="1"/>
  <c r="AH71" i="33" s="1"/>
  <c r="AH66" i="33"/>
  <c r="W49" i="33"/>
  <c r="W8" i="33" s="1"/>
  <c r="W51" i="33"/>
  <c r="W33" i="33"/>
  <c r="W7" i="33" s="1"/>
  <c r="W35" i="33"/>
  <c r="W38" i="33" s="1"/>
  <c r="W39" i="33" s="1"/>
  <c r="T92" i="33"/>
  <c r="T69" i="33"/>
  <c r="T97" i="33" s="1"/>
  <c r="T67" i="33"/>
  <c r="T70" i="33" s="1"/>
  <c r="T71" i="33" s="1"/>
  <c r="U71" i="33" s="1"/>
  <c r="T66" i="33"/>
  <c r="I49" i="33"/>
  <c r="I8" i="33" s="1"/>
  <c r="I51" i="33"/>
  <c r="I33" i="33"/>
  <c r="I7" i="33" s="1"/>
  <c r="I35" i="33"/>
  <c r="I38" i="33" s="1"/>
  <c r="I39" i="33" s="1"/>
  <c r="AI42" i="33"/>
  <c r="AI64" i="33"/>
  <c r="X48" i="33"/>
  <c r="X51" i="33" s="1"/>
  <c r="X32" i="33"/>
  <c r="X35" i="33" s="1"/>
  <c r="X38" i="33" s="1"/>
  <c r="J48" i="33"/>
  <c r="J51" i="33" s="1"/>
  <c r="J32" i="33"/>
  <c r="J35" i="33" s="1"/>
  <c r="J38" i="33" s="1"/>
  <c r="AJ35" i="33"/>
  <c r="AJ38" i="33" s="1"/>
  <c r="AJ39" i="33" s="1"/>
  <c r="AK39" i="33" s="1"/>
  <c r="AK33" i="33"/>
  <c r="AK7" i="33" s="1"/>
  <c r="AJ34" i="33"/>
  <c r="BP53" i="31"/>
  <c r="BN54" i="31"/>
  <c r="BN110" i="31"/>
  <c r="BN113" i="31"/>
  <c r="BN116" i="31"/>
  <c r="BB53" i="31"/>
  <c r="AZ54" i="31"/>
  <c r="AZ110" i="31"/>
  <c r="AZ113" i="31"/>
  <c r="AZ116" i="31"/>
  <c r="AN53" i="31"/>
  <c r="AL54" i="31"/>
  <c r="AL110" i="31"/>
  <c r="AL113" i="31"/>
  <c r="AL116" i="31"/>
  <c r="Z53" i="31"/>
  <c r="X54" i="31"/>
  <c r="X110" i="31"/>
  <c r="X113" i="31"/>
  <c r="X116" i="31"/>
  <c r="L53" i="31"/>
  <c r="L37" i="31"/>
  <c r="BK60" i="31"/>
  <c r="BK58" i="31" s="1"/>
  <c r="BK112" i="31"/>
  <c r="BK115" i="31"/>
  <c r="BK118" i="31"/>
  <c r="BK80" i="31"/>
  <c r="BK84" i="31" s="1"/>
  <c r="BK82" i="31"/>
  <c r="BK66" i="31"/>
  <c r="BK67" i="31"/>
  <c r="BK70" i="31" s="1"/>
  <c r="BK69" i="31"/>
  <c r="BK97" i="31" s="1"/>
  <c r="BL20" i="31"/>
  <c r="BL22" i="31"/>
  <c r="BL52" i="31"/>
  <c r="BL56" i="31"/>
  <c r="BN15" i="31"/>
  <c r="BN16" i="31"/>
  <c r="BO14" i="31"/>
  <c r="BO48" i="31" s="1"/>
  <c r="BO51" i="31" s="1"/>
  <c r="BM17" i="31"/>
  <c r="BM24" i="31" s="1"/>
  <c r="BM77" i="31" s="1"/>
  <c r="BM18" i="31"/>
  <c r="BM50" i="31" s="1"/>
  <c r="BL26" i="31"/>
  <c r="BK79" i="31"/>
  <c r="BJ81" i="31"/>
  <c r="BJ91" i="31" s="1"/>
  <c r="BJ89" i="31" s="1"/>
  <c r="BJ87" i="31"/>
  <c r="BI94" i="31"/>
  <c r="BI96" i="31" s="1"/>
  <c r="BI106" i="31" s="1"/>
  <c r="BI104" i="31" s="1"/>
  <c r="BI72" i="31"/>
  <c r="BI68" i="31"/>
  <c r="BI76" i="31" s="1"/>
  <c r="BI74" i="31" s="1"/>
  <c r="BI95" i="31"/>
  <c r="BI99" i="31" s="1"/>
  <c r="BA14" i="31"/>
  <c r="BA48" i="31" s="1"/>
  <c r="BA51" i="31" s="1"/>
  <c r="AZ15" i="31"/>
  <c r="AZ16" i="31"/>
  <c r="AY18" i="31"/>
  <c r="AY50" i="31"/>
  <c r="AY17" i="31"/>
  <c r="AY24" i="31" s="1"/>
  <c r="AX20" i="31"/>
  <c r="AX22" i="31"/>
  <c r="AX64" i="31" s="1"/>
  <c r="AX52" i="31"/>
  <c r="AX56" i="31"/>
  <c r="AX80" i="31"/>
  <c r="AX84" i="31" s="1"/>
  <c r="AX82" i="31"/>
  <c r="AW64" i="31"/>
  <c r="AW80" i="31"/>
  <c r="AW84" i="31" s="1"/>
  <c r="AW82" i="31"/>
  <c r="AW60" i="31"/>
  <c r="AW58" i="31" s="1"/>
  <c r="AW112" i="31"/>
  <c r="AW115" i="31"/>
  <c r="AW118" i="31"/>
  <c r="AV68" i="31"/>
  <c r="AV76" i="31" s="1"/>
  <c r="AX26" i="31"/>
  <c r="AW79" i="31"/>
  <c r="AV81" i="31"/>
  <c r="AV91" i="31" s="1"/>
  <c r="AV89" i="31" s="1"/>
  <c r="AV87" i="31"/>
  <c r="AU94" i="31"/>
  <c r="AU96" i="31" s="1"/>
  <c r="AU106" i="31" s="1"/>
  <c r="AU104" i="31" s="1"/>
  <c r="AU72" i="31"/>
  <c r="AV72" i="31" s="1"/>
  <c r="AU68" i="31"/>
  <c r="AU76" i="31" s="1"/>
  <c r="AU74" i="31" s="1"/>
  <c r="AU95" i="31"/>
  <c r="AU99" i="31" s="1"/>
  <c r="AG94" i="31"/>
  <c r="AG96" i="31" s="1"/>
  <c r="AG106" i="31" s="1"/>
  <c r="AG104" i="31" s="1"/>
  <c r="AG72" i="31"/>
  <c r="AG68" i="31"/>
  <c r="AG76" i="31" s="1"/>
  <c r="AG74" i="31" s="1"/>
  <c r="AG95" i="31"/>
  <c r="AG99" i="31" s="1"/>
  <c r="AH81" i="31"/>
  <c r="AH91" i="31" s="1"/>
  <c r="AH89" i="31" s="1"/>
  <c r="AH87" i="31"/>
  <c r="AJ26" i="31"/>
  <c r="AI79" i="31"/>
  <c r="AM14" i="31"/>
  <c r="AM48" i="31" s="1"/>
  <c r="AM51" i="31" s="1"/>
  <c r="AL15" i="31"/>
  <c r="AL16" i="31"/>
  <c r="AK17" i="31"/>
  <c r="AK24" i="31" s="1"/>
  <c r="AK77" i="31" s="1"/>
  <c r="AK18" i="31"/>
  <c r="AK50" i="31" s="1"/>
  <c r="AK25" i="31"/>
  <c r="AJ77" i="31"/>
  <c r="AK19" i="31"/>
  <c r="AJ20" i="31"/>
  <c r="AJ22" i="31"/>
  <c r="AJ52" i="31"/>
  <c r="AJ56" i="31"/>
  <c r="AI66" i="31"/>
  <c r="AI67" i="31"/>
  <c r="AI70" i="31" s="1"/>
  <c r="AI69" i="31"/>
  <c r="AI97" i="31" s="1"/>
  <c r="AI92" i="31"/>
  <c r="AI95" i="31" s="1"/>
  <c r="AI99" i="31" s="1"/>
  <c r="AI60" i="31"/>
  <c r="AI58" i="31" s="1"/>
  <c r="AI112" i="31"/>
  <c r="AI115" i="31"/>
  <c r="AI118" i="31"/>
  <c r="W17" i="31"/>
  <c r="W24" i="31" s="1"/>
  <c r="W18" i="31"/>
  <c r="W50" i="31"/>
  <c r="X16" i="31"/>
  <c r="Y14" i="31"/>
  <c r="Y48" i="31" s="1"/>
  <c r="Y51" i="31" s="1"/>
  <c r="X15" i="31"/>
  <c r="V80" i="31"/>
  <c r="V84" i="31" s="1"/>
  <c r="V82" i="31"/>
  <c r="V20" i="31"/>
  <c r="V22" i="31" s="1"/>
  <c r="V52" i="31"/>
  <c r="V56" i="31"/>
  <c r="U64" i="31"/>
  <c r="U80" i="31"/>
  <c r="U84" i="31" s="1"/>
  <c r="U82" i="31"/>
  <c r="U60" i="31"/>
  <c r="U58" i="31" s="1"/>
  <c r="U112" i="31"/>
  <c r="U115" i="31"/>
  <c r="U118" i="31"/>
  <c r="T94" i="31"/>
  <c r="T96" i="31" s="1"/>
  <c r="T106" i="31" s="1"/>
  <c r="T68" i="31"/>
  <c r="T76" i="31" s="1"/>
  <c r="T81" i="31"/>
  <c r="T91" i="31" s="1"/>
  <c r="T89" i="31" s="1"/>
  <c r="T87" i="31"/>
  <c r="V26" i="31"/>
  <c r="U79" i="31"/>
  <c r="S94" i="31"/>
  <c r="S96" i="31" s="1"/>
  <c r="S106" i="31" s="1"/>
  <c r="S104" i="31" s="1"/>
  <c r="S72" i="31"/>
  <c r="T72" i="31" s="1"/>
  <c r="T102" i="31" s="1"/>
  <c r="S68" i="31"/>
  <c r="S76" i="31" s="1"/>
  <c r="S74" i="31" s="1"/>
  <c r="S95" i="31"/>
  <c r="S99" i="31" s="1"/>
  <c r="H26" i="31"/>
  <c r="G79" i="31"/>
  <c r="F81" i="31"/>
  <c r="F91" i="31" s="1"/>
  <c r="F89" i="31" s="1"/>
  <c r="F87" i="31"/>
  <c r="E94" i="31"/>
  <c r="E96" i="31" s="1"/>
  <c r="E106" i="31" s="1"/>
  <c r="E104" i="31" s="1"/>
  <c r="E72" i="31"/>
  <c r="E68" i="31"/>
  <c r="E76" i="31" s="1"/>
  <c r="E74" i="31" s="1"/>
  <c r="E95" i="31"/>
  <c r="E99" i="31" s="1"/>
  <c r="G66" i="31"/>
  <c r="G67" i="31"/>
  <c r="G70" i="31" s="1"/>
  <c r="G69" i="31"/>
  <c r="G97" i="31" s="1"/>
  <c r="G92" i="31"/>
  <c r="G95" i="31" s="1"/>
  <c r="G99" i="31" s="1"/>
  <c r="G60" i="31"/>
  <c r="G112" i="31"/>
  <c r="G115" i="31"/>
  <c r="G118" i="31"/>
  <c r="K14" i="31"/>
  <c r="J15" i="31"/>
  <c r="J16" i="31"/>
  <c r="I17" i="31"/>
  <c r="I24" i="31" s="1"/>
  <c r="I77" i="31" s="1"/>
  <c r="I18" i="31"/>
  <c r="I19" i="31"/>
  <c r="H20" i="31"/>
  <c r="H22" i="31" s="1"/>
  <c r="I25" i="31"/>
  <c r="H77" i="31"/>
  <c r="H36" i="31"/>
  <c r="H44" i="31" s="1"/>
  <c r="H42" i="31" s="1"/>
  <c r="H40" i="31"/>
  <c r="H52" i="31"/>
  <c r="H56" i="31"/>
  <c r="X37" i="31"/>
  <c r="W32" i="31"/>
  <c r="W34" i="31" s="1"/>
  <c r="BL37" i="31"/>
  <c r="BK32" i="31"/>
  <c r="BK92" i="31" s="1"/>
  <c r="BK95" i="31" s="1"/>
  <c r="BK99" i="31" s="1"/>
  <c r="BJ34" i="31"/>
  <c r="BJ35" i="31"/>
  <c r="BJ38" i="31" s="1"/>
  <c r="BJ39" i="31" s="1"/>
  <c r="BI40" i="31"/>
  <c r="BI36" i="31"/>
  <c r="BI44" i="31" s="1"/>
  <c r="BI42" i="31" s="1"/>
  <c r="AX37" i="31"/>
  <c r="AW32" i="31"/>
  <c r="AV34" i="31"/>
  <c r="AV94" i="31" s="1"/>
  <c r="AV96" i="31" s="1"/>
  <c r="AV106" i="31" s="1"/>
  <c r="AV35" i="31"/>
  <c r="AV38" i="31" s="1"/>
  <c r="AV39" i="31" s="1"/>
  <c r="AU40" i="31"/>
  <c r="AU36" i="31"/>
  <c r="AU44" i="31" s="1"/>
  <c r="AU42" i="31" s="1"/>
  <c r="AK37" i="31"/>
  <c r="AJ32" i="31"/>
  <c r="AI34" i="31"/>
  <c r="AI35" i="31"/>
  <c r="AI38" i="31" s="1"/>
  <c r="AI39" i="31" s="1"/>
  <c r="AH40" i="31"/>
  <c r="AH36" i="31"/>
  <c r="AH44" i="31" s="1"/>
  <c r="AH42" i="31" s="1"/>
  <c r="F60" i="31"/>
  <c r="F58" i="31" s="1"/>
  <c r="F112" i="31"/>
  <c r="F115" i="31"/>
  <c r="F118" i="31"/>
  <c r="H116" i="31"/>
  <c r="H113" i="31"/>
  <c r="H110" i="31"/>
  <c r="H54" i="31"/>
  <c r="H55" i="31" s="1"/>
  <c r="BJ92" i="31"/>
  <c r="BJ69" i="31"/>
  <c r="BJ97" i="31" s="1"/>
  <c r="BJ67" i="31"/>
  <c r="BJ70" i="31" s="1"/>
  <c r="BJ71" i="31" s="1"/>
  <c r="BK71" i="31" s="1"/>
  <c r="BJ66" i="31"/>
  <c r="BM116" i="31"/>
  <c r="BM113" i="31"/>
  <c r="BM110" i="31"/>
  <c r="BM54" i="31"/>
  <c r="BM55" i="31" s="1"/>
  <c r="AY116" i="31"/>
  <c r="AY113" i="31"/>
  <c r="AY110" i="31"/>
  <c r="AY54" i="31"/>
  <c r="AY55" i="31" s="1"/>
  <c r="AK116" i="31"/>
  <c r="AK113" i="31"/>
  <c r="AK110" i="31"/>
  <c r="AK54" i="31"/>
  <c r="AK55" i="31" s="1"/>
  <c r="AH92" i="31"/>
  <c r="AH69" i="31"/>
  <c r="AH97" i="31" s="1"/>
  <c r="AH67" i="31"/>
  <c r="AH70" i="31" s="1"/>
  <c r="AH71" i="31" s="1"/>
  <c r="AI71" i="31" s="1"/>
  <c r="AH66" i="31"/>
  <c r="W116" i="31"/>
  <c r="W113" i="31"/>
  <c r="W110" i="31"/>
  <c r="W54" i="31"/>
  <c r="W55" i="31" s="1"/>
  <c r="F64" i="31"/>
  <c r="AH86" i="31"/>
  <c r="AI86" i="31" s="1"/>
  <c r="U42" i="31"/>
  <c r="F86" i="31"/>
  <c r="G86" i="31" s="1"/>
  <c r="G42" i="31"/>
  <c r="BL77" i="31"/>
  <c r="BM25" i="31"/>
  <c r="BM19" i="31"/>
  <c r="J48" i="31"/>
  <c r="J51" i="31" s="1"/>
  <c r="J32" i="31"/>
  <c r="J35" i="31" s="1"/>
  <c r="J38" i="31" s="1"/>
  <c r="V35" i="31"/>
  <c r="V38" i="31" s="1"/>
  <c r="V34" i="31"/>
  <c r="I51" i="31"/>
  <c r="I49" i="31"/>
  <c r="I8" i="31" s="1"/>
  <c r="I35" i="31"/>
  <c r="I38" i="31" s="1"/>
  <c r="I39" i="31" s="1"/>
  <c r="J39" i="31" s="1"/>
  <c r="I33" i="31"/>
  <c r="I7" i="31" s="1"/>
  <c r="BP53" i="30"/>
  <c r="BN54" i="30"/>
  <c r="BN110" i="30"/>
  <c r="BN113" i="30"/>
  <c r="BN116" i="30"/>
  <c r="BB53" i="30"/>
  <c r="AZ54" i="30"/>
  <c r="AZ110" i="30"/>
  <c r="AZ113" i="30"/>
  <c r="AZ116" i="30"/>
  <c r="AN53" i="30"/>
  <c r="AL54" i="30"/>
  <c r="AL110" i="30"/>
  <c r="AL113" i="30"/>
  <c r="AL116" i="30"/>
  <c r="Z53" i="30"/>
  <c r="L53" i="30"/>
  <c r="Z37" i="30"/>
  <c r="L37" i="30"/>
  <c r="BJ81" i="30"/>
  <c r="BJ91" i="30" s="1"/>
  <c r="BJ89" i="30" s="1"/>
  <c r="BJ87" i="30"/>
  <c r="BL26" i="30"/>
  <c r="BK79" i="30"/>
  <c r="BI94" i="30"/>
  <c r="BI96" i="30" s="1"/>
  <c r="BI106" i="30" s="1"/>
  <c r="BI104" i="30" s="1"/>
  <c r="BI72" i="30"/>
  <c r="BI68" i="30"/>
  <c r="BI76" i="30" s="1"/>
  <c r="BI74" i="30" s="1"/>
  <c r="BI95" i="30"/>
  <c r="BI99" i="30" s="1"/>
  <c r="BO14" i="30"/>
  <c r="BO48" i="30" s="1"/>
  <c r="BO51" i="30" s="1"/>
  <c r="BN15" i="30"/>
  <c r="BN16" i="30"/>
  <c r="BM17" i="30"/>
  <c r="BM24" i="30" s="1"/>
  <c r="BM77" i="30" s="1"/>
  <c r="BM18" i="30"/>
  <c r="BM50" i="30" s="1"/>
  <c r="BM25" i="30"/>
  <c r="BL77" i="30"/>
  <c r="BM19" i="30"/>
  <c r="BL20" i="30"/>
  <c r="BL22" i="30" s="1"/>
  <c r="BL52" i="30"/>
  <c r="BL56" i="30"/>
  <c r="BK60" i="30"/>
  <c r="BK112" i="30"/>
  <c r="BK115" i="30"/>
  <c r="BK118" i="30"/>
  <c r="BK66" i="30"/>
  <c r="BK67" i="30"/>
  <c r="BK70" i="30" s="1"/>
  <c r="BK69" i="30"/>
  <c r="BK97" i="30" s="1"/>
  <c r="BK92" i="30"/>
  <c r="BK95" i="30" s="1"/>
  <c r="BK99" i="30" s="1"/>
  <c r="AV81" i="30"/>
  <c r="AV91" i="30" s="1"/>
  <c r="AV89" i="30" s="1"/>
  <c r="AV87" i="30"/>
  <c r="AX26" i="30"/>
  <c r="AW79" i="30"/>
  <c r="AU94" i="30"/>
  <c r="AU96" i="30" s="1"/>
  <c r="AU106" i="30" s="1"/>
  <c r="AU104" i="30" s="1"/>
  <c r="AU72" i="30"/>
  <c r="AU68" i="30"/>
  <c r="AU76" i="30" s="1"/>
  <c r="AU74" i="30" s="1"/>
  <c r="AU95" i="30"/>
  <c r="AU99" i="30" s="1"/>
  <c r="BA14" i="30"/>
  <c r="BA48" i="30" s="1"/>
  <c r="BA51" i="30" s="1"/>
  <c r="AZ15" i="30"/>
  <c r="AZ16" i="30"/>
  <c r="AY17" i="30"/>
  <c r="AY24" i="30" s="1"/>
  <c r="AY77" i="30" s="1"/>
  <c r="AY18" i="30"/>
  <c r="AY50" i="30" s="1"/>
  <c r="AY25" i="30"/>
  <c r="AX77" i="30"/>
  <c r="AX52" i="30"/>
  <c r="AX56" i="30"/>
  <c r="AY19" i="30"/>
  <c r="AX20" i="30"/>
  <c r="AX22" i="30"/>
  <c r="AX64" i="30" s="1"/>
  <c r="AW60" i="30"/>
  <c r="AW58" i="30" s="1"/>
  <c r="AW112" i="30"/>
  <c r="AW115" i="30"/>
  <c r="AW118" i="30"/>
  <c r="AW66" i="30"/>
  <c r="AW67" i="30"/>
  <c r="AW70" i="30" s="1"/>
  <c r="AW69" i="30"/>
  <c r="AW97" i="30" s="1"/>
  <c r="AW92" i="30"/>
  <c r="AW95" i="30" s="1"/>
  <c r="AW99" i="30" s="1"/>
  <c r="AI79" i="30"/>
  <c r="AJ26" i="30"/>
  <c r="AH81" i="30"/>
  <c r="AH91" i="30" s="1"/>
  <c r="AH89" i="30" s="1"/>
  <c r="AH87" i="30"/>
  <c r="AG94" i="30"/>
  <c r="AG96" i="30" s="1"/>
  <c r="AG106" i="30" s="1"/>
  <c r="AG104" i="30" s="1"/>
  <c r="AG72" i="30"/>
  <c r="AG68" i="30"/>
  <c r="AG76" i="30" s="1"/>
  <c r="AG74" i="30" s="1"/>
  <c r="AG95" i="30"/>
  <c r="AG99" i="30" s="1"/>
  <c r="AM14" i="30"/>
  <c r="AM48" i="30" s="1"/>
  <c r="AM51" i="30" s="1"/>
  <c r="AL15" i="30"/>
  <c r="AL16" i="30"/>
  <c r="AK17" i="30"/>
  <c r="AK24" i="30" s="1"/>
  <c r="AK77" i="30" s="1"/>
  <c r="AK18" i="30"/>
  <c r="AK50" i="30"/>
  <c r="AK25" i="30"/>
  <c r="AJ77" i="30"/>
  <c r="AK19" i="30"/>
  <c r="AJ20" i="30"/>
  <c r="AJ22" i="30"/>
  <c r="AJ64" i="30" s="1"/>
  <c r="AJ52" i="30"/>
  <c r="AJ56" i="30"/>
  <c r="AI66" i="30"/>
  <c r="AI67" i="30"/>
  <c r="AI70" i="30" s="1"/>
  <c r="AI69" i="30"/>
  <c r="AI97" i="30" s="1"/>
  <c r="AI92" i="30"/>
  <c r="AI95" i="30" s="1"/>
  <c r="AI99" i="30" s="1"/>
  <c r="AI60" i="30"/>
  <c r="AI58" i="30" s="1"/>
  <c r="AI112" i="30"/>
  <c r="AI115" i="30"/>
  <c r="AI118" i="30"/>
  <c r="U79" i="30"/>
  <c r="V26" i="30"/>
  <c r="T81" i="30"/>
  <c r="T91" i="30" s="1"/>
  <c r="T89" i="30" s="1"/>
  <c r="T87" i="30"/>
  <c r="S94" i="30"/>
  <c r="S96" i="30" s="1"/>
  <c r="S106" i="30" s="1"/>
  <c r="S104" i="30" s="1"/>
  <c r="S72" i="30"/>
  <c r="S68" i="30"/>
  <c r="S76" i="30" s="1"/>
  <c r="S74" i="30" s="1"/>
  <c r="S95" i="30"/>
  <c r="S99" i="30" s="1"/>
  <c r="Y14" i="30"/>
  <c r="X15" i="30"/>
  <c r="X16" i="30"/>
  <c r="W17" i="30"/>
  <c r="W24" i="30" s="1"/>
  <c r="W77" i="30" s="1"/>
  <c r="W18" i="30"/>
  <c r="W50" i="30"/>
  <c r="W34" i="30"/>
  <c r="W25" i="30"/>
  <c r="V77" i="30"/>
  <c r="W19" i="30"/>
  <c r="V20" i="30"/>
  <c r="V22" i="30" s="1"/>
  <c r="V36" i="30"/>
  <c r="V44" i="30" s="1"/>
  <c r="V42" i="30" s="1"/>
  <c r="V40" i="30"/>
  <c r="V52" i="30"/>
  <c r="V56" i="30"/>
  <c r="U66" i="30"/>
  <c r="U67" i="30"/>
  <c r="U70" i="30" s="1"/>
  <c r="U69" i="30"/>
  <c r="U97" i="30" s="1"/>
  <c r="U92" i="30"/>
  <c r="U95" i="30" s="1"/>
  <c r="U99" i="30" s="1"/>
  <c r="U60" i="30"/>
  <c r="U58" i="30" s="1"/>
  <c r="U112" i="30"/>
  <c r="U115" i="30"/>
  <c r="U118" i="30"/>
  <c r="F81" i="30"/>
  <c r="F91" i="30" s="1"/>
  <c r="F89" i="30" s="1"/>
  <c r="F87" i="30"/>
  <c r="H26" i="30"/>
  <c r="G79" i="30"/>
  <c r="E94" i="30"/>
  <c r="E96" i="30" s="1"/>
  <c r="E106" i="30" s="1"/>
  <c r="E104" i="30" s="1"/>
  <c r="E72" i="30"/>
  <c r="E68" i="30"/>
  <c r="E76" i="30" s="1"/>
  <c r="E74" i="30" s="1"/>
  <c r="E95" i="30"/>
  <c r="E99" i="30" s="1"/>
  <c r="K14" i="30"/>
  <c r="J15" i="30"/>
  <c r="J16" i="30"/>
  <c r="I17" i="30"/>
  <c r="I24" i="30" s="1"/>
  <c r="I77" i="30" s="1"/>
  <c r="I18" i="30"/>
  <c r="I50" i="30"/>
  <c r="I34" i="30"/>
  <c r="I25" i="30"/>
  <c r="H77" i="30"/>
  <c r="I19" i="30"/>
  <c r="H20" i="30"/>
  <c r="H22" i="30" s="1"/>
  <c r="H52" i="30"/>
  <c r="H56" i="30"/>
  <c r="H36" i="30"/>
  <c r="H44" i="30" s="1"/>
  <c r="H42" i="30" s="1"/>
  <c r="H40" i="30"/>
  <c r="G60" i="30"/>
  <c r="G58" i="30" s="1"/>
  <c r="G112" i="30"/>
  <c r="G115" i="30"/>
  <c r="G118" i="30"/>
  <c r="BM37" i="30"/>
  <c r="BL32" i="30"/>
  <c r="BK34" i="30"/>
  <c r="BK35" i="30"/>
  <c r="BK38" i="30" s="1"/>
  <c r="BK39" i="30" s="1"/>
  <c r="BJ40" i="30"/>
  <c r="BJ36" i="30"/>
  <c r="BJ44" i="30" s="1"/>
  <c r="BJ42" i="30" s="1"/>
  <c r="AY37" i="30"/>
  <c r="AX32" i="30"/>
  <c r="AW34" i="30"/>
  <c r="AW35" i="30"/>
  <c r="AW38" i="30" s="1"/>
  <c r="AW39" i="30" s="1"/>
  <c r="AV40" i="30"/>
  <c r="AV36" i="30"/>
  <c r="AV44" i="30" s="1"/>
  <c r="AV42" i="30" s="1"/>
  <c r="AL37" i="30"/>
  <c r="AK32" i="30"/>
  <c r="AK34" i="30" s="1"/>
  <c r="BJ60" i="30"/>
  <c r="BJ58" i="30" s="1"/>
  <c r="BJ112" i="30"/>
  <c r="BJ115" i="30"/>
  <c r="BJ118" i="30"/>
  <c r="BM116" i="30"/>
  <c r="BM113" i="30"/>
  <c r="BM110" i="30"/>
  <c r="BM54" i="30"/>
  <c r="BM55" i="30" s="1"/>
  <c r="BN55" i="30" s="1"/>
  <c r="BJ64" i="30"/>
  <c r="AY116" i="30"/>
  <c r="AY113" i="30"/>
  <c r="AY110" i="30"/>
  <c r="AY54" i="30"/>
  <c r="AY55" i="30" s="1"/>
  <c r="AZ55" i="30" s="1"/>
  <c r="AV64" i="30"/>
  <c r="AK116" i="30"/>
  <c r="AK113" i="30"/>
  <c r="AK110" i="30"/>
  <c r="AK54" i="30"/>
  <c r="AK55" i="30" s="1"/>
  <c r="AL55" i="30" s="1"/>
  <c r="AH64" i="30"/>
  <c r="W49" i="30"/>
  <c r="W8" i="30" s="1"/>
  <c r="W51" i="30"/>
  <c r="W33" i="30"/>
  <c r="W7" i="30" s="1"/>
  <c r="W35" i="30"/>
  <c r="W38" i="30" s="1"/>
  <c r="W39" i="30" s="1"/>
  <c r="T92" i="30"/>
  <c r="T69" i="30"/>
  <c r="T97" i="30" s="1"/>
  <c r="T67" i="30"/>
  <c r="T70" i="30" s="1"/>
  <c r="T71" i="30" s="1"/>
  <c r="U71" i="30" s="1"/>
  <c r="T66" i="30"/>
  <c r="I33" i="30"/>
  <c r="I7" i="30" s="1"/>
  <c r="I35" i="30"/>
  <c r="I38" i="30" s="1"/>
  <c r="I39" i="30" s="1"/>
  <c r="I49" i="30"/>
  <c r="I8" i="30" s="1"/>
  <c r="I51" i="30"/>
  <c r="F92" i="30"/>
  <c r="F69" i="30"/>
  <c r="F97" i="30" s="1"/>
  <c r="F67" i="30"/>
  <c r="F70" i="30" s="1"/>
  <c r="F71" i="30" s="1"/>
  <c r="F66" i="30"/>
  <c r="BJ86" i="30"/>
  <c r="BK86" i="30" s="1"/>
  <c r="AV86" i="30"/>
  <c r="AW86" i="30" s="1"/>
  <c r="AH86" i="30"/>
  <c r="AI86" i="30" s="1"/>
  <c r="AI42" i="30"/>
  <c r="T86" i="30"/>
  <c r="U86" i="30" s="1"/>
  <c r="F86" i="30"/>
  <c r="G86" i="30" s="1"/>
  <c r="X48" i="30"/>
  <c r="X51" i="30" s="1"/>
  <c r="X32" i="30"/>
  <c r="X35" i="30" s="1"/>
  <c r="X38" i="30" s="1"/>
  <c r="J48" i="30"/>
  <c r="J51" i="30" s="1"/>
  <c r="J32" i="30"/>
  <c r="J35" i="30" s="1"/>
  <c r="J38" i="30" s="1"/>
  <c r="G64" i="30"/>
  <c r="AJ35" i="30"/>
  <c r="AJ38" i="30" s="1"/>
  <c r="AJ39" i="30" s="1"/>
  <c r="AJ34" i="30"/>
  <c r="BP53" i="29"/>
  <c r="BN54" i="29"/>
  <c r="BN110" i="29"/>
  <c r="BN113" i="29"/>
  <c r="BN116" i="29"/>
  <c r="BB53" i="29"/>
  <c r="AZ54" i="29"/>
  <c r="AZ110" i="29"/>
  <c r="AZ113" i="29"/>
  <c r="AZ116" i="29"/>
  <c r="AN53" i="29"/>
  <c r="AL54" i="29"/>
  <c r="AL110" i="29"/>
  <c r="AL113" i="29"/>
  <c r="AL116" i="29"/>
  <c r="Z53" i="29"/>
  <c r="L53" i="29"/>
  <c r="Z37" i="29"/>
  <c r="L37" i="29"/>
  <c r="BO14" i="29"/>
  <c r="BO48" i="29" s="1"/>
  <c r="BO51" i="29" s="1"/>
  <c r="BN15" i="29"/>
  <c r="BN16" i="29"/>
  <c r="BM17" i="29"/>
  <c r="BM24" i="29" s="1"/>
  <c r="BM18" i="29"/>
  <c r="BM50" i="29" s="1"/>
  <c r="BL80" i="29"/>
  <c r="BL84" i="29" s="1"/>
  <c r="BL82" i="29"/>
  <c r="BL20" i="29"/>
  <c r="BL22" i="29"/>
  <c r="BL64" i="29" s="1"/>
  <c r="BL52" i="29"/>
  <c r="BL56" i="29"/>
  <c r="BK80" i="29"/>
  <c r="BK84" i="29" s="1"/>
  <c r="BK82" i="29"/>
  <c r="BK60" i="29"/>
  <c r="BK58" i="29" s="1"/>
  <c r="BK112" i="29"/>
  <c r="BK115" i="29"/>
  <c r="BK118" i="29"/>
  <c r="BK79" i="29"/>
  <c r="BL26" i="29"/>
  <c r="BJ81" i="29"/>
  <c r="BJ91" i="29" s="1"/>
  <c r="BJ89" i="29" s="1"/>
  <c r="BJ87" i="29"/>
  <c r="BI94" i="29"/>
  <c r="BI96" i="29" s="1"/>
  <c r="BI106" i="29" s="1"/>
  <c r="BI104" i="29" s="1"/>
  <c r="BI72" i="29"/>
  <c r="BI68" i="29"/>
  <c r="BI76" i="29" s="1"/>
  <c r="BI74" i="29" s="1"/>
  <c r="BI95" i="29"/>
  <c r="BI99" i="29" s="1"/>
  <c r="BA14" i="29"/>
  <c r="BA48" i="29" s="1"/>
  <c r="BA51" i="29" s="1"/>
  <c r="AZ15" i="29"/>
  <c r="AZ16" i="29"/>
  <c r="AY17" i="29"/>
  <c r="AY24" i="29" s="1"/>
  <c r="AY18" i="29"/>
  <c r="AY50" i="29"/>
  <c r="AX80" i="29"/>
  <c r="AX84" i="29" s="1"/>
  <c r="AX82" i="29"/>
  <c r="AX52" i="29"/>
  <c r="AX56" i="29"/>
  <c r="AX20" i="29"/>
  <c r="AX22" i="29"/>
  <c r="AX64" i="29" s="1"/>
  <c r="AW80" i="29"/>
  <c r="AW84" i="29" s="1"/>
  <c r="AW82" i="29"/>
  <c r="AW64" i="29"/>
  <c r="AW60" i="29"/>
  <c r="AW58" i="29" s="1"/>
  <c r="AW112" i="29"/>
  <c r="AW115" i="29"/>
  <c r="AW118" i="29"/>
  <c r="AV94" i="29"/>
  <c r="AV96" i="29" s="1"/>
  <c r="AV106" i="29" s="1"/>
  <c r="AV68" i="29"/>
  <c r="AV76" i="29" s="1"/>
  <c r="AX26" i="29"/>
  <c r="AW79" i="29"/>
  <c r="AV81" i="29"/>
  <c r="AV91" i="29" s="1"/>
  <c r="AV89" i="29" s="1"/>
  <c r="AV87" i="29"/>
  <c r="AU72" i="29"/>
  <c r="AV72" i="29" s="1"/>
  <c r="AV102" i="29" s="1"/>
  <c r="AU94" i="29"/>
  <c r="AU96" i="29" s="1"/>
  <c r="AU106" i="29" s="1"/>
  <c r="AU104" i="29" s="1"/>
  <c r="AU68" i="29"/>
  <c r="AU76" i="29" s="1"/>
  <c r="AU74" i="29" s="1"/>
  <c r="AU95" i="29"/>
  <c r="AU99" i="29" s="1"/>
  <c r="AM14" i="29"/>
  <c r="AM48" i="29" s="1"/>
  <c r="AM51" i="29" s="1"/>
  <c r="AL15" i="29"/>
  <c r="AL16" i="29"/>
  <c r="AK17" i="29"/>
  <c r="AK24" i="29" s="1"/>
  <c r="AK18" i="29"/>
  <c r="AK50" i="29" s="1"/>
  <c r="AJ82" i="29"/>
  <c r="AJ80" i="29"/>
  <c r="AJ84" i="29" s="1"/>
  <c r="AJ52" i="29"/>
  <c r="AJ56" i="29"/>
  <c r="AJ20" i="29"/>
  <c r="AJ22" i="29" s="1"/>
  <c r="AI80" i="29"/>
  <c r="AI84" i="29" s="1"/>
  <c r="AI82" i="29"/>
  <c r="AI60" i="29"/>
  <c r="AI58" i="29" s="1"/>
  <c r="AI112" i="29"/>
  <c r="AI115" i="29"/>
  <c r="AI118" i="29"/>
  <c r="AJ26" i="29"/>
  <c r="AI79" i="29"/>
  <c r="AH81" i="29"/>
  <c r="AH91" i="29" s="1"/>
  <c r="AH89" i="29" s="1"/>
  <c r="AH87" i="29"/>
  <c r="AG94" i="29"/>
  <c r="AG96" i="29" s="1"/>
  <c r="AG106" i="29" s="1"/>
  <c r="AG104" i="29" s="1"/>
  <c r="AG72" i="29"/>
  <c r="AG68" i="29"/>
  <c r="AG76" i="29" s="1"/>
  <c r="AG74" i="29" s="1"/>
  <c r="AG95" i="29"/>
  <c r="AG99" i="29" s="1"/>
  <c r="Y14" i="29"/>
  <c r="X15" i="29"/>
  <c r="X16" i="29"/>
  <c r="W17" i="29"/>
  <c r="W24" i="29" s="1"/>
  <c r="W18" i="29"/>
  <c r="V82" i="29"/>
  <c r="V80" i="29"/>
  <c r="V84" i="29" s="1"/>
  <c r="V20" i="29"/>
  <c r="V22" i="29" s="1"/>
  <c r="V52" i="29"/>
  <c r="V36" i="29"/>
  <c r="V44" i="29" s="1"/>
  <c r="U82" i="29"/>
  <c r="U80" i="29"/>
  <c r="U84" i="29" s="1"/>
  <c r="U64" i="29"/>
  <c r="T94" i="29"/>
  <c r="T96" i="29" s="1"/>
  <c r="T106" i="29" s="1"/>
  <c r="T68" i="29"/>
  <c r="T76" i="29" s="1"/>
  <c r="T87" i="29"/>
  <c r="T81" i="29"/>
  <c r="T91" i="29" s="1"/>
  <c r="T89" i="29" s="1"/>
  <c r="U79" i="29"/>
  <c r="V26" i="29"/>
  <c r="S72" i="29"/>
  <c r="T72" i="29" s="1"/>
  <c r="T102" i="29" s="1"/>
  <c r="S94" i="29"/>
  <c r="S96" i="29" s="1"/>
  <c r="S106" i="29" s="1"/>
  <c r="S104" i="29" s="1"/>
  <c r="S68" i="29"/>
  <c r="S76" i="29" s="1"/>
  <c r="S74" i="29" s="1"/>
  <c r="S95" i="29"/>
  <c r="S99" i="29" s="1"/>
  <c r="K14" i="29"/>
  <c r="J15" i="29"/>
  <c r="J16" i="29"/>
  <c r="I17" i="29"/>
  <c r="I24" i="29" s="1"/>
  <c r="I18" i="29"/>
  <c r="H80" i="29"/>
  <c r="H84" i="29" s="1"/>
  <c r="H82" i="29"/>
  <c r="H20" i="29"/>
  <c r="H22" i="29" s="1"/>
  <c r="H52" i="29"/>
  <c r="H56" i="29"/>
  <c r="H36" i="29"/>
  <c r="H44" i="29" s="1"/>
  <c r="H42" i="29" s="1"/>
  <c r="H40" i="29"/>
  <c r="G80" i="29"/>
  <c r="G84" i="29" s="1"/>
  <c r="G82" i="29"/>
  <c r="G60" i="29"/>
  <c r="G58" i="29" s="1"/>
  <c r="G112" i="29"/>
  <c r="G115" i="29"/>
  <c r="G118" i="29"/>
  <c r="G64" i="29"/>
  <c r="F94" i="29"/>
  <c r="F96" i="29" s="1"/>
  <c r="F106" i="29" s="1"/>
  <c r="F68" i="29"/>
  <c r="F76" i="29" s="1"/>
  <c r="H26" i="29"/>
  <c r="G79" i="29"/>
  <c r="F81" i="29"/>
  <c r="F91" i="29" s="1"/>
  <c r="F89" i="29" s="1"/>
  <c r="F87" i="29"/>
  <c r="E94" i="29"/>
  <c r="E96" i="29" s="1"/>
  <c r="E106" i="29" s="1"/>
  <c r="E104" i="29" s="1"/>
  <c r="E72" i="29"/>
  <c r="F72" i="29" s="1"/>
  <c r="F102" i="29" s="1"/>
  <c r="E68" i="29"/>
  <c r="E76" i="29" s="1"/>
  <c r="E74" i="29" s="1"/>
  <c r="E95" i="29"/>
  <c r="E99" i="29" s="1"/>
  <c r="BK34" i="29"/>
  <c r="BK35" i="29"/>
  <c r="BK38" i="29" s="1"/>
  <c r="BK39" i="29" s="1"/>
  <c r="BM37" i="29"/>
  <c r="BL32" i="29"/>
  <c r="BJ36" i="29"/>
  <c r="BJ44" i="29" s="1"/>
  <c r="BJ42" i="29" s="1"/>
  <c r="BJ40" i="29"/>
  <c r="AW34" i="29"/>
  <c r="AW35" i="29"/>
  <c r="AW38" i="29" s="1"/>
  <c r="AW39" i="29" s="1"/>
  <c r="AX32" i="29"/>
  <c r="AY37" i="29"/>
  <c r="AV40" i="29"/>
  <c r="AV36" i="29"/>
  <c r="AV44" i="29" s="1"/>
  <c r="AV42" i="29" s="1"/>
  <c r="AK32" i="29"/>
  <c r="AK34" i="29" s="1"/>
  <c r="AL37" i="29"/>
  <c r="BM116" i="29"/>
  <c r="BM113" i="29"/>
  <c r="BM110" i="29"/>
  <c r="BM54" i="29"/>
  <c r="BM55" i="29" s="1"/>
  <c r="BN55" i="29" s="1"/>
  <c r="BJ92" i="29"/>
  <c r="BJ69" i="29"/>
  <c r="BJ97" i="29" s="1"/>
  <c r="BJ67" i="29"/>
  <c r="BJ70" i="29" s="1"/>
  <c r="BJ71" i="29" s="1"/>
  <c r="BJ66" i="29"/>
  <c r="AY116" i="29"/>
  <c r="AY113" i="29"/>
  <c r="AY110" i="29"/>
  <c r="AY54" i="29"/>
  <c r="AY55" i="29" s="1"/>
  <c r="AZ55" i="29" s="1"/>
  <c r="AK116" i="29"/>
  <c r="AK113" i="29"/>
  <c r="AK110" i="29"/>
  <c r="AK54" i="29"/>
  <c r="AK55" i="29" s="1"/>
  <c r="AL55" i="29" s="1"/>
  <c r="AH92" i="29"/>
  <c r="AH69" i="29"/>
  <c r="AH97" i="29" s="1"/>
  <c r="AH67" i="29"/>
  <c r="AH70" i="29" s="1"/>
  <c r="AH71" i="29" s="1"/>
  <c r="AH66" i="29"/>
  <c r="W49" i="29"/>
  <c r="W8" i="29" s="1"/>
  <c r="W51" i="29"/>
  <c r="W33" i="29"/>
  <c r="W7" i="29" s="1"/>
  <c r="W35" i="29"/>
  <c r="W38" i="29" s="1"/>
  <c r="W39" i="29" s="1"/>
  <c r="U36" i="29"/>
  <c r="U44" i="29" s="1"/>
  <c r="U42" i="29" s="1"/>
  <c r="U40" i="29"/>
  <c r="V40" i="29" s="1"/>
  <c r="U56" i="29"/>
  <c r="V56" i="29" s="1"/>
  <c r="U52" i="29"/>
  <c r="I49" i="29"/>
  <c r="I8" i="29" s="1"/>
  <c r="I51" i="29"/>
  <c r="I33" i="29"/>
  <c r="I7" i="29" s="1"/>
  <c r="I35" i="29"/>
  <c r="I38" i="29" s="1"/>
  <c r="I39" i="29" s="1"/>
  <c r="AI42" i="29"/>
  <c r="BK64" i="29"/>
  <c r="AI64" i="29"/>
  <c r="X48" i="29"/>
  <c r="X51" i="29" s="1"/>
  <c r="X32" i="29"/>
  <c r="X35" i="29" s="1"/>
  <c r="X38" i="29" s="1"/>
  <c r="J48" i="29"/>
  <c r="J51" i="29" s="1"/>
  <c r="J32" i="29"/>
  <c r="J35" i="29" s="1"/>
  <c r="J38" i="29" s="1"/>
  <c r="AJ35" i="29"/>
  <c r="AJ38" i="29" s="1"/>
  <c r="AJ34" i="29"/>
  <c r="BP53" i="28"/>
  <c r="BN110" i="28"/>
  <c r="BN113" i="28"/>
  <c r="BN116" i="28"/>
  <c r="BN54" i="28"/>
  <c r="BB53" i="28"/>
  <c r="AZ110" i="28"/>
  <c r="AZ113" i="28"/>
  <c r="AZ116" i="28"/>
  <c r="AZ54" i="28"/>
  <c r="AN53" i="28"/>
  <c r="AL54" i="28"/>
  <c r="AL110" i="28"/>
  <c r="AL113" i="28"/>
  <c r="AL116" i="28"/>
  <c r="Z53" i="28"/>
  <c r="L53" i="28"/>
  <c r="Z37" i="28"/>
  <c r="L37" i="28"/>
  <c r="BO14" i="28"/>
  <c r="BO48" i="28" s="1"/>
  <c r="BO51" i="28" s="1"/>
  <c r="BN15" i="28"/>
  <c r="BN16" i="28"/>
  <c r="BM18" i="28"/>
  <c r="BM17" i="28"/>
  <c r="BM24" i="28" s="1"/>
  <c r="BM50" i="28"/>
  <c r="BL80" i="28"/>
  <c r="BL84" i="28" s="1"/>
  <c r="BL82" i="28"/>
  <c r="BL52" i="28"/>
  <c r="BL56" i="28"/>
  <c r="BL20" i="28"/>
  <c r="BL22" i="28"/>
  <c r="BL64" i="28" s="1"/>
  <c r="BK60" i="28"/>
  <c r="BK58" i="28" s="1"/>
  <c r="BK112" i="28"/>
  <c r="BK115" i="28"/>
  <c r="BK118" i="28"/>
  <c r="BK80" i="28"/>
  <c r="BK84" i="28" s="1"/>
  <c r="BK82" i="28"/>
  <c r="BK64" i="28"/>
  <c r="BJ94" i="28"/>
  <c r="BJ96" i="28" s="1"/>
  <c r="BJ106" i="28" s="1"/>
  <c r="BJ68" i="28"/>
  <c r="BJ76" i="28" s="1"/>
  <c r="BJ81" i="28"/>
  <c r="BJ91" i="28" s="1"/>
  <c r="BJ89" i="28" s="1"/>
  <c r="BJ87" i="28"/>
  <c r="BK79" i="28"/>
  <c r="BL26" i="28"/>
  <c r="BI94" i="28"/>
  <c r="BI96" i="28" s="1"/>
  <c r="BI106" i="28" s="1"/>
  <c r="BI104" i="28" s="1"/>
  <c r="BI72" i="28"/>
  <c r="BJ72" i="28" s="1"/>
  <c r="BI68" i="28"/>
  <c r="BI76" i="28" s="1"/>
  <c r="BI74" i="28" s="1"/>
  <c r="BI95" i="28"/>
  <c r="BI99" i="28" s="1"/>
  <c r="BA14" i="28"/>
  <c r="BA48" i="28" s="1"/>
  <c r="BA51" i="28" s="1"/>
  <c r="AZ15" i="28"/>
  <c r="AZ16" i="28"/>
  <c r="AY17" i="28"/>
  <c r="AY24" i="28" s="1"/>
  <c r="AY18" i="28"/>
  <c r="AY50" i="28" s="1"/>
  <c r="AX82" i="28"/>
  <c r="AX80" i="28"/>
  <c r="AX84" i="28" s="1"/>
  <c r="AX20" i="28"/>
  <c r="AX22" i="28"/>
  <c r="AX64" i="28" s="1"/>
  <c r="AX56" i="28"/>
  <c r="AX52" i="28"/>
  <c r="AW80" i="28"/>
  <c r="AW84" i="28" s="1"/>
  <c r="AW82" i="28"/>
  <c r="AW112" i="28"/>
  <c r="AW115" i="28"/>
  <c r="AW118" i="28"/>
  <c r="AW60" i="28"/>
  <c r="AW58" i="28" s="1"/>
  <c r="AW79" i="28"/>
  <c r="AX26" i="28"/>
  <c r="AV81" i="28"/>
  <c r="AV91" i="28" s="1"/>
  <c r="AV89" i="28" s="1"/>
  <c r="AV87" i="28"/>
  <c r="AU94" i="28"/>
  <c r="AU96" i="28" s="1"/>
  <c r="AU106" i="28" s="1"/>
  <c r="AU104" i="28" s="1"/>
  <c r="AU72" i="28"/>
  <c r="AU68" i="28"/>
  <c r="AU76" i="28" s="1"/>
  <c r="AU74" i="28" s="1"/>
  <c r="AU95" i="28"/>
  <c r="AU99" i="28" s="1"/>
  <c r="AM14" i="28"/>
  <c r="AM48" i="28" s="1"/>
  <c r="AM51" i="28" s="1"/>
  <c r="AL15" i="28"/>
  <c r="AL16" i="28"/>
  <c r="AK17" i="28"/>
  <c r="AK24" i="28" s="1"/>
  <c r="AK18" i="28"/>
  <c r="AK50" i="28"/>
  <c r="AJ80" i="28"/>
  <c r="AJ84" i="28" s="1"/>
  <c r="AJ82" i="28"/>
  <c r="AJ36" i="28"/>
  <c r="AJ44" i="28" s="1"/>
  <c r="AJ52" i="28"/>
  <c r="AJ56" i="28"/>
  <c r="AJ20" i="28"/>
  <c r="AJ22" i="28"/>
  <c r="AJ64" i="28" s="1"/>
  <c r="AI80" i="28"/>
  <c r="AI84" i="28" s="1"/>
  <c r="AI82" i="28"/>
  <c r="AI64" i="28"/>
  <c r="AI112" i="28"/>
  <c r="AI115" i="28"/>
  <c r="AI118" i="28"/>
  <c r="AI60" i="28"/>
  <c r="AI58" i="28" s="1"/>
  <c r="AH94" i="28"/>
  <c r="AH96" i="28" s="1"/>
  <c r="AH106" i="28" s="1"/>
  <c r="AH68" i="28"/>
  <c r="AH76" i="28" s="1"/>
  <c r="AH87" i="28"/>
  <c r="AH81" i="28"/>
  <c r="AH91" i="28" s="1"/>
  <c r="AH89" i="28" s="1"/>
  <c r="AI79" i="28"/>
  <c r="AJ26" i="28"/>
  <c r="AG94" i="28"/>
  <c r="AG96" i="28" s="1"/>
  <c r="AG106" i="28" s="1"/>
  <c r="AG104" i="28" s="1"/>
  <c r="AG72" i="28"/>
  <c r="AH72" i="28" s="1"/>
  <c r="AH102" i="28" s="1"/>
  <c r="AG68" i="28"/>
  <c r="AG76" i="28" s="1"/>
  <c r="AG74" i="28" s="1"/>
  <c r="AG95" i="28"/>
  <c r="AG99" i="28" s="1"/>
  <c r="Y14" i="28"/>
  <c r="X15" i="28"/>
  <c r="X16" i="28"/>
  <c r="W17" i="28"/>
  <c r="W24" i="28" s="1"/>
  <c r="W18" i="28"/>
  <c r="W34" i="28" s="1"/>
  <c r="W50" i="28"/>
  <c r="V80" i="28"/>
  <c r="V84" i="28" s="1"/>
  <c r="V82" i="28"/>
  <c r="V20" i="28"/>
  <c r="V22" i="28"/>
  <c r="V64" i="28" s="1"/>
  <c r="V36" i="28"/>
  <c r="V44" i="28" s="1"/>
  <c r="V42" i="28" s="1"/>
  <c r="V40" i="28"/>
  <c r="V56" i="28"/>
  <c r="V52" i="28"/>
  <c r="U80" i="28"/>
  <c r="U84" i="28" s="1"/>
  <c r="U82" i="28"/>
  <c r="U60" i="28"/>
  <c r="U58" i="28" s="1"/>
  <c r="U112" i="28"/>
  <c r="U115" i="28"/>
  <c r="U118" i="28"/>
  <c r="U64" i="28"/>
  <c r="T94" i="28"/>
  <c r="T96" i="28" s="1"/>
  <c r="T106" i="28" s="1"/>
  <c r="T68" i="28"/>
  <c r="T76" i="28" s="1"/>
  <c r="V26" i="28"/>
  <c r="U79" i="28"/>
  <c r="T81" i="28"/>
  <c r="T91" i="28" s="1"/>
  <c r="T89" i="28" s="1"/>
  <c r="T87" i="28"/>
  <c r="S94" i="28"/>
  <c r="S96" i="28" s="1"/>
  <c r="S106" i="28" s="1"/>
  <c r="S104" i="28" s="1"/>
  <c r="S72" i="28"/>
  <c r="T72" i="28" s="1"/>
  <c r="T102" i="28" s="1"/>
  <c r="S68" i="28"/>
  <c r="S76" i="28" s="1"/>
  <c r="S74" i="28" s="1"/>
  <c r="S95" i="28"/>
  <c r="S99" i="28" s="1"/>
  <c r="K14" i="28"/>
  <c r="J15" i="28"/>
  <c r="J16" i="28"/>
  <c r="I17" i="28"/>
  <c r="I24" i="28" s="1"/>
  <c r="I18" i="28"/>
  <c r="H82" i="28"/>
  <c r="H80" i="28"/>
  <c r="H84" i="28" s="1"/>
  <c r="H20" i="28"/>
  <c r="H22" i="28"/>
  <c r="H40" i="28"/>
  <c r="H36" i="28"/>
  <c r="H44" i="28" s="1"/>
  <c r="H42" i="28" s="1"/>
  <c r="H56" i="28"/>
  <c r="H52" i="28"/>
  <c r="G82" i="28"/>
  <c r="G80" i="28"/>
  <c r="G84" i="28" s="1"/>
  <c r="G60" i="28"/>
  <c r="G58" i="28" s="1"/>
  <c r="G112" i="28"/>
  <c r="G115" i="28"/>
  <c r="G118" i="28"/>
  <c r="G66" i="28"/>
  <c r="G67" i="28"/>
  <c r="G70" i="28" s="1"/>
  <c r="G69" i="28"/>
  <c r="G97" i="28" s="1"/>
  <c r="G92" i="28"/>
  <c r="G95" i="28" s="1"/>
  <c r="G99" i="28" s="1"/>
  <c r="H26" i="28"/>
  <c r="G79" i="28"/>
  <c r="F87" i="28"/>
  <c r="F81" i="28"/>
  <c r="F91" i="28" s="1"/>
  <c r="F89" i="28" s="1"/>
  <c r="E94" i="28"/>
  <c r="E96" i="28" s="1"/>
  <c r="E106" i="28" s="1"/>
  <c r="E104" i="28" s="1"/>
  <c r="E72" i="28"/>
  <c r="E68" i="28"/>
  <c r="E76" i="28" s="1"/>
  <c r="E74" i="28" s="1"/>
  <c r="E95" i="28"/>
  <c r="E99" i="28" s="1"/>
  <c r="BJ40" i="28"/>
  <c r="BJ36" i="28"/>
  <c r="BJ44" i="28" s="1"/>
  <c r="BJ42" i="28" s="1"/>
  <c r="BK34" i="28"/>
  <c r="BK35" i="28"/>
  <c r="BK38" i="28" s="1"/>
  <c r="BK39" i="28" s="1"/>
  <c r="BM37" i="28"/>
  <c r="BL32" i="28"/>
  <c r="AV40" i="28"/>
  <c r="AV36" i="28"/>
  <c r="AV44" i="28" s="1"/>
  <c r="AV42" i="28" s="1"/>
  <c r="AW34" i="28"/>
  <c r="AW35" i="28"/>
  <c r="AW38" i="28" s="1"/>
  <c r="AW39" i="28" s="1"/>
  <c r="AX32" i="28"/>
  <c r="AY37" i="28"/>
  <c r="AK32" i="28"/>
  <c r="AL37" i="28"/>
  <c r="AK33" i="28"/>
  <c r="AK7" i="28" s="1"/>
  <c r="AJ35" i="28"/>
  <c r="AJ38" i="28" s="1"/>
  <c r="AJ39" i="28" s="1"/>
  <c r="BM54" i="28"/>
  <c r="BM55" i="28" s="1"/>
  <c r="BN55" i="28" s="1"/>
  <c r="BM116" i="28"/>
  <c r="BM113" i="28"/>
  <c r="BM110" i="28"/>
  <c r="AY116" i="28"/>
  <c r="AY113" i="28"/>
  <c r="AY110" i="28"/>
  <c r="AY54" i="28"/>
  <c r="AY55" i="28" s="1"/>
  <c r="AZ55" i="28" s="1"/>
  <c r="AV92" i="28"/>
  <c r="AV69" i="28"/>
  <c r="AV97" i="28" s="1"/>
  <c r="AV67" i="28"/>
  <c r="AV70" i="28" s="1"/>
  <c r="AV71" i="28" s="1"/>
  <c r="AV66" i="28"/>
  <c r="AK116" i="28"/>
  <c r="AK113" i="28"/>
  <c r="AK110" i="28"/>
  <c r="AK54" i="28"/>
  <c r="AK55" i="28" s="1"/>
  <c r="AL55" i="28" s="1"/>
  <c r="W49" i="28"/>
  <c r="W8" i="28" s="1"/>
  <c r="W51" i="28"/>
  <c r="W33" i="28"/>
  <c r="W7" i="28" s="1"/>
  <c r="W35" i="28"/>
  <c r="W38" i="28" s="1"/>
  <c r="W39" i="28" s="1"/>
  <c r="I49" i="28"/>
  <c r="I8" i="28" s="1"/>
  <c r="I51" i="28"/>
  <c r="I33" i="28"/>
  <c r="I7" i="28" s="1"/>
  <c r="I35" i="28"/>
  <c r="I38" i="28" s="1"/>
  <c r="I39" i="28" s="1"/>
  <c r="F92" i="28"/>
  <c r="F69" i="28"/>
  <c r="F97" i="28" s="1"/>
  <c r="F67" i="28"/>
  <c r="F70" i="28" s="1"/>
  <c r="F71" i="28" s="1"/>
  <c r="G71" i="28" s="1"/>
  <c r="F66" i="28"/>
  <c r="AI36" i="28"/>
  <c r="AI44" i="28" s="1"/>
  <c r="AI42" i="28" s="1"/>
  <c r="AI40" i="28"/>
  <c r="AW64" i="28"/>
  <c r="X48" i="28"/>
  <c r="X51" i="28" s="1"/>
  <c r="X32" i="28"/>
  <c r="X35" i="28" s="1"/>
  <c r="X38" i="28" s="1"/>
  <c r="J48" i="28"/>
  <c r="J51" i="28" s="1"/>
  <c r="J32" i="28"/>
  <c r="J35" i="28" s="1"/>
  <c r="J38" i="28" s="1"/>
  <c r="BP53" i="27"/>
  <c r="BN54" i="27"/>
  <c r="BN110" i="27"/>
  <c r="BN113" i="27"/>
  <c r="BN116" i="27"/>
  <c r="BB53" i="27"/>
  <c r="AZ54" i="27"/>
  <c r="AZ110" i="27"/>
  <c r="AZ113" i="27"/>
  <c r="AZ116" i="27"/>
  <c r="AN53" i="27"/>
  <c r="AL54" i="27"/>
  <c r="AL110" i="27"/>
  <c r="AL113" i="27"/>
  <c r="AL116" i="27"/>
  <c r="Z53" i="27"/>
  <c r="L53" i="27"/>
  <c r="Z37" i="27"/>
  <c r="L37" i="27"/>
  <c r="BL26" i="27"/>
  <c r="BK79" i="27"/>
  <c r="BJ81" i="27"/>
  <c r="BJ91" i="27" s="1"/>
  <c r="BJ89" i="27" s="1"/>
  <c r="BJ87" i="27"/>
  <c r="BI72" i="27"/>
  <c r="BI94" i="27"/>
  <c r="BI96" i="27" s="1"/>
  <c r="BI106" i="27" s="1"/>
  <c r="BI104" i="27" s="1"/>
  <c r="BI68" i="27"/>
  <c r="BI76" i="27" s="1"/>
  <c r="BI74" i="27" s="1"/>
  <c r="BI95" i="27"/>
  <c r="BI99" i="27" s="1"/>
  <c r="BO14" i="27"/>
  <c r="BO48" i="27" s="1"/>
  <c r="BO51" i="27" s="1"/>
  <c r="BN15" i="27"/>
  <c r="BN16" i="27"/>
  <c r="BM17" i="27"/>
  <c r="BM24" i="27" s="1"/>
  <c r="BM77" i="27" s="1"/>
  <c r="BM18" i="27"/>
  <c r="BM50" i="27" s="1"/>
  <c r="BM19" i="27"/>
  <c r="BL20" i="27"/>
  <c r="BL22" i="27" s="1"/>
  <c r="BL52" i="27"/>
  <c r="BL56" i="27"/>
  <c r="BM25" i="27"/>
  <c r="BL77" i="27"/>
  <c r="BK60" i="27"/>
  <c r="BK58" i="27" s="1"/>
  <c r="BK112" i="27"/>
  <c r="BK115" i="27"/>
  <c r="BK118" i="27"/>
  <c r="BK66" i="27"/>
  <c r="BK67" i="27"/>
  <c r="BK70" i="27" s="1"/>
  <c r="BK69" i="27"/>
  <c r="BK97" i="27" s="1"/>
  <c r="BK92" i="27"/>
  <c r="BK95" i="27" s="1"/>
  <c r="BK99" i="27" s="1"/>
  <c r="BA14" i="27"/>
  <c r="BA48" i="27" s="1"/>
  <c r="BA51" i="27" s="1"/>
  <c r="AZ15" i="27"/>
  <c r="AZ16" i="27"/>
  <c r="AY17" i="27"/>
  <c r="AY24" i="27" s="1"/>
  <c r="AY18" i="27"/>
  <c r="AY50" i="27" s="1"/>
  <c r="AX80" i="27"/>
  <c r="AX84" i="27" s="1"/>
  <c r="AX82" i="27"/>
  <c r="AX20" i="27"/>
  <c r="AX22" i="27"/>
  <c r="AX52" i="27"/>
  <c r="AX56" i="27"/>
  <c r="AW66" i="27"/>
  <c r="AW67" i="27"/>
  <c r="AW70" i="27" s="1"/>
  <c r="AW69" i="27"/>
  <c r="AW92" i="27"/>
  <c r="AW95" i="27" s="1"/>
  <c r="AW99" i="27" s="1"/>
  <c r="AW60" i="27"/>
  <c r="AW58" i="27" s="1"/>
  <c r="AW112" i="27"/>
  <c r="AW115" i="27"/>
  <c r="AW118" i="27"/>
  <c r="AW80" i="27"/>
  <c r="AW84" i="27" s="1"/>
  <c r="AW82" i="27"/>
  <c r="AW79" i="27"/>
  <c r="AX26" i="27"/>
  <c r="AV81" i="27"/>
  <c r="AV91" i="27" s="1"/>
  <c r="AV89" i="27" s="1"/>
  <c r="AV87" i="27"/>
  <c r="AU94" i="27"/>
  <c r="AU96" i="27" s="1"/>
  <c r="AU106" i="27" s="1"/>
  <c r="AU104" i="27" s="1"/>
  <c r="AU72" i="27"/>
  <c r="AU68" i="27"/>
  <c r="AU76" i="27" s="1"/>
  <c r="AU74" i="27" s="1"/>
  <c r="AU95" i="27"/>
  <c r="AU99" i="27" s="1"/>
  <c r="AI79" i="27"/>
  <c r="AJ26" i="27"/>
  <c r="AH81" i="27"/>
  <c r="AH91" i="27" s="1"/>
  <c r="AH89" i="27" s="1"/>
  <c r="AH87" i="27"/>
  <c r="AG94" i="27"/>
  <c r="AG96" i="27" s="1"/>
  <c r="AG106" i="27" s="1"/>
  <c r="AG104" i="27" s="1"/>
  <c r="AG72" i="27"/>
  <c r="AG68" i="27"/>
  <c r="AG76" i="27" s="1"/>
  <c r="AG74" i="27" s="1"/>
  <c r="AG95" i="27"/>
  <c r="AG99" i="27" s="1"/>
  <c r="AM14" i="27"/>
  <c r="AM48" i="27" s="1"/>
  <c r="AM51" i="27" s="1"/>
  <c r="AL15" i="27"/>
  <c r="AL16" i="27"/>
  <c r="AK17" i="27"/>
  <c r="AK24" i="27" s="1"/>
  <c r="AK77" i="27" s="1"/>
  <c r="AK18" i="27"/>
  <c r="AK50" i="27" s="1"/>
  <c r="AJ52" i="27"/>
  <c r="AJ56" i="27"/>
  <c r="AK25" i="27"/>
  <c r="AJ77" i="27"/>
  <c r="AK19" i="27"/>
  <c r="AJ20" i="27"/>
  <c r="AJ22" i="27" s="1"/>
  <c r="AI66" i="27"/>
  <c r="AI67" i="27"/>
  <c r="AI70" i="27" s="1"/>
  <c r="AI92" i="27"/>
  <c r="AI95" i="27" s="1"/>
  <c r="AI99" i="27" s="1"/>
  <c r="AI69" i="27"/>
  <c r="AI97" i="27" s="1"/>
  <c r="AI60" i="27"/>
  <c r="AI112" i="27"/>
  <c r="AI115" i="27"/>
  <c r="AI118" i="27"/>
  <c r="Y14" i="27"/>
  <c r="X15" i="27"/>
  <c r="X16" i="27"/>
  <c r="W17" i="27"/>
  <c r="W24" i="27" s="1"/>
  <c r="W18" i="27"/>
  <c r="W34" i="27"/>
  <c r="W50" i="27"/>
  <c r="V80" i="27"/>
  <c r="V84" i="27" s="1"/>
  <c r="V82" i="27"/>
  <c r="V20" i="27"/>
  <c r="V22" i="27" s="1"/>
  <c r="U80" i="27"/>
  <c r="U84" i="27" s="1"/>
  <c r="U82" i="27"/>
  <c r="U64" i="27"/>
  <c r="T94" i="27"/>
  <c r="T96" i="27" s="1"/>
  <c r="T106" i="27" s="1"/>
  <c r="T68" i="27"/>
  <c r="T76" i="27" s="1"/>
  <c r="T87" i="27"/>
  <c r="T81" i="27"/>
  <c r="T91" i="27" s="1"/>
  <c r="T89" i="27" s="1"/>
  <c r="V26" i="27"/>
  <c r="U79" i="27"/>
  <c r="S94" i="27"/>
  <c r="S96" i="27" s="1"/>
  <c r="S106" i="27" s="1"/>
  <c r="S104" i="27" s="1"/>
  <c r="S72" i="27"/>
  <c r="T72" i="27" s="1"/>
  <c r="T102" i="27" s="1"/>
  <c r="S68" i="27"/>
  <c r="S76" i="27" s="1"/>
  <c r="S74" i="27" s="1"/>
  <c r="S95" i="27"/>
  <c r="S99" i="27" s="1"/>
  <c r="K14" i="27"/>
  <c r="J15" i="27"/>
  <c r="J16" i="27"/>
  <c r="I17" i="27"/>
  <c r="I24" i="27" s="1"/>
  <c r="I18" i="27"/>
  <c r="H82" i="27"/>
  <c r="H80" i="27"/>
  <c r="H84" i="27" s="1"/>
  <c r="H20" i="27"/>
  <c r="H22" i="27"/>
  <c r="H64" i="27" s="1"/>
  <c r="H52" i="27"/>
  <c r="H36" i="27"/>
  <c r="H44" i="27" s="1"/>
  <c r="G80" i="27"/>
  <c r="G84" i="27" s="1"/>
  <c r="G82" i="27"/>
  <c r="G64" i="27"/>
  <c r="F94" i="27"/>
  <c r="F96" i="27" s="1"/>
  <c r="F106" i="27" s="1"/>
  <c r="F68" i="27"/>
  <c r="F76" i="27" s="1"/>
  <c r="H26" i="27"/>
  <c r="G79" i="27"/>
  <c r="F81" i="27"/>
  <c r="F91" i="27" s="1"/>
  <c r="F89" i="27" s="1"/>
  <c r="F87" i="27"/>
  <c r="E94" i="27"/>
  <c r="E96" i="27" s="1"/>
  <c r="E106" i="27" s="1"/>
  <c r="E104" i="27" s="1"/>
  <c r="E72" i="27"/>
  <c r="F72" i="27" s="1"/>
  <c r="F102" i="27" s="1"/>
  <c r="E68" i="27"/>
  <c r="E76" i="27" s="1"/>
  <c r="E74" i="27" s="1"/>
  <c r="E95" i="27"/>
  <c r="E99" i="27" s="1"/>
  <c r="BM37" i="27"/>
  <c r="BL32" i="27"/>
  <c r="BK34" i="27"/>
  <c r="BK35" i="27"/>
  <c r="BK38" i="27" s="1"/>
  <c r="BK39" i="27" s="1"/>
  <c r="BJ40" i="27"/>
  <c r="BJ36" i="27"/>
  <c r="BJ44" i="27" s="1"/>
  <c r="BJ42" i="27" s="1"/>
  <c r="AY37" i="27"/>
  <c r="AX32" i="27"/>
  <c r="AW34" i="27"/>
  <c r="AW35" i="27"/>
  <c r="AW38" i="27" s="1"/>
  <c r="AW39" i="27" s="1"/>
  <c r="AV40" i="27"/>
  <c r="AV36" i="27"/>
  <c r="AV44" i="27" s="1"/>
  <c r="AV42" i="27" s="1"/>
  <c r="AL37" i="27"/>
  <c r="AK32" i="27"/>
  <c r="AK34" i="27" s="1"/>
  <c r="AH60" i="27"/>
  <c r="AH58" i="27" s="1"/>
  <c r="AH112" i="27"/>
  <c r="AH115" i="27"/>
  <c r="AH118" i="27"/>
  <c r="BM116" i="27"/>
  <c r="BM113" i="27"/>
  <c r="BM110" i="27"/>
  <c r="BM54" i="27"/>
  <c r="BM55" i="27" s="1"/>
  <c r="BJ69" i="27"/>
  <c r="BJ97" i="27" s="1"/>
  <c r="BJ92" i="27"/>
  <c r="BJ67" i="27"/>
  <c r="BJ70" i="27" s="1"/>
  <c r="BJ71" i="27" s="1"/>
  <c r="BK71" i="27" s="1"/>
  <c r="BJ66" i="27"/>
  <c r="AY116" i="27"/>
  <c r="AY113" i="27"/>
  <c r="AY110" i="27"/>
  <c r="AY54" i="27"/>
  <c r="AY55" i="27" s="1"/>
  <c r="AZ55" i="27" s="1"/>
  <c r="AV92" i="27"/>
  <c r="AV69" i="27"/>
  <c r="AV97" i="27" s="1"/>
  <c r="AV67" i="27"/>
  <c r="AV70" i="27" s="1"/>
  <c r="AV71" i="27" s="1"/>
  <c r="AW71" i="27" s="1"/>
  <c r="AV66" i="27"/>
  <c r="AK116" i="27"/>
  <c r="AK113" i="27"/>
  <c r="AK110" i="27"/>
  <c r="AK54" i="27"/>
  <c r="AK55" i="27" s="1"/>
  <c r="AL55" i="27" s="1"/>
  <c r="AH92" i="27"/>
  <c r="AH69" i="27"/>
  <c r="AH97" i="27" s="1"/>
  <c r="AH67" i="27"/>
  <c r="AH70" i="27" s="1"/>
  <c r="AH71" i="27" s="1"/>
  <c r="AI71" i="27" s="1"/>
  <c r="AH66" i="27"/>
  <c r="W49" i="27"/>
  <c r="W8" i="27" s="1"/>
  <c r="W51" i="27"/>
  <c r="W33" i="27"/>
  <c r="W7" i="27" s="1"/>
  <c r="W35" i="27"/>
  <c r="W38" i="27" s="1"/>
  <c r="W39" i="27" s="1"/>
  <c r="U40" i="27"/>
  <c r="U36" i="27"/>
  <c r="U44" i="27" s="1"/>
  <c r="U42" i="27" s="1"/>
  <c r="U56" i="27"/>
  <c r="U52" i="27"/>
  <c r="I49" i="27"/>
  <c r="I8" i="27" s="1"/>
  <c r="I51" i="27"/>
  <c r="I33" i="27"/>
  <c r="I7" i="27" s="1"/>
  <c r="I35" i="27"/>
  <c r="I38" i="27" s="1"/>
  <c r="I39" i="27" s="1"/>
  <c r="G56" i="27"/>
  <c r="H56" i="27" s="1"/>
  <c r="G52" i="27"/>
  <c r="G40" i="27"/>
  <c r="H40" i="27" s="1"/>
  <c r="G36" i="27"/>
  <c r="G44" i="27" s="1"/>
  <c r="G42" i="27" s="1"/>
  <c r="BJ86" i="27"/>
  <c r="BK86" i="27" s="1"/>
  <c r="AI42" i="27"/>
  <c r="AH86" i="27"/>
  <c r="AI86" i="27" s="1"/>
  <c r="X48" i="27"/>
  <c r="X51" i="27" s="1"/>
  <c r="X32" i="27"/>
  <c r="X35" i="27" s="1"/>
  <c r="X38" i="27" s="1"/>
  <c r="V34" i="27"/>
  <c r="V50" i="27"/>
  <c r="J48" i="27"/>
  <c r="J51" i="27" s="1"/>
  <c r="J32" i="27"/>
  <c r="J35" i="27" s="1"/>
  <c r="J38" i="27" s="1"/>
  <c r="AJ35" i="27"/>
  <c r="AJ38" i="27" s="1"/>
  <c r="AJ34" i="27"/>
  <c r="BP53" i="26"/>
  <c r="BN54" i="26"/>
  <c r="BN110" i="26"/>
  <c r="BN113" i="26"/>
  <c r="BN116" i="26"/>
  <c r="BB53" i="26"/>
  <c r="AZ54" i="26"/>
  <c r="AZ110" i="26"/>
  <c r="AZ113" i="26"/>
  <c r="AZ116" i="26"/>
  <c r="AN53" i="26"/>
  <c r="AL54" i="26"/>
  <c r="AL110" i="26"/>
  <c r="AL113" i="26"/>
  <c r="AL116" i="26"/>
  <c r="Z53" i="26"/>
  <c r="X54" i="26"/>
  <c r="X110" i="26"/>
  <c r="X113" i="26"/>
  <c r="X116" i="26"/>
  <c r="L53" i="26"/>
  <c r="L37" i="26"/>
  <c r="BO14" i="26"/>
  <c r="BO48" i="26" s="1"/>
  <c r="BO51" i="26" s="1"/>
  <c r="BN15" i="26"/>
  <c r="BN16" i="26"/>
  <c r="BM17" i="26"/>
  <c r="BM24" i="26" s="1"/>
  <c r="BM18" i="26"/>
  <c r="BM50" i="26"/>
  <c r="BL80" i="26"/>
  <c r="BL84" i="26" s="1"/>
  <c r="BL82" i="26"/>
  <c r="BL20" i="26"/>
  <c r="BL22" i="26"/>
  <c r="BL64" i="26" s="1"/>
  <c r="BL52" i="26"/>
  <c r="BL56" i="26"/>
  <c r="BK80" i="26"/>
  <c r="BK84" i="26" s="1"/>
  <c r="BK82" i="26"/>
  <c r="BK64" i="26"/>
  <c r="BK60" i="26"/>
  <c r="BK58" i="26" s="1"/>
  <c r="BK112" i="26"/>
  <c r="BK115" i="26"/>
  <c r="BK118" i="26"/>
  <c r="BJ68" i="26"/>
  <c r="BJ76" i="26" s="1"/>
  <c r="BL26" i="26"/>
  <c r="BK79" i="26"/>
  <c r="BJ81" i="26"/>
  <c r="BJ91" i="26" s="1"/>
  <c r="BJ89" i="26" s="1"/>
  <c r="BJ87" i="26"/>
  <c r="BI94" i="26"/>
  <c r="BI96" i="26" s="1"/>
  <c r="BI106" i="26" s="1"/>
  <c r="BI104" i="26" s="1"/>
  <c r="BI72" i="26"/>
  <c r="BJ72" i="26" s="1"/>
  <c r="BI68" i="26"/>
  <c r="BI76" i="26" s="1"/>
  <c r="BI74" i="26" s="1"/>
  <c r="BI95" i="26"/>
  <c r="BI99" i="26" s="1"/>
  <c r="AX26" i="26"/>
  <c r="AW79" i="26"/>
  <c r="AV81" i="26"/>
  <c r="AV91" i="26" s="1"/>
  <c r="AV89" i="26" s="1"/>
  <c r="AV87" i="26"/>
  <c r="AU94" i="26"/>
  <c r="AU96" i="26" s="1"/>
  <c r="AU106" i="26" s="1"/>
  <c r="AU104" i="26" s="1"/>
  <c r="AU72" i="26"/>
  <c r="AU68" i="26"/>
  <c r="AU76" i="26" s="1"/>
  <c r="AU74" i="26" s="1"/>
  <c r="AU95" i="26"/>
  <c r="AU99" i="26" s="1"/>
  <c r="BA14" i="26"/>
  <c r="BA48" i="26" s="1"/>
  <c r="BA51" i="26" s="1"/>
  <c r="AZ15" i="26"/>
  <c r="AZ16" i="26"/>
  <c r="AY17" i="26"/>
  <c r="AY24" i="26" s="1"/>
  <c r="AY77" i="26" s="1"/>
  <c r="AY18" i="26"/>
  <c r="AY50" i="26"/>
  <c r="AY25" i="26"/>
  <c r="AX77" i="26"/>
  <c r="AY19" i="26"/>
  <c r="AX20" i="26"/>
  <c r="AX22" i="26"/>
  <c r="AX52" i="26"/>
  <c r="AX56" i="26"/>
  <c r="AW66" i="26"/>
  <c r="AW67" i="26"/>
  <c r="AW70" i="26" s="1"/>
  <c r="AW69" i="26"/>
  <c r="AW97" i="26" s="1"/>
  <c r="AW60" i="26"/>
  <c r="AW58" i="26" s="1"/>
  <c r="AW112" i="26"/>
  <c r="AW115" i="26"/>
  <c r="AW118" i="26"/>
  <c r="AJ26" i="26"/>
  <c r="AI79" i="26"/>
  <c r="AH81" i="26"/>
  <c r="AH91" i="26" s="1"/>
  <c r="AH89" i="26" s="1"/>
  <c r="AH87" i="26"/>
  <c r="AG94" i="26"/>
  <c r="AG96" i="26" s="1"/>
  <c r="AG106" i="26" s="1"/>
  <c r="AG104" i="26" s="1"/>
  <c r="AG72" i="26"/>
  <c r="AG68" i="26"/>
  <c r="AG76" i="26" s="1"/>
  <c r="AG74" i="26" s="1"/>
  <c r="AG95" i="26"/>
  <c r="AG99" i="26" s="1"/>
  <c r="AM14" i="26"/>
  <c r="AM48" i="26" s="1"/>
  <c r="AM51" i="26" s="1"/>
  <c r="AL15" i="26"/>
  <c r="AL16" i="26"/>
  <c r="AK17" i="26"/>
  <c r="AK24" i="26" s="1"/>
  <c r="AK77" i="26" s="1"/>
  <c r="AK18" i="26"/>
  <c r="AK50" i="26"/>
  <c r="AK25" i="26"/>
  <c r="AJ77" i="26"/>
  <c r="AK19" i="26"/>
  <c r="AJ20" i="26"/>
  <c r="AJ22" i="26"/>
  <c r="AJ52" i="26"/>
  <c r="AJ56" i="26"/>
  <c r="AI66" i="26"/>
  <c r="AI67" i="26"/>
  <c r="AI70" i="26" s="1"/>
  <c r="AI69" i="26"/>
  <c r="AI97" i="26" s="1"/>
  <c r="AI92" i="26"/>
  <c r="AI95" i="26" s="1"/>
  <c r="AI99" i="26" s="1"/>
  <c r="AI60" i="26"/>
  <c r="AI58" i="26" s="1"/>
  <c r="AI112" i="26"/>
  <c r="AI115" i="26"/>
  <c r="AI118" i="26"/>
  <c r="V26" i="26"/>
  <c r="U79" i="26"/>
  <c r="T81" i="26"/>
  <c r="T91" i="26" s="1"/>
  <c r="T89" i="26" s="1"/>
  <c r="T87" i="26"/>
  <c r="S94" i="26"/>
  <c r="S96" i="26" s="1"/>
  <c r="S106" i="26" s="1"/>
  <c r="S104" i="26" s="1"/>
  <c r="S72" i="26"/>
  <c r="S68" i="26"/>
  <c r="S76" i="26" s="1"/>
  <c r="S74" i="26" s="1"/>
  <c r="S95" i="26"/>
  <c r="S99" i="26" s="1"/>
  <c r="Y14" i="26"/>
  <c r="Y48" i="26" s="1"/>
  <c r="Y51" i="26" s="1"/>
  <c r="X15" i="26"/>
  <c r="X16" i="26"/>
  <c r="W17" i="26"/>
  <c r="W24" i="26" s="1"/>
  <c r="W77" i="26" s="1"/>
  <c r="W18" i="26"/>
  <c r="W50" i="26"/>
  <c r="W25" i="26"/>
  <c r="V77" i="26"/>
  <c r="W19" i="26"/>
  <c r="V20" i="26"/>
  <c r="V22" i="26"/>
  <c r="V52" i="26"/>
  <c r="V56" i="26"/>
  <c r="U66" i="26"/>
  <c r="U67" i="26"/>
  <c r="U70" i="26" s="1"/>
  <c r="U69" i="26"/>
  <c r="U97" i="26" s="1"/>
  <c r="U92" i="26"/>
  <c r="U95" i="26" s="1"/>
  <c r="U99" i="26" s="1"/>
  <c r="U60" i="26"/>
  <c r="U58" i="26" s="1"/>
  <c r="U112" i="26"/>
  <c r="U115" i="26"/>
  <c r="U118" i="26"/>
  <c r="H26" i="26"/>
  <c r="G79" i="26"/>
  <c r="F81" i="26"/>
  <c r="F91" i="26" s="1"/>
  <c r="F89" i="26" s="1"/>
  <c r="F87" i="26"/>
  <c r="E94" i="26"/>
  <c r="E96" i="26" s="1"/>
  <c r="E106" i="26" s="1"/>
  <c r="E104" i="26" s="1"/>
  <c r="E72" i="26"/>
  <c r="E68" i="26"/>
  <c r="E76" i="26" s="1"/>
  <c r="E74" i="26" s="1"/>
  <c r="E95" i="26"/>
  <c r="E99" i="26" s="1"/>
  <c r="K14" i="26"/>
  <c r="J15" i="26"/>
  <c r="J16" i="26"/>
  <c r="I17" i="26"/>
  <c r="I24" i="26" s="1"/>
  <c r="I77" i="26" s="1"/>
  <c r="I18" i="26"/>
  <c r="I34" i="26"/>
  <c r="I50" i="26"/>
  <c r="I25" i="26"/>
  <c r="H77" i="26"/>
  <c r="I19" i="26"/>
  <c r="H20" i="26"/>
  <c r="H22" i="26"/>
  <c r="H36" i="26"/>
  <c r="H44" i="26" s="1"/>
  <c r="H42" i="26" s="1"/>
  <c r="H40" i="26"/>
  <c r="H52" i="26"/>
  <c r="H56" i="26"/>
  <c r="G66" i="26"/>
  <c r="G67" i="26"/>
  <c r="G70" i="26" s="1"/>
  <c r="G69" i="26"/>
  <c r="G97" i="26" s="1"/>
  <c r="G92" i="26"/>
  <c r="G95" i="26" s="1"/>
  <c r="G99" i="26" s="1"/>
  <c r="G60" i="26"/>
  <c r="G58" i="26" s="1"/>
  <c r="G112" i="26"/>
  <c r="G115" i="26"/>
  <c r="G118" i="26"/>
  <c r="X37" i="26"/>
  <c r="W32" i="26"/>
  <c r="W34" i="26" s="1"/>
  <c r="BL37" i="26"/>
  <c r="BK32" i="26"/>
  <c r="BJ34" i="26"/>
  <c r="BJ94" i="26" s="1"/>
  <c r="BJ96" i="26" s="1"/>
  <c r="BJ106" i="26" s="1"/>
  <c r="BJ104" i="26" s="1"/>
  <c r="BJ35" i="26"/>
  <c r="BJ38" i="26" s="1"/>
  <c r="BJ39" i="26" s="1"/>
  <c r="BI40" i="26"/>
  <c r="BI36" i="26"/>
  <c r="BI44" i="26" s="1"/>
  <c r="BI42" i="26" s="1"/>
  <c r="AX37" i="26"/>
  <c r="AW32" i="26"/>
  <c r="AW92" i="26" s="1"/>
  <c r="AW95" i="26" s="1"/>
  <c r="AW99" i="26" s="1"/>
  <c r="AV34" i="26"/>
  <c r="AV35" i="26"/>
  <c r="AV38" i="26" s="1"/>
  <c r="AV39" i="26" s="1"/>
  <c r="AU40" i="26"/>
  <c r="AU36" i="26"/>
  <c r="AU44" i="26" s="1"/>
  <c r="AU42" i="26" s="1"/>
  <c r="AK37" i="26"/>
  <c r="AJ32" i="26"/>
  <c r="AI34" i="26"/>
  <c r="AI35" i="26"/>
  <c r="AI38" i="26" s="1"/>
  <c r="AI39" i="26" s="1"/>
  <c r="AH40" i="26"/>
  <c r="AH36" i="26"/>
  <c r="AH44" i="26" s="1"/>
  <c r="AH42" i="26" s="1"/>
  <c r="H116" i="26"/>
  <c r="H113" i="26"/>
  <c r="H110" i="26"/>
  <c r="H54" i="26"/>
  <c r="H55" i="26" s="1"/>
  <c r="BM116" i="26"/>
  <c r="BM113" i="26"/>
  <c r="BM110" i="26"/>
  <c r="BM54" i="26"/>
  <c r="BM55" i="26" s="1"/>
  <c r="BN55" i="26" s="1"/>
  <c r="AY116" i="26"/>
  <c r="AY113" i="26"/>
  <c r="AY110" i="26"/>
  <c r="AY54" i="26"/>
  <c r="AY55" i="26" s="1"/>
  <c r="AZ55" i="26" s="1"/>
  <c r="AV92" i="26"/>
  <c r="AV69" i="26"/>
  <c r="AV97" i="26" s="1"/>
  <c r="AV67" i="26"/>
  <c r="AV70" i="26" s="1"/>
  <c r="AV71" i="26" s="1"/>
  <c r="AW71" i="26" s="1"/>
  <c r="AV66" i="26"/>
  <c r="AK116" i="26"/>
  <c r="AK113" i="26"/>
  <c r="AK110" i="26"/>
  <c r="AK54" i="26"/>
  <c r="AK55" i="26" s="1"/>
  <c r="AL55" i="26" s="1"/>
  <c r="AH92" i="26"/>
  <c r="AH69" i="26"/>
  <c r="AH97" i="26" s="1"/>
  <c r="AH67" i="26"/>
  <c r="AH70" i="26" s="1"/>
  <c r="AH71" i="26" s="1"/>
  <c r="AI71" i="26" s="1"/>
  <c r="AH66" i="26"/>
  <c r="W116" i="26"/>
  <c r="W113" i="26"/>
  <c r="W110" i="26"/>
  <c r="W54" i="26"/>
  <c r="W55" i="26" s="1"/>
  <c r="X55" i="26" s="1"/>
  <c r="T92" i="26"/>
  <c r="T69" i="26"/>
  <c r="T97" i="26" s="1"/>
  <c r="T67" i="26"/>
  <c r="T70" i="26" s="1"/>
  <c r="T71" i="26" s="1"/>
  <c r="U71" i="26" s="1"/>
  <c r="T66" i="26"/>
  <c r="F92" i="26"/>
  <c r="F69" i="26"/>
  <c r="F97" i="26" s="1"/>
  <c r="F67" i="26"/>
  <c r="F70" i="26" s="1"/>
  <c r="F71" i="26" s="1"/>
  <c r="G71" i="26" s="1"/>
  <c r="F66" i="26"/>
  <c r="AV86" i="26"/>
  <c r="AW86" i="26" s="1"/>
  <c r="AH86" i="26"/>
  <c r="AI86" i="26" s="1"/>
  <c r="T86" i="26"/>
  <c r="U86" i="26" s="1"/>
  <c r="U42" i="26"/>
  <c r="F86" i="26"/>
  <c r="G86" i="26" s="1"/>
  <c r="J48" i="26"/>
  <c r="J51" i="26" s="1"/>
  <c r="J32" i="26"/>
  <c r="J35" i="26" s="1"/>
  <c r="J38" i="26" s="1"/>
  <c r="V35" i="26"/>
  <c r="V38" i="26" s="1"/>
  <c r="V39" i="26" s="1"/>
  <c r="V34" i="26"/>
  <c r="I51" i="26"/>
  <c r="I49" i="26"/>
  <c r="I8" i="26" s="1"/>
  <c r="I35" i="26"/>
  <c r="I38" i="26" s="1"/>
  <c r="I39" i="26" s="1"/>
  <c r="J39" i="26" s="1"/>
  <c r="I33" i="26"/>
  <c r="I7" i="26" s="1"/>
  <c r="BP53" i="25"/>
  <c r="BN54" i="25"/>
  <c r="BN110" i="25"/>
  <c r="BN113" i="25"/>
  <c r="BN116" i="25"/>
  <c r="BB53" i="25"/>
  <c r="AZ54" i="25"/>
  <c r="AZ110" i="25"/>
  <c r="AZ113" i="25"/>
  <c r="AZ116" i="25"/>
  <c r="AN53" i="25"/>
  <c r="AL54" i="25"/>
  <c r="AL110" i="25"/>
  <c r="AL113" i="25"/>
  <c r="AL116" i="25"/>
  <c r="Z53" i="25"/>
  <c r="L53" i="25"/>
  <c r="Z37" i="25"/>
  <c r="L37" i="25"/>
  <c r="BI102" i="25"/>
  <c r="BI101" i="25"/>
  <c r="BO14" i="25"/>
  <c r="BO48" i="25" s="1"/>
  <c r="BO51" i="25" s="1"/>
  <c r="BN15" i="25"/>
  <c r="BN16" i="25"/>
  <c r="BM17" i="25"/>
  <c r="BM24" i="25" s="1"/>
  <c r="BM77" i="25" s="1"/>
  <c r="BM18" i="25"/>
  <c r="BM50" i="25"/>
  <c r="BM19" i="25"/>
  <c r="BL20" i="25"/>
  <c r="BL22" i="25" s="1"/>
  <c r="BM25" i="25"/>
  <c r="BL77" i="25"/>
  <c r="BL52" i="25"/>
  <c r="BL56" i="25"/>
  <c r="BK66" i="25"/>
  <c r="BK67" i="25"/>
  <c r="BK70" i="25" s="1"/>
  <c r="BK69" i="25"/>
  <c r="BK92" i="25"/>
  <c r="BK95" i="25" s="1"/>
  <c r="BK99" i="25" s="1"/>
  <c r="BK60" i="25"/>
  <c r="BK58" i="25" s="1"/>
  <c r="BK112" i="25"/>
  <c r="BK115" i="25"/>
  <c r="BK118" i="25"/>
  <c r="BJ66" i="25"/>
  <c r="BJ67" i="25"/>
  <c r="BJ70" i="25" s="1"/>
  <c r="BJ71" i="25" s="1"/>
  <c r="BK71" i="25" s="1"/>
  <c r="BJ92" i="25"/>
  <c r="BJ69" i="25"/>
  <c r="BJ97" i="25" s="1"/>
  <c r="BJ86" i="25"/>
  <c r="AW79" i="25"/>
  <c r="AX26" i="25"/>
  <c r="AV81" i="25"/>
  <c r="AV91" i="25" s="1"/>
  <c r="AV89" i="25" s="1"/>
  <c r="AV87" i="25"/>
  <c r="AU72" i="25"/>
  <c r="AU94" i="25"/>
  <c r="AU96" i="25" s="1"/>
  <c r="AU106" i="25" s="1"/>
  <c r="AU104" i="25" s="1"/>
  <c r="AU68" i="25"/>
  <c r="AU76" i="25" s="1"/>
  <c r="AU74" i="25" s="1"/>
  <c r="AU95" i="25"/>
  <c r="AU99" i="25" s="1"/>
  <c r="BA14" i="25"/>
  <c r="BA48" i="25" s="1"/>
  <c r="BA51" i="25" s="1"/>
  <c r="AZ15" i="25"/>
  <c r="AZ16" i="25"/>
  <c r="AY17" i="25"/>
  <c r="AY24" i="25" s="1"/>
  <c r="AY77" i="25" s="1"/>
  <c r="AY18" i="25"/>
  <c r="AY50" i="25" s="1"/>
  <c r="AY25" i="25"/>
  <c r="AX77" i="25"/>
  <c r="AY19" i="25"/>
  <c r="AX20" i="25"/>
  <c r="AX22" i="25" s="1"/>
  <c r="AX52" i="25"/>
  <c r="AX56" i="25"/>
  <c r="AW60" i="25"/>
  <c r="AW112" i="25"/>
  <c r="AW115" i="25"/>
  <c r="AW118" i="25"/>
  <c r="AH87" i="25"/>
  <c r="AH81" i="25"/>
  <c r="AH91" i="25" s="1"/>
  <c r="AH89" i="25" s="1"/>
  <c r="AI79" i="25"/>
  <c r="AJ26" i="25"/>
  <c r="AG72" i="25"/>
  <c r="AG94" i="25"/>
  <c r="AG96" i="25" s="1"/>
  <c r="AG106" i="25" s="1"/>
  <c r="AG104" i="25" s="1"/>
  <c r="AG68" i="25"/>
  <c r="AG76" i="25" s="1"/>
  <c r="AG74" i="25" s="1"/>
  <c r="AG95" i="25"/>
  <c r="AG99" i="25" s="1"/>
  <c r="AM14" i="25"/>
  <c r="AM48" i="25" s="1"/>
  <c r="AM51" i="25" s="1"/>
  <c r="AL15" i="25"/>
  <c r="AL16" i="25"/>
  <c r="AK18" i="25"/>
  <c r="AK50" i="25" s="1"/>
  <c r="AK17" i="25"/>
  <c r="AK24" i="25" s="1"/>
  <c r="AJ77" i="25"/>
  <c r="AK19" i="25"/>
  <c r="AJ20" i="25"/>
  <c r="AJ22" i="25"/>
  <c r="AJ52" i="25"/>
  <c r="AJ56" i="25"/>
  <c r="AI60" i="25"/>
  <c r="AI112" i="25"/>
  <c r="AI115" i="25"/>
  <c r="AI118" i="25"/>
  <c r="AI66" i="25"/>
  <c r="AI67" i="25"/>
  <c r="AI70" i="25" s="1"/>
  <c r="AI69" i="25"/>
  <c r="AI97" i="25" s="1"/>
  <c r="AI92" i="25"/>
  <c r="AI95" i="25" s="1"/>
  <c r="AI99" i="25" s="1"/>
  <c r="S72" i="25"/>
  <c r="S94" i="25"/>
  <c r="S96" i="25" s="1"/>
  <c r="S106" i="25" s="1"/>
  <c r="S104" i="25" s="1"/>
  <c r="S68" i="25"/>
  <c r="S76" i="25" s="1"/>
  <c r="S74" i="25" s="1"/>
  <c r="S95" i="25"/>
  <c r="S99" i="25" s="1"/>
  <c r="U79" i="25"/>
  <c r="V26" i="25"/>
  <c r="T81" i="25"/>
  <c r="T91" i="25" s="1"/>
  <c r="T89" i="25" s="1"/>
  <c r="T87" i="25"/>
  <c r="Y14" i="25"/>
  <c r="X15" i="25"/>
  <c r="X16" i="25"/>
  <c r="W17" i="25"/>
  <c r="W24" i="25" s="1"/>
  <c r="W77" i="25" s="1"/>
  <c r="W18" i="25"/>
  <c r="W50" i="25" s="1"/>
  <c r="W34" i="25"/>
  <c r="W25" i="25"/>
  <c r="V77" i="25"/>
  <c r="V52" i="25"/>
  <c r="V56" i="25"/>
  <c r="W19" i="25"/>
  <c r="V20" i="25"/>
  <c r="V22" i="25"/>
  <c r="V40" i="25"/>
  <c r="V36" i="25"/>
  <c r="V44" i="25" s="1"/>
  <c r="V42" i="25" s="1"/>
  <c r="U66" i="25"/>
  <c r="U67" i="25"/>
  <c r="U70" i="25" s="1"/>
  <c r="U92" i="25"/>
  <c r="U95" i="25" s="1"/>
  <c r="U99" i="25" s="1"/>
  <c r="U69" i="25"/>
  <c r="U97" i="25" s="1"/>
  <c r="U60" i="25"/>
  <c r="U112" i="25"/>
  <c r="U115" i="25"/>
  <c r="U118" i="25"/>
  <c r="E72" i="25"/>
  <c r="E94" i="25"/>
  <c r="E96" i="25" s="1"/>
  <c r="E106" i="25" s="1"/>
  <c r="E104" i="25" s="1"/>
  <c r="E68" i="25"/>
  <c r="E76" i="25" s="1"/>
  <c r="E74" i="25" s="1"/>
  <c r="E95" i="25"/>
  <c r="E99" i="25" s="1"/>
  <c r="F81" i="25"/>
  <c r="F91" i="25" s="1"/>
  <c r="F89" i="25" s="1"/>
  <c r="F87" i="25"/>
  <c r="G79" i="25"/>
  <c r="H26" i="25"/>
  <c r="K14" i="25"/>
  <c r="J15" i="25"/>
  <c r="J16" i="25"/>
  <c r="I17" i="25"/>
  <c r="I24" i="25" s="1"/>
  <c r="I77" i="25" s="1"/>
  <c r="I18" i="25"/>
  <c r="I50" i="25" s="1"/>
  <c r="I34" i="25"/>
  <c r="I19" i="25"/>
  <c r="H20" i="25"/>
  <c r="H22" i="25"/>
  <c r="H36" i="25"/>
  <c r="H44" i="25" s="1"/>
  <c r="H52" i="25"/>
  <c r="I25" i="25"/>
  <c r="H77" i="25"/>
  <c r="G66" i="25"/>
  <c r="G67" i="25"/>
  <c r="G70" i="25" s="1"/>
  <c r="G69" i="25"/>
  <c r="G97" i="25" s="1"/>
  <c r="G92" i="25"/>
  <c r="G95" i="25" s="1"/>
  <c r="G99" i="25" s="1"/>
  <c r="BJ40" i="25"/>
  <c r="BJ36" i="25"/>
  <c r="BJ44" i="25" s="1"/>
  <c r="BJ42" i="25" s="1"/>
  <c r="BM37" i="25"/>
  <c r="BL32" i="25"/>
  <c r="BK34" i="25"/>
  <c r="BK35" i="25"/>
  <c r="BK38" i="25" s="1"/>
  <c r="BK39" i="25" s="1"/>
  <c r="AY37" i="25"/>
  <c r="AX32" i="25"/>
  <c r="AW34" i="25"/>
  <c r="AW35" i="25"/>
  <c r="AW38" i="25" s="1"/>
  <c r="AW39" i="25" s="1"/>
  <c r="AV40" i="25"/>
  <c r="AV36" i="25"/>
  <c r="AV44" i="25" s="1"/>
  <c r="AV42" i="25" s="1"/>
  <c r="AL37" i="25"/>
  <c r="AK32" i="25"/>
  <c r="AK34" i="25" s="1"/>
  <c r="AV60" i="25"/>
  <c r="AV58" i="25" s="1"/>
  <c r="AV112" i="25"/>
  <c r="AV115" i="25"/>
  <c r="AV118" i="25"/>
  <c r="AH60" i="25"/>
  <c r="AH58" i="25" s="1"/>
  <c r="AH112" i="25"/>
  <c r="AH115" i="25"/>
  <c r="AH118" i="25"/>
  <c r="T60" i="25"/>
  <c r="T58" i="25" s="1"/>
  <c r="T112" i="25"/>
  <c r="T115" i="25"/>
  <c r="T118" i="25"/>
  <c r="F60" i="25"/>
  <c r="F58" i="25" s="1"/>
  <c r="F112" i="25"/>
  <c r="F115" i="25"/>
  <c r="F118" i="25"/>
  <c r="BM116" i="25"/>
  <c r="BM113" i="25"/>
  <c r="BM110" i="25"/>
  <c r="BM54" i="25"/>
  <c r="BM55" i="25" s="1"/>
  <c r="BN55" i="25" s="1"/>
  <c r="BK82" i="25"/>
  <c r="BK80" i="25"/>
  <c r="BK84" i="25" s="1"/>
  <c r="BL26" i="25"/>
  <c r="BK79" i="25"/>
  <c r="AY116" i="25"/>
  <c r="AY113" i="25"/>
  <c r="AY110" i="25"/>
  <c r="AY54" i="25"/>
  <c r="AY55" i="25" s="1"/>
  <c r="AZ55" i="25" s="1"/>
  <c r="AV92" i="25"/>
  <c r="AV69" i="25"/>
  <c r="AV97" i="25" s="1"/>
  <c r="AV67" i="25"/>
  <c r="AV70" i="25" s="1"/>
  <c r="AV71" i="25" s="1"/>
  <c r="AV66" i="25"/>
  <c r="AK116" i="25"/>
  <c r="AK113" i="25"/>
  <c r="AK110" i="25"/>
  <c r="AK54" i="25"/>
  <c r="AK55" i="25" s="1"/>
  <c r="AL55" i="25" s="1"/>
  <c r="AH92" i="25"/>
  <c r="AH69" i="25"/>
  <c r="AH97" i="25" s="1"/>
  <c r="AH67" i="25"/>
  <c r="AH70" i="25" s="1"/>
  <c r="AH71" i="25" s="1"/>
  <c r="AI71" i="25" s="1"/>
  <c r="AH66" i="25"/>
  <c r="W49" i="25"/>
  <c r="W8" i="25" s="1"/>
  <c r="W51" i="25"/>
  <c r="W33" i="25"/>
  <c r="W7" i="25" s="1"/>
  <c r="W35" i="25"/>
  <c r="W38" i="25" s="1"/>
  <c r="W39" i="25" s="1"/>
  <c r="T92" i="25"/>
  <c r="T69" i="25"/>
  <c r="T97" i="25" s="1"/>
  <c r="T67" i="25"/>
  <c r="T70" i="25" s="1"/>
  <c r="T71" i="25" s="1"/>
  <c r="U71" i="25" s="1"/>
  <c r="T66" i="25"/>
  <c r="I49" i="25"/>
  <c r="I8" i="25" s="1"/>
  <c r="I51" i="25"/>
  <c r="I33" i="25"/>
  <c r="I7" i="25" s="1"/>
  <c r="I35" i="25"/>
  <c r="I38" i="25" s="1"/>
  <c r="I39" i="25" s="1"/>
  <c r="G56" i="25"/>
  <c r="G52" i="25"/>
  <c r="G40" i="25"/>
  <c r="G36" i="25"/>
  <c r="G44" i="25" s="1"/>
  <c r="G42" i="25" s="1"/>
  <c r="F92" i="25"/>
  <c r="F69" i="25"/>
  <c r="F97" i="25" s="1"/>
  <c r="F67" i="25"/>
  <c r="F70" i="25" s="1"/>
  <c r="F71" i="25" s="1"/>
  <c r="G71" i="25" s="1"/>
  <c r="F66" i="25"/>
  <c r="AV86" i="25"/>
  <c r="AW86" i="25" s="1"/>
  <c r="T86" i="25"/>
  <c r="U86" i="25" s="1"/>
  <c r="F86" i="25"/>
  <c r="G86" i="25" s="1"/>
  <c r="AH86" i="25"/>
  <c r="AI86" i="25" s="1"/>
  <c r="AI42" i="25"/>
  <c r="AW64" i="25"/>
  <c r="X48" i="25"/>
  <c r="X51" i="25" s="1"/>
  <c r="X32" i="25"/>
  <c r="X35" i="25" s="1"/>
  <c r="X38" i="25" s="1"/>
  <c r="J48" i="25"/>
  <c r="J51" i="25" s="1"/>
  <c r="J32" i="25"/>
  <c r="J35" i="25" s="1"/>
  <c r="J38" i="25" s="1"/>
  <c r="AJ35" i="25"/>
  <c r="AJ38" i="25" s="1"/>
  <c r="AJ34" i="25"/>
  <c r="BP53" i="24"/>
  <c r="BN54" i="24"/>
  <c r="BN110" i="24"/>
  <c r="BN113" i="24"/>
  <c r="BN116" i="24"/>
  <c r="BB53" i="24"/>
  <c r="AZ54" i="24"/>
  <c r="AZ110" i="24"/>
  <c r="AZ113" i="24"/>
  <c r="AZ116" i="24"/>
  <c r="AN53" i="24"/>
  <c r="AL54" i="24"/>
  <c r="AL110" i="24"/>
  <c r="AL113" i="24"/>
  <c r="AL116" i="24"/>
  <c r="Z53" i="24"/>
  <c r="L53" i="24"/>
  <c r="Z37" i="24"/>
  <c r="L37" i="24"/>
  <c r="BO14" i="24"/>
  <c r="BO48" i="24" s="1"/>
  <c r="BO51" i="24" s="1"/>
  <c r="BN15" i="24"/>
  <c r="BN16" i="24"/>
  <c r="BM18" i="24"/>
  <c r="BM50" i="24" s="1"/>
  <c r="BM17" i="24"/>
  <c r="BM24" i="24" s="1"/>
  <c r="BL82" i="24"/>
  <c r="BL80" i="24"/>
  <c r="BL84" i="24" s="1"/>
  <c r="BL20" i="24"/>
  <c r="BL22" i="24" s="1"/>
  <c r="BL52" i="24"/>
  <c r="BL56" i="24"/>
  <c r="BK60" i="24"/>
  <c r="BK58" i="24" s="1"/>
  <c r="BK112" i="24"/>
  <c r="BK115" i="24"/>
  <c r="BK118" i="24"/>
  <c r="BK80" i="24"/>
  <c r="BK84" i="24" s="1"/>
  <c r="BK82" i="24"/>
  <c r="BK66" i="24"/>
  <c r="BK67" i="24"/>
  <c r="BK70" i="24" s="1"/>
  <c r="BK69" i="24"/>
  <c r="BK97" i="24" s="1"/>
  <c r="BK92" i="24"/>
  <c r="BK95" i="24" s="1"/>
  <c r="BK99" i="24" s="1"/>
  <c r="BJ81" i="24"/>
  <c r="BJ91" i="24" s="1"/>
  <c r="BJ89" i="24" s="1"/>
  <c r="BJ87" i="24"/>
  <c r="BL26" i="24"/>
  <c r="BK79" i="24"/>
  <c r="BI94" i="24"/>
  <c r="BI96" i="24" s="1"/>
  <c r="BI106" i="24" s="1"/>
  <c r="BI104" i="24" s="1"/>
  <c r="BI72" i="24"/>
  <c r="BI68" i="24"/>
  <c r="BI76" i="24" s="1"/>
  <c r="BI74" i="24" s="1"/>
  <c r="BI95" i="24"/>
  <c r="BI99" i="24" s="1"/>
  <c r="AX26" i="24"/>
  <c r="AW79" i="24"/>
  <c r="AV81" i="24"/>
  <c r="AV91" i="24" s="1"/>
  <c r="AV89" i="24" s="1"/>
  <c r="AV87" i="24"/>
  <c r="AU94" i="24"/>
  <c r="AU96" i="24" s="1"/>
  <c r="AU106" i="24" s="1"/>
  <c r="AU104" i="24" s="1"/>
  <c r="AU72" i="24"/>
  <c r="AU68" i="24"/>
  <c r="AU76" i="24" s="1"/>
  <c r="AU74" i="24" s="1"/>
  <c r="AU95" i="24"/>
  <c r="AU99" i="24" s="1"/>
  <c r="BA14" i="24"/>
  <c r="BA48" i="24" s="1"/>
  <c r="BA51" i="24" s="1"/>
  <c r="AZ15" i="24"/>
  <c r="AZ16" i="24"/>
  <c r="AY17" i="24"/>
  <c r="AY24" i="24" s="1"/>
  <c r="AY77" i="24" s="1"/>
  <c r="AY18" i="24"/>
  <c r="AY50" i="24"/>
  <c r="AX52" i="24"/>
  <c r="AX56" i="24"/>
  <c r="AY25" i="24"/>
  <c r="AX77" i="24"/>
  <c r="AY19" i="24"/>
  <c r="AX20" i="24"/>
  <c r="AX22" i="24"/>
  <c r="AX64" i="24" s="1"/>
  <c r="AW66" i="24"/>
  <c r="AW67" i="24"/>
  <c r="AW70" i="24" s="1"/>
  <c r="AW69" i="24"/>
  <c r="AW97" i="24" s="1"/>
  <c r="AW92" i="24"/>
  <c r="AW95" i="24" s="1"/>
  <c r="AW99" i="24" s="1"/>
  <c r="AW60" i="24"/>
  <c r="AW58" i="24" s="1"/>
  <c r="AW112" i="24"/>
  <c r="AW115" i="24"/>
  <c r="AW118" i="24"/>
  <c r="AH87" i="24"/>
  <c r="AH81" i="24"/>
  <c r="AH91" i="24" s="1"/>
  <c r="AH89" i="24" s="1"/>
  <c r="AJ26" i="24"/>
  <c r="AI79" i="24"/>
  <c r="AG94" i="24"/>
  <c r="AG96" i="24" s="1"/>
  <c r="AG106" i="24" s="1"/>
  <c r="AG104" i="24" s="1"/>
  <c r="AG72" i="24"/>
  <c r="AG68" i="24"/>
  <c r="AG76" i="24" s="1"/>
  <c r="AG74" i="24" s="1"/>
  <c r="AG95" i="24"/>
  <c r="AG99" i="24" s="1"/>
  <c r="AM14" i="24"/>
  <c r="AM48" i="24" s="1"/>
  <c r="AM51" i="24" s="1"/>
  <c r="AL15" i="24"/>
  <c r="AL16" i="24"/>
  <c r="AK18" i="24"/>
  <c r="AK50" i="24"/>
  <c r="AK17" i="24"/>
  <c r="AK24" i="24" s="1"/>
  <c r="AK77" i="24" s="1"/>
  <c r="AK25" i="24"/>
  <c r="AJ77" i="24"/>
  <c r="AJ36" i="24"/>
  <c r="AJ44" i="24" s="1"/>
  <c r="AJ52" i="24"/>
  <c r="AJ56" i="24"/>
  <c r="AK19" i="24"/>
  <c r="AJ20" i="24"/>
  <c r="AJ22" i="24"/>
  <c r="AI66" i="24"/>
  <c r="AI67" i="24"/>
  <c r="AI70" i="24" s="1"/>
  <c r="AI69" i="24"/>
  <c r="AI97" i="24" s="1"/>
  <c r="AI92" i="24"/>
  <c r="AI95" i="24" s="1"/>
  <c r="AI99" i="24" s="1"/>
  <c r="AI60" i="24"/>
  <c r="AI112" i="24"/>
  <c r="AI115" i="24"/>
  <c r="AI118" i="24"/>
  <c r="V26" i="24"/>
  <c r="U79" i="24"/>
  <c r="T81" i="24"/>
  <c r="T91" i="24" s="1"/>
  <c r="T89" i="24" s="1"/>
  <c r="T87" i="24"/>
  <c r="S94" i="24"/>
  <c r="S96" i="24" s="1"/>
  <c r="S106" i="24" s="1"/>
  <c r="S104" i="24" s="1"/>
  <c r="S72" i="24"/>
  <c r="S68" i="24"/>
  <c r="S76" i="24" s="1"/>
  <c r="S74" i="24" s="1"/>
  <c r="S95" i="24"/>
  <c r="S99" i="24" s="1"/>
  <c r="Y14" i="24"/>
  <c r="X15" i="24"/>
  <c r="X16" i="24"/>
  <c r="W17" i="24"/>
  <c r="W24" i="24" s="1"/>
  <c r="W77" i="24" s="1"/>
  <c r="W18" i="24"/>
  <c r="W50" i="24" s="1"/>
  <c r="W34" i="24"/>
  <c r="W25" i="24"/>
  <c r="V77" i="24"/>
  <c r="W19" i="24"/>
  <c r="V20" i="24"/>
  <c r="V22" i="24"/>
  <c r="V64" i="24" s="1"/>
  <c r="V36" i="24"/>
  <c r="V44" i="24" s="1"/>
  <c r="V52" i="24"/>
  <c r="F81" i="24"/>
  <c r="F91" i="24" s="1"/>
  <c r="F89" i="24" s="1"/>
  <c r="F87" i="24"/>
  <c r="H26" i="24"/>
  <c r="G79" i="24"/>
  <c r="E72" i="24"/>
  <c r="E94" i="24"/>
  <c r="E96" i="24" s="1"/>
  <c r="E106" i="24" s="1"/>
  <c r="E104" i="24" s="1"/>
  <c r="E68" i="24"/>
  <c r="E76" i="24" s="1"/>
  <c r="E74" i="24" s="1"/>
  <c r="E95" i="24"/>
  <c r="E99" i="24" s="1"/>
  <c r="K14" i="24"/>
  <c r="J15" i="24"/>
  <c r="J16" i="24"/>
  <c r="I17" i="24"/>
  <c r="I24" i="24" s="1"/>
  <c r="I77" i="24" s="1"/>
  <c r="I18" i="24"/>
  <c r="I50" i="24"/>
  <c r="I34" i="24"/>
  <c r="I25" i="24"/>
  <c r="H77" i="24"/>
  <c r="I19" i="24"/>
  <c r="H20" i="24"/>
  <c r="H22" i="24" s="1"/>
  <c r="H52" i="24"/>
  <c r="H36" i="24"/>
  <c r="H44" i="24" s="1"/>
  <c r="BJ40" i="24"/>
  <c r="BJ36" i="24"/>
  <c r="BJ44" i="24" s="1"/>
  <c r="BJ42" i="24" s="1"/>
  <c r="BM37" i="24"/>
  <c r="BL32" i="24"/>
  <c r="BK34" i="24"/>
  <c r="BK35" i="24"/>
  <c r="BK38" i="24" s="1"/>
  <c r="BK39" i="24" s="1"/>
  <c r="AW34" i="24"/>
  <c r="AW35" i="24"/>
  <c r="AW38" i="24" s="1"/>
  <c r="AW39" i="24" s="1"/>
  <c r="AX32" i="24"/>
  <c r="AY37" i="24"/>
  <c r="AV40" i="24"/>
  <c r="AV36" i="24"/>
  <c r="AV44" i="24" s="1"/>
  <c r="AV42" i="24" s="1"/>
  <c r="AL37" i="24"/>
  <c r="AK32" i="24"/>
  <c r="AK33" i="24"/>
  <c r="AK7" i="24" s="1"/>
  <c r="AJ35" i="24"/>
  <c r="AJ38" i="24" s="1"/>
  <c r="AJ39" i="24" s="1"/>
  <c r="AH60" i="24"/>
  <c r="AH58" i="24" s="1"/>
  <c r="AH112" i="24"/>
  <c r="AH115" i="24"/>
  <c r="AH118" i="24"/>
  <c r="T60" i="24"/>
  <c r="T58" i="24" s="1"/>
  <c r="T112" i="24"/>
  <c r="T115" i="24"/>
  <c r="T118" i="24"/>
  <c r="F60" i="24"/>
  <c r="F58" i="24" s="1"/>
  <c r="F112" i="24"/>
  <c r="F115" i="24"/>
  <c r="F118" i="24"/>
  <c r="BM116" i="24"/>
  <c r="BM113" i="24"/>
  <c r="BM110" i="24"/>
  <c r="BM54" i="24"/>
  <c r="BM55" i="24" s="1"/>
  <c r="BJ92" i="24"/>
  <c r="BJ69" i="24"/>
  <c r="BJ97" i="24" s="1"/>
  <c r="BJ67" i="24"/>
  <c r="BJ70" i="24" s="1"/>
  <c r="BJ71" i="24" s="1"/>
  <c r="BK71" i="24" s="1"/>
  <c r="BJ66" i="24"/>
  <c r="AY116" i="24"/>
  <c r="AY113" i="24"/>
  <c r="AY110" i="24"/>
  <c r="AY54" i="24"/>
  <c r="AY55" i="24" s="1"/>
  <c r="AV64" i="24"/>
  <c r="AK116" i="24"/>
  <c r="AK113" i="24"/>
  <c r="AK110" i="24"/>
  <c r="AK54" i="24"/>
  <c r="AK55" i="24" s="1"/>
  <c r="AH92" i="24"/>
  <c r="AH69" i="24"/>
  <c r="AH97" i="24" s="1"/>
  <c r="AH67" i="24"/>
  <c r="AH70" i="24" s="1"/>
  <c r="AH71" i="24" s="1"/>
  <c r="AI71" i="24" s="1"/>
  <c r="AH66" i="24"/>
  <c r="W49" i="24"/>
  <c r="W8" i="24" s="1"/>
  <c r="W51" i="24"/>
  <c r="W33" i="24"/>
  <c r="W7" i="24" s="1"/>
  <c r="W35" i="24"/>
  <c r="W38" i="24" s="1"/>
  <c r="W39" i="24" s="1"/>
  <c r="U56" i="24"/>
  <c r="U52" i="24"/>
  <c r="U36" i="24"/>
  <c r="U44" i="24" s="1"/>
  <c r="U42" i="24" s="1"/>
  <c r="U40" i="24"/>
  <c r="V40" i="24" s="1"/>
  <c r="T92" i="24"/>
  <c r="T69" i="24"/>
  <c r="T97" i="24" s="1"/>
  <c r="T67" i="24"/>
  <c r="T70" i="24" s="1"/>
  <c r="T71" i="24" s="1"/>
  <c r="T66" i="24"/>
  <c r="I33" i="24"/>
  <c r="I7" i="24" s="1"/>
  <c r="I35" i="24"/>
  <c r="I38" i="24" s="1"/>
  <c r="I39" i="24" s="1"/>
  <c r="I49" i="24"/>
  <c r="I8" i="24" s="1"/>
  <c r="I51" i="24"/>
  <c r="G56" i="24"/>
  <c r="G52" i="24"/>
  <c r="G40" i="24"/>
  <c r="H40" i="24" s="1"/>
  <c r="G36" i="24"/>
  <c r="G44" i="24" s="1"/>
  <c r="G42" i="24" s="1"/>
  <c r="F92" i="24"/>
  <c r="F69" i="24"/>
  <c r="F97" i="24" s="1"/>
  <c r="F67" i="24"/>
  <c r="F70" i="24" s="1"/>
  <c r="F71" i="24" s="1"/>
  <c r="F66" i="24"/>
  <c r="AI40" i="24"/>
  <c r="AI36" i="24"/>
  <c r="AI44" i="24" s="1"/>
  <c r="AI42" i="24" s="1"/>
  <c r="AH86" i="24"/>
  <c r="AI86" i="24" s="1"/>
  <c r="AV86" i="24"/>
  <c r="AW86" i="24" s="1"/>
  <c r="T86" i="24"/>
  <c r="U86" i="24" s="1"/>
  <c r="F86" i="24"/>
  <c r="G86" i="24" s="1"/>
  <c r="X48" i="24"/>
  <c r="X51" i="24" s="1"/>
  <c r="X32" i="24"/>
  <c r="X35" i="24" s="1"/>
  <c r="X38" i="24" s="1"/>
  <c r="U64" i="24"/>
  <c r="J48" i="24"/>
  <c r="J51" i="24" s="1"/>
  <c r="J32" i="24"/>
  <c r="J35" i="24" s="1"/>
  <c r="J38" i="24" s="1"/>
  <c r="G64" i="24"/>
  <c r="BP53" i="23"/>
  <c r="BN54" i="23"/>
  <c r="BN110" i="23"/>
  <c r="BN113" i="23"/>
  <c r="BN116" i="23"/>
  <c r="BB53" i="23"/>
  <c r="AZ54" i="23"/>
  <c r="AZ110" i="23"/>
  <c r="AZ113" i="23"/>
  <c r="AZ116" i="23"/>
  <c r="AN53" i="23"/>
  <c r="AL54" i="23"/>
  <c r="AL110" i="23"/>
  <c r="AL113" i="23"/>
  <c r="AL116" i="23"/>
  <c r="Z53" i="23"/>
  <c r="L53" i="23"/>
  <c r="Z37" i="23"/>
  <c r="L37" i="23"/>
  <c r="BL26" i="23"/>
  <c r="BK79" i="23"/>
  <c r="BJ87" i="23"/>
  <c r="BJ81" i="23"/>
  <c r="BJ91" i="23" s="1"/>
  <c r="BJ89" i="23" s="1"/>
  <c r="BI72" i="23"/>
  <c r="BI94" i="23"/>
  <c r="BI96" i="23" s="1"/>
  <c r="BI106" i="23" s="1"/>
  <c r="BI104" i="23" s="1"/>
  <c r="BI68" i="23"/>
  <c r="BI76" i="23" s="1"/>
  <c r="BI74" i="23" s="1"/>
  <c r="BI95" i="23"/>
  <c r="BI99" i="23" s="1"/>
  <c r="BO14" i="23"/>
  <c r="BO48" i="23" s="1"/>
  <c r="BO51" i="23" s="1"/>
  <c r="BN15" i="23"/>
  <c r="BN16" i="23"/>
  <c r="BM17" i="23"/>
  <c r="BM24" i="23" s="1"/>
  <c r="BM18" i="23"/>
  <c r="BM50" i="23" s="1"/>
  <c r="BL77" i="23"/>
  <c r="BL52" i="23"/>
  <c r="BL56" i="23"/>
  <c r="BM19" i="23"/>
  <c r="BL20" i="23"/>
  <c r="BL22" i="23" s="1"/>
  <c r="BK60" i="23"/>
  <c r="BK58" i="23" s="1"/>
  <c r="BK112" i="23"/>
  <c r="BK115" i="23"/>
  <c r="BK118" i="23"/>
  <c r="AX26" i="23"/>
  <c r="AW79" i="23"/>
  <c r="AV81" i="23"/>
  <c r="AV91" i="23" s="1"/>
  <c r="AV89" i="23" s="1"/>
  <c r="AV87" i="23"/>
  <c r="AU94" i="23"/>
  <c r="AU96" i="23" s="1"/>
  <c r="AU106" i="23" s="1"/>
  <c r="AU104" i="23" s="1"/>
  <c r="AU72" i="23"/>
  <c r="AU68" i="23"/>
  <c r="AU76" i="23" s="1"/>
  <c r="AU74" i="23" s="1"/>
  <c r="AU95" i="23"/>
  <c r="AU99" i="23" s="1"/>
  <c r="BA14" i="23"/>
  <c r="BA48" i="23" s="1"/>
  <c r="BA51" i="23" s="1"/>
  <c r="AZ15" i="23"/>
  <c r="AZ16" i="23"/>
  <c r="AY17" i="23"/>
  <c r="AY24" i="23" s="1"/>
  <c r="AY77" i="23" s="1"/>
  <c r="AY18" i="23"/>
  <c r="AY50" i="23" s="1"/>
  <c r="AY19" i="23"/>
  <c r="AX20" i="23"/>
  <c r="AX22" i="23"/>
  <c r="AX64" i="23" s="1"/>
  <c r="AX52" i="23"/>
  <c r="AX56" i="23"/>
  <c r="AY25" i="23"/>
  <c r="AX77" i="23"/>
  <c r="AW60" i="23"/>
  <c r="AW58" i="23" s="1"/>
  <c r="AW112" i="23"/>
  <c r="AW115" i="23"/>
  <c r="AW118" i="23"/>
  <c r="AG94" i="23"/>
  <c r="AG96" i="23" s="1"/>
  <c r="AG106" i="23" s="1"/>
  <c r="AG104" i="23" s="1"/>
  <c r="AG72" i="23"/>
  <c r="AG68" i="23"/>
  <c r="AG76" i="23" s="1"/>
  <c r="AG74" i="23" s="1"/>
  <c r="AG95" i="23"/>
  <c r="AG99" i="23" s="1"/>
  <c r="AH81" i="23"/>
  <c r="AH91" i="23" s="1"/>
  <c r="AH89" i="23" s="1"/>
  <c r="AH87" i="23"/>
  <c r="AJ26" i="23"/>
  <c r="AI79" i="23"/>
  <c r="AM14" i="23"/>
  <c r="AM48" i="23" s="1"/>
  <c r="AM51" i="23" s="1"/>
  <c r="AL15" i="23"/>
  <c r="AL16" i="23"/>
  <c r="AK17" i="23"/>
  <c r="AK24" i="23" s="1"/>
  <c r="AK77" i="23" s="1"/>
  <c r="AK18" i="23"/>
  <c r="AK50" i="23"/>
  <c r="AJ52" i="23"/>
  <c r="AJ56" i="23"/>
  <c r="AK19" i="23"/>
  <c r="AJ20" i="23"/>
  <c r="AJ22" i="23"/>
  <c r="AJ64" i="23" s="1"/>
  <c r="AK25" i="23"/>
  <c r="AJ77" i="23"/>
  <c r="AI60" i="23"/>
  <c r="AI58" i="23" s="1"/>
  <c r="AI112" i="23"/>
  <c r="AI115" i="23"/>
  <c r="AI118" i="23"/>
  <c r="S94" i="23"/>
  <c r="S96" i="23" s="1"/>
  <c r="S106" i="23" s="1"/>
  <c r="S104" i="23" s="1"/>
  <c r="S72" i="23"/>
  <c r="S68" i="23"/>
  <c r="S76" i="23" s="1"/>
  <c r="S74" i="23" s="1"/>
  <c r="S95" i="23"/>
  <c r="S99" i="23" s="1"/>
  <c r="T81" i="23"/>
  <c r="T91" i="23" s="1"/>
  <c r="T89" i="23" s="1"/>
  <c r="T87" i="23"/>
  <c r="U79" i="23"/>
  <c r="V26" i="23"/>
  <c r="Y14" i="23"/>
  <c r="X15" i="23"/>
  <c r="X16" i="23"/>
  <c r="W17" i="23"/>
  <c r="W24" i="23" s="1"/>
  <c r="W18" i="23"/>
  <c r="V77" i="23"/>
  <c r="W19" i="23"/>
  <c r="V20" i="23"/>
  <c r="V22" i="23"/>
  <c r="V36" i="23"/>
  <c r="V44" i="23" s="1"/>
  <c r="V52" i="23"/>
  <c r="U66" i="23"/>
  <c r="U67" i="23"/>
  <c r="U70" i="23" s="1"/>
  <c r="U92" i="23"/>
  <c r="U95" i="23" s="1"/>
  <c r="U99" i="23" s="1"/>
  <c r="U69" i="23"/>
  <c r="U97" i="23" s="1"/>
  <c r="H26" i="23"/>
  <c r="G79" i="23"/>
  <c r="F81" i="23"/>
  <c r="F91" i="23" s="1"/>
  <c r="F89" i="23" s="1"/>
  <c r="F87" i="23"/>
  <c r="E72" i="23"/>
  <c r="E94" i="23"/>
  <c r="E96" i="23" s="1"/>
  <c r="E106" i="23" s="1"/>
  <c r="E104" i="23" s="1"/>
  <c r="E68" i="23"/>
  <c r="E76" i="23" s="1"/>
  <c r="E74" i="23" s="1"/>
  <c r="E95" i="23"/>
  <c r="E99" i="23" s="1"/>
  <c r="K14" i="23"/>
  <c r="J15" i="23"/>
  <c r="J16" i="23"/>
  <c r="I18" i="23"/>
  <c r="I34" i="23"/>
  <c r="I50" i="23"/>
  <c r="I17" i="23"/>
  <c r="I24" i="23" s="1"/>
  <c r="I77" i="23" s="1"/>
  <c r="I25" i="23"/>
  <c r="H77" i="23"/>
  <c r="I19" i="23"/>
  <c r="H20" i="23"/>
  <c r="H22" i="23"/>
  <c r="H64" i="23" s="1"/>
  <c r="G66" i="23"/>
  <c r="G67" i="23"/>
  <c r="G70" i="23" s="1"/>
  <c r="G69" i="23"/>
  <c r="G97" i="23" s="1"/>
  <c r="G92" i="23"/>
  <c r="G95" i="23" s="1"/>
  <c r="G99" i="23" s="1"/>
  <c r="BM37" i="23"/>
  <c r="BL32" i="23"/>
  <c r="BK34" i="23"/>
  <c r="BK35" i="23"/>
  <c r="BK38" i="23" s="1"/>
  <c r="BK39" i="23" s="1"/>
  <c r="BJ40" i="23"/>
  <c r="BJ36" i="23"/>
  <c r="BJ44" i="23" s="1"/>
  <c r="BJ42" i="23" s="1"/>
  <c r="AY37" i="23"/>
  <c r="AX32" i="23"/>
  <c r="AW34" i="23"/>
  <c r="AW35" i="23"/>
  <c r="AW38" i="23" s="1"/>
  <c r="AW39" i="23" s="1"/>
  <c r="AV40" i="23"/>
  <c r="AV36" i="23"/>
  <c r="AV44" i="23" s="1"/>
  <c r="AV42" i="23" s="1"/>
  <c r="AL37" i="23"/>
  <c r="AK32" i="23"/>
  <c r="AK34" i="23" s="1"/>
  <c r="T60" i="23"/>
  <c r="T58" i="23" s="1"/>
  <c r="T112" i="23"/>
  <c r="T115" i="23"/>
  <c r="T118" i="23"/>
  <c r="F60" i="23"/>
  <c r="F58" i="23" s="1"/>
  <c r="F112" i="23"/>
  <c r="F115" i="23"/>
  <c r="F118" i="23"/>
  <c r="BM116" i="23"/>
  <c r="BM113" i="23"/>
  <c r="BM110" i="23"/>
  <c r="BM54" i="23"/>
  <c r="BM55" i="23" s="1"/>
  <c r="BN55" i="23" s="1"/>
  <c r="BJ69" i="23"/>
  <c r="BJ97" i="23" s="1"/>
  <c r="BJ92" i="23"/>
  <c r="BJ67" i="23"/>
  <c r="BJ70" i="23" s="1"/>
  <c r="BJ71" i="23" s="1"/>
  <c r="BJ66" i="23"/>
  <c r="AY116" i="23"/>
  <c r="AY113" i="23"/>
  <c r="AY110" i="23"/>
  <c r="AY54" i="23"/>
  <c r="AY55" i="23" s="1"/>
  <c r="AZ55" i="23" s="1"/>
  <c r="AV69" i="23"/>
  <c r="AV97" i="23" s="1"/>
  <c r="AV92" i="23"/>
  <c r="AV67" i="23"/>
  <c r="AV70" i="23" s="1"/>
  <c r="AV71" i="23" s="1"/>
  <c r="AV66" i="23"/>
  <c r="AK116" i="23"/>
  <c r="AK113" i="23"/>
  <c r="AK110" i="23"/>
  <c r="AK54" i="23"/>
  <c r="AK55" i="23" s="1"/>
  <c r="AL55" i="23" s="1"/>
  <c r="AH69" i="23"/>
  <c r="AH97" i="23" s="1"/>
  <c r="AH92" i="23"/>
  <c r="AH67" i="23"/>
  <c r="AH70" i="23" s="1"/>
  <c r="AH71" i="23" s="1"/>
  <c r="AH66" i="23"/>
  <c r="W49" i="23"/>
  <c r="W8" i="23" s="1"/>
  <c r="W51" i="23"/>
  <c r="W33" i="23"/>
  <c r="W7" i="23" s="1"/>
  <c r="W35" i="23"/>
  <c r="W38" i="23" s="1"/>
  <c r="W39" i="23" s="1"/>
  <c r="U40" i="23"/>
  <c r="U36" i="23"/>
  <c r="U44" i="23" s="1"/>
  <c r="U42" i="23" s="1"/>
  <c r="U56" i="23"/>
  <c r="U52" i="23"/>
  <c r="T69" i="23"/>
  <c r="T97" i="23" s="1"/>
  <c r="T92" i="23"/>
  <c r="T67" i="23"/>
  <c r="T70" i="23" s="1"/>
  <c r="T71" i="23" s="1"/>
  <c r="U71" i="23" s="1"/>
  <c r="T66" i="23"/>
  <c r="I33" i="23"/>
  <c r="I7" i="23" s="1"/>
  <c r="I35" i="23"/>
  <c r="I38" i="23" s="1"/>
  <c r="I39" i="23" s="1"/>
  <c r="I49" i="23"/>
  <c r="I8" i="23" s="1"/>
  <c r="I51" i="23"/>
  <c r="G40" i="23"/>
  <c r="G36" i="23"/>
  <c r="G44" i="23" s="1"/>
  <c r="G42" i="23" s="1"/>
  <c r="G56" i="23"/>
  <c r="G52" i="23"/>
  <c r="F64" i="23"/>
  <c r="BJ86" i="23"/>
  <c r="BK86" i="23" s="1"/>
  <c r="AV86" i="23"/>
  <c r="AW86" i="23" s="1"/>
  <c r="AI42" i="23"/>
  <c r="T86" i="23"/>
  <c r="U86" i="23" s="1"/>
  <c r="AH86" i="23"/>
  <c r="AI86" i="23" s="1"/>
  <c r="F86" i="23"/>
  <c r="G86" i="23" s="1"/>
  <c r="BK64" i="23"/>
  <c r="AW64" i="23"/>
  <c r="AI64" i="23"/>
  <c r="X48" i="23"/>
  <c r="X51" i="23" s="1"/>
  <c r="X32" i="23"/>
  <c r="X35" i="23" s="1"/>
  <c r="X38" i="23" s="1"/>
  <c r="J48" i="23"/>
  <c r="J51" i="23" s="1"/>
  <c r="J32" i="23"/>
  <c r="J35" i="23" s="1"/>
  <c r="J38" i="23" s="1"/>
  <c r="H50" i="23"/>
  <c r="H34" i="23"/>
  <c r="AJ35" i="23"/>
  <c r="AJ38" i="23" s="1"/>
  <c r="AJ34" i="23"/>
  <c r="BJ40" i="18"/>
  <c r="BJ36" i="18"/>
  <c r="BJ44" i="18" s="1"/>
  <c r="BJ42" i="18" s="1"/>
  <c r="BK34" i="18"/>
  <c r="BK35" i="18"/>
  <c r="BK38" i="18" s="1"/>
  <c r="BK39" i="18" s="1"/>
  <c r="BL32" i="18"/>
  <c r="BM37" i="18"/>
  <c r="BP53" i="22"/>
  <c r="BN54" i="22"/>
  <c r="BN110" i="22"/>
  <c r="BN113" i="22"/>
  <c r="BN116" i="22"/>
  <c r="BB53" i="22"/>
  <c r="AZ54" i="22"/>
  <c r="AZ113" i="22"/>
  <c r="AZ110" i="22"/>
  <c r="AZ116" i="22"/>
  <c r="AN53" i="22"/>
  <c r="AL54" i="22"/>
  <c r="AL113" i="22"/>
  <c r="AL116" i="22"/>
  <c r="AL110" i="22"/>
  <c r="Z53" i="22"/>
  <c r="L53" i="22"/>
  <c r="Z37" i="22"/>
  <c r="L37" i="22"/>
  <c r="BK79" i="22"/>
  <c r="BL26" i="22"/>
  <c r="BJ81" i="22"/>
  <c r="BJ91" i="22" s="1"/>
  <c r="BJ89" i="22" s="1"/>
  <c r="BJ87" i="22"/>
  <c r="BI94" i="22"/>
  <c r="BI96" i="22" s="1"/>
  <c r="BI106" i="22" s="1"/>
  <c r="BI104" i="22" s="1"/>
  <c r="BI72" i="22"/>
  <c r="BI68" i="22"/>
  <c r="BI76" i="22" s="1"/>
  <c r="BI74" i="22" s="1"/>
  <c r="BI95" i="22"/>
  <c r="BI99" i="22" s="1"/>
  <c r="BO14" i="22"/>
  <c r="BO48" i="22" s="1"/>
  <c r="BO51" i="22" s="1"/>
  <c r="BN15" i="22"/>
  <c r="BN16" i="22"/>
  <c r="BM17" i="22"/>
  <c r="BM24" i="22" s="1"/>
  <c r="BM77" i="22" s="1"/>
  <c r="BM18" i="22"/>
  <c r="BM50" i="22"/>
  <c r="BM25" i="22"/>
  <c r="BL77" i="22"/>
  <c r="BM19" i="22"/>
  <c r="BL20" i="22"/>
  <c r="BL22" i="22" s="1"/>
  <c r="BL52" i="22"/>
  <c r="BL56" i="22"/>
  <c r="BK60" i="22"/>
  <c r="BK118" i="22"/>
  <c r="BK112" i="22"/>
  <c r="BK115" i="22"/>
  <c r="BK66" i="22"/>
  <c r="BK67" i="22"/>
  <c r="BK70" i="22" s="1"/>
  <c r="BK92" i="22"/>
  <c r="BK95" i="22" s="1"/>
  <c r="BK99" i="22" s="1"/>
  <c r="BK69" i="22"/>
  <c r="BK97" i="22" s="1"/>
  <c r="BA14" i="22"/>
  <c r="BA48" i="22" s="1"/>
  <c r="BA51" i="22" s="1"/>
  <c r="AZ15" i="22"/>
  <c r="AZ16" i="22"/>
  <c r="AY17" i="22"/>
  <c r="AY24" i="22" s="1"/>
  <c r="AY18" i="22"/>
  <c r="AY50" i="22" s="1"/>
  <c r="AX52" i="22"/>
  <c r="AX56" i="22"/>
  <c r="AX20" i="22"/>
  <c r="AX22" i="22"/>
  <c r="AX64" i="22" s="1"/>
  <c r="AW80" i="22"/>
  <c r="AW84" i="22" s="1"/>
  <c r="AW82" i="22"/>
  <c r="AW64" i="22"/>
  <c r="AW60" i="22"/>
  <c r="AW58" i="22" s="1"/>
  <c r="AW112" i="22"/>
  <c r="AW115" i="22"/>
  <c r="AW118" i="22"/>
  <c r="AV94" i="22"/>
  <c r="AV96" i="22" s="1"/>
  <c r="AV106" i="22" s="1"/>
  <c r="AV68" i="22"/>
  <c r="AV76" i="22" s="1"/>
  <c r="AU94" i="22"/>
  <c r="AU96" i="22" s="1"/>
  <c r="AU106" i="22" s="1"/>
  <c r="AU104" i="22" s="1"/>
  <c r="AU72" i="22"/>
  <c r="AV72" i="22" s="1"/>
  <c r="AU68" i="22"/>
  <c r="AU76" i="22" s="1"/>
  <c r="AU74" i="22" s="1"/>
  <c r="AU95" i="22"/>
  <c r="AU99" i="22" s="1"/>
  <c r="AX26" i="22"/>
  <c r="AW79" i="22"/>
  <c r="AV87" i="22"/>
  <c r="AV81" i="22"/>
  <c r="AV91" i="22" s="1"/>
  <c r="AV89" i="22" s="1"/>
  <c r="AH81" i="22"/>
  <c r="AH91" i="22" s="1"/>
  <c r="AH89" i="22" s="1"/>
  <c r="AH87" i="22"/>
  <c r="AJ26" i="22"/>
  <c r="AI79" i="22"/>
  <c r="AG72" i="22"/>
  <c r="AG94" i="22"/>
  <c r="AG96" i="22" s="1"/>
  <c r="AG106" i="22" s="1"/>
  <c r="AG104" i="22" s="1"/>
  <c r="AG68" i="22"/>
  <c r="AG76" i="22" s="1"/>
  <c r="AG74" i="22" s="1"/>
  <c r="AG95" i="22"/>
  <c r="AG99" i="22" s="1"/>
  <c r="AM14" i="22"/>
  <c r="AM48" i="22" s="1"/>
  <c r="AM51" i="22" s="1"/>
  <c r="AL15" i="22"/>
  <c r="AL16" i="22"/>
  <c r="AK17" i="22"/>
  <c r="AK24" i="22" s="1"/>
  <c r="AK77" i="22" s="1"/>
  <c r="AK18" i="22"/>
  <c r="AK50" i="22" s="1"/>
  <c r="AJ52" i="22"/>
  <c r="AJ56" i="22"/>
  <c r="AK25" i="22"/>
  <c r="AJ77" i="22"/>
  <c r="AK19" i="22"/>
  <c r="AJ20" i="22"/>
  <c r="AJ22" i="22" s="1"/>
  <c r="AI60" i="22"/>
  <c r="AI58" i="22" s="1"/>
  <c r="AI112" i="22"/>
  <c r="AI118" i="22"/>
  <c r="AI115" i="22"/>
  <c r="AI66" i="22"/>
  <c r="AI67" i="22"/>
  <c r="AI70" i="22" s="1"/>
  <c r="AI69" i="22"/>
  <c r="AI97" i="22" s="1"/>
  <c r="AI92" i="22"/>
  <c r="AI95" i="22" s="1"/>
  <c r="AI99" i="22" s="1"/>
  <c r="S72" i="22"/>
  <c r="S94" i="22"/>
  <c r="S96" i="22" s="1"/>
  <c r="S106" i="22" s="1"/>
  <c r="S104" i="22" s="1"/>
  <c r="S68" i="22"/>
  <c r="S76" i="22" s="1"/>
  <c r="S74" i="22" s="1"/>
  <c r="S95" i="22"/>
  <c r="S99" i="22" s="1"/>
  <c r="T87" i="22"/>
  <c r="T81" i="22"/>
  <c r="T91" i="22" s="1"/>
  <c r="T89" i="22" s="1"/>
  <c r="V26" i="22"/>
  <c r="U79" i="22"/>
  <c r="Y14" i="22"/>
  <c r="X15" i="22"/>
  <c r="X16" i="22"/>
  <c r="W17" i="22"/>
  <c r="W24" i="22" s="1"/>
  <c r="W77" i="22" s="1"/>
  <c r="W18" i="22"/>
  <c r="W19" i="22"/>
  <c r="V20" i="22"/>
  <c r="V22" i="22"/>
  <c r="V64" i="22" s="1"/>
  <c r="V52" i="22"/>
  <c r="W25" i="22"/>
  <c r="V77" i="22"/>
  <c r="V36" i="22"/>
  <c r="V44" i="22" s="1"/>
  <c r="U66" i="22"/>
  <c r="U67" i="22"/>
  <c r="U70" i="22" s="1"/>
  <c r="U69" i="22"/>
  <c r="U97" i="22" s="1"/>
  <c r="U92" i="22"/>
  <c r="U95" i="22" s="1"/>
  <c r="U99" i="22" s="1"/>
  <c r="E94" i="22"/>
  <c r="E96" i="22" s="1"/>
  <c r="E106" i="22" s="1"/>
  <c r="E104" i="22" s="1"/>
  <c r="E72" i="22"/>
  <c r="E68" i="22"/>
  <c r="E76" i="22" s="1"/>
  <c r="E74" i="22" s="1"/>
  <c r="E95" i="22"/>
  <c r="E99" i="22" s="1"/>
  <c r="F81" i="22"/>
  <c r="F91" i="22" s="1"/>
  <c r="F89" i="22" s="1"/>
  <c r="F87" i="22"/>
  <c r="G79" i="22"/>
  <c r="H26" i="22"/>
  <c r="K14" i="22"/>
  <c r="J15" i="22"/>
  <c r="J16" i="22"/>
  <c r="I18" i="22"/>
  <c r="I50" i="22"/>
  <c r="I17" i="22"/>
  <c r="I24" i="22" s="1"/>
  <c r="I34" i="22"/>
  <c r="H77" i="22"/>
  <c r="H52" i="22"/>
  <c r="I19" i="22"/>
  <c r="H20" i="22"/>
  <c r="H22" i="22" s="1"/>
  <c r="H36" i="22"/>
  <c r="H44" i="22" s="1"/>
  <c r="G66" i="22"/>
  <c r="G67" i="22"/>
  <c r="G70" i="22" s="1"/>
  <c r="G69" i="22"/>
  <c r="G97" i="22" s="1"/>
  <c r="G92" i="22"/>
  <c r="G95" i="22" s="1"/>
  <c r="G99" i="22" s="1"/>
  <c r="BM37" i="22"/>
  <c r="BL32" i="22"/>
  <c r="BK34" i="22"/>
  <c r="BK35" i="22"/>
  <c r="BK38" i="22" s="1"/>
  <c r="BK39" i="22" s="1"/>
  <c r="BJ40" i="22"/>
  <c r="BJ36" i="22"/>
  <c r="BJ44" i="22" s="1"/>
  <c r="BJ42" i="22" s="1"/>
  <c r="AY37" i="22"/>
  <c r="AX32" i="22"/>
  <c r="AW34" i="22"/>
  <c r="AW35" i="22"/>
  <c r="AW38" i="22" s="1"/>
  <c r="AW39" i="22" s="1"/>
  <c r="AV40" i="22"/>
  <c r="AV36" i="22"/>
  <c r="AV44" i="22" s="1"/>
  <c r="AV42" i="22" s="1"/>
  <c r="AL37" i="22"/>
  <c r="AK32" i="22"/>
  <c r="AK34" i="22" s="1"/>
  <c r="BJ60" i="22"/>
  <c r="BJ58" i="22" s="1"/>
  <c r="BJ112" i="22"/>
  <c r="BJ115" i="22"/>
  <c r="BJ118" i="22"/>
  <c r="T60" i="22"/>
  <c r="T58" i="22" s="1"/>
  <c r="T112" i="22"/>
  <c r="T118" i="22"/>
  <c r="T115" i="22"/>
  <c r="F60" i="22"/>
  <c r="F58" i="22" s="1"/>
  <c r="F118" i="22"/>
  <c r="F112" i="22"/>
  <c r="F115" i="22"/>
  <c r="BM116" i="22"/>
  <c r="BM113" i="22"/>
  <c r="BM110" i="22"/>
  <c r="BM54" i="22"/>
  <c r="BM55" i="22" s="1"/>
  <c r="BN55" i="22" s="1"/>
  <c r="BJ64" i="22"/>
  <c r="AY110" i="22"/>
  <c r="AY116" i="22"/>
  <c r="AY113" i="22"/>
  <c r="AY54" i="22"/>
  <c r="AY55" i="22" s="1"/>
  <c r="AZ55" i="22" s="1"/>
  <c r="AK110" i="22"/>
  <c r="AK116" i="22"/>
  <c r="AK113" i="22"/>
  <c r="AK54" i="22"/>
  <c r="AK55" i="22" s="1"/>
  <c r="AL55" i="22" s="1"/>
  <c r="AH64" i="22"/>
  <c r="W49" i="22"/>
  <c r="W8" i="22" s="1"/>
  <c r="W51" i="22"/>
  <c r="W33" i="22"/>
  <c r="W7" i="22" s="1"/>
  <c r="W35" i="22"/>
  <c r="W38" i="22" s="1"/>
  <c r="W39" i="22" s="1"/>
  <c r="U56" i="22"/>
  <c r="U52" i="22"/>
  <c r="U40" i="22"/>
  <c r="U36" i="22"/>
  <c r="U44" i="22" s="1"/>
  <c r="U42" i="22" s="1"/>
  <c r="T64" i="22"/>
  <c r="I33" i="22"/>
  <c r="I7" i="22" s="1"/>
  <c r="I35" i="22"/>
  <c r="I38" i="22" s="1"/>
  <c r="I39" i="22" s="1"/>
  <c r="I49" i="22"/>
  <c r="I8" i="22" s="1"/>
  <c r="I51" i="22"/>
  <c r="G40" i="22"/>
  <c r="H40" i="22" s="1"/>
  <c r="G36" i="22"/>
  <c r="G44" i="22" s="1"/>
  <c r="G42" i="22" s="1"/>
  <c r="G56" i="22"/>
  <c r="G52" i="22"/>
  <c r="F64" i="22"/>
  <c r="BJ86" i="22"/>
  <c r="BK86" i="22" s="1"/>
  <c r="AH86" i="22"/>
  <c r="AI86" i="22" s="1"/>
  <c r="AI42" i="22"/>
  <c r="T86" i="22"/>
  <c r="U86" i="22" s="1"/>
  <c r="F86" i="22"/>
  <c r="G86" i="22" s="1"/>
  <c r="AX77" i="22"/>
  <c r="X48" i="22"/>
  <c r="X51" i="22" s="1"/>
  <c r="X32" i="22"/>
  <c r="X35" i="22" s="1"/>
  <c r="X38" i="22" s="1"/>
  <c r="J48" i="22"/>
  <c r="J51" i="22" s="1"/>
  <c r="J32" i="22"/>
  <c r="J35" i="22" s="1"/>
  <c r="J38" i="22" s="1"/>
  <c r="AJ35" i="22"/>
  <c r="AJ38" i="22" s="1"/>
  <c r="AJ39" i="22" s="1"/>
  <c r="AJ34" i="22"/>
  <c r="BJ94" i="18"/>
  <c r="BJ96" i="18" s="1"/>
  <c r="BJ106" i="18" s="1"/>
  <c r="BJ68" i="18"/>
  <c r="BJ76" i="18" s="1"/>
  <c r="BL113" i="18"/>
  <c r="BL116" i="18"/>
  <c r="BL54" i="18"/>
  <c r="BL55" i="18" s="1"/>
  <c r="BL110" i="18"/>
  <c r="BO14" i="18"/>
  <c r="BN16" i="18"/>
  <c r="BN48" i="18"/>
  <c r="BN51" i="18" s="1"/>
  <c r="BN15" i="18"/>
  <c r="BM17" i="18"/>
  <c r="BM24" i="18" s="1"/>
  <c r="BM18" i="18"/>
  <c r="BM50" i="18"/>
  <c r="BL82" i="18"/>
  <c r="BL80" i="18"/>
  <c r="BL84" i="18" s="1"/>
  <c r="BL20" i="18"/>
  <c r="BL22" i="18" s="1"/>
  <c r="BK80" i="18"/>
  <c r="BK84" i="18" s="1"/>
  <c r="BK82" i="18"/>
  <c r="BK64" i="18"/>
  <c r="BK60" i="18"/>
  <c r="BK58" i="18" s="1"/>
  <c r="BK112" i="18"/>
  <c r="BK118" i="18"/>
  <c r="BK115" i="18"/>
  <c r="BI72" i="18"/>
  <c r="BJ72" i="18" s="1"/>
  <c r="BJ102" i="18" s="1"/>
  <c r="BI94" i="18"/>
  <c r="BI96" i="18" s="1"/>
  <c r="BI106" i="18" s="1"/>
  <c r="BI104" i="18" s="1"/>
  <c r="BI68" i="18"/>
  <c r="BI76" i="18" s="1"/>
  <c r="BI74" i="18" s="1"/>
  <c r="BI95" i="18"/>
  <c r="BI99" i="18" s="1"/>
  <c r="BL26" i="18"/>
  <c r="BK79" i="18"/>
  <c r="BJ81" i="18"/>
  <c r="BJ91" i="18" s="1"/>
  <c r="BJ89" i="18" s="1"/>
  <c r="BJ87" i="18"/>
  <c r="BM51" i="18"/>
  <c r="BM49" i="18"/>
  <c r="BM8" i="18" s="1"/>
  <c r="BL34" i="18"/>
  <c r="BL50" i="18"/>
  <c r="AV87" i="18"/>
  <c r="AV81" i="18"/>
  <c r="AV91" i="18" s="1"/>
  <c r="AV89" i="18" s="1"/>
  <c r="AX26" i="18"/>
  <c r="AW79" i="18"/>
  <c r="AU68" i="18"/>
  <c r="AU76" i="18" s="1"/>
  <c r="AU74" i="18" s="1"/>
  <c r="AU94" i="18"/>
  <c r="AU96" i="18" s="1"/>
  <c r="AU106" i="18" s="1"/>
  <c r="AU104" i="18" s="1"/>
  <c r="AU72" i="18"/>
  <c r="AU95" i="18"/>
  <c r="AU99" i="18" s="1"/>
  <c r="BA14" i="18"/>
  <c r="AZ16" i="18"/>
  <c r="AZ32" i="18"/>
  <c r="AZ35" i="18" s="1"/>
  <c r="AZ38" i="18" s="1"/>
  <c r="AZ48" i="18"/>
  <c r="AZ15" i="18"/>
  <c r="AY17" i="18"/>
  <c r="AY24" i="18" s="1"/>
  <c r="AY77" i="18" s="1"/>
  <c r="AY18" i="18"/>
  <c r="AY34" i="18"/>
  <c r="AY50" i="18"/>
  <c r="AY54" i="18"/>
  <c r="AY110" i="18"/>
  <c r="AY113" i="18"/>
  <c r="AY116" i="18"/>
  <c r="AX36" i="18"/>
  <c r="AX44" i="18" s="1"/>
  <c r="AY25" i="18"/>
  <c r="AX77" i="18"/>
  <c r="AY19" i="18"/>
  <c r="AX20" i="18"/>
  <c r="AX22" i="18"/>
  <c r="AX52" i="18"/>
  <c r="AX110" i="18"/>
  <c r="AX113" i="18"/>
  <c r="AX116" i="18"/>
  <c r="AX54" i="18"/>
  <c r="AX55" i="18" s="1"/>
  <c r="AY55" i="18" s="1"/>
  <c r="AW66" i="18"/>
  <c r="AW92" i="18"/>
  <c r="AW95" i="18" s="1"/>
  <c r="AW99" i="18" s="1"/>
  <c r="AW67" i="18"/>
  <c r="AW70" i="18" s="1"/>
  <c r="AW69" i="18"/>
  <c r="AW97" i="18" s="1"/>
  <c r="AV60" i="18"/>
  <c r="AV58" i="18" s="1"/>
  <c r="AV112" i="18"/>
  <c r="AV115" i="18"/>
  <c r="AV118" i="18"/>
  <c r="AV92" i="18"/>
  <c r="AV69" i="18"/>
  <c r="AV97" i="18" s="1"/>
  <c r="AV67" i="18"/>
  <c r="AV70" i="18" s="1"/>
  <c r="AV71" i="18" s="1"/>
  <c r="AW71" i="18" s="1"/>
  <c r="AV66" i="18"/>
  <c r="AW40" i="18"/>
  <c r="AW36" i="18"/>
  <c r="AW44" i="18" s="1"/>
  <c r="AW42" i="18" s="1"/>
  <c r="AW52" i="18"/>
  <c r="AW56" i="18"/>
  <c r="AV86" i="18"/>
  <c r="AW86" i="18" s="1"/>
  <c r="AY35" i="18"/>
  <c r="AY38" i="18" s="1"/>
  <c r="AY39" i="18" s="1"/>
  <c r="AZ39" i="18" s="1"/>
  <c r="AY33" i="18"/>
  <c r="AY7" i="18" s="1"/>
  <c r="AG94" i="18"/>
  <c r="AG96" i="18" s="1"/>
  <c r="AG106" i="18" s="1"/>
  <c r="AG104" i="18" s="1"/>
  <c r="AG68" i="18"/>
  <c r="AG76" i="18" s="1"/>
  <c r="AG74" i="18" s="1"/>
  <c r="AG72" i="18"/>
  <c r="AG95" i="18"/>
  <c r="AG99" i="18" s="1"/>
  <c r="AJ26" i="18"/>
  <c r="AI79" i="18"/>
  <c r="AH81" i="18"/>
  <c r="AH91" i="18" s="1"/>
  <c r="AH89" i="18" s="1"/>
  <c r="AH87" i="18"/>
  <c r="AL48" i="18"/>
  <c r="AM14" i="18"/>
  <c r="AL15" i="18"/>
  <c r="AL16" i="18"/>
  <c r="AL32" i="18"/>
  <c r="AL35" i="18" s="1"/>
  <c r="AL38" i="18" s="1"/>
  <c r="AK17" i="18"/>
  <c r="AK24" i="18" s="1"/>
  <c r="AK77" i="18" s="1"/>
  <c r="AK18" i="18"/>
  <c r="AK113" i="18"/>
  <c r="AK110" i="18"/>
  <c r="AK116" i="18"/>
  <c r="AK54" i="18"/>
  <c r="AJ52" i="18"/>
  <c r="AK25" i="18"/>
  <c r="AJ77" i="18"/>
  <c r="AK19" i="18"/>
  <c r="AJ20" i="18"/>
  <c r="AJ22" i="18"/>
  <c r="AJ36" i="18"/>
  <c r="AJ44" i="18" s="1"/>
  <c r="AJ42" i="18" s="1"/>
  <c r="AJ54" i="18"/>
  <c r="AJ55" i="18" s="1"/>
  <c r="AK55" i="18" s="1"/>
  <c r="AJ110" i="18"/>
  <c r="AJ113" i="18"/>
  <c r="AJ116" i="18"/>
  <c r="AI66" i="18"/>
  <c r="AI67" i="18"/>
  <c r="AI70" i="18" s="1"/>
  <c r="AI69" i="18"/>
  <c r="AI97" i="18" s="1"/>
  <c r="AI92" i="18"/>
  <c r="AI95" i="18" s="1"/>
  <c r="AI99" i="18" s="1"/>
  <c r="AI60" i="18"/>
  <c r="AI118" i="18"/>
  <c r="AI112" i="18"/>
  <c r="AI115" i="18"/>
  <c r="AH60" i="18"/>
  <c r="AH58" i="18" s="1"/>
  <c r="AH118" i="18"/>
  <c r="AH112" i="18"/>
  <c r="AH115" i="18"/>
  <c r="AH69" i="18"/>
  <c r="AH97" i="18" s="1"/>
  <c r="AH92" i="18"/>
  <c r="AH67" i="18"/>
  <c r="AH70" i="18" s="1"/>
  <c r="AH71" i="18" s="1"/>
  <c r="AI71" i="18" s="1"/>
  <c r="AH66" i="18"/>
  <c r="AH86" i="18"/>
  <c r="AI86" i="18" s="1"/>
  <c r="AI42" i="18"/>
  <c r="AK35" i="18"/>
  <c r="AK38" i="18" s="1"/>
  <c r="AK39" i="18" s="1"/>
  <c r="AL39" i="18" s="1"/>
  <c r="AK33" i="18"/>
  <c r="AK7" i="18" s="1"/>
  <c r="AI40" i="18"/>
  <c r="AJ40" i="18" s="1"/>
  <c r="AI56" i="18"/>
  <c r="AJ56" i="18" s="1"/>
  <c r="T87" i="18"/>
  <c r="T81" i="18"/>
  <c r="T91" i="18" s="1"/>
  <c r="T89" i="18" s="1"/>
  <c r="V26" i="18"/>
  <c r="U79" i="18"/>
  <c r="S94" i="18"/>
  <c r="S96" i="18" s="1"/>
  <c r="S106" i="18" s="1"/>
  <c r="S104" i="18" s="1"/>
  <c r="S68" i="18"/>
  <c r="S76" i="18" s="1"/>
  <c r="S74" i="18" s="1"/>
  <c r="S72" i="18"/>
  <c r="S95" i="18"/>
  <c r="S99" i="18" s="1"/>
  <c r="X15" i="18"/>
  <c r="X16" i="18"/>
  <c r="Y14" i="18"/>
  <c r="X32" i="18"/>
  <c r="X48" i="18"/>
  <c r="W17" i="18"/>
  <c r="W24" i="18" s="1"/>
  <c r="W77" i="18" s="1"/>
  <c r="W18" i="18"/>
  <c r="W50" i="18" s="1"/>
  <c r="W34" i="18"/>
  <c r="W54" i="18"/>
  <c r="W113" i="18"/>
  <c r="W110" i="18"/>
  <c r="W116" i="18"/>
  <c r="W19" i="18"/>
  <c r="V20" i="18"/>
  <c r="V22" i="18"/>
  <c r="V64" i="18" s="1"/>
  <c r="V36" i="18"/>
  <c r="V44" i="18" s="1"/>
  <c r="V42" i="18" s="1"/>
  <c r="V40" i="18"/>
  <c r="W25" i="18"/>
  <c r="V77" i="18"/>
  <c r="V52" i="18"/>
  <c r="V56" i="18"/>
  <c r="V110" i="18"/>
  <c r="V54" i="18"/>
  <c r="V55" i="18" s="1"/>
  <c r="W55" i="18" s="1"/>
  <c r="V113" i="18"/>
  <c r="V116" i="18"/>
  <c r="U60" i="18"/>
  <c r="U112" i="18"/>
  <c r="U118" i="18"/>
  <c r="U115" i="18"/>
  <c r="T118" i="18"/>
  <c r="T60" i="18"/>
  <c r="T58" i="18" s="1"/>
  <c r="T112" i="18"/>
  <c r="T115" i="18"/>
  <c r="T92" i="18"/>
  <c r="T67" i="18"/>
  <c r="T70" i="18" s="1"/>
  <c r="T71" i="18" s="1"/>
  <c r="T69" i="18"/>
  <c r="T97" i="18" s="1"/>
  <c r="T66" i="18"/>
  <c r="T86" i="18"/>
  <c r="U86" i="18" s="1"/>
  <c r="U64" i="18"/>
  <c r="E72" i="18"/>
  <c r="E68" i="18"/>
  <c r="E76" i="18" s="1"/>
  <c r="E74" i="18" s="1"/>
  <c r="E94" i="18"/>
  <c r="E96" i="18" s="1"/>
  <c r="E106" i="18" s="1"/>
  <c r="E104" i="18" s="1"/>
  <c r="E95" i="18"/>
  <c r="E99" i="18" s="1"/>
  <c r="F87" i="18"/>
  <c r="F81" i="18"/>
  <c r="F91" i="18" s="1"/>
  <c r="F89" i="18" s="1"/>
  <c r="G79" i="18"/>
  <c r="H26" i="18"/>
  <c r="H110" i="18"/>
  <c r="H113" i="18"/>
  <c r="H54" i="18"/>
  <c r="H55" i="18" s="1"/>
  <c r="H116" i="18"/>
  <c r="H77" i="18"/>
  <c r="H20" i="18"/>
  <c r="H22" i="18"/>
  <c r="H64" i="18" s="1"/>
  <c r="H36" i="18"/>
  <c r="H44" i="18" s="1"/>
  <c r="H52" i="18"/>
  <c r="J15" i="18"/>
  <c r="J32" i="18"/>
  <c r="J35" i="18" s="1"/>
  <c r="J38" i="18" s="1"/>
  <c r="J48" i="18"/>
  <c r="J51" i="18" s="1"/>
  <c r="K14" i="18"/>
  <c r="J16" i="18"/>
  <c r="I17" i="18"/>
  <c r="I24" i="18" s="1"/>
  <c r="I18" i="18"/>
  <c r="G66" i="18"/>
  <c r="G67" i="18"/>
  <c r="G70" i="18" s="1"/>
  <c r="G92" i="18"/>
  <c r="G95" i="18" s="1"/>
  <c r="G99" i="18" s="1"/>
  <c r="G69" i="18"/>
  <c r="G97" i="18" s="1"/>
  <c r="F64" i="18"/>
  <c r="G40" i="18"/>
  <c r="H40" i="18" s="1"/>
  <c r="G36" i="18"/>
  <c r="G44" i="18" s="1"/>
  <c r="G42" i="18" s="1"/>
  <c r="G56" i="18"/>
  <c r="H56" i="18" s="1"/>
  <c r="G52" i="18"/>
  <c r="F86" i="18"/>
  <c r="G86" i="18" s="1"/>
  <c r="I35" i="18"/>
  <c r="I38" i="18" s="1"/>
  <c r="I39" i="18" s="1"/>
  <c r="J39" i="18" s="1"/>
  <c r="I33" i="18"/>
  <c r="I7" i="18" s="1"/>
  <c r="I51" i="18"/>
  <c r="I49" i="18"/>
  <c r="I8" i="18" s="1"/>
  <c r="G40" i="36"/>
  <c r="H40" i="36" s="1"/>
  <c r="J35" i="36"/>
  <c r="J38" i="36" s="1"/>
  <c r="E92" i="36"/>
  <c r="E66" i="36"/>
  <c r="E94" i="36" s="1"/>
  <c r="I25" i="36"/>
  <c r="I77" i="36"/>
  <c r="I117" i="36"/>
  <c r="I111" i="36"/>
  <c r="I114" i="36"/>
  <c r="H22" i="36"/>
  <c r="H64" i="36" s="1"/>
  <c r="H92" i="36" s="1"/>
  <c r="G64" i="36"/>
  <c r="H82" i="36"/>
  <c r="H80" i="36"/>
  <c r="H84" i="36" s="1"/>
  <c r="I20" i="36"/>
  <c r="K15" i="36"/>
  <c r="K16" i="36"/>
  <c r="L14" i="36"/>
  <c r="K48" i="36"/>
  <c r="K32" i="36"/>
  <c r="K35" i="36" s="1"/>
  <c r="K38" i="36" s="1"/>
  <c r="I34" i="36"/>
  <c r="G86" i="36"/>
  <c r="I55" i="36"/>
  <c r="H26" i="36"/>
  <c r="H79" i="36" s="1"/>
  <c r="H56" i="36"/>
  <c r="H52" i="36"/>
  <c r="J39" i="36"/>
  <c r="G115" i="36"/>
  <c r="G112" i="36"/>
  <c r="G118" i="36"/>
  <c r="G60" i="36"/>
  <c r="G58" i="36" s="1"/>
  <c r="E69" i="36"/>
  <c r="E97" i="36" s="1"/>
  <c r="E67" i="36"/>
  <c r="E70" i="36" s="1"/>
  <c r="E71" i="36" s="1"/>
  <c r="F71" i="36" s="1"/>
  <c r="F68" i="36"/>
  <c r="F76" i="36" s="1"/>
  <c r="F96" i="36"/>
  <c r="F106" i="36" s="1"/>
  <c r="J51" i="36"/>
  <c r="J17" i="36"/>
  <c r="J24" i="36" s="1"/>
  <c r="J77" i="36" s="1"/>
  <c r="J18" i="36"/>
  <c r="J34" i="36" s="1"/>
  <c r="F87" i="36"/>
  <c r="F81" i="36"/>
  <c r="F91" i="36" s="1"/>
  <c r="F89" i="36" s="1"/>
  <c r="I50" i="36"/>
  <c r="M24" i="19"/>
  <c r="M23" i="19"/>
  <c r="M26" i="19"/>
  <c r="M25" i="19"/>
  <c r="K28" i="19"/>
  <c r="H28" i="19"/>
  <c r="L28" i="19" s="1"/>
  <c r="H30" i="19"/>
  <c r="L30" i="19" s="1"/>
  <c r="K30" i="19"/>
  <c r="K27" i="19"/>
  <c r="H27" i="19"/>
  <c r="L27" i="19" s="1"/>
  <c r="H29" i="19"/>
  <c r="L29" i="19" s="1"/>
  <c r="K29" i="19"/>
  <c r="L18" i="13"/>
  <c r="K20" i="13"/>
  <c r="K36" i="13"/>
  <c r="J38" i="13"/>
  <c r="J12" i="13"/>
  <c r="I14" i="13"/>
  <c r="F40" i="13"/>
  <c r="G37" i="13"/>
  <c r="E33" i="13"/>
  <c r="E34" i="13"/>
  <c r="F31" i="13"/>
  <c r="F28" i="13"/>
  <c r="F27" i="13"/>
  <c r="G25" i="13"/>
  <c r="F21" i="13"/>
  <c r="F22" i="13"/>
  <c r="G19" i="13"/>
  <c r="E15" i="13"/>
  <c r="E16" i="13"/>
  <c r="F13" i="13"/>
  <c r="BN55" i="31" l="1"/>
  <c r="AZ55" i="31"/>
  <c r="AL55" i="31"/>
  <c r="X55" i="31"/>
  <c r="BN55" i="27"/>
  <c r="BN55" i="24"/>
  <c r="AZ55" i="24"/>
  <c r="AL55" i="24"/>
  <c r="AV104" i="31"/>
  <c r="BJ102" i="35"/>
  <c r="AV102" i="35"/>
  <c r="BQ53" i="35"/>
  <c r="BO54" i="35"/>
  <c r="BO55" i="35" s="1"/>
  <c r="BO110" i="35"/>
  <c r="BO113" i="35"/>
  <c r="BO116" i="35"/>
  <c r="BC53" i="35"/>
  <c r="BA54" i="35"/>
  <c r="BA55" i="35" s="1"/>
  <c r="BA110" i="35"/>
  <c r="BA113" i="35"/>
  <c r="BA116" i="35"/>
  <c r="AO53" i="35"/>
  <c r="AM54" i="35"/>
  <c r="AM55" i="35" s="1"/>
  <c r="AM110" i="35"/>
  <c r="AM113" i="35"/>
  <c r="AM116" i="35"/>
  <c r="AA53" i="35"/>
  <c r="M53" i="35"/>
  <c r="AA37" i="35"/>
  <c r="M37" i="35"/>
  <c r="BP14" i="35"/>
  <c r="BP48" i="35" s="1"/>
  <c r="BP51" i="35" s="1"/>
  <c r="BO15" i="35"/>
  <c r="BO16" i="35"/>
  <c r="BN17" i="35"/>
  <c r="BN24" i="35" s="1"/>
  <c r="BN77" i="35" s="1"/>
  <c r="BN18" i="35"/>
  <c r="BN50" i="35"/>
  <c r="BM25" i="35"/>
  <c r="BM77" i="35"/>
  <c r="BM19" i="35"/>
  <c r="BM20" i="35"/>
  <c r="BM22" i="35"/>
  <c r="BM52" i="35"/>
  <c r="BM56" i="35"/>
  <c r="BL66" i="35"/>
  <c r="BL67" i="35"/>
  <c r="BL70" i="35" s="1"/>
  <c r="BL69" i="35"/>
  <c r="BL97" i="35" s="1"/>
  <c r="BL92" i="35"/>
  <c r="BL95" i="35" s="1"/>
  <c r="BL99" i="35" s="1"/>
  <c r="BL60" i="35"/>
  <c r="BL58" i="35" s="1"/>
  <c r="BL112" i="35"/>
  <c r="BL115" i="35"/>
  <c r="BL118" i="35"/>
  <c r="BK86" i="35"/>
  <c r="BL86" i="35" s="1"/>
  <c r="BK66" i="35"/>
  <c r="BK67" i="35"/>
  <c r="BK70" i="35" s="1"/>
  <c r="BK71" i="35" s="1"/>
  <c r="BL71" i="35" s="1"/>
  <c r="BK69" i="35"/>
  <c r="BK97" i="35" s="1"/>
  <c r="BK92" i="35"/>
  <c r="BK81" i="35"/>
  <c r="BK91" i="35" s="1"/>
  <c r="BK89" i="35" s="1"/>
  <c r="BK87" i="35"/>
  <c r="BL79" i="35"/>
  <c r="BM26" i="35"/>
  <c r="BI102" i="35"/>
  <c r="BI101" i="35"/>
  <c r="BJ101" i="35" s="1"/>
  <c r="BB14" i="35"/>
  <c r="BB48" i="35" s="1"/>
  <c r="BB51" i="35" s="1"/>
  <c r="BA15" i="35"/>
  <c r="BA16" i="35"/>
  <c r="AZ17" i="35"/>
  <c r="AZ24" i="35" s="1"/>
  <c r="AZ77" i="35" s="1"/>
  <c r="AZ18" i="35"/>
  <c r="AZ50" i="35"/>
  <c r="AY25" i="35"/>
  <c r="AY77" i="35"/>
  <c r="AY19" i="35"/>
  <c r="AY20" i="35"/>
  <c r="AY22" i="35"/>
  <c r="AY64" i="35" s="1"/>
  <c r="AY52" i="35"/>
  <c r="AY56" i="35"/>
  <c r="AX60" i="35"/>
  <c r="AX58" i="35" s="1"/>
  <c r="AX112" i="35"/>
  <c r="AX115" i="35"/>
  <c r="AX118" i="35"/>
  <c r="AW86" i="35"/>
  <c r="AX86" i="35" s="1"/>
  <c r="AW66" i="35"/>
  <c r="AW67" i="35"/>
  <c r="AW70" i="35" s="1"/>
  <c r="AW71" i="35" s="1"/>
  <c r="AW69" i="35"/>
  <c r="AW97" i="35" s="1"/>
  <c r="AW92" i="35"/>
  <c r="AW81" i="35"/>
  <c r="AW91" i="35" s="1"/>
  <c r="AW89" i="35" s="1"/>
  <c r="AW87" i="35"/>
  <c r="AY26" i="35"/>
  <c r="AX79" i="35"/>
  <c r="AU102" i="35"/>
  <c r="AU101" i="35"/>
  <c r="AV101" i="35" s="1"/>
  <c r="AI81" i="35"/>
  <c r="AI91" i="35" s="1"/>
  <c r="AI89" i="35" s="1"/>
  <c r="AI87" i="35"/>
  <c r="AK26" i="35"/>
  <c r="AJ79" i="35"/>
  <c r="AG102" i="35"/>
  <c r="AG101" i="35"/>
  <c r="AN14" i="35"/>
  <c r="AN48" i="35" s="1"/>
  <c r="AN51" i="35" s="1"/>
  <c r="AM15" i="35"/>
  <c r="AM16" i="35"/>
  <c r="AL17" i="35"/>
  <c r="AL24" i="35" s="1"/>
  <c r="AL18" i="35"/>
  <c r="AL50" i="35"/>
  <c r="AK82" i="35"/>
  <c r="AK80" i="35"/>
  <c r="AK84" i="35" s="1"/>
  <c r="AK20" i="35"/>
  <c r="AK22" i="35"/>
  <c r="AK64" i="35" s="1"/>
  <c r="AK52" i="35"/>
  <c r="AK56" i="35"/>
  <c r="AK78" i="35"/>
  <c r="AK6" i="35" s="1"/>
  <c r="AJ82" i="35"/>
  <c r="AJ80" i="35"/>
  <c r="AJ84" i="35" s="1"/>
  <c r="AK21" i="35"/>
  <c r="AK23" i="35"/>
  <c r="AJ64" i="35"/>
  <c r="AJ60" i="35"/>
  <c r="AJ58" i="35" s="1"/>
  <c r="AJ112" i="35"/>
  <c r="AJ115" i="35"/>
  <c r="AJ118" i="35"/>
  <c r="AK57" i="35"/>
  <c r="AI94" i="35"/>
  <c r="AI96" i="35" s="1"/>
  <c r="AI106" i="35" s="1"/>
  <c r="AI68" i="35"/>
  <c r="AI76" i="35" s="1"/>
  <c r="W26" i="35"/>
  <c r="V79" i="35"/>
  <c r="U87" i="35"/>
  <c r="U81" i="35"/>
  <c r="U91" i="35" s="1"/>
  <c r="U89" i="35" s="1"/>
  <c r="S102" i="35"/>
  <c r="S101" i="35"/>
  <c r="Z14" i="35"/>
  <c r="Y15" i="35"/>
  <c r="Y16" i="35"/>
  <c r="X17" i="35"/>
  <c r="X24" i="35" s="1"/>
  <c r="X18" i="35"/>
  <c r="X50" i="35" s="1"/>
  <c r="X34" i="35"/>
  <c r="W80" i="35"/>
  <c r="W84" i="35" s="1"/>
  <c r="W82" i="35"/>
  <c r="W20" i="35"/>
  <c r="W22" i="35"/>
  <c r="W64" i="35" s="1"/>
  <c r="W36" i="35"/>
  <c r="W44" i="35" s="1"/>
  <c r="W42" i="35" s="1"/>
  <c r="W40" i="35"/>
  <c r="W52" i="35"/>
  <c r="W56" i="35"/>
  <c r="W78" i="35"/>
  <c r="W6" i="35" s="1"/>
  <c r="V82" i="35"/>
  <c r="V80" i="35"/>
  <c r="V84" i="35" s="1"/>
  <c r="W21" i="35"/>
  <c r="W23" i="35"/>
  <c r="V64" i="35"/>
  <c r="V60" i="35"/>
  <c r="V58" i="35" s="1"/>
  <c r="V112" i="35"/>
  <c r="V115" i="35"/>
  <c r="V118" i="35"/>
  <c r="W57" i="35"/>
  <c r="W43" i="35"/>
  <c r="W41" i="35"/>
  <c r="W4" i="35" s="1"/>
  <c r="U94" i="35"/>
  <c r="U96" i="35" s="1"/>
  <c r="U106" i="35" s="1"/>
  <c r="U68" i="35"/>
  <c r="U76" i="35" s="1"/>
  <c r="E102" i="35"/>
  <c r="E101" i="35"/>
  <c r="L14" i="35"/>
  <c r="K15" i="35"/>
  <c r="K16" i="35"/>
  <c r="J17" i="35"/>
  <c r="J24" i="35" s="1"/>
  <c r="J18" i="35"/>
  <c r="J34" i="35" s="1"/>
  <c r="J50" i="35"/>
  <c r="I80" i="35"/>
  <c r="I84" i="35" s="1"/>
  <c r="I82" i="35"/>
  <c r="I20" i="35"/>
  <c r="I22" i="35"/>
  <c r="I64" i="35" s="1"/>
  <c r="I52" i="35"/>
  <c r="I56" i="35"/>
  <c r="I36" i="35"/>
  <c r="I44" i="35" s="1"/>
  <c r="I42" i="35" s="1"/>
  <c r="I40" i="35"/>
  <c r="H80" i="35"/>
  <c r="H84" i="35" s="1"/>
  <c r="H82" i="35"/>
  <c r="I21" i="35"/>
  <c r="I23" i="35"/>
  <c r="H64" i="35"/>
  <c r="H60" i="35"/>
  <c r="H58" i="35" s="1"/>
  <c r="H112" i="35"/>
  <c r="H115" i="35"/>
  <c r="H118" i="35"/>
  <c r="I57" i="35"/>
  <c r="I41" i="35"/>
  <c r="I4" i="35" s="1"/>
  <c r="I43" i="35"/>
  <c r="G81" i="35"/>
  <c r="G91" i="35" s="1"/>
  <c r="G89" i="35" s="1"/>
  <c r="G87" i="35"/>
  <c r="I26" i="35"/>
  <c r="H79" i="35"/>
  <c r="G94" i="35"/>
  <c r="G96" i="35" s="1"/>
  <c r="G106" i="35" s="1"/>
  <c r="G68" i="35"/>
  <c r="G76" i="35" s="1"/>
  <c r="BK40" i="35"/>
  <c r="BK36" i="35"/>
  <c r="BK44" i="35" s="1"/>
  <c r="BK42" i="35" s="1"/>
  <c r="BL34" i="35"/>
  <c r="BL35" i="35"/>
  <c r="BL38" i="35" s="1"/>
  <c r="BL39" i="35" s="1"/>
  <c r="BN37" i="35"/>
  <c r="BM32" i="35"/>
  <c r="AZ37" i="35"/>
  <c r="AY32" i="35"/>
  <c r="AX34" i="35"/>
  <c r="AX35" i="35"/>
  <c r="AX38" i="35" s="1"/>
  <c r="AX39" i="35" s="1"/>
  <c r="AW40" i="35"/>
  <c r="AW36" i="35"/>
  <c r="AW44" i="35" s="1"/>
  <c r="AW42" i="35" s="1"/>
  <c r="AM37" i="35"/>
  <c r="AL32" i="35"/>
  <c r="AL34" i="35" s="1"/>
  <c r="AH94" i="35"/>
  <c r="AH96" i="35" s="1"/>
  <c r="AH106" i="35" s="1"/>
  <c r="AH104" i="35" s="1"/>
  <c r="AH72" i="35"/>
  <c r="AH68" i="35"/>
  <c r="AH76" i="35" s="1"/>
  <c r="AH74" i="35" s="1"/>
  <c r="W116" i="35"/>
  <c r="W113" i="35"/>
  <c r="W110" i="35"/>
  <c r="W54" i="35"/>
  <c r="W55" i="35" s="1"/>
  <c r="T94" i="35"/>
  <c r="T96" i="35" s="1"/>
  <c r="T106" i="35" s="1"/>
  <c r="T104" i="35" s="1"/>
  <c r="T72" i="35"/>
  <c r="T68" i="35"/>
  <c r="T76" i="35" s="1"/>
  <c r="T74" i="35" s="1"/>
  <c r="I116" i="35"/>
  <c r="I113" i="35"/>
  <c r="I110" i="35"/>
  <c r="I54" i="35"/>
  <c r="I55" i="35" s="1"/>
  <c r="F94" i="35"/>
  <c r="F96" i="35" s="1"/>
  <c r="F106" i="35" s="1"/>
  <c r="F104" i="35" s="1"/>
  <c r="F72" i="35"/>
  <c r="F68" i="35"/>
  <c r="F76" i="35" s="1"/>
  <c r="F74" i="35" s="1"/>
  <c r="X116" i="35"/>
  <c r="X113" i="35"/>
  <c r="X110" i="35"/>
  <c r="X54" i="35"/>
  <c r="J116" i="35"/>
  <c r="J113" i="35"/>
  <c r="J110" i="35"/>
  <c r="J54" i="35"/>
  <c r="AV74" i="35"/>
  <c r="AJ42" i="35"/>
  <c r="BJ74" i="35"/>
  <c r="J39" i="35"/>
  <c r="BJ104" i="35"/>
  <c r="AV104" i="35"/>
  <c r="X39" i="35"/>
  <c r="AY23" i="35"/>
  <c r="AX64" i="35"/>
  <c r="Y48" i="35"/>
  <c r="Y51" i="35" s="1"/>
  <c r="Y32" i="35"/>
  <c r="Y35" i="35" s="1"/>
  <c r="Y38" i="35" s="1"/>
  <c r="K48" i="35"/>
  <c r="K51" i="35" s="1"/>
  <c r="K32" i="35"/>
  <c r="K35" i="35" s="1"/>
  <c r="K38" i="35" s="1"/>
  <c r="BM33" i="35"/>
  <c r="BM7" i="35" s="1"/>
  <c r="AK35" i="35"/>
  <c r="AK38" i="35" s="1"/>
  <c r="AK39" i="35" s="1"/>
  <c r="AK34" i="35"/>
  <c r="BM117" i="35"/>
  <c r="BQ8" i="35" s="1"/>
  <c r="BR8" i="35" s="1"/>
  <c r="BM114" i="35"/>
  <c r="BQ6" i="35" s="1"/>
  <c r="BR6" i="35" s="1"/>
  <c r="BM111" i="35"/>
  <c r="BQ4" i="35" s="1"/>
  <c r="BR4" i="35" s="1"/>
  <c r="AY117" i="35"/>
  <c r="BC8" i="35" s="1"/>
  <c r="BD8" i="35" s="1"/>
  <c r="AY114" i="35"/>
  <c r="BC6" i="35" s="1"/>
  <c r="BD6" i="35" s="1"/>
  <c r="AY111" i="35"/>
  <c r="BC4" i="35" s="1"/>
  <c r="BD4" i="35" s="1"/>
  <c r="AK117" i="35"/>
  <c r="AO8" i="35" s="1"/>
  <c r="AP8" i="35" s="1"/>
  <c r="AK114" i="35"/>
  <c r="AO6" i="35" s="1"/>
  <c r="AP6" i="35" s="1"/>
  <c r="AK111" i="35"/>
  <c r="AO4" i="35" s="1"/>
  <c r="AP4" i="35" s="1"/>
  <c r="AH95" i="35"/>
  <c r="AH99" i="35" s="1"/>
  <c r="T95" i="35"/>
  <c r="T99" i="35" s="1"/>
  <c r="F95" i="35"/>
  <c r="F99" i="35" s="1"/>
  <c r="AJ40" i="35"/>
  <c r="F104" i="34"/>
  <c r="BQ53" i="34"/>
  <c r="BO54" i="34"/>
  <c r="BO55" i="34" s="1"/>
  <c r="BO110" i="34"/>
  <c r="BO113" i="34"/>
  <c r="BO116" i="34"/>
  <c r="BC53" i="34"/>
  <c r="BA54" i="34"/>
  <c r="BA55" i="34" s="1"/>
  <c r="BA110" i="34"/>
  <c r="BA113" i="34"/>
  <c r="BA116" i="34"/>
  <c r="AO53" i="34"/>
  <c r="AM54" i="34"/>
  <c r="AM55" i="34" s="1"/>
  <c r="AM110" i="34"/>
  <c r="AM113" i="34"/>
  <c r="AM116" i="34"/>
  <c r="AA53" i="34"/>
  <c r="M53" i="34"/>
  <c r="AA37" i="34"/>
  <c r="M37" i="34"/>
  <c r="BP14" i="34"/>
  <c r="BP48" i="34" s="1"/>
  <c r="BP51" i="34" s="1"/>
  <c r="BO15" i="34"/>
  <c r="BO16" i="34"/>
  <c r="BN17" i="34"/>
  <c r="BN24" i="34" s="1"/>
  <c r="BN77" i="34" s="1"/>
  <c r="BN18" i="34"/>
  <c r="BN50" i="34"/>
  <c r="BM25" i="34"/>
  <c r="BM77" i="34"/>
  <c r="BM19" i="34"/>
  <c r="BM20" i="34"/>
  <c r="BM22" i="34"/>
  <c r="BM64" i="34" s="1"/>
  <c r="BM52" i="34"/>
  <c r="BM56" i="34"/>
  <c r="BL60" i="34"/>
  <c r="BL58" i="34" s="1"/>
  <c r="BL112" i="34"/>
  <c r="BL115" i="34"/>
  <c r="BL118" i="34"/>
  <c r="BK86" i="34"/>
  <c r="BL86" i="34" s="1"/>
  <c r="BK66" i="34"/>
  <c r="BK67" i="34"/>
  <c r="BK70" i="34" s="1"/>
  <c r="BK71" i="34" s="1"/>
  <c r="BK69" i="34"/>
  <c r="BK97" i="34" s="1"/>
  <c r="BK92" i="34"/>
  <c r="BK81" i="34"/>
  <c r="BK91" i="34" s="1"/>
  <c r="BK89" i="34" s="1"/>
  <c r="BK87" i="34"/>
  <c r="BM26" i="34"/>
  <c r="BL79" i="34"/>
  <c r="BI102" i="34"/>
  <c r="BI101" i="34"/>
  <c r="BJ101" i="34" s="1"/>
  <c r="BB14" i="34"/>
  <c r="BB48" i="34" s="1"/>
  <c r="BB51" i="34" s="1"/>
  <c r="BA15" i="34"/>
  <c r="BA16" i="34"/>
  <c r="AZ17" i="34"/>
  <c r="AZ24" i="34" s="1"/>
  <c r="AZ77" i="34" s="1"/>
  <c r="AZ18" i="34"/>
  <c r="AZ50" i="34"/>
  <c r="AY25" i="34"/>
  <c r="AY77" i="34"/>
  <c r="AY19" i="34"/>
  <c r="AY20" i="34"/>
  <c r="AY22" i="34" s="1"/>
  <c r="AY52" i="34"/>
  <c r="AY56" i="34"/>
  <c r="AX66" i="34"/>
  <c r="AX67" i="34"/>
  <c r="AX70" i="34" s="1"/>
  <c r="AX69" i="34"/>
  <c r="AX97" i="34" s="1"/>
  <c r="AX92" i="34"/>
  <c r="AX95" i="34" s="1"/>
  <c r="AX99" i="34" s="1"/>
  <c r="AX60" i="34"/>
  <c r="AX58" i="34" s="1"/>
  <c r="AX112" i="34"/>
  <c r="AX115" i="34"/>
  <c r="AX118" i="34"/>
  <c r="AW86" i="34"/>
  <c r="AX86" i="34" s="1"/>
  <c r="AW66" i="34"/>
  <c r="AW67" i="34"/>
  <c r="AW70" i="34" s="1"/>
  <c r="AW71" i="34" s="1"/>
  <c r="AX71" i="34" s="1"/>
  <c r="AW69" i="34"/>
  <c r="AW97" i="34" s="1"/>
  <c r="AW92" i="34"/>
  <c r="AX79" i="34"/>
  <c r="AY26" i="34"/>
  <c r="AW87" i="34"/>
  <c r="AW81" i="34"/>
  <c r="AW91" i="34" s="1"/>
  <c r="AW89" i="34" s="1"/>
  <c r="AU102" i="34"/>
  <c r="AU101" i="34"/>
  <c r="AV101" i="34" s="1"/>
  <c r="AI81" i="34"/>
  <c r="AI91" i="34" s="1"/>
  <c r="AI89" i="34" s="1"/>
  <c r="AI87" i="34"/>
  <c r="AJ79" i="34"/>
  <c r="AK26" i="34"/>
  <c r="AG102" i="34"/>
  <c r="AG101" i="34"/>
  <c r="AN14" i="34"/>
  <c r="AN48" i="34" s="1"/>
  <c r="AN51" i="34" s="1"/>
  <c r="AM15" i="34"/>
  <c r="AM16" i="34"/>
  <c r="AL17" i="34"/>
  <c r="AL24" i="34" s="1"/>
  <c r="AL18" i="34"/>
  <c r="AL50" i="34"/>
  <c r="AK82" i="34"/>
  <c r="AK80" i="34"/>
  <c r="AK84" i="34" s="1"/>
  <c r="AK20" i="34"/>
  <c r="AK22" i="34"/>
  <c r="AK64" i="34" s="1"/>
  <c r="AK52" i="34"/>
  <c r="AK56" i="34"/>
  <c r="AK78" i="34"/>
  <c r="AK6" i="34" s="1"/>
  <c r="AJ82" i="34"/>
  <c r="AJ80" i="34"/>
  <c r="AJ84" i="34" s="1"/>
  <c r="AK21" i="34"/>
  <c r="AK23" i="34"/>
  <c r="AJ64" i="34"/>
  <c r="AJ60" i="34"/>
  <c r="AJ58" i="34" s="1"/>
  <c r="AJ112" i="34"/>
  <c r="AJ115" i="34"/>
  <c r="AJ118" i="34"/>
  <c r="AK57" i="34"/>
  <c r="AI94" i="34"/>
  <c r="AI96" i="34" s="1"/>
  <c r="AI106" i="34" s="1"/>
  <c r="AI68" i="34"/>
  <c r="AI76" i="34" s="1"/>
  <c r="Z14" i="34"/>
  <c r="Y15" i="34"/>
  <c r="Y16" i="34"/>
  <c r="X17" i="34"/>
  <c r="X24" i="34" s="1"/>
  <c r="X77" i="34" s="1"/>
  <c r="X18" i="34"/>
  <c r="X34" i="34"/>
  <c r="X50" i="34"/>
  <c r="W25" i="34"/>
  <c r="W77" i="34"/>
  <c r="W19" i="34"/>
  <c r="W20" i="34"/>
  <c r="W22" i="34"/>
  <c r="W64" i="34" s="1"/>
  <c r="W52" i="34"/>
  <c r="W56" i="34"/>
  <c r="W36" i="34"/>
  <c r="W44" i="34" s="1"/>
  <c r="W42" i="34" s="1"/>
  <c r="W40" i="34"/>
  <c r="W23" i="34"/>
  <c r="V64" i="34"/>
  <c r="V60" i="34"/>
  <c r="V58" i="34" s="1"/>
  <c r="V112" i="34"/>
  <c r="V115" i="34"/>
  <c r="V118" i="34"/>
  <c r="U86" i="34"/>
  <c r="V86" i="34" s="1"/>
  <c r="U94" i="34"/>
  <c r="U96" i="34" s="1"/>
  <c r="U106" i="34" s="1"/>
  <c r="U68" i="34"/>
  <c r="U76" i="34" s="1"/>
  <c r="W26" i="34"/>
  <c r="V79" i="34"/>
  <c r="U87" i="34"/>
  <c r="U81" i="34"/>
  <c r="U91" i="34" s="1"/>
  <c r="U89" i="34" s="1"/>
  <c r="S102" i="34"/>
  <c r="S101" i="34"/>
  <c r="L14" i="34"/>
  <c r="K15" i="34"/>
  <c r="K16" i="34"/>
  <c r="J17" i="34"/>
  <c r="J24" i="34" s="1"/>
  <c r="J77" i="34" s="1"/>
  <c r="J18" i="34"/>
  <c r="J50" i="34"/>
  <c r="J34" i="34"/>
  <c r="I25" i="34"/>
  <c r="I77" i="34"/>
  <c r="I19" i="34"/>
  <c r="I20" i="34"/>
  <c r="I22" i="34"/>
  <c r="I36" i="34"/>
  <c r="I44" i="34" s="1"/>
  <c r="I42" i="34" s="1"/>
  <c r="I40" i="34"/>
  <c r="I52" i="34"/>
  <c r="I56" i="34"/>
  <c r="H66" i="34"/>
  <c r="H67" i="34"/>
  <c r="H70" i="34" s="1"/>
  <c r="H69" i="34"/>
  <c r="H97" i="34" s="1"/>
  <c r="H92" i="34"/>
  <c r="H95" i="34" s="1"/>
  <c r="H99" i="34" s="1"/>
  <c r="H60" i="34"/>
  <c r="H58" i="34" s="1"/>
  <c r="H112" i="34"/>
  <c r="H115" i="34"/>
  <c r="H118" i="34"/>
  <c r="G81" i="34"/>
  <c r="G91" i="34" s="1"/>
  <c r="G89" i="34" s="1"/>
  <c r="G87" i="34"/>
  <c r="H79" i="34"/>
  <c r="I26" i="34"/>
  <c r="G86" i="34"/>
  <c r="H86" i="34" s="1"/>
  <c r="G66" i="34"/>
  <c r="G67" i="34"/>
  <c r="G70" i="34" s="1"/>
  <c r="G71" i="34" s="1"/>
  <c r="H71" i="34" s="1"/>
  <c r="G69" i="34"/>
  <c r="G97" i="34" s="1"/>
  <c r="G92" i="34"/>
  <c r="E102" i="34"/>
  <c r="I105" i="34"/>
  <c r="N105" i="34"/>
  <c r="E101" i="34"/>
  <c r="F101" i="34" s="1"/>
  <c r="BL34" i="34"/>
  <c r="BL35" i="34"/>
  <c r="BL38" i="34" s="1"/>
  <c r="BL39" i="34" s="1"/>
  <c r="BM32" i="34"/>
  <c r="BN37" i="34"/>
  <c r="BK36" i="34"/>
  <c r="BK44" i="34" s="1"/>
  <c r="BK42" i="34" s="1"/>
  <c r="BK40" i="34"/>
  <c r="AW40" i="34"/>
  <c r="AW36" i="34"/>
  <c r="AW44" i="34" s="1"/>
  <c r="AW42" i="34" s="1"/>
  <c r="AX34" i="34"/>
  <c r="AX35" i="34"/>
  <c r="AX38" i="34" s="1"/>
  <c r="AX39" i="34" s="1"/>
  <c r="AY32" i="34"/>
  <c r="AZ37" i="34"/>
  <c r="AM37" i="34"/>
  <c r="AL32" i="34"/>
  <c r="AH94" i="34"/>
  <c r="AH96" i="34" s="1"/>
  <c r="AH106" i="34" s="1"/>
  <c r="AH104" i="34" s="1"/>
  <c r="AH72" i="34"/>
  <c r="AH68" i="34"/>
  <c r="AH76" i="34" s="1"/>
  <c r="AH74" i="34" s="1"/>
  <c r="W116" i="34"/>
  <c r="W113" i="34"/>
  <c r="W110" i="34"/>
  <c r="W54" i="34"/>
  <c r="W55" i="34" s="1"/>
  <c r="T94" i="34"/>
  <c r="T96" i="34" s="1"/>
  <c r="T106" i="34" s="1"/>
  <c r="T104" i="34" s="1"/>
  <c r="T72" i="34"/>
  <c r="T68" i="34"/>
  <c r="T76" i="34" s="1"/>
  <c r="T74" i="34" s="1"/>
  <c r="I116" i="34"/>
  <c r="I113" i="34"/>
  <c r="I110" i="34"/>
  <c r="I54" i="34"/>
  <c r="I55" i="34" s="1"/>
  <c r="X116" i="34"/>
  <c r="X113" i="34"/>
  <c r="X110" i="34"/>
  <c r="X54" i="34"/>
  <c r="J116" i="34"/>
  <c r="J113" i="34"/>
  <c r="J110" i="34"/>
  <c r="J54" i="34"/>
  <c r="BJ104" i="34"/>
  <c r="AV74" i="34"/>
  <c r="AJ42" i="34"/>
  <c r="BJ74" i="34"/>
  <c r="F74" i="34"/>
  <c r="AV104" i="34"/>
  <c r="X39" i="34"/>
  <c r="J39" i="34"/>
  <c r="BM23" i="34"/>
  <c r="BL64" i="34"/>
  <c r="Y48" i="34"/>
  <c r="Y51" i="34" s="1"/>
  <c r="Y32" i="34"/>
  <c r="Y35" i="34" s="1"/>
  <c r="Y38" i="34" s="1"/>
  <c r="K48" i="34"/>
  <c r="K51" i="34" s="1"/>
  <c r="K32" i="34"/>
  <c r="K35" i="34" s="1"/>
  <c r="K38" i="34" s="1"/>
  <c r="AK35" i="34"/>
  <c r="AK38" i="34" s="1"/>
  <c r="AK39" i="34" s="1"/>
  <c r="AL39" i="34" s="1"/>
  <c r="AK34" i="34"/>
  <c r="AK33" i="34"/>
  <c r="AK7" i="34" s="1"/>
  <c r="BM117" i="34"/>
  <c r="BQ8" i="34" s="1"/>
  <c r="BR8" i="34" s="1"/>
  <c r="BM114" i="34"/>
  <c r="BQ6" i="34" s="1"/>
  <c r="BR6" i="34" s="1"/>
  <c r="BM111" i="34"/>
  <c r="BQ4" i="34" s="1"/>
  <c r="BR4" i="34" s="1"/>
  <c r="AY117" i="34"/>
  <c r="BC8" i="34" s="1"/>
  <c r="BD8" i="34" s="1"/>
  <c r="AY114" i="34"/>
  <c r="BC6" i="34" s="1"/>
  <c r="BD6" i="34" s="1"/>
  <c r="AY111" i="34"/>
  <c r="BC4" i="34" s="1"/>
  <c r="BD4" i="34" s="1"/>
  <c r="AK117" i="34"/>
  <c r="AO8" i="34" s="1"/>
  <c r="AP8" i="34" s="1"/>
  <c r="AK114" i="34"/>
  <c r="AO6" i="34" s="1"/>
  <c r="AP6" i="34" s="1"/>
  <c r="AK111" i="34"/>
  <c r="AO4" i="34" s="1"/>
  <c r="AP4" i="34" s="1"/>
  <c r="AH95" i="34"/>
  <c r="AH99" i="34" s="1"/>
  <c r="T95" i="34"/>
  <c r="T99" i="34" s="1"/>
  <c r="AJ40" i="34"/>
  <c r="BQ53" i="33"/>
  <c r="BO54" i="33"/>
  <c r="BO55" i="33" s="1"/>
  <c r="BO110" i="33"/>
  <c r="BO113" i="33"/>
  <c r="BO116" i="33"/>
  <c r="BC53" i="33"/>
  <c r="BA54" i="33"/>
  <c r="BA55" i="33" s="1"/>
  <c r="BA110" i="33"/>
  <c r="BA113" i="33"/>
  <c r="BA116" i="33"/>
  <c r="AO53" i="33"/>
  <c r="AM54" i="33"/>
  <c r="AM55" i="33" s="1"/>
  <c r="AM110" i="33"/>
  <c r="AM113" i="33"/>
  <c r="AM116" i="33"/>
  <c r="AA53" i="33"/>
  <c r="M53" i="33"/>
  <c r="AA37" i="33"/>
  <c r="M37" i="33"/>
  <c r="BP14" i="33"/>
  <c r="BP48" i="33" s="1"/>
  <c r="BP51" i="33" s="1"/>
  <c r="BO15" i="33"/>
  <c r="BO16" i="33"/>
  <c r="BN17" i="33"/>
  <c r="BN24" i="33" s="1"/>
  <c r="BN77" i="33" s="1"/>
  <c r="BN18" i="33"/>
  <c r="BN50" i="33"/>
  <c r="BM25" i="33"/>
  <c r="BM77" i="33"/>
  <c r="BM19" i="33"/>
  <c r="BM20" i="33"/>
  <c r="BM22" i="33"/>
  <c r="BM52" i="33"/>
  <c r="BM56" i="33"/>
  <c r="BL66" i="33"/>
  <c r="BL67" i="33"/>
  <c r="BL70" i="33" s="1"/>
  <c r="BL69" i="33"/>
  <c r="BL97" i="33" s="1"/>
  <c r="BL92" i="33"/>
  <c r="BL95" i="33" s="1"/>
  <c r="BL99" i="33" s="1"/>
  <c r="BL60" i="33"/>
  <c r="BL58" i="33" s="1"/>
  <c r="BL112" i="33"/>
  <c r="BL115" i="33"/>
  <c r="BL118" i="33"/>
  <c r="BK86" i="33"/>
  <c r="BL86" i="33" s="1"/>
  <c r="BK66" i="33"/>
  <c r="BK67" i="33"/>
  <c r="BK70" i="33" s="1"/>
  <c r="BK71" i="33" s="1"/>
  <c r="BL71" i="33" s="1"/>
  <c r="BK69" i="33"/>
  <c r="BK97" i="33" s="1"/>
  <c r="BK92" i="33"/>
  <c r="BM26" i="33"/>
  <c r="BL79" i="33"/>
  <c r="BK87" i="33"/>
  <c r="BK81" i="33"/>
  <c r="BK91" i="33" s="1"/>
  <c r="BK89" i="33" s="1"/>
  <c r="BI102" i="33"/>
  <c r="BI101" i="33"/>
  <c r="BJ101" i="33" s="1"/>
  <c r="BB14" i="33"/>
  <c r="BB48" i="33" s="1"/>
  <c r="BB51" i="33" s="1"/>
  <c r="BA15" i="33"/>
  <c r="BA16" i="33"/>
  <c r="AZ17" i="33"/>
  <c r="AZ24" i="33" s="1"/>
  <c r="AZ77" i="33" s="1"/>
  <c r="AZ18" i="33"/>
  <c r="AZ50" i="33"/>
  <c r="AY25" i="33"/>
  <c r="AY77" i="33"/>
  <c r="AY19" i="33"/>
  <c r="AY20" i="33"/>
  <c r="AY22" i="33" s="1"/>
  <c r="AY52" i="33"/>
  <c r="AY56" i="33"/>
  <c r="AX66" i="33"/>
  <c r="AX67" i="33"/>
  <c r="AX70" i="33" s="1"/>
  <c r="AX69" i="33"/>
  <c r="AX97" i="33" s="1"/>
  <c r="AX92" i="33"/>
  <c r="AX95" i="33" s="1"/>
  <c r="AX99" i="33" s="1"/>
  <c r="AX60" i="33"/>
  <c r="AX58" i="33" s="1"/>
  <c r="AX112" i="33"/>
  <c r="AX115" i="33"/>
  <c r="AX118" i="33"/>
  <c r="AW86" i="33"/>
  <c r="AX86" i="33" s="1"/>
  <c r="AW66" i="33"/>
  <c r="AW67" i="33"/>
  <c r="AW70" i="33" s="1"/>
  <c r="AW71" i="33" s="1"/>
  <c r="AX71" i="33" s="1"/>
  <c r="AW69" i="33"/>
  <c r="AW97" i="33" s="1"/>
  <c r="AW92" i="33"/>
  <c r="AY26" i="33"/>
  <c r="AX79" i="33"/>
  <c r="AW81" i="33"/>
  <c r="AW91" i="33" s="1"/>
  <c r="AW89" i="33" s="1"/>
  <c r="AW87" i="33"/>
  <c r="AU102" i="33"/>
  <c r="AU101" i="33"/>
  <c r="AV101" i="33" s="1"/>
  <c r="AN14" i="33"/>
  <c r="AN48" i="33" s="1"/>
  <c r="AN51" i="33" s="1"/>
  <c r="AM15" i="33"/>
  <c r="AM16" i="33"/>
  <c r="AL17" i="33"/>
  <c r="AL24" i="33" s="1"/>
  <c r="AL77" i="33" s="1"/>
  <c r="AL18" i="33"/>
  <c r="AL50" i="33"/>
  <c r="AK25" i="33"/>
  <c r="AK77" i="33"/>
  <c r="AK19" i="33"/>
  <c r="AK20" i="33"/>
  <c r="AK22" i="33" s="1"/>
  <c r="AK52" i="33"/>
  <c r="AK56" i="33"/>
  <c r="AJ66" i="33"/>
  <c r="AJ67" i="33"/>
  <c r="AJ70" i="33" s="1"/>
  <c r="AJ69" i="33"/>
  <c r="AJ97" i="33" s="1"/>
  <c r="AJ92" i="33"/>
  <c r="AJ95" i="33" s="1"/>
  <c r="AJ99" i="33" s="1"/>
  <c r="AJ60" i="33"/>
  <c r="AJ58" i="33" s="1"/>
  <c r="AJ112" i="33"/>
  <c r="AJ115" i="33"/>
  <c r="AJ118" i="33"/>
  <c r="AI86" i="33"/>
  <c r="AJ86" i="33" s="1"/>
  <c r="AK26" i="33"/>
  <c r="AJ79" i="33"/>
  <c r="AI87" i="33"/>
  <c r="AI81" i="33"/>
  <c r="AI91" i="33" s="1"/>
  <c r="AI89" i="33" s="1"/>
  <c r="AG102" i="33"/>
  <c r="AG101" i="33"/>
  <c r="AH101" i="33" s="1"/>
  <c r="Z14" i="33"/>
  <c r="Y15" i="33"/>
  <c r="Y16" i="33"/>
  <c r="X17" i="33"/>
  <c r="X24" i="33" s="1"/>
  <c r="X77" i="33" s="1"/>
  <c r="X18" i="33"/>
  <c r="X50" i="33"/>
  <c r="X34" i="33"/>
  <c r="W25" i="33"/>
  <c r="W77" i="33"/>
  <c r="W19" i="33"/>
  <c r="W20" i="33"/>
  <c r="W22" i="33" s="1"/>
  <c r="W40" i="33"/>
  <c r="W36" i="33"/>
  <c r="W44" i="33" s="1"/>
  <c r="W42" i="33" s="1"/>
  <c r="W52" i="33"/>
  <c r="W56" i="33"/>
  <c r="V64" i="33"/>
  <c r="V60" i="33"/>
  <c r="V58" i="33" s="1"/>
  <c r="V112" i="33"/>
  <c r="V115" i="33"/>
  <c r="V118" i="33"/>
  <c r="U86" i="33"/>
  <c r="V86" i="33" s="1"/>
  <c r="U94" i="33"/>
  <c r="U96" i="33" s="1"/>
  <c r="U106" i="33" s="1"/>
  <c r="U68" i="33"/>
  <c r="U76" i="33" s="1"/>
  <c r="V79" i="33"/>
  <c r="W26" i="33"/>
  <c r="U87" i="33"/>
  <c r="U81" i="33"/>
  <c r="U91" i="33" s="1"/>
  <c r="U89" i="33" s="1"/>
  <c r="S102" i="33"/>
  <c r="S101" i="33"/>
  <c r="T101" i="33" s="1"/>
  <c r="U101" i="33" s="1"/>
  <c r="L14" i="33"/>
  <c r="K15" i="33"/>
  <c r="K16" i="33"/>
  <c r="J17" i="33"/>
  <c r="J24" i="33" s="1"/>
  <c r="J77" i="33" s="1"/>
  <c r="J18" i="33"/>
  <c r="J34" i="33"/>
  <c r="J50" i="33"/>
  <c r="I25" i="33"/>
  <c r="I77" i="33"/>
  <c r="I19" i="33"/>
  <c r="I20" i="33"/>
  <c r="I22" i="33"/>
  <c r="I36" i="33"/>
  <c r="I44" i="33" s="1"/>
  <c r="I42" i="33" s="1"/>
  <c r="I40" i="33"/>
  <c r="I52" i="33"/>
  <c r="I56" i="33"/>
  <c r="H66" i="33"/>
  <c r="H67" i="33"/>
  <c r="H70" i="33" s="1"/>
  <c r="H69" i="33"/>
  <c r="H97" i="33" s="1"/>
  <c r="H92" i="33"/>
  <c r="H95" i="33" s="1"/>
  <c r="H99" i="33" s="1"/>
  <c r="H60" i="33"/>
  <c r="H58" i="33" s="1"/>
  <c r="H112" i="33"/>
  <c r="H115" i="33"/>
  <c r="H118" i="33"/>
  <c r="G86" i="33"/>
  <c r="H86" i="33" s="1"/>
  <c r="G66" i="33"/>
  <c r="G67" i="33"/>
  <c r="G70" i="33" s="1"/>
  <c r="G71" i="33" s="1"/>
  <c r="H71" i="33" s="1"/>
  <c r="G69" i="33"/>
  <c r="G97" i="33" s="1"/>
  <c r="G92" i="33"/>
  <c r="I26" i="33"/>
  <c r="H79" i="33"/>
  <c r="G81" i="33"/>
  <c r="G91" i="33" s="1"/>
  <c r="G89" i="33" s="1"/>
  <c r="G87" i="33"/>
  <c r="E102" i="33"/>
  <c r="E101" i="33"/>
  <c r="F101" i="33" s="1"/>
  <c r="BK36" i="33"/>
  <c r="BK44" i="33" s="1"/>
  <c r="BK42" i="33" s="1"/>
  <c r="BK40" i="33"/>
  <c r="BL34" i="33"/>
  <c r="BL35" i="33"/>
  <c r="BL38" i="33" s="1"/>
  <c r="BL39" i="33" s="1"/>
  <c r="BN37" i="33"/>
  <c r="BM32" i="33"/>
  <c r="AW40" i="33"/>
  <c r="AW36" i="33"/>
  <c r="AW44" i="33" s="1"/>
  <c r="AW42" i="33" s="1"/>
  <c r="AX34" i="33"/>
  <c r="AX35" i="33"/>
  <c r="AX38" i="33" s="1"/>
  <c r="AX39" i="33" s="1"/>
  <c r="AY32" i="33"/>
  <c r="AZ37" i="33"/>
  <c r="AL32" i="33"/>
  <c r="AL34" i="33" s="1"/>
  <c r="AM37" i="33"/>
  <c r="AH94" i="33"/>
  <c r="AH96" i="33" s="1"/>
  <c r="AH106" i="33" s="1"/>
  <c r="AH104" i="33" s="1"/>
  <c r="AH72" i="33"/>
  <c r="AH68" i="33"/>
  <c r="AH76" i="33" s="1"/>
  <c r="AH74" i="33" s="1"/>
  <c r="W116" i="33"/>
  <c r="W113" i="33"/>
  <c r="W110" i="33"/>
  <c r="W54" i="33"/>
  <c r="W55" i="33" s="1"/>
  <c r="T94" i="33"/>
  <c r="T96" i="33" s="1"/>
  <c r="T106" i="33" s="1"/>
  <c r="T104" i="33" s="1"/>
  <c r="T72" i="33"/>
  <c r="T68" i="33"/>
  <c r="T76" i="33" s="1"/>
  <c r="T74" i="33" s="1"/>
  <c r="I116" i="33"/>
  <c r="I113" i="33"/>
  <c r="I110" i="33"/>
  <c r="I54" i="33"/>
  <c r="I55" i="33" s="1"/>
  <c r="AI92" i="33"/>
  <c r="AI95" i="33" s="1"/>
  <c r="AI99" i="33" s="1"/>
  <c r="AI69" i="33"/>
  <c r="AI97" i="33" s="1"/>
  <c r="AI67" i="33"/>
  <c r="AI70" i="33" s="1"/>
  <c r="AI71" i="33" s="1"/>
  <c r="AJ71" i="33" s="1"/>
  <c r="AI66" i="33"/>
  <c r="X116" i="33"/>
  <c r="X113" i="33"/>
  <c r="X110" i="33"/>
  <c r="X54" i="33"/>
  <c r="J116" i="33"/>
  <c r="J113" i="33"/>
  <c r="J110" i="33"/>
  <c r="J54" i="33"/>
  <c r="AJ40" i="33"/>
  <c r="AJ36" i="33"/>
  <c r="AJ44" i="33" s="1"/>
  <c r="AJ42" i="33" s="1"/>
  <c r="BJ104" i="33"/>
  <c r="BJ74" i="33"/>
  <c r="AV104" i="33"/>
  <c r="AV74" i="33"/>
  <c r="F104" i="33"/>
  <c r="F74" i="33"/>
  <c r="X39" i="33"/>
  <c r="J39" i="33"/>
  <c r="Y48" i="33"/>
  <c r="Y51" i="33" s="1"/>
  <c r="Y32" i="33"/>
  <c r="Y35" i="33" s="1"/>
  <c r="Y38" i="33" s="1"/>
  <c r="K48" i="33"/>
  <c r="K51" i="33" s="1"/>
  <c r="K32" i="33"/>
  <c r="K35" i="33" s="1"/>
  <c r="K38" i="33" s="1"/>
  <c r="BM33" i="33"/>
  <c r="BM7" i="33" s="1"/>
  <c r="AK35" i="33"/>
  <c r="AK38" i="33" s="1"/>
  <c r="AK34" i="33"/>
  <c r="BM117" i="33"/>
  <c r="BQ8" i="33" s="1"/>
  <c r="BR8" i="33" s="1"/>
  <c r="BM114" i="33"/>
  <c r="BQ6" i="33" s="1"/>
  <c r="BR6" i="33" s="1"/>
  <c r="BM111" i="33"/>
  <c r="BQ4" i="33" s="1"/>
  <c r="BR4" i="33" s="1"/>
  <c r="AY117" i="33"/>
  <c r="BC8" i="33" s="1"/>
  <c r="BD8" i="33" s="1"/>
  <c r="AY114" i="33"/>
  <c r="BC6" i="33" s="1"/>
  <c r="BD6" i="33" s="1"/>
  <c r="AY111" i="33"/>
  <c r="BC4" i="33" s="1"/>
  <c r="BD4" i="33" s="1"/>
  <c r="AK117" i="33"/>
  <c r="AO8" i="33" s="1"/>
  <c r="AP8" i="33" s="1"/>
  <c r="AK114" i="33"/>
  <c r="AO6" i="33" s="1"/>
  <c r="AP6" i="33" s="1"/>
  <c r="AK111" i="33"/>
  <c r="AO4" i="33" s="1"/>
  <c r="AP4" i="33" s="1"/>
  <c r="AH95" i="33"/>
  <c r="AH99" i="33" s="1"/>
  <c r="T95" i="33"/>
  <c r="T99" i="33" s="1"/>
  <c r="BQ53" i="31"/>
  <c r="BO54" i="31"/>
  <c r="BO55" i="31" s="1"/>
  <c r="BO110" i="31"/>
  <c r="BO113" i="31"/>
  <c r="BO116" i="31"/>
  <c r="BC53" i="31"/>
  <c r="BA54" i="31"/>
  <c r="BA55" i="31" s="1"/>
  <c r="BA110" i="31"/>
  <c r="BA113" i="31"/>
  <c r="BA116" i="31"/>
  <c r="AO53" i="31"/>
  <c r="AM54" i="31"/>
  <c r="AM55" i="31" s="1"/>
  <c r="AM110" i="31"/>
  <c r="AM113" i="31"/>
  <c r="AM116" i="31"/>
  <c r="AA53" i="31"/>
  <c r="Y54" i="31"/>
  <c r="Y55" i="31" s="1"/>
  <c r="Y110" i="31"/>
  <c r="Y113" i="31"/>
  <c r="Y116" i="31"/>
  <c r="M53" i="31"/>
  <c r="M37" i="31"/>
  <c r="BK86" i="31"/>
  <c r="BK68" i="31"/>
  <c r="BK76" i="31" s="1"/>
  <c r="BL64" i="31"/>
  <c r="BL60" i="31"/>
  <c r="BL58" i="31" s="1"/>
  <c r="BL112" i="31"/>
  <c r="BL115" i="31"/>
  <c r="BL118" i="31"/>
  <c r="BN18" i="31"/>
  <c r="BN50" i="31"/>
  <c r="BN17" i="31"/>
  <c r="BN24" i="31" s="1"/>
  <c r="BP14" i="31"/>
  <c r="BP48" i="31" s="1"/>
  <c r="BP51" i="31" s="1"/>
  <c r="BO15" i="31"/>
  <c r="BO16" i="31"/>
  <c r="BM80" i="31"/>
  <c r="BM84" i="31" s="1"/>
  <c r="BM82" i="31"/>
  <c r="BM52" i="31"/>
  <c r="BM56" i="31"/>
  <c r="BM57" i="31" s="1"/>
  <c r="BM20" i="31"/>
  <c r="BM22" i="31"/>
  <c r="BM26" i="31"/>
  <c r="BL79" i="31"/>
  <c r="BK81" i="31"/>
  <c r="BK91" i="31" s="1"/>
  <c r="BK89" i="31" s="1"/>
  <c r="BK87" i="31"/>
  <c r="BI102" i="31"/>
  <c r="BI101" i="31"/>
  <c r="BB14" i="31"/>
  <c r="BB48" i="31" s="1"/>
  <c r="BB51" i="31" s="1"/>
  <c r="BA15" i="31"/>
  <c r="BA16" i="31"/>
  <c r="AZ18" i="31"/>
  <c r="AZ17" i="31"/>
  <c r="AZ24" i="31" s="1"/>
  <c r="AZ77" i="31" s="1"/>
  <c r="AZ50" i="31"/>
  <c r="AY19" i="31"/>
  <c r="AY20" i="31"/>
  <c r="AY22" i="31" s="1"/>
  <c r="AY52" i="31"/>
  <c r="AY56" i="31"/>
  <c r="AY25" i="31"/>
  <c r="AY77" i="31"/>
  <c r="AX66" i="31"/>
  <c r="AX67" i="31"/>
  <c r="AX70" i="31" s="1"/>
  <c r="AX69" i="31"/>
  <c r="AX97" i="31" s="1"/>
  <c r="AX60" i="31"/>
  <c r="AX58" i="31" s="1"/>
  <c r="AX112" i="31"/>
  <c r="AX115" i="31"/>
  <c r="AX118" i="31"/>
  <c r="AW66" i="31"/>
  <c r="AW67" i="31"/>
  <c r="AW70" i="31" s="1"/>
  <c r="AW71" i="31" s="1"/>
  <c r="AX71" i="31" s="1"/>
  <c r="AW69" i="31"/>
  <c r="AW97" i="31" s="1"/>
  <c r="AW92" i="31"/>
  <c r="AW86" i="31"/>
  <c r="AX86" i="31" s="1"/>
  <c r="AX79" i="31"/>
  <c r="AY26" i="31"/>
  <c r="AW81" i="31"/>
  <c r="AW91" i="31" s="1"/>
  <c r="AW89" i="31" s="1"/>
  <c r="AW87" i="31"/>
  <c r="AU102" i="31"/>
  <c r="AU101" i="31"/>
  <c r="AV101" i="31" s="1"/>
  <c r="AG102" i="31"/>
  <c r="AG101" i="31"/>
  <c r="AJ79" i="31"/>
  <c r="AK26" i="31"/>
  <c r="AI81" i="31"/>
  <c r="AI91" i="31" s="1"/>
  <c r="AI89" i="31" s="1"/>
  <c r="AI87" i="31"/>
  <c r="AN14" i="31"/>
  <c r="AN48" i="31" s="1"/>
  <c r="AN51" i="31" s="1"/>
  <c r="AM15" i="31"/>
  <c r="AM16" i="31"/>
  <c r="AL17" i="31"/>
  <c r="AL24" i="31" s="1"/>
  <c r="AL18" i="31"/>
  <c r="AL50" i="31"/>
  <c r="AK80" i="31"/>
  <c r="AK84" i="31" s="1"/>
  <c r="AK82" i="31"/>
  <c r="AK52" i="31"/>
  <c r="AK56" i="31"/>
  <c r="AK20" i="31"/>
  <c r="AK22" i="31"/>
  <c r="AK64" i="31" s="1"/>
  <c r="AK78" i="31"/>
  <c r="AK6" i="31" s="1"/>
  <c r="AJ80" i="31"/>
  <c r="AJ84" i="31" s="1"/>
  <c r="AJ82" i="31"/>
  <c r="AK21" i="31"/>
  <c r="AK23" i="31"/>
  <c r="AJ64" i="31"/>
  <c r="AJ60" i="31"/>
  <c r="AJ58" i="31" s="1"/>
  <c r="AJ112" i="31"/>
  <c r="AJ115" i="31"/>
  <c r="AJ118" i="31"/>
  <c r="AK57" i="31"/>
  <c r="AI94" i="31"/>
  <c r="AI96" i="31" s="1"/>
  <c r="AI106" i="31" s="1"/>
  <c r="AI68" i="31"/>
  <c r="AI76" i="31" s="1"/>
  <c r="W25" i="31"/>
  <c r="W77" i="31"/>
  <c r="W19" i="31"/>
  <c r="W20" i="31"/>
  <c r="W22" i="31"/>
  <c r="W64" i="31" s="1"/>
  <c r="W36" i="31"/>
  <c r="W44" i="31" s="1"/>
  <c r="W52" i="31"/>
  <c r="W56" i="31"/>
  <c r="X17" i="31"/>
  <c r="X24" i="31" s="1"/>
  <c r="X18" i="31"/>
  <c r="X50" i="31"/>
  <c r="Y16" i="31"/>
  <c r="Z14" i="31"/>
  <c r="Z48" i="31" s="1"/>
  <c r="Z51" i="31" s="1"/>
  <c r="Y15" i="31"/>
  <c r="V60" i="31"/>
  <c r="V58" i="31" s="1"/>
  <c r="V112" i="31"/>
  <c r="V115" i="31"/>
  <c r="V118" i="31"/>
  <c r="U66" i="31"/>
  <c r="U67" i="31"/>
  <c r="U70" i="31" s="1"/>
  <c r="U71" i="31" s="1"/>
  <c r="U69" i="31"/>
  <c r="U97" i="31" s="1"/>
  <c r="U92" i="31"/>
  <c r="U86" i="31"/>
  <c r="V86" i="31" s="1"/>
  <c r="W26" i="31"/>
  <c r="V79" i="31"/>
  <c r="U81" i="31"/>
  <c r="U91" i="31" s="1"/>
  <c r="U89" i="31" s="1"/>
  <c r="U87" i="31"/>
  <c r="S102" i="31"/>
  <c r="S101" i="31"/>
  <c r="T101" i="31" s="1"/>
  <c r="H79" i="31"/>
  <c r="I26" i="31"/>
  <c r="G81" i="31"/>
  <c r="G91" i="31" s="1"/>
  <c r="G89" i="31" s="1"/>
  <c r="G87" i="31"/>
  <c r="E102" i="31"/>
  <c r="E101" i="31"/>
  <c r="G94" i="31"/>
  <c r="G96" i="31" s="1"/>
  <c r="G106" i="31" s="1"/>
  <c r="G68" i="31"/>
  <c r="G76" i="31" s="1"/>
  <c r="K16" i="31"/>
  <c r="L14" i="31"/>
  <c r="K15" i="31"/>
  <c r="J17" i="31"/>
  <c r="J24" i="31" s="1"/>
  <c r="J18" i="31"/>
  <c r="J34" i="31"/>
  <c r="J50" i="31"/>
  <c r="I80" i="31"/>
  <c r="I84" i="31" s="1"/>
  <c r="I82" i="31"/>
  <c r="I20" i="31"/>
  <c r="I22" i="31"/>
  <c r="I64" i="31" s="1"/>
  <c r="I21" i="31"/>
  <c r="I78" i="31"/>
  <c r="I6" i="31" s="1"/>
  <c r="H80" i="31"/>
  <c r="H84" i="31" s="1"/>
  <c r="H82" i="31"/>
  <c r="H60" i="31"/>
  <c r="H58" i="31" s="1"/>
  <c r="H112" i="31"/>
  <c r="H115" i="31"/>
  <c r="H118" i="31"/>
  <c r="Y37" i="31"/>
  <c r="X32" i="31"/>
  <c r="W33" i="31"/>
  <c r="W7" i="31" s="1"/>
  <c r="W35" i="31"/>
  <c r="W38" i="31" s="1"/>
  <c r="W39" i="31" s="1"/>
  <c r="X39" i="31" s="1"/>
  <c r="BM37" i="31"/>
  <c r="BL32" i="31"/>
  <c r="BK34" i="31"/>
  <c r="BK94" i="31" s="1"/>
  <c r="BK96" i="31" s="1"/>
  <c r="BK106" i="31" s="1"/>
  <c r="BK35" i="31"/>
  <c r="BK38" i="31" s="1"/>
  <c r="BK39" i="31" s="1"/>
  <c r="BJ40" i="31"/>
  <c r="BJ36" i="31"/>
  <c r="BJ44" i="31" s="1"/>
  <c r="BJ42" i="31" s="1"/>
  <c r="AY37" i="31"/>
  <c r="AX32" i="31"/>
  <c r="AX92" i="31" s="1"/>
  <c r="AX95" i="31" s="1"/>
  <c r="AX99" i="31" s="1"/>
  <c r="AW34" i="31"/>
  <c r="AW35" i="31"/>
  <c r="AW38" i="31" s="1"/>
  <c r="AW39" i="31" s="1"/>
  <c r="AV40" i="31"/>
  <c r="AV102" i="31" s="1"/>
  <c r="AV36" i="31"/>
  <c r="AV44" i="31" s="1"/>
  <c r="AV42" i="31" s="1"/>
  <c r="AL37" i="31"/>
  <c r="AK32" i="31"/>
  <c r="AJ34" i="31"/>
  <c r="AJ35" i="31"/>
  <c r="AJ38" i="31" s="1"/>
  <c r="AJ39" i="31" s="1"/>
  <c r="AI40" i="31"/>
  <c r="AI36" i="31"/>
  <c r="AI44" i="31" s="1"/>
  <c r="AI42" i="31" s="1"/>
  <c r="BJ94" i="31"/>
  <c r="BJ96" i="31" s="1"/>
  <c r="BJ106" i="31" s="1"/>
  <c r="BJ104" i="31" s="1"/>
  <c r="BJ72" i="31"/>
  <c r="BJ68" i="31"/>
  <c r="BJ76" i="31" s="1"/>
  <c r="BJ74" i="31" s="1"/>
  <c r="BM117" i="31"/>
  <c r="BQ8" i="31" s="1"/>
  <c r="BR8" i="31" s="1"/>
  <c r="BM114" i="31"/>
  <c r="BQ6" i="31" s="1"/>
  <c r="BR6" i="31" s="1"/>
  <c r="BM111" i="31"/>
  <c r="BQ4" i="31" s="1"/>
  <c r="BR4" i="31" s="1"/>
  <c r="AY117" i="31"/>
  <c r="BC8" i="31" s="1"/>
  <c r="BD8" i="31" s="1"/>
  <c r="AY114" i="31"/>
  <c r="BC6" i="31" s="1"/>
  <c r="BD6" i="31" s="1"/>
  <c r="AY111" i="31"/>
  <c r="BC4" i="31" s="1"/>
  <c r="BD4" i="31" s="1"/>
  <c r="AK117" i="31"/>
  <c r="AO8" i="31" s="1"/>
  <c r="AP8" i="31" s="1"/>
  <c r="AK114" i="31"/>
  <c r="AO6" i="31" s="1"/>
  <c r="AP6" i="31" s="1"/>
  <c r="AK111" i="31"/>
  <c r="AO4" i="31" s="1"/>
  <c r="AP4" i="31" s="1"/>
  <c r="AH94" i="31"/>
  <c r="AH96" i="31" s="1"/>
  <c r="AH106" i="31" s="1"/>
  <c r="AH104" i="31" s="1"/>
  <c r="AH72" i="31"/>
  <c r="AH68" i="31"/>
  <c r="AH76" i="31" s="1"/>
  <c r="AH74" i="31" s="1"/>
  <c r="W117" i="31"/>
  <c r="AA8" i="31" s="1"/>
  <c r="AB8" i="31" s="1"/>
  <c r="W114" i="31"/>
  <c r="AA6" i="31" s="1"/>
  <c r="AB6" i="31" s="1"/>
  <c r="W111" i="31"/>
  <c r="AA4" i="31" s="1"/>
  <c r="AB4" i="31" s="1"/>
  <c r="F92" i="31"/>
  <c r="F69" i="31"/>
  <c r="F97" i="31" s="1"/>
  <c r="F67" i="31"/>
  <c r="F70" i="31" s="1"/>
  <c r="F71" i="31" s="1"/>
  <c r="G71" i="31" s="1"/>
  <c r="F66" i="31"/>
  <c r="BL82" i="31"/>
  <c r="BL80" i="31"/>
  <c r="BL84" i="31" s="1"/>
  <c r="J116" i="31"/>
  <c r="J113" i="31"/>
  <c r="J110" i="31"/>
  <c r="J54" i="31"/>
  <c r="V40" i="31"/>
  <c r="W40" i="31" s="1"/>
  <c r="V36" i="31"/>
  <c r="V44" i="31" s="1"/>
  <c r="V42" i="31" s="1"/>
  <c r="I54" i="31"/>
  <c r="I55" i="31" s="1"/>
  <c r="J55" i="31" s="1"/>
  <c r="I110" i="31"/>
  <c r="I113" i="31"/>
  <c r="I116" i="31"/>
  <c r="AV74" i="31"/>
  <c r="T104" i="31"/>
  <c r="T74" i="31"/>
  <c r="G58" i="31"/>
  <c r="BM21" i="31"/>
  <c r="BM78" i="31"/>
  <c r="BM6" i="31" s="1"/>
  <c r="W23" i="31"/>
  <c r="V64" i="31"/>
  <c r="K48" i="31"/>
  <c r="K51" i="31" s="1"/>
  <c r="K32" i="31"/>
  <c r="K35" i="31" s="1"/>
  <c r="K38" i="31" s="1"/>
  <c r="K39" i="31" s="1"/>
  <c r="I34" i="31"/>
  <c r="I50" i="31"/>
  <c r="I23" i="31"/>
  <c r="H64" i="31"/>
  <c r="BJ95" i="31"/>
  <c r="BJ99" i="31" s="1"/>
  <c r="AH95" i="31"/>
  <c r="AH99" i="31" s="1"/>
  <c r="BQ53" i="30"/>
  <c r="BO54" i="30"/>
  <c r="BO55" i="30" s="1"/>
  <c r="BO110" i="30"/>
  <c r="BO113" i="30"/>
  <c r="BO116" i="30"/>
  <c r="BC53" i="30"/>
  <c r="BA54" i="30"/>
  <c r="BA55" i="30" s="1"/>
  <c r="BA110" i="30"/>
  <c r="BA113" i="30"/>
  <c r="BA116" i="30"/>
  <c r="AO53" i="30"/>
  <c r="AM54" i="30"/>
  <c r="AM55" i="30" s="1"/>
  <c r="AM110" i="30"/>
  <c r="AM113" i="30"/>
  <c r="AM116" i="30"/>
  <c r="AA53" i="30"/>
  <c r="M53" i="30"/>
  <c r="AA37" i="30"/>
  <c r="M37" i="30"/>
  <c r="BM26" i="30"/>
  <c r="BL79" i="30"/>
  <c r="BK81" i="30"/>
  <c r="BK91" i="30" s="1"/>
  <c r="BK89" i="30" s="1"/>
  <c r="BK87" i="30"/>
  <c r="BI102" i="30"/>
  <c r="BI101" i="30"/>
  <c r="BP14" i="30"/>
  <c r="BP48" i="30" s="1"/>
  <c r="BP51" i="30" s="1"/>
  <c r="BO15" i="30"/>
  <c r="BO16" i="30"/>
  <c r="BN17" i="30"/>
  <c r="BN24" i="30" s="1"/>
  <c r="BN18" i="30"/>
  <c r="BN50" i="30" s="1"/>
  <c r="BM82" i="30"/>
  <c r="BM80" i="30"/>
  <c r="BM84" i="30" s="1"/>
  <c r="BM52" i="30"/>
  <c r="BM56" i="30"/>
  <c r="BM20" i="30"/>
  <c r="BM22" i="30" s="1"/>
  <c r="BM78" i="30"/>
  <c r="BM6" i="30" s="1"/>
  <c r="BL80" i="30"/>
  <c r="BL84" i="30" s="1"/>
  <c r="BL82" i="30"/>
  <c r="BM21" i="30"/>
  <c r="BL60" i="30"/>
  <c r="BL58" i="30" s="1"/>
  <c r="BL112" i="30"/>
  <c r="BL115" i="30"/>
  <c r="BL118" i="30"/>
  <c r="BK94" i="30"/>
  <c r="BK96" i="30" s="1"/>
  <c r="BK106" i="30" s="1"/>
  <c r="BK68" i="30"/>
  <c r="BK76" i="30" s="1"/>
  <c r="AY26" i="30"/>
  <c r="AX79" i="30"/>
  <c r="AW87" i="30"/>
  <c r="AW81" i="30"/>
  <c r="AW91" i="30" s="1"/>
  <c r="AW89" i="30" s="1"/>
  <c r="AU102" i="30"/>
  <c r="AU101" i="30"/>
  <c r="BB14" i="30"/>
  <c r="BB48" i="30" s="1"/>
  <c r="BB51" i="30" s="1"/>
  <c r="BA15" i="30"/>
  <c r="BA16" i="30"/>
  <c r="AZ17" i="30"/>
  <c r="AZ24" i="30" s="1"/>
  <c r="AZ18" i="30"/>
  <c r="AZ50" i="30" s="1"/>
  <c r="AY80" i="30"/>
  <c r="AY84" i="30" s="1"/>
  <c r="AY82" i="30"/>
  <c r="AY20" i="30"/>
  <c r="AY22" i="30" s="1"/>
  <c r="AY52" i="30"/>
  <c r="AY56" i="30"/>
  <c r="AY78" i="30"/>
  <c r="AY6" i="30" s="1"/>
  <c r="AX82" i="30"/>
  <c r="AX80" i="30"/>
  <c r="AX84" i="30" s="1"/>
  <c r="AX60" i="30"/>
  <c r="AX58" i="30" s="1"/>
  <c r="AX112" i="30"/>
  <c r="AX115" i="30"/>
  <c r="AX118" i="30"/>
  <c r="AY57" i="30"/>
  <c r="AY21" i="30"/>
  <c r="AX66" i="30"/>
  <c r="AX67" i="30"/>
  <c r="AX70" i="30" s="1"/>
  <c r="AX69" i="30"/>
  <c r="AX97" i="30" s="1"/>
  <c r="AX92" i="30"/>
  <c r="AX95" i="30" s="1"/>
  <c r="AX99" i="30" s="1"/>
  <c r="AW94" i="30"/>
  <c r="AW96" i="30" s="1"/>
  <c r="AW106" i="30" s="1"/>
  <c r="AW68" i="30"/>
  <c r="AW76" i="30" s="1"/>
  <c r="AI87" i="30"/>
  <c r="AI81" i="30"/>
  <c r="AI91" i="30" s="1"/>
  <c r="AI89" i="30" s="1"/>
  <c r="AK26" i="30"/>
  <c r="AJ79" i="30"/>
  <c r="AG102" i="30"/>
  <c r="AG101" i="30"/>
  <c r="AN14" i="30"/>
  <c r="AN48" i="30" s="1"/>
  <c r="AN51" i="30" s="1"/>
  <c r="AM15" i="30"/>
  <c r="AM16" i="30"/>
  <c r="AL17" i="30"/>
  <c r="AL24" i="30" s="1"/>
  <c r="AL18" i="30"/>
  <c r="AL50" i="30"/>
  <c r="AK80" i="30"/>
  <c r="AK84" i="30" s="1"/>
  <c r="AK82" i="30"/>
  <c r="AK20" i="30"/>
  <c r="AK22" i="30"/>
  <c r="AK36" i="30"/>
  <c r="AK44" i="30" s="1"/>
  <c r="AK52" i="30"/>
  <c r="AK56" i="30"/>
  <c r="AK78" i="30"/>
  <c r="AK6" i="30" s="1"/>
  <c r="AJ80" i="30"/>
  <c r="AJ84" i="30" s="1"/>
  <c r="AJ82" i="30"/>
  <c r="AK21" i="30"/>
  <c r="AJ66" i="30"/>
  <c r="AJ67" i="30"/>
  <c r="AJ70" i="30" s="1"/>
  <c r="AJ69" i="30"/>
  <c r="AJ97" i="30" s="1"/>
  <c r="AJ92" i="30"/>
  <c r="AJ95" i="30" s="1"/>
  <c r="AJ99" i="30" s="1"/>
  <c r="AJ60" i="30"/>
  <c r="AJ58" i="30" s="1"/>
  <c r="AJ112" i="30"/>
  <c r="AJ115" i="30"/>
  <c r="AJ118" i="30"/>
  <c r="AK57" i="30"/>
  <c r="AI94" i="30"/>
  <c r="AI96" i="30" s="1"/>
  <c r="AI106" i="30" s="1"/>
  <c r="AI68" i="30"/>
  <c r="AI76" i="30" s="1"/>
  <c r="U87" i="30"/>
  <c r="U81" i="30"/>
  <c r="U91" i="30" s="1"/>
  <c r="U89" i="30" s="1"/>
  <c r="W26" i="30"/>
  <c r="V79" i="30"/>
  <c r="S102" i="30"/>
  <c r="S101" i="30"/>
  <c r="Z14" i="30"/>
  <c r="Y15" i="30"/>
  <c r="Y16" i="30"/>
  <c r="X17" i="30"/>
  <c r="X24" i="30" s="1"/>
  <c r="X18" i="30"/>
  <c r="X34" i="30"/>
  <c r="X50" i="30"/>
  <c r="W80" i="30"/>
  <c r="W84" i="30" s="1"/>
  <c r="W82" i="30"/>
  <c r="W20" i="30"/>
  <c r="W22" i="30"/>
  <c r="W64" i="30" s="1"/>
  <c r="W52" i="30"/>
  <c r="W56" i="30"/>
  <c r="W36" i="30"/>
  <c r="W44" i="30" s="1"/>
  <c r="W42" i="30" s="1"/>
  <c r="W40" i="30"/>
  <c r="W78" i="30"/>
  <c r="W6" i="30" s="1"/>
  <c r="V80" i="30"/>
  <c r="V84" i="30" s="1"/>
  <c r="V82" i="30"/>
  <c r="W23" i="30"/>
  <c r="V64" i="30"/>
  <c r="W21" i="30"/>
  <c r="W43" i="30"/>
  <c r="W41" i="30"/>
  <c r="W4" i="30" s="1"/>
  <c r="V60" i="30"/>
  <c r="V58" i="30" s="1"/>
  <c r="V112" i="30"/>
  <c r="V115" i="30"/>
  <c r="V118" i="30"/>
  <c r="W57" i="30"/>
  <c r="U94" i="30"/>
  <c r="U96" i="30" s="1"/>
  <c r="U106" i="30" s="1"/>
  <c r="U68" i="30"/>
  <c r="U76" i="30" s="1"/>
  <c r="H79" i="30"/>
  <c r="I26" i="30"/>
  <c r="G87" i="30"/>
  <c r="G81" i="30"/>
  <c r="G91" i="30" s="1"/>
  <c r="G89" i="30" s="1"/>
  <c r="E102" i="30"/>
  <c r="E101" i="30"/>
  <c r="L14" i="30"/>
  <c r="K15" i="30"/>
  <c r="K16" i="30"/>
  <c r="J17" i="30"/>
  <c r="J24" i="30" s="1"/>
  <c r="J18" i="30"/>
  <c r="J34" i="30"/>
  <c r="J50" i="30"/>
  <c r="I80" i="30"/>
  <c r="I84" i="30" s="1"/>
  <c r="I82" i="30"/>
  <c r="I20" i="30"/>
  <c r="I22" i="30" s="1"/>
  <c r="I52" i="30"/>
  <c r="I56" i="30"/>
  <c r="I40" i="30"/>
  <c r="I36" i="30"/>
  <c r="I44" i="30" s="1"/>
  <c r="I42" i="30" s="1"/>
  <c r="I78" i="30"/>
  <c r="I6" i="30" s="1"/>
  <c r="H80" i="30"/>
  <c r="H84" i="30" s="1"/>
  <c r="H82" i="30"/>
  <c r="I21" i="30"/>
  <c r="H60" i="30"/>
  <c r="H58" i="30" s="1"/>
  <c r="H112" i="30"/>
  <c r="H115" i="30"/>
  <c r="H118" i="30"/>
  <c r="I57" i="30"/>
  <c r="I43" i="30"/>
  <c r="I41" i="30"/>
  <c r="I4" i="30" s="1"/>
  <c r="BN37" i="30"/>
  <c r="BM32" i="30"/>
  <c r="BL34" i="30"/>
  <c r="BL35" i="30"/>
  <c r="BL38" i="30" s="1"/>
  <c r="BL39" i="30" s="1"/>
  <c r="BK40" i="30"/>
  <c r="BK36" i="30"/>
  <c r="BK44" i="30" s="1"/>
  <c r="BK42" i="30" s="1"/>
  <c r="AZ37" i="30"/>
  <c r="AY32" i="30"/>
  <c r="AX34" i="30"/>
  <c r="AX35" i="30"/>
  <c r="AX38" i="30" s="1"/>
  <c r="AX39" i="30" s="1"/>
  <c r="AW36" i="30"/>
  <c r="AW44" i="30" s="1"/>
  <c r="AW42" i="30" s="1"/>
  <c r="AW40" i="30"/>
  <c r="AM37" i="30"/>
  <c r="AL32" i="30"/>
  <c r="AK33" i="30"/>
  <c r="AK7" i="30" s="1"/>
  <c r="AK35" i="30"/>
  <c r="AK38" i="30" s="1"/>
  <c r="AK39" i="30" s="1"/>
  <c r="BJ92" i="30"/>
  <c r="BJ69" i="30"/>
  <c r="BJ97" i="30" s="1"/>
  <c r="BJ67" i="30"/>
  <c r="BJ70" i="30" s="1"/>
  <c r="BJ71" i="30" s="1"/>
  <c r="BK71" i="30" s="1"/>
  <c r="BJ66" i="30"/>
  <c r="AV92" i="30"/>
  <c r="AV69" i="30"/>
  <c r="AV97" i="30" s="1"/>
  <c r="AV67" i="30"/>
  <c r="AV70" i="30" s="1"/>
  <c r="AV71" i="30" s="1"/>
  <c r="AW71" i="30" s="1"/>
  <c r="AX71" i="30" s="1"/>
  <c r="AV66" i="30"/>
  <c r="AH92" i="30"/>
  <c r="AH69" i="30"/>
  <c r="AH97" i="30" s="1"/>
  <c r="AH67" i="30"/>
  <c r="AH70" i="30" s="1"/>
  <c r="AH71" i="30" s="1"/>
  <c r="AI71" i="30" s="1"/>
  <c r="AJ71" i="30" s="1"/>
  <c r="AH66" i="30"/>
  <c r="W116" i="30"/>
  <c r="W113" i="30"/>
  <c r="W110" i="30"/>
  <c r="W54" i="30"/>
  <c r="W55" i="30" s="1"/>
  <c r="T94" i="30"/>
  <c r="T96" i="30" s="1"/>
  <c r="T106" i="30" s="1"/>
  <c r="T104" i="30" s="1"/>
  <c r="T72" i="30"/>
  <c r="T68" i="30"/>
  <c r="T76" i="30" s="1"/>
  <c r="T74" i="30" s="1"/>
  <c r="I116" i="30"/>
  <c r="I113" i="30"/>
  <c r="I110" i="30"/>
  <c r="I54" i="30"/>
  <c r="I55" i="30" s="1"/>
  <c r="F94" i="30"/>
  <c r="F96" i="30" s="1"/>
  <c r="F106" i="30" s="1"/>
  <c r="F104" i="30" s="1"/>
  <c r="F72" i="30"/>
  <c r="F68" i="30"/>
  <c r="F76" i="30" s="1"/>
  <c r="F74" i="30" s="1"/>
  <c r="X116" i="30"/>
  <c r="X113" i="30"/>
  <c r="X110" i="30"/>
  <c r="X54" i="30"/>
  <c r="J116" i="30"/>
  <c r="J113" i="30"/>
  <c r="J110" i="30"/>
  <c r="J54" i="30"/>
  <c r="G92" i="30"/>
  <c r="G95" i="30" s="1"/>
  <c r="G99" i="30" s="1"/>
  <c r="G69" i="30"/>
  <c r="G97" i="30" s="1"/>
  <c r="G67" i="30"/>
  <c r="G70" i="30" s="1"/>
  <c r="G71" i="30" s="1"/>
  <c r="G66" i="30"/>
  <c r="AJ40" i="30"/>
  <c r="AK40" i="30" s="1"/>
  <c r="AJ36" i="30"/>
  <c r="AJ44" i="30" s="1"/>
  <c r="AJ42" i="30" s="1"/>
  <c r="BK58" i="30"/>
  <c r="X39" i="30"/>
  <c r="J39" i="30"/>
  <c r="BL64" i="30"/>
  <c r="Y48" i="30"/>
  <c r="Y51" i="30" s="1"/>
  <c r="Y32" i="30"/>
  <c r="Y35" i="30" s="1"/>
  <c r="Y38" i="30" s="1"/>
  <c r="K48" i="30"/>
  <c r="K51" i="30" s="1"/>
  <c r="K32" i="30"/>
  <c r="K35" i="30" s="1"/>
  <c r="K38" i="30" s="1"/>
  <c r="H64" i="30"/>
  <c r="BM117" i="30"/>
  <c r="BQ8" i="30" s="1"/>
  <c r="BR8" i="30" s="1"/>
  <c r="BM114" i="30"/>
  <c r="BQ6" i="30" s="1"/>
  <c r="BR6" i="30" s="1"/>
  <c r="BM111" i="30"/>
  <c r="BQ4" i="30" s="1"/>
  <c r="BR4" i="30" s="1"/>
  <c r="AY117" i="30"/>
  <c r="BC8" i="30" s="1"/>
  <c r="BD8" i="30" s="1"/>
  <c r="AY114" i="30"/>
  <c r="BC6" i="30" s="1"/>
  <c r="BD6" i="30" s="1"/>
  <c r="AY111" i="30"/>
  <c r="BC4" i="30" s="1"/>
  <c r="BD4" i="30" s="1"/>
  <c r="AK117" i="30"/>
  <c r="AO8" i="30" s="1"/>
  <c r="AP8" i="30" s="1"/>
  <c r="AK114" i="30"/>
  <c r="AO6" i="30" s="1"/>
  <c r="AP6" i="30" s="1"/>
  <c r="AK111" i="30"/>
  <c r="AO4" i="30" s="1"/>
  <c r="AP4" i="30" s="1"/>
  <c r="T95" i="30"/>
  <c r="T99" i="30" s="1"/>
  <c r="F95" i="30"/>
  <c r="F99" i="30" s="1"/>
  <c r="BQ53" i="29"/>
  <c r="BO54" i="29"/>
  <c r="BO55" i="29" s="1"/>
  <c r="BO110" i="29"/>
  <c r="BO113" i="29"/>
  <c r="BO116" i="29"/>
  <c r="BC53" i="29"/>
  <c r="BA54" i="29"/>
  <c r="BA55" i="29" s="1"/>
  <c r="BA110" i="29"/>
  <c r="BA113" i="29"/>
  <c r="BA116" i="29"/>
  <c r="AO53" i="29"/>
  <c r="AM54" i="29"/>
  <c r="AM55" i="29" s="1"/>
  <c r="AM110" i="29"/>
  <c r="AM113" i="29"/>
  <c r="AM116" i="29"/>
  <c r="AA53" i="29"/>
  <c r="M53" i="29"/>
  <c r="AA37" i="29"/>
  <c r="M37" i="29"/>
  <c r="BP14" i="29"/>
  <c r="BP48" i="29" s="1"/>
  <c r="BP51" i="29" s="1"/>
  <c r="BO15" i="29"/>
  <c r="BO16" i="29"/>
  <c r="BN17" i="29"/>
  <c r="BN24" i="29" s="1"/>
  <c r="BN77" i="29" s="1"/>
  <c r="BN18" i="29"/>
  <c r="BN50" i="29" s="1"/>
  <c r="BM25" i="29"/>
  <c r="BM77" i="29"/>
  <c r="BM52" i="29"/>
  <c r="BM56" i="29"/>
  <c r="BM19" i="29"/>
  <c r="BM20" i="29"/>
  <c r="BM22" i="29"/>
  <c r="BL66" i="29"/>
  <c r="BL67" i="29"/>
  <c r="BL70" i="29" s="1"/>
  <c r="BL69" i="29"/>
  <c r="BL97" i="29" s="1"/>
  <c r="BL92" i="29"/>
  <c r="BL95" i="29" s="1"/>
  <c r="BL99" i="29" s="1"/>
  <c r="BL60" i="29"/>
  <c r="BL58" i="29" s="1"/>
  <c r="BL112" i="29"/>
  <c r="BL115" i="29"/>
  <c r="BL118" i="29"/>
  <c r="BK86" i="29"/>
  <c r="BL86" i="29" s="1"/>
  <c r="BK81" i="29"/>
  <c r="BK91" i="29" s="1"/>
  <c r="BK89" i="29" s="1"/>
  <c r="BK87" i="29"/>
  <c r="BL79" i="29"/>
  <c r="BM26" i="29"/>
  <c r="BI102" i="29"/>
  <c r="BI101" i="29"/>
  <c r="BB14" i="29"/>
  <c r="BB48" i="29" s="1"/>
  <c r="BB51" i="29" s="1"/>
  <c r="BA15" i="29"/>
  <c r="BA16" i="29"/>
  <c r="AZ17" i="29"/>
  <c r="AZ24" i="29" s="1"/>
  <c r="AZ77" i="29" s="1"/>
  <c r="AZ18" i="29"/>
  <c r="AZ50" i="29" s="1"/>
  <c r="AY25" i="29"/>
  <c r="AY77" i="29"/>
  <c r="AY19" i="29"/>
  <c r="AY20" i="29"/>
  <c r="AY22" i="29" s="1"/>
  <c r="AY52" i="29"/>
  <c r="AY56" i="29"/>
  <c r="AX60" i="29"/>
  <c r="AX58" i="29" s="1"/>
  <c r="AX112" i="29"/>
  <c r="AX115" i="29"/>
  <c r="AX118" i="29"/>
  <c r="AX66" i="29"/>
  <c r="AX67" i="29"/>
  <c r="AX70" i="29" s="1"/>
  <c r="AX69" i="29"/>
  <c r="AX97" i="29" s="1"/>
  <c r="AX92" i="29"/>
  <c r="AX95" i="29" s="1"/>
  <c r="AX99" i="29" s="1"/>
  <c r="AW86" i="29"/>
  <c r="AX86" i="29" s="1"/>
  <c r="AW66" i="29"/>
  <c r="AW67" i="29"/>
  <c r="AW70" i="29" s="1"/>
  <c r="AW71" i="29" s="1"/>
  <c r="AX71" i="29" s="1"/>
  <c r="AW69" i="29"/>
  <c r="AW97" i="29" s="1"/>
  <c r="AW92" i="29"/>
  <c r="AX79" i="29"/>
  <c r="AY26" i="29"/>
  <c r="AW81" i="29"/>
  <c r="AW91" i="29" s="1"/>
  <c r="AW89" i="29" s="1"/>
  <c r="AW87" i="29"/>
  <c r="AU102" i="29"/>
  <c r="AU101" i="29"/>
  <c r="AV101" i="29" s="1"/>
  <c r="AN14" i="29"/>
  <c r="AN48" i="29" s="1"/>
  <c r="AN51" i="29" s="1"/>
  <c r="AM15" i="29"/>
  <c r="AM16" i="29"/>
  <c r="AL17" i="29"/>
  <c r="AL24" i="29" s="1"/>
  <c r="AL77" i="29" s="1"/>
  <c r="AL18" i="29"/>
  <c r="AL50" i="29" s="1"/>
  <c r="AK25" i="29"/>
  <c r="AK77" i="29"/>
  <c r="AK36" i="29"/>
  <c r="AK44" i="29" s="1"/>
  <c r="AK52" i="29"/>
  <c r="AK56" i="29"/>
  <c r="AK19" i="29"/>
  <c r="AK20" i="29"/>
  <c r="AK22" i="29" s="1"/>
  <c r="AJ60" i="29"/>
  <c r="AJ58" i="29" s="1"/>
  <c r="AJ112" i="29"/>
  <c r="AJ115" i="29"/>
  <c r="AJ118" i="29"/>
  <c r="AI86" i="29"/>
  <c r="AJ86" i="29" s="1"/>
  <c r="AJ79" i="29"/>
  <c r="AK26" i="29"/>
  <c r="AI81" i="29"/>
  <c r="AI91" i="29" s="1"/>
  <c r="AI89" i="29" s="1"/>
  <c r="AI87" i="29"/>
  <c r="AG102" i="29"/>
  <c r="AG101" i="29"/>
  <c r="Z14" i="29"/>
  <c r="Y15" i="29"/>
  <c r="Y16" i="29"/>
  <c r="X17" i="29"/>
  <c r="X24" i="29" s="1"/>
  <c r="X77" i="29" s="1"/>
  <c r="X18" i="29"/>
  <c r="W25" i="29"/>
  <c r="W77" i="29"/>
  <c r="W19" i="29"/>
  <c r="W20" i="29"/>
  <c r="W22" i="29" s="1"/>
  <c r="V60" i="29"/>
  <c r="V112" i="29"/>
  <c r="V115" i="29"/>
  <c r="V118" i="29"/>
  <c r="U86" i="29"/>
  <c r="V86" i="29" s="1"/>
  <c r="U66" i="29"/>
  <c r="U67" i="29"/>
  <c r="U70" i="29" s="1"/>
  <c r="U71" i="29" s="1"/>
  <c r="U69" i="29"/>
  <c r="U97" i="29" s="1"/>
  <c r="U92" i="29"/>
  <c r="U81" i="29"/>
  <c r="U91" i="29" s="1"/>
  <c r="U89" i="29" s="1"/>
  <c r="U87" i="29"/>
  <c r="W26" i="29"/>
  <c r="V79" i="29"/>
  <c r="S102" i="29"/>
  <c r="S101" i="29"/>
  <c r="T101" i="29" s="1"/>
  <c r="L14" i="29"/>
  <c r="K15" i="29"/>
  <c r="K16" i="29"/>
  <c r="J17" i="29"/>
  <c r="J24" i="29" s="1"/>
  <c r="J77" i="29" s="1"/>
  <c r="J18" i="29"/>
  <c r="J50" i="29" s="1"/>
  <c r="J34" i="29"/>
  <c r="I25" i="29"/>
  <c r="I77" i="29"/>
  <c r="I19" i="29"/>
  <c r="I20" i="29"/>
  <c r="I22" i="29" s="1"/>
  <c r="H60" i="29"/>
  <c r="H58" i="29" s="1"/>
  <c r="H112" i="29"/>
  <c r="H115" i="29"/>
  <c r="H118" i="29"/>
  <c r="G86" i="29"/>
  <c r="H86" i="29" s="1"/>
  <c r="G66" i="29"/>
  <c r="G67" i="29"/>
  <c r="G70" i="29" s="1"/>
  <c r="G71" i="29" s="1"/>
  <c r="G69" i="29"/>
  <c r="G97" i="29" s="1"/>
  <c r="G92" i="29"/>
  <c r="H79" i="29"/>
  <c r="I26" i="29"/>
  <c r="G81" i="29"/>
  <c r="G91" i="29" s="1"/>
  <c r="G89" i="29" s="1"/>
  <c r="G87" i="29"/>
  <c r="E102" i="29"/>
  <c r="E101" i="29"/>
  <c r="F101" i="29" s="1"/>
  <c r="BK36" i="29"/>
  <c r="BK44" i="29" s="1"/>
  <c r="BK42" i="29" s="1"/>
  <c r="BK40" i="29"/>
  <c r="BN37" i="29"/>
  <c r="BM32" i="29"/>
  <c r="BL34" i="29"/>
  <c r="BL35" i="29"/>
  <c r="BL38" i="29" s="1"/>
  <c r="BL39" i="29" s="1"/>
  <c r="AW40" i="29"/>
  <c r="AW36" i="29"/>
  <c r="AW44" i="29" s="1"/>
  <c r="AW42" i="29" s="1"/>
  <c r="AX34" i="29"/>
  <c r="AX35" i="29"/>
  <c r="AX38" i="29" s="1"/>
  <c r="AX39" i="29" s="1"/>
  <c r="AZ37" i="29"/>
  <c r="AY32" i="29"/>
  <c r="AK33" i="29"/>
  <c r="AK7" i="29" s="1"/>
  <c r="AK35" i="29"/>
  <c r="AK38" i="29" s="1"/>
  <c r="AK39" i="29" s="1"/>
  <c r="AM37" i="29"/>
  <c r="AL32" i="29"/>
  <c r="BJ72" i="29"/>
  <c r="BJ94" i="29"/>
  <c r="BJ96" i="29" s="1"/>
  <c r="BJ106" i="29" s="1"/>
  <c r="BJ104" i="29" s="1"/>
  <c r="BJ68" i="29"/>
  <c r="BJ76" i="29" s="1"/>
  <c r="BJ74" i="29" s="1"/>
  <c r="AH72" i="29"/>
  <c r="AH94" i="29"/>
  <c r="AH96" i="29" s="1"/>
  <c r="AH106" i="29" s="1"/>
  <c r="AH104" i="29" s="1"/>
  <c r="AH68" i="29"/>
  <c r="AH76" i="29" s="1"/>
  <c r="AH74" i="29" s="1"/>
  <c r="W116" i="29"/>
  <c r="W113" i="29"/>
  <c r="W110" i="29"/>
  <c r="W54" i="29"/>
  <c r="W55" i="29" s="1"/>
  <c r="U60" i="29"/>
  <c r="U58" i="29" s="1"/>
  <c r="U112" i="29"/>
  <c r="U115" i="29"/>
  <c r="U118" i="29"/>
  <c r="I116" i="29"/>
  <c r="I113" i="29"/>
  <c r="I110" i="29"/>
  <c r="I54" i="29"/>
  <c r="I55" i="29" s="1"/>
  <c r="BK92" i="29"/>
  <c r="BK95" i="29" s="1"/>
  <c r="BK99" i="29" s="1"/>
  <c r="BK69" i="29"/>
  <c r="BK97" i="29" s="1"/>
  <c r="BK67" i="29"/>
  <c r="BK70" i="29" s="1"/>
  <c r="BK71" i="29" s="1"/>
  <c r="BL71" i="29" s="1"/>
  <c r="BK66" i="29"/>
  <c r="AI92" i="29"/>
  <c r="AI95" i="29" s="1"/>
  <c r="AI99" i="29" s="1"/>
  <c r="AI69" i="29"/>
  <c r="AI97" i="29" s="1"/>
  <c r="AI67" i="29"/>
  <c r="AI70" i="29" s="1"/>
  <c r="AI71" i="29" s="1"/>
  <c r="AI66" i="29"/>
  <c r="X116" i="29"/>
  <c r="X113" i="29"/>
  <c r="X110" i="29"/>
  <c r="X54" i="29"/>
  <c r="J116" i="29"/>
  <c r="J113" i="29"/>
  <c r="J110" i="29"/>
  <c r="J54" i="29"/>
  <c r="AJ40" i="29"/>
  <c r="AK40" i="29" s="1"/>
  <c r="AJ36" i="29"/>
  <c r="AJ44" i="29" s="1"/>
  <c r="AJ42" i="29" s="1"/>
  <c r="T74" i="29"/>
  <c r="F104" i="29"/>
  <c r="X39" i="29"/>
  <c r="J39" i="29"/>
  <c r="F74" i="29"/>
  <c r="AV104" i="29"/>
  <c r="AV74" i="29"/>
  <c r="V42" i="29"/>
  <c r="T104" i="29"/>
  <c r="AJ64" i="29"/>
  <c r="Y48" i="29"/>
  <c r="Y51" i="29" s="1"/>
  <c r="Y32" i="29"/>
  <c r="Y35" i="29" s="1"/>
  <c r="Y38" i="29" s="1"/>
  <c r="W34" i="29"/>
  <c r="W50" i="29"/>
  <c r="V64" i="29"/>
  <c r="K48" i="29"/>
  <c r="K51" i="29" s="1"/>
  <c r="K32" i="29"/>
  <c r="K35" i="29" s="1"/>
  <c r="K38" i="29" s="1"/>
  <c r="I34" i="29"/>
  <c r="I50" i="29"/>
  <c r="H64" i="29"/>
  <c r="BM33" i="29"/>
  <c r="BM7" i="29" s="1"/>
  <c r="AY33" i="29"/>
  <c r="AY7" i="29" s="1"/>
  <c r="BM117" i="29"/>
  <c r="BQ8" i="29" s="1"/>
  <c r="BR8" i="29" s="1"/>
  <c r="BM114" i="29"/>
  <c r="BQ6" i="29" s="1"/>
  <c r="BR6" i="29" s="1"/>
  <c r="BM111" i="29"/>
  <c r="BQ4" i="29" s="1"/>
  <c r="BR4" i="29" s="1"/>
  <c r="BJ95" i="29"/>
  <c r="BJ99" i="29" s="1"/>
  <c r="AY117" i="29"/>
  <c r="BC8" i="29" s="1"/>
  <c r="BD8" i="29" s="1"/>
  <c r="AY114" i="29"/>
  <c r="BC6" i="29" s="1"/>
  <c r="BD6" i="29" s="1"/>
  <c r="AY111" i="29"/>
  <c r="BC4" i="29" s="1"/>
  <c r="BD4" i="29" s="1"/>
  <c r="AK117" i="29"/>
  <c r="AO8" i="29" s="1"/>
  <c r="AP8" i="29" s="1"/>
  <c r="AK114" i="29"/>
  <c r="AO6" i="29" s="1"/>
  <c r="AP6" i="29" s="1"/>
  <c r="AK111" i="29"/>
  <c r="AO4" i="29" s="1"/>
  <c r="AP4" i="29" s="1"/>
  <c r="AH95" i="29"/>
  <c r="AH99" i="29" s="1"/>
  <c r="BJ102" i="28"/>
  <c r="BQ53" i="28"/>
  <c r="BO54" i="28"/>
  <c r="BO55" i="28" s="1"/>
  <c r="BO110" i="28"/>
  <c r="BO113" i="28"/>
  <c r="BO116" i="28"/>
  <c r="BC53" i="28"/>
  <c r="BA54" i="28"/>
  <c r="BA55" i="28" s="1"/>
  <c r="BA110" i="28"/>
  <c r="BA113" i="28"/>
  <c r="BA116" i="28"/>
  <c r="AO53" i="28"/>
  <c r="AM110" i="28"/>
  <c r="AM113" i="28"/>
  <c r="AM116" i="28"/>
  <c r="AM54" i="28"/>
  <c r="AM55" i="28" s="1"/>
  <c r="AA53" i="28"/>
  <c r="M53" i="28"/>
  <c r="AA37" i="28"/>
  <c r="M37" i="28"/>
  <c r="BP14" i="28"/>
  <c r="BP48" i="28" s="1"/>
  <c r="BP51" i="28" s="1"/>
  <c r="BO15" i="28"/>
  <c r="BO16" i="28"/>
  <c r="BN17" i="28"/>
  <c r="BN24" i="28" s="1"/>
  <c r="BN77" i="28" s="1"/>
  <c r="BN18" i="28"/>
  <c r="BN50" i="28" s="1"/>
  <c r="BM19" i="28"/>
  <c r="BM20" i="28"/>
  <c r="BM22" i="28"/>
  <c r="BM25" i="28"/>
  <c r="BM77" i="28"/>
  <c r="BM52" i="28"/>
  <c r="BM56" i="28"/>
  <c r="BL112" i="28"/>
  <c r="BL115" i="28"/>
  <c r="BL118" i="28"/>
  <c r="BL60" i="28"/>
  <c r="BL58" i="28" s="1"/>
  <c r="BL66" i="28"/>
  <c r="BL67" i="28"/>
  <c r="BL70" i="28" s="1"/>
  <c r="BL69" i="28"/>
  <c r="BL97" i="28" s="1"/>
  <c r="BL92" i="28"/>
  <c r="BL95" i="28" s="1"/>
  <c r="BL99" i="28" s="1"/>
  <c r="BK86" i="28"/>
  <c r="BL86" i="28" s="1"/>
  <c r="BK66" i="28"/>
  <c r="BK67" i="28"/>
  <c r="BK70" i="28" s="1"/>
  <c r="BK71" i="28" s="1"/>
  <c r="BL71" i="28" s="1"/>
  <c r="BK69" i="28"/>
  <c r="BK97" i="28" s="1"/>
  <c r="BK92" i="28"/>
  <c r="BK81" i="28"/>
  <c r="BK91" i="28" s="1"/>
  <c r="BK89" i="28" s="1"/>
  <c r="BK87" i="28"/>
  <c r="BM26" i="28"/>
  <c r="BL79" i="28"/>
  <c r="BI102" i="28"/>
  <c r="BI101" i="28"/>
  <c r="BJ101" i="28" s="1"/>
  <c r="BB14" i="28"/>
  <c r="BB48" i="28" s="1"/>
  <c r="BB51" i="28" s="1"/>
  <c r="BA15" i="28"/>
  <c r="BA16" i="28"/>
  <c r="AZ17" i="28"/>
  <c r="AZ24" i="28" s="1"/>
  <c r="AZ77" i="28" s="1"/>
  <c r="AZ18" i="28"/>
  <c r="AZ50" i="28"/>
  <c r="AY25" i="28"/>
  <c r="AY77" i="28"/>
  <c r="AY52" i="28"/>
  <c r="AY56" i="28"/>
  <c r="AY19" i="28"/>
  <c r="AY20" i="28"/>
  <c r="AY22" i="28"/>
  <c r="AX66" i="28"/>
  <c r="AX67" i="28"/>
  <c r="AX70" i="28" s="1"/>
  <c r="AX69" i="28"/>
  <c r="AX97" i="28" s="1"/>
  <c r="AX92" i="28"/>
  <c r="AX95" i="28" s="1"/>
  <c r="AX99" i="28" s="1"/>
  <c r="AX60" i="28"/>
  <c r="AX58" i="28" s="1"/>
  <c r="AX112" i="28"/>
  <c r="AX115" i="28"/>
  <c r="AX118" i="28"/>
  <c r="AW86" i="28"/>
  <c r="AX86" i="28" s="1"/>
  <c r="AW81" i="28"/>
  <c r="AW91" i="28" s="1"/>
  <c r="AW89" i="28" s="1"/>
  <c r="AW87" i="28"/>
  <c r="AY26" i="28"/>
  <c r="AX79" i="28"/>
  <c r="AU102" i="28"/>
  <c r="AU101" i="28"/>
  <c r="AN14" i="28"/>
  <c r="AN48" i="28" s="1"/>
  <c r="AN51" i="28" s="1"/>
  <c r="AM15" i="28"/>
  <c r="AM16" i="28"/>
  <c r="AL17" i="28"/>
  <c r="AL24" i="28" s="1"/>
  <c r="AL77" i="28" s="1"/>
  <c r="AL18" i="28"/>
  <c r="AL50" i="28" s="1"/>
  <c r="AK25" i="28"/>
  <c r="AK77" i="28"/>
  <c r="AK19" i="28"/>
  <c r="AK20" i="28"/>
  <c r="AK22" i="28"/>
  <c r="AK52" i="28"/>
  <c r="AK56" i="28"/>
  <c r="AJ60" i="28"/>
  <c r="AJ58" i="28" s="1"/>
  <c r="AJ112" i="28"/>
  <c r="AJ115" i="28"/>
  <c r="AJ118" i="28"/>
  <c r="AJ66" i="28"/>
  <c r="AJ67" i="28"/>
  <c r="AJ70" i="28" s="1"/>
  <c r="AJ69" i="28"/>
  <c r="AJ97" i="28" s="1"/>
  <c r="AJ92" i="28"/>
  <c r="AJ95" i="28" s="1"/>
  <c r="AJ99" i="28" s="1"/>
  <c r="AI86" i="28"/>
  <c r="AJ86" i="28" s="1"/>
  <c r="AI66" i="28"/>
  <c r="AI67" i="28"/>
  <c r="AI70" i="28" s="1"/>
  <c r="AI71" i="28" s="1"/>
  <c r="AJ71" i="28" s="1"/>
  <c r="AI69" i="28"/>
  <c r="AI97" i="28" s="1"/>
  <c r="AI92" i="28"/>
  <c r="AI87" i="28"/>
  <c r="AI81" i="28"/>
  <c r="AI91" i="28" s="1"/>
  <c r="AI89" i="28" s="1"/>
  <c r="AJ79" i="28"/>
  <c r="AK26" i="28"/>
  <c r="AG102" i="28"/>
  <c r="AG101" i="28"/>
  <c r="AH101" i="28" s="1"/>
  <c r="Z14" i="28"/>
  <c r="Y15" i="28"/>
  <c r="Y16" i="28"/>
  <c r="X17" i="28"/>
  <c r="X24" i="28" s="1"/>
  <c r="X77" i="28" s="1"/>
  <c r="X18" i="28"/>
  <c r="X34" i="28" s="1"/>
  <c r="X50" i="28"/>
  <c r="W25" i="28"/>
  <c r="W77" i="28"/>
  <c r="W36" i="28"/>
  <c r="W44" i="28" s="1"/>
  <c r="W42" i="28" s="1"/>
  <c r="W40" i="28"/>
  <c r="W19" i="28"/>
  <c r="W20" i="28"/>
  <c r="W22" i="28" s="1"/>
  <c r="W56" i="28"/>
  <c r="W52" i="28"/>
  <c r="V66" i="28"/>
  <c r="V67" i="28"/>
  <c r="V70" i="28" s="1"/>
  <c r="V69" i="28"/>
  <c r="V97" i="28" s="1"/>
  <c r="V92" i="28"/>
  <c r="V95" i="28" s="1"/>
  <c r="V99" i="28" s="1"/>
  <c r="V60" i="28"/>
  <c r="V58" i="28" s="1"/>
  <c r="V112" i="28"/>
  <c r="V115" i="28"/>
  <c r="V118" i="28"/>
  <c r="U86" i="28"/>
  <c r="V86" i="28" s="1"/>
  <c r="U66" i="28"/>
  <c r="U67" i="28"/>
  <c r="U70" i="28" s="1"/>
  <c r="U71" i="28" s="1"/>
  <c r="V71" i="28" s="1"/>
  <c r="U69" i="28"/>
  <c r="U97" i="28" s="1"/>
  <c r="U92" i="28"/>
  <c r="W26" i="28"/>
  <c r="V79" i="28"/>
  <c r="U81" i="28"/>
  <c r="U91" i="28" s="1"/>
  <c r="U89" i="28" s="1"/>
  <c r="U87" i="28"/>
  <c r="S102" i="28"/>
  <c r="S101" i="28"/>
  <c r="T101" i="28" s="1"/>
  <c r="L14" i="28"/>
  <c r="K15" i="28"/>
  <c r="K16" i="28"/>
  <c r="J17" i="28"/>
  <c r="J24" i="28" s="1"/>
  <c r="J77" i="28" s="1"/>
  <c r="J18" i="28"/>
  <c r="J34" i="28"/>
  <c r="J50" i="28"/>
  <c r="I25" i="28"/>
  <c r="I77" i="28"/>
  <c r="I19" i="28"/>
  <c r="I20" i="28"/>
  <c r="I22" i="28"/>
  <c r="I64" i="28" s="1"/>
  <c r="I23" i="28"/>
  <c r="H64" i="28"/>
  <c r="H60" i="28"/>
  <c r="H58" i="28" s="1"/>
  <c r="H112" i="28"/>
  <c r="H115" i="28"/>
  <c r="H118" i="28"/>
  <c r="G86" i="28"/>
  <c r="H86" i="28" s="1"/>
  <c r="G94" i="28"/>
  <c r="G96" i="28" s="1"/>
  <c r="G106" i="28" s="1"/>
  <c r="G68" i="28"/>
  <c r="G76" i="28" s="1"/>
  <c r="I26" i="28"/>
  <c r="H79" i="28"/>
  <c r="G81" i="28"/>
  <c r="G91" i="28" s="1"/>
  <c r="G89" i="28" s="1"/>
  <c r="G87" i="28"/>
  <c r="E102" i="28"/>
  <c r="E101" i="28"/>
  <c r="BK40" i="28"/>
  <c r="BK36" i="28"/>
  <c r="BK44" i="28" s="1"/>
  <c r="BK42" i="28" s="1"/>
  <c r="BN37" i="28"/>
  <c r="BM32" i="28"/>
  <c r="BM33" i="28"/>
  <c r="BM7" i="28" s="1"/>
  <c r="BL34" i="28"/>
  <c r="BL35" i="28"/>
  <c r="BL38" i="28" s="1"/>
  <c r="BL39" i="28" s="1"/>
  <c r="AW36" i="28"/>
  <c r="AW44" i="28" s="1"/>
  <c r="AW42" i="28" s="1"/>
  <c r="AW40" i="28"/>
  <c r="AX34" i="28"/>
  <c r="AX35" i="28"/>
  <c r="AX38" i="28" s="1"/>
  <c r="AX39" i="28" s="1"/>
  <c r="AY32" i="28"/>
  <c r="AZ37" i="28"/>
  <c r="AL32" i="28"/>
  <c r="AL34" i="28" s="1"/>
  <c r="AM37" i="28"/>
  <c r="AV94" i="28"/>
  <c r="AV96" i="28" s="1"/>
  <c r="AV106" i="28" s="1"/>
  <c r="AV104" i="28" s="1"/>
  <c r="AV72" i="28"/>
  <c r="AV68" i="28"/>
  <c r="AV76" i="28" s="1"/>
  <c r="AV74" i="28" s="1"/>
  <c r="W54" i="28"/>
  <c r="W55" i="28" s="1"/>
  <c r="W116" i="28"/>
  <c r="W113" i="28"/>
  <c r="W110" i="28"/>
  <c r="I54" i="28"/>
  <c r="I55" i="28" s="1"/>
  <c r="I116" i="28"/>
  <c r="I113" i="28"/>
  <c r="I110" i="28"/>
  <c r="F94" i="28"/>
  <c r="F96" i="28" s="1"/>
  <c r="F106" i="28" s="1"/>
  <c r="F104" i="28" s="1"/>
  <c r="F72" i="28"/>
  <c r="F68" i="28"/>
  <c r="F76" i="28" s="1"/>
  <c r="F74" i="28" s="1"/>
  <c r="AW92" i="28"/>
  <c r="AW95" i="28" s="1"/>
  <c r="AW99" i="28" s="1"/>
  <c r="AW69" i="28"/>
  <c r="AW97" i="28" s="1"/>
  <c r="AW67" i="28"/>
  <c r="AW70" i="28" s="1"/>
  <c r="AW71" i="28" s="1"/>
  <c r="AX71" i="28" s="1"/>
  <c r="AW66" i="28"/>
  <c r="X54" i="28"/>
  <c r="X116" i="28"/>
  <c r="X113" i="28"/>
  <c r="X110" i="28"/>
  <c r="J54" i="28"/>
  <c r="J116" i="28"/>
  <c r="J113" i="28"/>
  <c r="J110" i="28"/>
  <c r="BJ104" i="28"/>
  <c r="BJ74" i="28"/>
  <c r="AJ42" i="28"/>
  <c r="AH74" i="28"/>
  <c r="T104" i="28"/>
  <c r="X39" i="28"/>
  <c r="AH104" i="28"/>
  <c r="T74" i="28"/>
  <c r="J39" i="28"/>
  <c r="Y48" i="28"/>
  <c r="Y51" i="28" s="1"/>
  <c r="Y32" i="28"/>
  <c r="Y35" i="28" s="1"/>
  <c r="Y38" i="28" s="1"/>
  <c r="K48" i="28"/>
  <c r="K51" i="28" s="1"/>
  <c r="K32" i="28"/>
  <c r="K35" i="28" s="1"/>
  <c r="K38" i="28" s="1"/>
  <c r="I34" i="28"/>
  <c r="I50" i="28"/>
  <c r="AK35" i="28"/>
  <c r="AK38" i="28" s="1"/>
  <c r="AK39" i="28" s="1"/>
  <c r="AK34" i="28"/>
  <c r="BM117" i="28"/>
  <c r="BQ8" i="28" s="1"/>
  <c r="BR8" i="28" s="1"/>
  <c r="BM114" i="28"/>
  <c r="BQ6" i="28" s="1"/>
  <c r="BR6" i="28" s="1"/>
  <c r="BM111" i="28"/>
  <c r="BQ4" i="28" s="1"/>
  <c r="BR4" i="28" s="1"/>
  <c r="AY117" i="28"/>
  <c r="BC8" i="28" s="1"/>
  <c r="BD8" i="28" s="1"/>
  <c r="AY114" i="28"/>
  <c r="BC6" i="28" s="1"/>
  <c r="BD6" i="28" s="1"/>
  <c r="AY111" i="28"/>
  <c r="BC4" i="28" s="1"/>
  <c r="BD4" i="28" s="1"/>
  <c r="AV95" i="28"/>
  <c r="AV99" i="28" s="1"/>
  <c r="AK117" i="28"/>
  <c r="AO8" i="28" s="1"/>
  <c r="AP8" i="28" s="1"/>
  <c r="AK114" i="28"/>
  <c r="AO6" i="28" s="1"/>
  <c r="AP6" i="28" s="1"/>
  <c r="AK111" i="28"/>
  <c r="AO4" i="28" s="1"/>
  <c r="AP4" i="28" s="1"/>
  <c r="F95" i="28"/>
  <c r="F99" i="28" s="1"/>
  <c r="AJ40" i="28"/>
  <c r="T104" i="27"/>
  <c r="BQ53" i="27"/>
  <c r="BO54" i="27"/>
  <c r="BO110" i="27"/>
  <c r="BO113" i="27"/>
  <c r="BO116" i="27"/>
  <c r="BC53" i="27"/>
  <c r="BA54" i="27"/>
  <c r="BA55" i="27" s="1"/>
  <c r="BA110" i="27"/>
  <c r="BA113" i="27"/>
  <c r="BA116" i="27"/>
  <c r="AO53" i="27"/>
  <c r="AM54" i="27"/>
  <c r="AM55" i="27" s="1"/>
  <c r="AM110" i="27"/>
  <c r="AM113" i="27"/>
  <c r="AM116" i="27"/>
  <c r="AA53" i="27"/>
  <c r="M53" i="27"/>
  <c r="AA37" i="27"/>
  <c r="M37" i="27"/>
  <c r="BM26" i="27"/>
  <c r="BL79" i="27"/>
  <c r="BK81" i="27"/>
  <c r="BK91" i="27" s="1"/>
  <c r="BK89" i="27" s="1"/>
  <c r="BK87" i="27"/>
  <c r="BI102" i="27"/>
  <c r="BI101" i="27"/>
  <c r="BP14" i="27"/>
  <c r="BP48" i="27" s="1"/>
  <c r="BP51" i="27" s="1"/>
  <c r="BO15" i="27"/>
  <c r="BO16" i="27"/>
  <c r="BN17" i="27"/>
  <c r="BN24" i="27" s="1"/>
  <c r="BN18" i="27"/>
  <c r="BN50" i="27"/>
  <c r="BM52" i="27"/>
  <c r="BM56" i="27"/>
  <c r="BM82" i="27"/>
  <c r="BM80" i="27"/>
  <c r="BM84" i="27" s="1"/>
  <c r="BM20" i="27"/>
  <c r="BM22" i="27"/>
  <c r="BM64" i="27" s="1"/>
  <c r="BM23" i="27"/>
  <c r="BL64" i="27"/>
  <c r="BM21" i="27"/>
  <c r="BL60" i="27"/>
  <c r="BL58" i="27" s="1"/>
  <c r="BL112" i="27"/>
  <c r="BL115" i="27"/>
  <c r="BL118" i="27"/>
  <c r="BM57" i="27"/>
  <c r="BM78" i="27"/>
  <c r="BM6" i="27" s="1"/>
  <c r="BL80" i="27"/>
  <c r="BL84" i="27" s="1"/>
  <c r="BL82" i="27"/>
  <c r="BK94" i="27"/>
  <c r="BK96" i="27" s="1"/>
  <c r="BK106" i="27" s="1"/>
  <c r="BK68" i="27"/>
  <c r="BK76" i="27" s="1"/>
  <c r="BB14" i="27"/>
  <c r="BB48" i="27" s="1"/>
  <c r="BB51" i="27" s="1"/>
  <c r="BA15" i="27"/>
  <c r="BA16" i="27"/>
  <c r="AZ17" i="27"/>
  <c r="AZ24" i="27" s="1"/>
  <c r="AZ77" i="27" s="1"/>
  <c r="AZ18" i="27"/>
  <c r="AZ50" i="27"/>
  <c r="AY52" i="27"/>
  <c r="AY56" i="27"/>
  <c r="AY25" i="27"/>
  <c r="AY77" i="27"/>
  <c r="AY19" i="27"/>
  <c r="AY20" i="27"/>
  <c r="AY22" i="27"/>
  <c r="AY64" i="27" s="1"/>
  <c r="AY23" i="27"/>
  <c r="AX64" i="27"/>
  <c r="AX60" i="27"/>
  <c r="AX58" i="27" s="1"/>
  <c r="AX112" i="27"/>
  <c r="AX115" i="27"/>
  <c r="AX118" i="27"/>
  <c r="AW94" i="27"/>
  <c r="AW96" i="27" s="1"/>
  <c r="AW106" i="27" s="1"/>
  <c r="AW68" i="27"/>
  <c r="AW76" i="27" s="1"/>
  <c r="AW86" i="27"/>
  <c r="AX86" i="27" s="1"/>
  <c r="AW81" i="27"/>
  <c r="AW91" i="27" s="1"/>
  <c r="AW89" i="27" s="1"/>
  <c r="AW87" i="27"/>
  <c r="AY26" i="27"/>
  <c r="AX79" i="27"/>
  <c r="AU102" i="27"/>
  <c r="AU101" i="27"/>
  <c r="AI81" i="27"/>
  <c r="AI91" i="27" s="1"/>
  <c r="AI89" i="27" s="1"/>
  <c r="AI87" i="27"/>
  <c r="AJ79" i="27"/>
  <c r="AK26" i="27"/>
  <c r="AG102" i="27"/>
  <c r="AG101" i="27"/>
  <c r="AN14" i="27"/>
  <c r="AN48" i="27" s="1"/>
  <c r="AN51" i="27" s="1"/>
  <c r="AM15" i="27"/>
  <c r="AM16" i="27"/>
  <c r="AL18" i="27"/>
  <c r="AL50" i="27"/>
  <c r="AL17" i="27"/>
  <c r="AL24" i="27" s="1"/>
  <c r="AK80" i="27"/>
  <c r="AK84" i="27" s="1"/>
  <c r="AK82" i="27"/>
  <c r="AK52" i="27"/>
  <c r="AK56" i="27"/>
  <c r="AK36" i="27"/>
  <c r="AK44" i="27" s="1"/>
  <c r="AK20" i="27"/>
  <c r="AK22" i="27"/>
  <c r="AK64" i="27" s="1"/>
  <c r="AJ60" i="27"/>
  <c r="AJ58" i="27" s="1"/>
  <c r="AJ112" i="27"/>
  <c r="AJ115" i="27"/>
  <c r="AJ118" i="27"/>
  <c r="AK78" i="27"/>
  <c r="AK6" i="27" s="1"/>
  <c r="AJ80" i="27"/>
  <c r="AJ84" i="27" s="1"/>
  <c r="AJ82" i="27"/>
  <c r="AK23" i="27"/>
  <c r="AJ64" i="27"/>
  <c r="AK21" i="27"/>
  <c r="AI94" i="27"/>
  <c r="AI96" i="27" s="1"/>
  <c r="AI106" i="27" s="1"/>
  <c r="AI68" i="27"/>
  <c r="AI76" i="27" s="1"/>
  <c r="Z14" i="27"/>
  <c r="Y15" i="27"/>
  <c r="Y16" i="27"/>
  <c r="X17" i="27"/>
  <c r="X24" i="27" s="1"/>
  <c r="X77" i="27" s="1"/>
  <c r="X18" i="27"/>
  <c r="W25" i="27"/>
  <c r="W77" i="27"/>
  <c r="W19" i="27"/>
  <c r="W20" i="27"/>
  <c r="W22" i="27"/>
  <c r="W64" i="27" s="1"/>
  <c r="W36" i="27"/>
  <c r="W44" i="27" s="1"/>
  <c r="W52" i="27"/>
  <c r="U86" i="27"/>
  <c r="V86" i="27" s="1"/>
  <c r="U66" i="27"/>
  <c r="U67" i="27"/>
  <c r="U70" i="27" s="1"/>
  <c r="U71" i="27" s="1"/>
  <c r="U69" i="27"/>
  <c r="U97" i="27" s="1"/>
  <c r="U92" i="27"/>
  <c r="W26" i="27"/>
  <c r="V79" i="27"/>
  <c r="U81" i="27"/>
  <c r="U91" i="27" s="1"/>
  <c r="U89" i="27" s="1"/>
  <c r="U87" i="27"/>
  <c r="S102" i="27"/>
  <c r="S101" i="27"/>
  <c r="T101" i="27" s="1"/>
  <c r="L14" i="27"/>
  <c r="K15" i="27"/>
  <c r="K16" i="27"/>
  <c r="J17" i="27"/>
  <c r="J24" i="27" s="1"/>
  <c r="J77" i="27" s="1"/>
  <c r="J18" i="27"/>
  <c r="J50" i="27"/>
  <c r="J34" i="27"/>
  <c r="I25" i="27"/>
  <c r="I77" i="27"/>
  <c r="I19" i="27"/>
  <c r="I20" i="27"/>
  <c r="I22" i="27" s="1"/>
  <c r="H66" i="27"/>
  <c r="H67" i="27"/>
  <c r="H70" i="27" s="1"/>
  <c r="H69" i="27"/>
  <c r="H97" i="27" s="1"/>
  <c r="H92" i="27"/>
  <c r="H95" i="27" s="1"/>
  <c r="H99" i="27" s="1"/>
  <c r="H60" i="27"/>
  <c r="H112" i="27"/>
  <c r="H115" i="27"/>
  <c r="H118" i="27"/>
  <c r="G86" i="27"/>
  <c r="H86" i="27" s="1"/>
  <c r="G66" i="27"/>
  <c r="G67" i="27"/>
  <c r="G70" i="27" s="1"/>
  <c r="G71" i="27" s="1"/>
  <c r="H71" i="27" s="1"/>
  <c r="G69" i="27"/>
  <c r="G97" i="27" s="1"/>
  <c r="G92" i="27"/>
  <c r="H79" i="27"/>
  <c r="I26" i="27"/>
  <c r="G81" i="27"/>
  <c r="G91" i="27" s="1"/>
  <c r="G89" i="27" s="1"/>
  <c r="G87" i="27"/>
  <c r="E102" i="27"/>
  <c r="E101" i="27"/>
  <c r="F101" i="27" s="1"/>
  <c r="BN37" i="27"/>
  <c r="BM32" i="27"/>
  <c r="BL34" i="27"/>
  <c r="BL35" i="27"/>
  <c r="BL38" i="27" s="1"/>
  <c r="BL39" i="27" s="1"/>
  <c r="BK40" i="27"/>
  <c r="BK36" i="27"/>
  <c r="BK44" i="27" s="1"/>
  <c r="BK42" i="27" s="1"/>
  <c r="AZ37" i="27"/>
  <c r="AY32" i="27"/>
  <c r="AX34" i="27"/>
  <c r="AX35" i="27"/>
  <c r="AX38" i="27" s="1"/>
  <c r="AX39" i="27" s="1"/>
  <c r="AW40" i="27"/>
  <c r="AW36" i="27"/>
  <c r="AW44" i="27" s="1"/>
  <c r="AW42" i="27" s="1"/>
  <c r="AM37" i="27"/>
  <c r="AL32" i="27"/>
  <c r="AK33" i="27"/>
  <c r="AK7" i="27" s="1"/>
  <c r="AK35" i="27"/>
  <c r="AK38" i="27" s="1"/>
  <c r="AK39" i="27" s="1"/>
  <c r="AL39" i="27" s="1"/>
  <c r="BJ94" i="27"/>
  <c r="BJ96" i="27" s="1"/>
  <c r="BJ106" i="27" s="1"/>
  <c r="BJ104" i="27" s="1"/>
  <c r="BJ72" i="27"/>
  <c r="BJ68" i="27"/>
  <c r="BJ76" i="27" s="1"/>
  <c r="BJ74" i="27" s="1"/>
  <c r="AV94" i="27"/>
  <c r="AV96" i="27" s="1"/>
  <c r="AV106" i="27" s="1"/>
  <c r="AV104" i="27" s="1"/>
  <c r="AV72" i="27"/>
  <c r="AV68" i="27"/>
  <c r="AV76" i="27" s="1"/>
  <c r="AV74" i="27" s="1"/>
  <c r="AH94" i="27"/>
  <c r="AH96" i="27" s="1"/>
  <c r="AH106" i="27" s="1"/>
  <c r="AH104" i="27" s="1"/>
  <c r="AH72" i="27"/>
  <c r="AH68" i="27"/>
  <c r="AH76" i="27" s="1"/>
  <c r="AH74" i="27" s="1"/>
  <c r="W116" i="27"/>
  <c r="W113" i="27"/>
  <c r="W110" i="27"/>
  <c r="W54" i="27"/>
  <c r="W55" i="27" s="1"/>
  <c r="U60" i="27"/>
  <c r="U58" i="27" s="1"/>
  <c r="U112" i="27"/>
  <c r="U115" i="27"/>
  <c r="U118" i="27"/>
  <c r="I116" i="27"/>
  <c r="I113" i="27"/>
  <c r="I110" i="27"/>
  <c r="I54" i="27"/>
  <c r="I55" i="27" s="1"/>
  <c r="G60" i="27"/>
  <c r="G58" i="27" s="1"/>
  <c r="G112" i="27"/>
  <c r="G115" i="27"/>
  <c r="G118" i="27"/>
  <c r="X116" i="27"/>
  <c r="X113" i="27"/>
  <c r="X110" i="27"/>
  <c r="X54" i="27"/>
  <c r="V40" i="27"/>
  <c r="V36" i="27"/>
  <c r="V44" i="27" s="1"/>
  <c r="V42" i="27" s="1"/>
  <c r="V56" i="27"/>
  <c r="V52" i="27"/>
  <c r="J116" i="27"/>
  <c r="J113" i="27"/>
  <c r="J110" i="27"/>
  <c r="J54" i="27"/>
  <c r="AJ40" i="27"/>
  <c r="AK40" i="27" s="1"/>
  <c r="AJ36" i="27"/>
  <c r="AJ44" i="27" s="1"/>
  <c r="AJ42" i="27" s="1"/>
  <c r="F104" i="27"/>
  <c r="X39" i="27"/>
  <c r="F74" i="27"/>
  <c r="AW97" i="27"/>
  <c r="AI58" i="27"/>
  <c r="T74" i="27"/>
  <c r="H42" i="27"/>
  <c r="J39" i="27"/>
  <c r="Y32" i="27"/>
  <c r="Y35" i="27" s="1"/>
  <c r="Y38" i="27" s="1"/>
  <c r="Y48" i="27"/>
  <c r="Y51" i="27" s="1"/>
  <c r="W23" i="27"/>
  <c r="V64" i="27"/>
  <c r="K48" i="27"/>
  <c r="K51" i="27" s="1"/>
  <c r="K32" i="27"/>
  <c r="K35" i="27" s="1"/>
  <c r="K38" i="27" s="1"/>
  <c r="I50" i="27"/>
  <c r="I34" i="27"/>
  <c r="BM117" i="27"/>
  <c r="BQ8" i="27" s="1"/>
  <c r="BR8" i="27" s="1"/>
  <c r="BM114" i="27"/>
  <c r="BQ6" i="27" s="1"/>
  <c r="BR6" i="27" s="1"/>
  <c r="BM111" i="27"/>
  <c r="BQ4" i="27" s="1"/>
  <c r="BR4" i="27" s="1"/>
  <c r="BJ95" i="27"/>
  <c r="BJ99" i="27" s="1"/>
  <c r="AY117" i="27"/>
  <c r="BC8" i="27" s="1"/>
  <c r="BD8" i="27" s="1"/>
  <c r="AY114" i="27"/>
  <c r="BC6" i="27" s="1"/>
  <c r="BD6" i="27" s="1"/>
  <c r="AY111" i="27"/>
  <c r="BC4" i="27" s="1"/>
  <c r="BD4" i="27" s="1"/>
  <c r="AV95" i="27"/>
  <c r="AV99" i="27" s="1"/>
  <c r="AK117" i="27"/>
  <c r="AO8" i="27" s="1"/>
  <c r="AP8" i="27" s="1"/>
  <c r="AK114" i="27"/>
  <c r="AO6" i="27" s="1"/>
  <c r="AP6" i="27" s="1"/>
  <c r="AK111" i="27"/>
  <c r="AO4" i="27" s="1"/>
  <c r="AP4" i="27" s="1"/>
  <c r="AH95" i="27"/>
  <c r="AH99" i="27" s="1"/>
  <c r="BQ53" i="26"/>
  <c r="BO54" i="26"/>
  <c r="BO55" i="26" s="1"/>
  <c r="BO110" i="26"/>
  <c r="BO113" i="26"/>
  <c r="BO116" i="26"/>
  <c r="BC53" i="26"/>
  <c r="BA54" i="26"/>
  <c r="BA55" i="26" s="1"/>
  <c r="BA110" i="26"/>
  <c r="BA113" i="26"/>
  <c r="BA116" i="26"/>
  <c r="AO53" i="26"/>
  <c r="AM54" i="26"/>
  <c r="AM55" i="26" s="1"/>
  <c r="AM110" i="26"/>
  <c r="AM113" i="26"/>
  <c r="AM116" i="26"/>
  <c r="AA53" i="26"/>
  <c r="Y54" i="26"/>
  <c r="Y55" i="26" s="1"/>
  <c r="Y110" i="26"/>
  <c r="Y113" i="26"/>
  <c r="Y116" i="26"/>
  <c r="M53" i="26"/>
  <c r="M37" i="26"/>
  <c r="BP14" i="26"/>
  <c r="BP48" i="26" s="1"/>
  <c r="BP51" i="26" s="1"/>
  <c r="BO15" i="26"/>
  <c r="BO16" i="26"/>
  <c r="BN17" i="26"/>
  <c r="BN24" i="26" s="1"/>
  <c r="BN77" i="26" s="1"/>
  <c r="BN18" i="26"/>
  <c r="BN50" i="26"/>
  <c r="BM25" i="26"/>
  <c r="BM77" i="26"/>
  <c r="BM19" i="26"/>
  <c r="BM20" i="26"/>
  <c r="BM22" i="26"/>
  <c r="BM52" i="26"/>
  <c r="BM56" i="26"/>
  <c r="BL66" i="26"/>
  <c r="BL67" i="26"/>
  <c r="BL70" i="26" s="1"/>
  <c r="BL69" i="26"/>
  <c r="BL97" i="26" s="1"/>
  <c r="BL60" i="26"/>
  <c r="BL58" i="26" s="1"/>
  <c r="BL112" i="26"/>
  <c r="BL115" i="26"/>
  <c r="BL118" i="26"/>
  <c r="BK86" i="26"/>
  <c r="BL86" i="26" s="1"/>
  <c r="BK66" i="26"/>
  <c r="BK67" i="26"/>
  <c r="BK70" i="26" s="1"/>
  <c r="BK71" i="26" s="1"/>
  <c r="BL71" i="26" s="1"/>
  <c r="BK69" i="26"/>
  <c r="BK97" i="26" s="1"/>
  <c r="BK92" i="26"/>
  <c r="BM26" i="26"/>
  <c r="BL79" i="26"/>
  <c r="BK81" i="26"/>
  <c r="BK91" i="26" s="1"/>
  <c r="BK89" i="26" s="1"/>
  <c r="BK87" i="26"/>
  <c r="BI102" i="26"/>
  <c r="BI101" i="26"/>
  <c r="BJ101" i="26" s="1"/>
  <c r="AY26" i="26"/>
  <c r="AX79" i="26"/>
  <c r="AW81" i="26"/>
  <c r="AW91" i="26" s="1"/>
  <c r="AW89" i="26" s="1"/>
  <c r="AW87" i="26"/>
  <c r="AU102" i="26"/>
  <c r="AU101" i="26"/>
  <c r="BB14" i="26"/>
  <c r="BB48" i="26" s="1"/>
  <c r="BB51" i="26" s="1"/>
  <c r="BA15" i="26"/>
  <c r="BA16" i="26"/>
  <c r="AZ17" i="26"/>
  <c r="AZ24" i="26" s="1"/>
  <c r="AZ18" i="26"/>
  <c r="AZ50" i="26"/>
  <c r="AY80" i="26"/>
  <c r="AY84" i="26" s="1"/>
  <c r="AY82" i="26"/>
  <c r="AY20" i="26"/>
  <c r="AY22" i="26"/>
  <c r="AY64" i="26" s="1"/>
  <c r="AY52" i="26"/>
  <c r="AY56" i="26"/>
  <c r="AY78" i="26"/>
  <c r="AY6" i="26" s="1"/>
  <c r="AX80" i="26"/>
  <c r="AX84" i="26" s="1"/>
  <c r="AX82" i="26"/>
  <c r="AY21" i="26"/>
  <c r="AY23" i="26"/>
  <c r="AX64" i="26"/>
  <c r="AX60" i="26"/>
  <c r="AX58" i="26" s="1"/>
  <c r="AX112" i="26"/>
  <c r="AX115" i="26"/>
  <c r="AX118" i="26"/>
  <c r="AY57" i="26"/>
  <c r="AW68" i="26"/>
  <c r="AW76" i="26" s="1"/>
  <c r="AK26" i="26"/>
  <c r="AJ79" i="26"/>
  <c r="AI81" i="26"/>
  <c r="AI91" i="26" s="1"/>
  <c r="AI89" i="26" s="1"/>
  <c r="AI87" i="26"/>
  <c r="AG102" i="26"/>
  <c r="AG101" i="26"/>
  <c r="AN14" i="26"/>
  <c r="AN48" i="26" s="1"/>
  <c r="AN51" i="26" s="1"/>
  <c r="AM15" i="26"/>
  <c r="AM16" i="26"/>
  <c r="AL17" i="26"/>
  <c r="AL24" i="26" s="1"/>
  <c r="AL18" i="26"/>
  <c r="AL50" i="26"/>
  <c r="AK80" i="26"/>
  <c r="AK84" i="26" s="1"/>
  <c r="AK82" i="26"/>
  <c r="AK20" i="26"/>
  <c r="AK22" i="26"/>
  <c r="AK64" i="26" s="1"/>
  <c r="AK52" i="26"/>
  <c r="AK56" i="26"/>
  <c r="AK78" i="26"/>
  <c r="AK6" i="26" s="1"/>
  <c r="AJ80" i="26"/>
  <c r="AJ84" i="26" s="1"/>
  <c r="AJ82" i="26"/>
  <c r="AK21" i="26"/>
  <c r="AK23" i="26"/>
  <c r="AJ64" i="26"/>
  <c r="AJ60" i="26"/>
  <c r="AJ58" i="26" s="1"/>
  <c r="AJ112" i="26"/>
  <c r="AJ115" i="26"/>
  <c r="AJ118" i="26"/>
  <c r="AK57" i="26"/>
  <c r="AI94" i="26"/>
  <c r="AI96" i="26" s="1"/>
  <c r="AI106" i="26" s="1"/>
  <c r="AI68" i="26"/>
  <c r="AI76" i="26" s="1"/>
  <c r="W26" i="26"/>
  <c r="V79" i="26"/>
  <c r="U81" i="26"/>
  <c r="U91" i="26" s="1"/>
  <c r="U89" i="26" s="1"/>
  <c r="U87" i="26"/>
  <c r="S102" i="26"/>
  <c r="S101" i="26"/>
  <c r="Z14" i="26"/>
  <c r="Z48" i="26" s="1"/>
  <c r="Z51" i="26" s="1"/>
  <c r="Y15" i="26"/>
  <c r="Y16" i="26"/>
  <c r="X17" i="26"/>
  <c r="X24" i="26" s="1"/>
  <c r="X18" i="26"/>
  <c r="X50" i="26"/>
  <c r="W80" i="26"/>
  <c r="W84" i="26" s="1"/>
  <c r="W82" i="26"/>
  <c r="W20" i="26"/>
  <c r="W22" i="26"/>
  <c r="W64" i="26" s="1"/>
  <c r="W36" i="26"/>
  <c r="W44" i="26" s="1"/>
  <c r="W52" i="26"/>
  <c r="W56" i="26"/>
  <c r="W78" i="26"/>
  <c r="W6" i="26" s="1"/>
  <c r="V80" i="26"/>
  <c r="V84" i="26" s="1"/>
  <c r="V82" i="26"/>
  <c r="W21" i="26"/>
  <c r="W23" i="26"/>
  <c r="V64" i="26"/>
  <c r="V60" i="26"/>
  <c r="V58" i="26" s="1"/>
  <c r="V112" i="26"/>
  <c r="V115" i="26"/>
  <c r="V118" i="26"/>
  <c r="W57" i="26"/>
  <c r="U94" i="26"/>
  <c r="U96" i="26" s="1"/>
  <c r="U106" i="26" s="1"/>
  <c r="U68" i="26"/>
  <c r="U76" i="26" s="1"/>
  <c r="I26" i="26"/>
  <c r="H79" i="26"/>
  <c r="G81" i="26"/>
  <c r="G91" i="26" s="1"/>
  <c r="G89" i="26" s="1"/>
  <c r="G87" i="26"/>
  <c r="E102" i="26"/>
  <c r="E101" i="26"/>
  <c r="L14" i="26"/>
  <c r="K15" i="26"/>
  <c r="K16" i="26"/>
  <c r="J17" i="26"/>
  <c r="J24" i="26" s="1"/>
  <c r="J18" i="26"/>
  <c r="J34" i="26"/>
  <c r="J50" i="26"/>
  <c r="I80" i="26"/>
  <c r="I84" i="26" s="1"/>
  <c r="I82" i="26"/>
  <c r="I20" i="26"/>
  <c r="I22" i="26"/>
  <c r="I64" i="26" s="1"/>
  <c r="I36" i="26"/>
  <c r="I44" i="26" s="1"/>
  <c r="I42" i="26" s="1"/>
  <c r="I40" i="26"/>
  <c r="I52" i="26"/>
  <c r="I56" i="26"/>
  <c r="I78" i="26"/>
  <c r="I6" i="26" s="1"/>
  <c r="H80" i="26"/>
  <c r="H84" i="26" s="1"/>
  <c r="H82" i="26"/>
  <c r="I21" i="26"/>
  <c r="I23" i="26"/>
  <c r="H64" i="26"/>
  <c r="I43" i="26"/>
  <c r="I41" i="26"/>
  <c r="I4" i="26" s="1"/>
  <c r="H60" i="26"/>
  <c r="H58" i="26" s="1"/>
  <c r="H112" i="26"/>
  <c r="H115" i="26"/>
  <c r="H118" i="26"/>
  <c r="I57" i="26"/>
  <c r="G94" i="26"/>
  <c r="G96" i="26" s="1"/>
  <c r="G106" i="26" s="1"/>
  <c r="G68" i="26"/>
  <c r="G76" i="26" s="1"/>
  <c r="Y37" i="26"/>
  <c r="X32" i="26"/>
  <c r="W33" i="26"/>
  <c r="W7" i="26" s="1"/>
  <c r="W35" i="26"/>
  <c r="W38" i="26" s="1"/>
  <c r="W39" i="26" s="1"/>
  <c r="BM37" i="26"/>
  <c r="BL32" i="26"/>
  <c r="BL92" i="26" s="1"/>
  <c r="BL95" i="26" s="1"/>
  <c r="BL99" i="26" s="1"/>
  <c r="BK34" i="26"/>
  <c r="BK35" i="26"/>
  <c r="BK38" i="26" s="1"/>
  <c r="BK39" i="26" s="1"/>
  <c r="BJ40" i="26"/>
  <c r="BJ102" i="26" s="1"/>
  <c r="BJ36" i="26"/>
  <c r="BJ44" i="26" s="1"/>
  <c r="BJ42" i="26" s="1"/>
  <c r="AY37" i="26"/>
  <c r="AX32" i="26"/>
  <c r="AW34" i="26"/>
  <c r="AW94" i="26" s="1"/>
  <c r="AW96" i="26" s="1"/>
  <c r="AW106" i="26" s="1"/>
  <c r="AW35" i="26"/>
  <c r="AW38" i="26" s="1"/>
  <c r="AW39" i="26" s="1"/>
  <c r="AV40" i="26"/>
  <c r="AV36" i="26"/>
  <c r="AV44" i="26" s="1"/>
  <c r="AV42" i="26" s="1"/>
  <c r="AL37" i="26"/>
  <c r="AK32" i="26"/>
  <c r="AJ34" i="26"/>
  <c r="AJ35" i="26"/>
  <c r="AJ38" i="26" s="1"/>
  <c r="AJ39" i="26" s="1"/>
  <c r="AI40" i="26"/>
  <c r="AI36" i="26"/>
  <c r="AI44" i="26" s="1"/>
  <c r="AI42" i="26" s="1"/>
  <c r="BM117" i="26"/>
  <c r="BQ8" i="26" s="1"/>
  <c r="BR8" i="26" s="1"/>
  <c r="BM114" i="26"/>
  <c r="BQ6" i="26" s="1"/>
  <c r="BR6" i="26" s="1"/>
  <c r="BM111" i="26"/>
  <c r="BQ4" i="26" s="1"/>
  <c r="BR4" i="26" s="1"/>
  <c r="AY117" i="26"/>
  <c r="BC8" i="26" s="1"/>
  <c r="BD8" i="26" s="1"/>
  <c r="AY114" i="26"/>
  <c r="BC6" i="26" s="1"/>
  <c r="BD6" i="26" s="1"/>
  <c r="AY111" i="26"/>
  <c r="BC4" i="26" s="1"/>
  <c r="BD4" i="26" s="1"/>
  <c r="AV94" i="26"/>
  <c r="AV96" i="26" s="1"/>
  <c r="AV106" i="26" s="1"/>
  <c r="AV104" i="26" s="1"/>
  <c r="AV72" i="26"/>
  <c r="AV68" i="26"/>
  <c r="AV76" i="26" s="1"/>
  <c r="AV74" i="26" s="1"/>
  <c r="AK117" i="26"/>
  <c r="AO8" i="26" s="1"/>
  <c r="AP8" i="26" s="1"/>
  <c r="AK114" i="26"/>
  <c r="AO6" i="26" s="1"/>
  <c r="AP6" i="26" s="1"/>
  <c r="AK111" i="26"/>
  <c r="AO4" i="26" s="1"/>
  <c r="AP4" i="26" s="1"/>
  <c r="AH94" i="26"/>
  <c r="AH96" i="26" s="1"/>
  <c r="AH106" i="26" s="1"/>
  <c r="AH104" i="26" s="1"/>
  <c r="AH72" i="26"/>
  <c r="AH68" i="26"/>
  <c r="AH76" i="26" s="1"/>
  <c r="AH74" i="26" s="1"/>
  <c r="W117" i="26"/>
  <c r="AA8" i="26" s="1"/>
  <c r="AB8" i="26" s="1"/>
  <c r="W114" i="26"/>
  <c r="AA6" i="26" s="1"/>
  <c r="AB6" i="26" s="1"/>
  <c r="W111" i="26"/>
  <c r="AA4" i="26" s="1"/>
  <c r="AB4" i="26" s="1"/>
  <c r="T94" i="26"/>
  <c r="T96" i="26" s="1"/>
  <c r="T106" i="26" s="1"/>
  <c r="T104" i="26" s="1"/>
  <c r="T72" i="26"/>
  <c r="T68" i="26"/>
  <c r="T76" i="26" s="1"/>
  <c r="T74" i="26" s="1"/>
  <c r="F94" i="26"/>
  <c r="F96" i="26" s="1"/>
  <c r="F106" i="26" s="1"/>
  <c r="F104" i="26" s="1"/>
  <c r="F72" i="26"/>
  <c r="F68" i="26"/>
  <c r="F76" i="26" s="1"/>
  <c r="F74" i="26" s="1"/>
  <c r="J116" i="26"/>
  <c r="J113" i="26"/>
  <c r="J110" i="26"/>
  <c r="J54" i="26"/>
  <c r="V40" i="26"/>
  <c r="W40" i="26" s="1"/>
  <c r="V36" i="26"/>
  <c r="V44" i="26" s="1"/>
  <c r="V42" i="26" s="1"/>
  <c r="I54" i="26"/>
  <c r="I55" i="26" s="1"/>
  <c r="J55" i="26" s="1"/>
  <c r="I110" i="26"/>
  <c r="I113" i="26"/>
  <c r="I116" i="26"/>
  <c r="BJ74" i="26"/>
  <c r="K48" i="26"/>
  <c r="K51" i="26" s="1"/>
  <c r="K32" i="26"/>
  <c r="K35" i="26" s="1"/>
  <c r="K38" i="26" s="1"/>
  <c r="K39" i="26" s="1"/>
  <c r="AV95" i="26"/>
  <c r="AV99" i="26" s="1"/>
  <c r="AH95" i="26"/>
  <c r="AH99" i="26" s="1"/>
  <c r="T95" i="26"/>
  <c r="T99" i="26" s="1"/>
  <c r="F95" i="26"/>
  <c r="F99" i="26" s="1"/>
  <c r="BQ53" i="25"/>
  <c r="BO54" i="25"/>
  <c r="BO55" i="25" s="1"/>
  <c r="BO110" i="25"/>
  <c r="BO113" i="25"/>
  <c r="BO116" i="25"/>
  <c r="BC53" i="25"/>
  <c r="BA54" i="25"/>
  <c r="BA55" i="25" s="1"/>
  <c r="BA110" i="25"/>
  <c r="BA113" i="25"/>
  <c r="BA116" i="25"/>
  <c r="AO53" i="25"/>
  <c r="AM54" i="25"/>
  <c r="AM55" i="25" s="1"/>
  <c r="AM110" i="25"/>
  <c r="AM113" i="25"/>
  <c r="AM116" i="25"/>
  <c r="AA53" i="25"/>
  <c r="M53" i="25"/>
  <c r="AA37" i="25"/>
  <c r="M37" i="25"/>
  <c r="BP14" i="25"/>
  <c r="BP48" i="25" s="1"/>
  <c r="BP51" i="25" s="1"/>
  <c r="BO15" i="25"/>
  <c r="BO16" i="25"/>
  <c r="BN17" i="25"/>
  <c r="BN24" i="25" s="1"/>
  <c r="BN18" i="25"/>
  <c r="BN50" i="25"/>
  <c r="BM80" i="25"/>
  <c r="BM84" i="25" s="1"/>
  <c r="BM82" i="25"/>
  <c r="BM20" i="25"/>
  <c r="BM22" i="25"/>
  <c r="BM64" i="25" s="1"/>
  <c r="BM52" i="25"/>
  <c r="BM56" i="25"/>
  <c r="BM23" i="25"/>
  <c r="BL64" i="25"/>
  <c r="BM21" i="25"/>
  <c r="BM78" i="25"/>
  <c r="BM6" i="25" s="1"/>
  <c r="BL80" i="25"/>
  <c r="BL84" i="25" s="1"/>
  <c r="BL82" i="25"/>
  <c r="BL60" i="25"/>
  <c r="BL58" i="25" s="1"/>
  <c r="BL112" i="25"/>
  <c r="BL115" i="25"/>
  <c r="BL118" i="25"/>
  <c r="BM57" i="25"/>
  <c r="BK94" i="25"/>
  <c r="BK96" i="25" s="1"/>
  <c r="BK106" i="25" s="1"/>
  <c r="BK68" i="25"/>
  <c r="BK76" i="25" s="1"/>
  <c r="BJ94" i="25"/>
  <c r="BJ96" i="25" s="1"/>
  <c r="BJ106" i="25" s="1"/>
  <c r="BJ104" i="25" s="1"/>
  <c r="BJ72" i="25"/>
  <c r="BK72" i="25" s="1"/>
  <c r="BJ68" i="25"/>
  <c r="BJ76" i="25" s="1"/>
  <c r="BJ74" i="25" s="1"/>
  <c r="BJ95" i="25"/>
  <c r="BJ99" i="25" s="1"/>
  <c r="AW81" i="25"/>
  <c r="AW91" i="25" s="1"/>
  <c r="AW89" i="25" s="1"/>
  <c r="AW87" i="25"/>
  <c r="AX79" i="25"/>
  <c r="AY26" i="25"/>
  <c r="AU102" i="25"/>
  <c r="AU101" i="25"/>
  <c r="BB14" i="25"/>
  <c r="BB48" i="25" s="1"/>
  <c r="BB51" i="25" s="1"/>
  <c r="BA15" i="25"/>
  <c r="BA16" i="25"/>
  <c r="AZ17" i="25"/>
  <c r="AZ24" i="25" s="1"/>
  <c r="AZ18" i="25"/>
  <c r="AZ50" i="25" s="1"/>
  <c r="AY52" i="25"/>
  <c r="AY56" i="25"/>
  <c r="AY80" i="25"/>
  <c r="AY84" i="25" s="1"/>
  <c r="AY82" i="25"/>
  <c r="AY20" i="25"/>
  <c r="AY22" i="25" s="1"/>
  <c r="AY78" i="25"/>
  <c r="AY6" i="25" s="1"/>
  <c r="AX80" i="25"/>
  <c r="AX84" i="25" s="1"/>
  <c r="AX82" i="25"/>
  <c r="AY21" i="25"/>
  <c r="AX60" i="25"/>
  <c r="AX58" i="25" s="1"/>
  <c r="AX112" i="25"/>
  <c r="AX115" i="25"/>
  <c r="AX118" i="25"/>
  <c r="AI81" i="25"/>
  <c r="AI91" i="25" s="1"/>
  <c r="AI89" i="25" s="1"/>
  <c r="AI87" i="25"/>
  <c r="AJ79" i="25"/>
  <c r="AK26" i="25"/>
  <c r="AG102" i="25"/>
  <c r="AG101" i="25"/>
  <c r="AN14" i="25"/>
  <c r="AN48" i="25" s="1"/>
  <c r="AN51" i="25" s="1"/>
  <c r="AM15" i="25"/>
  <c r="AM16" i="25"/>
  <c r="AL17" i="25"/>
  <c r="AL24" i="25" s="1"/>
  <c r="AL77" i="25" s="1"/>
  <c r="AL18" i="25"/>
  <c r="AL50" i="25"/>
  <c r="AK52" i="25"/>
  <c r="AK56" i="25"/>
  <c r="AK20" i="25"/>
  <c r="AK22" i="25"/>
  <c r="AK64" i="25" s="1"/>
  <c r="AK36" i="25"/>
  <c r="AK44" i="25" s="1"/>
  <c r="AJ80" i="25"/>
  <c r="AJ84" i="25" s="1"/>
  <c r="AJ82" i="25"/>
  <c r="AK21" i="25"/>
  <c r="AK23" i="25"/>
  <c r="AJ64" i="25"/>
  <c r="AJ60" i="25"/>
  <c r="AJ58" i="25" s="1"/>
  <c r="AJ112" i="25"/>
  <c r="AJ115" i="25"/>
  <c r="AJ118" i="25"/>
  <c r="AI94" i="25"/>
  <c r="AI96" i="25" s="1"/>
  <c r="AI106" i="25" s="1"/>
  <c r="AI68" i="25"/>
  <c r="AI76" i="25" s="1"/>
  <c r="S102" i="25"/>
  <c r="S101" i="25"/>
  <c r="U87" i="25"/>
  <c r="U81" i="25"/>
  <c r="U91" i="25" s="1"/>
  <c r="U89" i="25" s="1"/>
  <c r="V79" i="25"/>
  <c r="W26" i="25"/>
  <c r="Z14" i="25"/>
  <c r="Y15" i="25"/>
  <c r="Y16" i="25"/>
  <c r="X18" i="25"/>
  <c r="X34" i="25"/>
  <c r="X50" i="25"/>
  <c r="X17" i="25"/>
  <c r="X24" i="25" s="1"/>
  <c r="W80" i="25"/>
  <c r="W84" i="25" s="1"/>
  <c r="W82" i="25"/>
  <c r="W52" i="25"/>
  <c r="W56" i="25"/>
  <c r="W20" i="25"/>
  <c r="W22" i="25"/>
  <c r="W64" i="25" s="1"/>
  <c r="W36" i="25"/>
  <c r="W44" i="25" s="1"/>
  <c r="W42" i="25" s="1"/>
  <c r="W40" i="25"/>
  <c r="W78" i="25"/>
  <c r="W6" i="25" s="1"/>
  <c r="V80" i="25"/>
  <c r="V84" i="25" s="1"/>
  <c r="V82" i="25"/>
  <c r="V60" i="25"/>
  <c r="V58" i="25" s="1"/>
  <c r="V112" i="25"/>
  <c r="V115" i="25"/>
  <c r="V118" i="25"/>
  <c r="W21" i="25"/>
  <c r="W23" i="25"/>
  <c r="V64" i="25"/>
  <c r="W41" i="25"/>
  <c r="W4" i="25" s="1"/>
  <c r="W43" i="25"/>
  <c r="U94" i="25"/>
  <c r="U96" i="25" s="1"/>
  <c r="U106" i="25" s="1"/>
  <c r="U68" i="25"/>
  <c r="U76" i="25" s="1"/>
  <c r="E102" i="25"/>
  <c r="E101" i="25"/>
  <c r="G87" i="25"/>
  <c r="G81" i="25"/>
  <c r="G91" i="25" s="1"/>
  <c r="G89" i="25" s="1"/>
  <c r="I26" i="25"/>
  <c r="H79" i="25"/>
  <c r="L14" i="25"/>
  <c r="K15" i="25"/>
  <c r="K16" i="25"/>
  <c r="J17" i="25"/>
  <c r="J24" i="25" s="1"/>
  <c r="J18" i="25"/>
  <c r="J50" i="25" s="1"/>
  <c r="J34" i="25"/>
  <c r="I52" i="25"/>
  <c r="I82" i="25"/>
  <c r="I80" i="25"/>
  <c r="I84" i="25" s="1"/>
  <c r="I20" i="25"/>
  <c r="I22" i="25"/>
  <c r="I64" i="25" s="1"/>
  <c r="I36" i="25"/>
  <c r="I44" i="25" s="1"/>
  <c r="I42" i="25" s="1"/>
  <c r="I21" i="25"/>
  <c r="I23" i="25"/>
  <c r="H64" i="25"/>
  <c r="H60" i="25"/>
  <c r="H112" i="25"/>
  <c r="H115" i="25"/>
  <c r="H118" i="25"/>
  <c r="I78" i="25"/>
  <c r="I6" i="25" s="1"/>
  <c r="H82" i="25"/>
  <c r="H80" i="25"/>
  <c r="H84" i="25" s="1"/>
  <c r="G94" i="25"/>
  <c r="G96" i="25" s="1"/>
  <c r="G106" i="25" s="1"/>
  <c r="G68" i="25"/>
  <c r="G76" i="25" s="1"/>
  <c r="BN37" i="25"/>
  <c r="BM32" i="25"/>
  <c r="BL34" i="25"/>
  <c r="BL35" i="25"/>
  <c r="BL38" i="25" s="1"/>
  <c r="BL39" i="25" s="1"/>
  <c r="BK40" i="25"/>
  <c r="BK36" i="25"/>
  <c r="BK44" i="25" s="1"/>
  <c r="BK42" i="25" s="1"/>
  <c r="AZ37" i="25"/>
  <c r="AY32" i="25"/>
  <c r="AX34" i="25"/>
  <c r="AX35" i="25"/>
  <c r="AX38" i="25" s="1"/>
  <c r="AX39" i="25" s="1"/>
  <c r="AW40" i="25"/>
  <c r="AW36" i="25"/>
  <c r="AW44" i="25" s="1"/>
  <c r="AW42" i="25" s="1"/>
  <c r="AM37" i="25"/>
  <c r="AL32" i="25"/>
  <c r="AK33" i="25"/>
  <c r="AK7" i="25" s="1"/>
  <c r="AK35" i="25"/>
  <c r="AK38" i="25" s="1"/>
  <c r="AK39" i="25" s="1"/>
  <c r="AL39" i="25" s="1"/>
  <c r="BM26" i="25"/>
  <c r="BL79" i="25"/>
  <c r="BK81" i="25"/>
  <c r="BK91" i="25" s="1"/>
  <c r="BK89" i="25" s="1"/>
  <c r="BK87" i="25"/>
  <c r="AV94" i="25"/>
  <c r="AV96" i="25" s="1"/>
  <c r="AV106" i="25" s="1"/>
  <c r="AV104" i="25" s="1"/>
  <c r="AV72" i="25"/>
  <c r="AV68" i="25"/>
  <c r="AV76" i="25" s="1"/>
  <c r="AV74" i="25" s="1"/>
  <c r="AH94" i="25"/>
  <c r="AH96" i="25" s="1"/>
  <c r="AH106" i="25" s="1"/>
  <c r="AH104" i="25" s="1"/>
  <c r="AH72" i="25"/>
  <c r="AH68" i="25"/>
  <c r="AH76" i="25" s="1"/>
  <c r="AH74" i="25" s="1"/>
  <c r="W116" i="25"/>
  <c r="W113" i="25"/>
  <c r="W110" i="25"/>
  <c r="W54" i="25"/>
  <c r="W55" i="25" s="1"/>
  <c r="T94" i="25"/>
  <c r="T96" i="25" s="1"/>
  <c r="T106" i="25" s="1"/>
  <c r="T104" i="25" s="1"/>
  <c r="T72" i="25"/>
  <c r="T68" i="25"/>
  <c r="T76" i="25" s="1"/>
  <c r="T74" i="25" s="1"/>
  <c r="I116" i="25"/>
  <c r="I113" i="25"/>
  <c r="I110" i="25"/>
  <c r="I54" i="25"/>
  <c r="I55" i="25" s="1"/>
  <c r="G60" i="25"/>
  <c r="G58" i="25" s="1"/>
  <c r="G112" i="25"/>
  <c r="G115" i="25"/>
  <c r="G118" i="25"/>
  <c r="F94" i="25"/>
  <c r="F96" i="25" s="1"/>
  <c r="F106" i="25" s="1"/>
  <c r="F104" i="25" s="1"/>
  <c r="F72" i="25"/>
  <c r="F68" i="25"/>
  <c r="F76" i="25" s="1"/>
  <c r="F74" i="25" s="1"/>
  <c r="AW92" i="25"/>
  <c r="AW95" i="25" s="1"/>
  <c r="AW99" i="25" s="1"/>
  <c r="AW69" i="25"/>
  <c r="AW97" i="25" s="1"/>
  <c r="AW67" i="25"/>
  <c r="AW70" i="25" s="1"/>
  <c r="AW71" i="25" s="1"/>
  <c r="AW66" i="25"/>
  <c r="X116" i="25"/>
  <c r="X113" i="25"/>
  <c r="X110" i="25"/>
  <c r="X54" i="25"/>
  <c r="J116" i="25"/>
  <c r="J113" i="25"/>
  <c r="J110" i="25"/>
  <c r="J54" i="25"/>
  <c r="AJ36" i="25"/>
  <c r="AJ44" i="25" s="1"/>
  <c r="AJ42" i="25" s="1"/>
  <c r="AJ40" i="25"/>
  <c r="AK40" i="25" s="1"/>
  <c r="BK97" i="25"/>
  <c r="BK86" i="25"/>
  <c r="BL86" i="25" s="1"/>
  <c r="BM86" i="25" s="1"/>
  <c r="AW58" i="25"/>
  <c r="H42" i="25"/>
  <c r="AI58" i="25"/>
  <c r="U58" i="25"/>
  <c r="X39" i="25"/>
  <c r="J39" i="25"/>
  <c r="AX64" i="25"/>
  <c r="AK77" i="25"/>
  <c r="AK78" i="25" s="1"/>
  <c r="AK6" i="25" s="1"/>
  <c r="AK25" i="25"/>
  <c r="Y48" i="25"/>
  <c r="Y51" i="25" s="1"/>
  <c r="Y32" i="25"/>
  <c r="Y35" i="25" s="1"/>
  <c r="Y38" i="25" s="1"/>
  <c r="K48" i="25"/>
  <c r="K51" i="25" s="1"/>
  <c r="K32" i="25"/>
  <c r="K35" i="25" s="1"/>
  <c r="K38" i="25" s="1"/>
  <c r="BM117" i="25"/>
  <c r="BQ8" i="25" s="1"/>
  <c r="BR8" i="25" s="1"/>
  <c r="BM114" i="25"/>
  <c r="BQ6" i="25" s="1"/>
  <c r="BR6" i="25" s="1"/>
  <c r="BM111" i="25"/>
  <c r="BQ4" i="25" s="1"/>
  <c r="BR4" i="25" s="1"/>
  <c r="BM83" i="25"/>
  <c r="BM85" i="25"/>
  <c r="AY117" i="25"/>
  <c r="BC8" i="25" s="1"/>
  <c r="BD8" i="25" s="1"/>
  <c r="AY114" i="25"/>
  <c r="BC6" i="25" s="1"/>
  <c r="BD6" i="25" s="1"/>
  <c r="AY111" i="25"/>
  <c r="BC4" i="25" s="1"/>
  <c r="BD4" i="25" s="1"/>
  <c r="AV95" i="25"/>
  <c r="AV99" i="25" s="1"/>
  <c r="AK117" i="25"/>
  <c r="AO8" i="25" s="1"/>
  <c r="AP8" i="25" s="1"/>
  <c r="AK114" i="25"/>
  <c r="AO6" i="25" s="1"/>
  <c r="AP6" i="25" s="1"/>
  <c r="AK111" i="25"/>
  <c r="AO4" i="25" s="1"/>
  <c r="AP4" i="25" s="1"/>
  <c r="AH95" i="25"/>
  <c r="AH99" i="25" s="1"/>
  <c r="T95" i="25"/>
  <c r="T99" i="25" s="1"/>
  <c r="H56" i="25"/>
  <c r="H40" i="25"/>
  <c r="I43" i="25"/>
  <c r="F95" i="25"/>
  <c r="F99" i="25" s="1"/>
  <c r="BQ53" i="24"/>
  <c r="BO54" i="24"/>
  <c r="BO110" i="24"/>
  <c r="BO113" i="24"/>
  <c r="BO116" i="24"/>
  <c r="BC53" i="24"/>
  <c r="BA54" i="24"/>
  <c r="BA110" i="24"/>
  <c r="BA113" i="24"/>
  <c r="BA116" i="24"/>
  <c r="AO53" i="24"/>
  <c r="AM54" i="24"/>
  <c r="AM110" i="24"/>
  <c r="AM113" i="24"/>
  <c r="AM116" i="24"/>
  <c r="AA53" i="24"/>
  <c r="M53" i="24"/>
  <c r="AA37" i="24"/>
  <c r="M37" i="24"/>
  <c r="BP14" i="24"/>
  <c r="BP48" i="24" s="1"/>
  <c r="BP51" i="24" s="1"/>
  <c r="BO15" i="24"/>
  <c r="BO16" i="24"/>
  <c r="BN17" i="24"/>
  <c r="BN24" i="24" s="1"/>
  <c r="BN77" i="24" s="1"/>
  <c r="BN18" i="24"/>
  <c r="BN50" i="24" s="1"/>
  <c r="BM52" i="24"/>
  <c r="BM56" i="24"/>
  <c r="BM19" i="24"/>
  <c r="BM20" i="24"/>
  <c r="BM22" i="24"/>
  <c r="BM64" i="24" s="1"/>
  <c r="BM25" i="24"/>
  <c r="BM77" i="24"/>
  <c r="BM23" i="24"/>
  <c r="BL64" i="24"/>
  <c r="BL60" i="24"/>
  <c r="BL58" i="24" s="1"/>
  <c r="BL112" i="24"/>
  <c r="BL115" i="24"/>
  <c r="BL118" i="24"/>
  <c r="BK86" i="24"/>
  <c r="BL86" i="24" s="1"/>
  <c r="BK94" i="24"/>
  <c r="BK96" i="24" s="1"/>
  <c r="BK106" i="24" s="1"/>
  <c r="BK68" i="24"/>
  <c r="BK76" i="24" s="1"/>
  <c r="BL79" i="24"/>
  <c r="BM26" i="24"/>
  <c r="BK87" i="24"/>
  <c r="BK81" i="24"/>
  <c r="BK91" i="24" s="1"/>
  <c r="BK89" i="24" s="1"/>
  <c r="BI102" i="24"/>
  <c r="BI101" i="24"/>
  <c r="AX79" i="24"/>
  <c r="AY26" i="24"/>
  <c r="AW87" i="24"/>
  <c r="AW81" i="24"/>
  <c r="AW91" i="24" s="1"/>
  <c r="AW89" i="24" s="1"/>
  <c r="AU102" i="24"/>
  <c r="AU101" i="24"/>
  <c r="BB14" i="24"/>
  <c r="BB48" i="24" s="1"/>
  <c r="BB51" i="24" s="1"/>
  <c r="BA15" i="24"/>
  <c r="BA16" i="24"/>
  <c r="AZ17" i="24"/>
  <c r="AZ24" i="24" s="1"/>
  <c r="AZ18" i="24"/>
  <c r="AZ50" i="24" s="1"/>
  <c r="AY82" i="24"/>
  <c r="AY80" i="24"/>
  <c r="AY84" i="24" s="1"/>
  <c r="AY20" i="24"/>
  <c r="AY22" i="24"/>
  <c r="AY52" i="24"/>
  <c r="AY56" i="24"/>
  <c r="AX60" i="24"/>
  <c r="AX58" i="24" s="1"/>
  <c r="AX112" i="24"/>
  <c r="AX115" i="24"/>
  <c r="AX118" i="24"/>
  <c r="AY57" i="24"/>
  <c r="AY78" i="24"/>
  <c r="AY6" i="24" s="1"/>
  <c r="AX80" i="24"/>
  <c r="AX84" i="24" s="1"/>
  <c r="AX82" i="24"/>
  <c r="AY21" i="24"/>
  <c r="AX66" i="24"/>
  <c r="AX67" i="24"/>
  <c r="AX70" i="24" s="1"/>
  <c r="AX92" i="24"/>
  <c r="AX95" i="24" s="1"/>
  <c r="AX99" i="24" s="1"/>
  <c r="AX69" i="24"/>
  <c r="AX97" i="24" s="1"/>
  <c r="AW94" i="24"/>
  <c r="AW96" i="24" s="1"/>
  <c r="AW106" i="24" s="1"/>
  <c r="AW68" i="24"/>
  <c r="AW76" i="24" s="1"/>
  <c r="AJ79" i="24"/>
  <c r="AK26" i="24"/>
  <c r="AI81" i="24"/>
  <c r="AI91" i="24" s="1"/>
  <c r="AI89" i="24" s="1"/>
  <c r="AI87" i="24"/>
  <c r="AG102" i="24"/>
  <c r="AG101" i="24"/>
  <c r="AN14" i="24"/>
  <c r="AN48" i="24" s="1"/>
  <c r="AN51" i="24" s="1"/>
  <c r="AM15" i="24"/>
  <c r="AM16" i="24"/>
  <c r="AL17" i="24"/>
  <c r="AL24" i="24" s="1"/>
  <c r="AL18" i="24"/>
  <c r="AL50" i="24"/>
  <c r="AK20" i="24"/>
  <c r="AK22" i="24"/>
  <c r="AK64" i="24" s="1"/>
  <c r="AK52" i="24"/>
  <c r="AK56" i="24"/>
  <c r="AK80" i="24"/>
  <c r="AK84" i="24" s="1"/>
  <c r="AK82" i="24"/>
  <c r="AK78" i="24"/>
  <c r="AK6" i="24" s="1"/>
  <c r="AJ82" i="24"/>
  <c r="AJ80" i="24"/>
  <c r="AJ84" i="24" s="1"/>
  <c r="AJ60" i="24"/>
  <c r="AJ58" i="24" s="1"/>
  <c r="AJ112" i="24"/>
  <c r="AJ115" i="24"/>
  <c r="AJ118" i="24"/>
  <c r="AK21" i="24"/>
  <c r="AK23" i="24"/>
  <c r="AJ64" i="24"/>
  <c r="AI94" i="24"/>
  <c r="AI96" i="24" s="1"/>
  <c r="AI106" i="24" s="1"/>
  <c r="AI68" i="24"/>
  <c r="AI76" i="24" s="1"/>
  <c r="V79" i="24"/>
  <c r="W26" i="24"/>
  <c r="U81" i="24"/>
  <c r="U91" i="24" s="1"/>
  <c r="U89" i="24" s="1"/>
  <c r="U87" i="24"/>
  <c r="S102" i="24"/>
  <c r="S101" i="24"/>
  <c r="Z14" i="24"/>
  <c r="Y15" i="24"/>
  <c r="Y16" i="24"/>
  <c r="X17" i="24"/>
  <c r="X24" i="24" s="1"/>
  <c r="X18" i="24"/>
  <c r="X50" i="24"/>
  <c r="X34" i="24"/>
  <c r="W52" i="24"/>
  <c r="W80" i="24"/>
  <c r="W84" i="24" s="1"/>
  <c r="W82" i="24"/>
  <c r="W20" i="24"/>
  <c r="W22" i="24" s="1"/>
  <c r="W40" i="24"/>
  <c r="W36" i="24"/>
  <c r="W44" i="24" s="1"/>
  <c r="W42" i="24" s="1"/>
  <c r="W78" i="24"/>
  <c r="W6" i="24" s="1"/>
  <c r="V80" i="24"/>
  <c r="V84" i="24" s="1"/>
  <c r="V82" i="24"/>
  <c r="W21" i="24"/>
  <c r="V66" i="24"/>
  <c r="V67" i="24"/>
  <c r="V70" i="24" s="1"/>
  <c r="V69" i="24"/>
  <c r="V97" i="24" s="1"/>
  <c r="V92" i="24"/>
  <c r="V95" i="24" s="1"/>
  <c r="V99" i="24" s="1"/>
  <c r="V60" i="24"/>
  <c r="V112" i="24"/>
  <c r="V115" i="24"/>
  <c r="V118" i="24"/>
  <c r="H79" i="24"/>
  <c r="I26" i="24"/>
  <c r="G87" i="24"/>
  <c r="G81" i="24"/>
  <c r="G91" i="24" s="1"/>
  <c r="G89" i="24" s="1"/>
  <c r="E102" i="24"/>
  <c r="E101" i="24"/>
  <c r="L14" i="24"/>
  <c r="K15" i="24"/>
  <c r="K16" i="24"/>
  <c r="J17" i="24"/>
  <c r="J24" i="24" s="1"/>
  <c r="J18" i="24"/>
  <c r="I80" i="24"/>
  <c r="I84" i="24" s="1"/>
  <c r="I82" i="24"/>
  <c r="I20" i="24"/>
  <c r="I22" i="24"/>
  <c r="I64" i="24" s="1"/>
  <c r="I52" i="24"/>
  <c r="I36" i="24"/>
  <c r="I44" i="24" s="1"/>
  <c r="I42" i="24" s="1"/>
  <c r="I40" i="24"/>
  <c r="I78" i="24"/>
  <c r="I6" i="24" s="1"/>
  <c r="H80" i="24"/>
  <c r="H84" i="24" s="1"/>
  <c r="H82" i="24"/>
  <c r="I21" i="24"/>
  <c r="H60" i="24"/>
  <c r="H112" i="24"/>
  <c r="H115" i="24"/>
  <c r="H118" i="24"/>
  <c r="BN37" i="24"/>
  <c r="BM32" i="24"/>
  <c r="BM33" i="24"/>
  <c r="BM7" i="24" s="1"/>
  <c r="BL34" i="24"/>
  <c r="BL35" i="24"/>
  <c r="BL38" i="24" s="1"/>
  <c r="BL39" i="24" s="1"/>
  <c r="BK40" i="24"/>
  <c r="BK36" i="24"/>
  <c r="BK44" i="24" s="1"/>
  <c r="BK42" i="24" s="1"/>
  <c r="AW40" i="24"/>
  <c r="AW36" i="24"/>
  <c r="AW44" i="24" s="1"/>
  <c r="AW42" i="24" s="1"/>
  <c r="AX34" i="24"/>
  <c r="AX35" i="24"/>
  <c r="AX38" i="24" s="1"/>
  <c r="AX39" i="24" s="1"/>
  <c r="AZ37" i="24"/>
  <c r="AY32" i="24"/>
  <c r="AL32" i="24"/>
  <c r="AL34" i="24" s="1"/>
  <c r="AM37" i="24"/>
  <c r="BJ94" i="24"/>
  <c r="BJ96" i="24" s="1"/>
  <c r="BJ106" i="24" s="1"/>
  <c r="BJ104" i="24" s="1"/>
  <c r="BJ72" i="24"/>
  <c r="BJ68" i="24"/>
  <c r="BJ76" i="24" s="1"/>
  <c r="BJ74" i="24" s="1"/>
  <c r="AV92" i="24"/>
  <c r="AV69" i="24"/>
  <c r="AV97" i="24" s="1"/>
  <c r="AV67" i="24"/>
  <c r="AV70" i="24" s="1"/>
  <c r="AV71" i="24" s="1"/>
  <c r="AW71" i="24" s="1"/>
  <c r="AX71" i="24" s="1"/>
  <c r="AV66" i="24"/>
  <c r="AH94" i="24"/>
  <c r="AH96" i="24" s="1"/>
  <c r="AH106" i="24" s="1"/>
  <c r="AH104" i="24" s="1"/>
  <c r="AH72" i="24"/>
  <c r="AH68" i="24"/>
  <c r="AH76" i="24" s="1"/>
  <c r="AH74" i="24" s="1"/>
  <c r="W116" i="24"/>
  <c r="W113" i="24"/>
  <c r="W110" i="24"/>
  <c r="W54" i="24"/>
  <c r="W55" i="24" s="1"/>
  <c r="U60" i="24"/>
  <c r="U58" i="24" s="1"/>
  <c r="U112" i="24"/>
  <c r="U115" i="24"/>
  <c r="U118" i="24"/>
  <c r="W41" i="24"/>
  <c r="W4" i="24" s="1"/>
  <c r="T94" i="24"/>
  <c r="T96" i="24" s="1"/>
  <c r="T106" i="24" s="1"/>
  <c r="T104" i="24" s="1"/>
  <c r="T72" i="24"/>
  <c r="T68" i="24"/>
  <c r="T76" i="24" s="1"/>
  <c r="T74" i="24" s="1"/>
  <c r="I116" i="24"/>
  <c r="I113" i="24"/>
  <c r="I110" i="24"/>
  <c r="I54" i="24"/>
  <c r="I55" i="24" s="1"/>
  <c r="G60" i="24"/>
  <c r="G58" i="24" s="1"/>
  <c r="G112" i="24"/>
  <c r="G115" i="24"/>
  <c r="G118" i="24"/>
  <c r="I41" i="24"/>
  <c r="I4" i="24" s="1"/>
  <c r="F94" i="24"/>
  <c r="F96" i="24" s="1"/>
  <c r="F106" i="24" s="1"/>
  <c r="F104" i="24" s="1"/>
  <c r="F72" i="24"/>
  <c r="F68" i="24"/>
  <c r="F76" i="24" s="1"/>
  <c r="F74" i="24" s="1"/>
  <c r="X116" i="24"/>
  <c r="X113" i="24"/>
  <c r="X110" i="24"/>
  <c r="X54" i="24"/>
  <c r="U92" i="24"/>
  <c r="U95" i="24" s="1"/>
  <c r="U99" i="24" s="1"/>
  <c r="U69" i="24"/>
  <c r="U97" i="24" s="1"/>
  <c r="U67" i="24"/>
  <c r="U70" i="24" s="1"/>
  <c r="U71" i="24" s="1"/>
  <c r="V71" i="24" s="1"/>
  <c r="U66" i="24"/>
  <c r="J116" i="24"/>
  <c r="J113" i="24"/>
  <c r="J110" i="24"/>
  <c r="J54" i="24"/>
  <c r="G92" i="24"/>
  <c r="G95" i="24" s="1"/>
  <c r="G99" i="24" s="1"/>
  <c r="G69" i="24"/>
  <c r="G97" i="24" s="1"/>
  <c r="G67" i="24"/>
  <c r="G70" i="24" s="1"/>
  <c r="G71" i="24" s="1"/>
  <c r="G66" i="24"/>
  <c r="AJ42" i="24"/>
  <c r="AI58" i="24"/>
  <c r="V42" i="24"/>
  <c r="H42" i="24"/>
  <c r="X39" i="24"/>
  <c r="J39" i="24"/>
  <c r="Y48" i="24"/>
  <c r="Y51" i="24" s="1"/>
  <c r="Y32" i="24"/>
  <c r="Y35" i="24" s="1"/>
  <c r="Y38" i="24" s="1"/>
  <c r="K48" i="24"/>
  <c r="K51" i="24" s="1"/>
  <c r="K32" i="24"/>
  <c r="K35" i="24" s="1"/>
  <c r="K38" i="24" s="1"/>
  <c r="I23" i="24"/>
  <c r="H64" i="24"/>
  <c r="AK35" i="24"/>
  <c r="AK38" i="24" s="1"/>
  <c r="AK39" i="24" s="1"/>
  <c r="AK34" i="24"/>
  <c r="BM117" i="24"/>
  <c r="BQ8" i="24" s="1"/>
  <c r="BR8" i="24" s="1"/>
  <c r="BM114" i="24"/>
  <c r="BQ6" i="24" s="1"/>
  <c r="BR6" i="24" s="1"/>
  <c r="BM111" i="24"/>
  <c r="BQ4" i="24" s="1"/>
  <c r="BR4" i="24" s="1"/>
  <c r="BJ95" i="24"/>
  <c r="BJ99" i="24" s="1"/>
  <c r="AY117" i="24"/>
  <c r="BC8" i="24" s="1"/>
  <c r="BD8" i="24" s="1"/>
  <c r="AY114" i="24"/>
  <c r="BC6" i="24" s="1"/>
  <c r="BD6" i="24" s="1"/>
  <c r="AY111" i="24"/>
  <c r="BC4" i="24" s="1"/>
  <c r="BD4" i="24" s="1"/>
  <c r="AK117" i="24"/>
  <c r="AO8" i="24" s="1"/>
  <c r="AP8" i="24" s="1"/>
  <c r="AK114" i="24"/>
  <c r="AO6" i="24" s="1"/>
  <c r="AP6" i="24" s="1"/>
  <c r="AK111" i="24"/>
  <c r="AO4" i="24" s="1"/>
  <c r="AP4" i="24" s="1"/>
  <c r="AH95" i="24"/>
  <c r="AH99" i="24" s="1"/>
  <c r="V56" i="24"/>
  <c r="W56" i="24" s="1"/>
  <c r="T95" i="24"/>
  <c r="T99" i="24" s="1"/>
  <c r="H56" i="24"/>
  <c r="F95" i="24"/>
  <c r="F99" i="24" s="1"/>
  <c r="AJ40" i="24"/>
  <c r="BQ53" i="23"/>
  <c r="BO54" i="23"/>
  <c r="BO55" i="23" s="1"/>
  <c r="BO110" i="23"/>
  <c r="BO113" i="23"/>
  <c r="BO116" i="23"/>
  <c r="BC53" i="23"/>
  <c r="BA54" i="23"/>
  <c r="BA55" i="23" s="1"/>
  <c r="BA110" i="23"/>
  <c r="BA113" i="23"/>
  <c r="BA116" i="23"/>
  <c r="AO53" i="23"/>
  <c r="AM54" i="23"/>
  <c r="AM55" i="23" s="1"/>
  <c r="AM110" i="23"/>
  <c r="AM113" i="23"/>
  <c r="AM116" i="23"/>
  <c r="AA53" i="23"/>
  <c r="M53" i="23"/>
  <c r="AA37" i="23"/>
  <c r="M37" i="23"/>
  <c r="BM26" i="23"/>
  <c r="BL79" i="23"/>
  <c r="BK81" i="23"/>
  <c r="BK91" i="23" s="1"/>
  <c r="BK89" i="23" s="1"/>
  <c r="BK87" i="23"/>
  <c r="BI102" i="23"/>
  <c r="BI101" i="23"/>
  <c r="BP14" i="23"/>
  <c r="BP48" i="23" s="1"/>
  <c r="BP51" i="23" s="1"/>
  <c r="BO15" i="23"/>
  <c r="BO16" i="23"/>
  <c r="BN18" i="23"/>
  <c r="BN17" i="23"/>
  <c r="BN24" i="23" s="1"/>
  <c r="BN77" i="23" s="1"/>
  <c r="BN50" i="23"/>
  <c r="BM52" i="23"/>
  <c r="BM56" i="23"/>
  <c r="BM20" i="23"/>
  <c r="BM22" i="23"/>
  <c r="BM64" i="23" s="1"/>
  <c r="BL82" i="23"/>
  <c r="BL80" i="23"/>
  <c r="BL84" i="23" s="1"/>
  <c r="BL60" i="23"/>
  <c r="BL58" i="23" s="1"/>
  <c r="BL112" i="23"/>
  <c r="BL115" i="23"/>
  <c r="BL118" i="23"/>
  <c r="BM57" i="23"/>
  <c r="BM21" i="23"/>
  <c r="AY26" i="23"/>
  <c r="AX79" i="23"/>
  <c r="AW81" i="23"/>
  <c r="AW91" i="23" s="1"/>
  <c r="AW89" i="23" s="1"/>
  <c r="AW87" i="23"/>
  <c r="AU102" i="23"/>
  <c r="AU101" i="23"/>
  <c r="BB14" i="23"/>
  <c r="BB48" i="23" s="1"/>
  <c r="BB51" i="23" s="1"/>
  <c r="BA15" i="23"/>
  <c r="BA16" i="23"/>
  <c r="AZ18" i="23"/>
  <c r="AZ50" i="23" s="1"/>
  <c r="AZ17" i="23"/>
  <c r="AZ24" i="23" s="1"/>
  <c r="AY80" i="23"/>
  <c r="AY84" i="23" s="1"/>
  <c r="AY82" i="23"/>
  <c r="AY52" i="23"/>
  <c r="AY56" i="23"/>
  <c r="AY20" i="23"/>
  <c r="AY22" i="23" s="1"/>
  <c r="AY21" i="23"/>
  <c r="AX66" i="23"/>
  <c r="AX67" i="23"/>
  <c r="AX70" i="23" s="1"/>
  <c r="AX92" i="23"/>
  <c r="AX95" i="23" s="1"/>
  <c r="AX99" i="23" s="1"/>
  <c r="AX69" i="23"/>
  <c r="AX60" i="23"/>
  <c r="AX58" i="23" s="1"/>
  <c r="AX112" i="23"/>
  <c r="AX115" i="23"/>
  <c r="AX118" i="23"/>
  <c r="AY57" i="23"/>
  <c r="AY78" i="23"/>
  <c r="AY6" i="23" s="1"/>
  <c r="AX80" i="23"/>
  <c r="AX84" i="23" s="1"/>
  <c r="AX82" i="23"/>
  <c r="AG102" i="23"/>
  <c r="AG101" i="23"/>
  <c r="AK26" i="23"/>
  <c r="AJ79" i="23"/>
  <c r="AI81" i="23"/>
  <c r="AI91" i="23" s="1"/>
  <c r="AI89" i="23" s="1"/>
  <c r="AI87" i="23"/>
  <c r="AN14" i="23"/>
  <c r="AN48" i="23" s="1"/>
  <c r="AN51" i="23" s="1"/>
  <c r="AM15" i="23"/>
  <c r="AM16" i="23"/>
  <c r="AL17" i="23"/>
  <c r="AL24" i="23" s="1"/>
  <c r="AL18" i="23"/>
  <c r="AL50" i="23" s="1"/>
  <c r="AK80" i="23"/>
  <c r="AK84" i="23" s="1"/>
  <c r="AK82" i="23"/>
  <c r="AK20" i="23"/>
  <c r="AK22" i="23"/>
  <c r="AK36" i="23"/>
  <c r="AK44" i="23" s="1"/>
  <c r="AK52" i="23"/>
  <c r="AK56" i="23"/>
  <c r="AJ60" i="23"/>
  <c r="AJ58" i="23" s="1"/>
  <c r="AJ112" i="23"/>
  <c r="AJ115" i="23"/>
  <c r="AJ118" i="23"/>
  <c r="AK57" i="23"/>
  <c r="AK21" i="23"/>
  <c r="AJ66" i="23"/>
  <c r="AJ67" i="23"/>
  <c r="AJ70" i="23" s="1"/>
  <c r="AJ92" i="23"/>
  <c r="AJ95" i="23" s="1"/>
  <c r="AJ99" i="23" s="1"/>
  <c r="AJ69" i="23"/>
  <c r="AK78" i="23"/>
  <c r="AK6" i="23" s="1"/>
  <c r="AJ80" i="23"/>
  <c r="AJ84" i="23" s="1"/>
  <c r="AJ82" i="23"/>
  <c r="S102" i="23"/>
  <c r="S101" i="23"/>
  <c r="U81" i="23"/>
  <c r="U91" i="23" s="1"/>
  <c r="U89" i="23" s="1"/>
  <c r="U87" i="23"/>
  <c r="W26" i="23"/>
  <c r="V79" i="23"/>
  <c r="Z14" i="23"/>
  <c r="Y15" i="23"/>
  <c r="Y16" i="23"/>
  <c r="X18" i="23"/>
  <c r="X34" i="23"/>
  <c r="X50" i="23"/>
  <c r="X17" i="23"/>
  <c r="X24" i="23" s="1"/>
  <c r="X77" i="23" s="1"/>
  <c r="W20" i="23"/>
  <c r="W22" i="23"/>
  <c r="W64" i="23" s="1"/>
  <c r="V80" i="23"/>
  <c r="V84" i="23" s="1"/>
  <c r="V82" i="23"/>
  <c r="W21" i="23"/>
  <c r="W23" i="23"/>
  <c r="V64" i="23"/>
  <c r="V60" i="23"/>
  <c r="V112" i="23"/>
  <c r="V115" i="23"/>
  <c r="V118" i="23"/>
  <c r="U94" i="23"/>
  <c r="U96" i="23" s="1"/>
  <c r="U106" i="23" s="1"/>
  <c r="U68" i="23"/>
  <c r="U76" i="23" s="1"/>
  <c r="H79" i="23"/>
  <c r="I26" i="23"/>
  <c r="G81" i="23"/>
  <c r="G91" i="23" s="1"/>
  <c r="G89" i="23" s="1"/>
  <c r="G87" i="23"/>
  <c r="E102" i="23"/>
  <c r="E101" i="23"/>
  <c r="L14" i="23"/>
  <c r="K15" i="23"/>
  <c r="K16" i="23"/>
  <c r="J17" i="23"/>
  <c r="J24" i="23" s="1"/>
  <c r="J18" i="23"/>
  <c r="I20" i="23"/>
  <c r="I22" i="23" s="1"/>
  <c r="I36" i="23"/>
  <c r="I44" i="23" s="1"/>
  <c r="I52" i="23"/>
  <c r="I80" i="23"/>
  <c r="I84" i="23" s="1"/>
  <c r="I82" i="23"/>
  <c r="I78" i="23"/>
  <c r="I6" i="23" s="1"/>
  <c r="H82" i="23"/>
  <c r="H80" i="23"/>
  <c r="H84" i="23" s="1"/>
  <c r="I21" i="23"/>
  <c r="H66" i="23"/>
  <c r="H67" i="23"/>
  <c r="H70" i="23" s="1"/>
  <c r="H69" i="23"/>
  <c r="H97" i="23" s="1"/>
  <c r="H92" i="23"/>
  <c r="H95" i="23" s="1"/>
  <c r="H99" i="23" s="1"/>
  <c r="G94" i="23"/>
  <c r="G96" i="23" s="1"/>
  <c r="G106" i="23" s="1"/>
  <c r="G68" i="23"/>
  <c r="G76" i="23" s="1"/>
  <c r="BN37" i="23"/>
  <c r="BM32" i="23"/>
  <c r="BL34" i="23"/>
  <c r="BL35" i="23"/>
  <c r="BL38" i="23" s="1"/>
  <c r="BL39" i="23" s="1"/>
  <c r="BK40" i="23"/>
  <c r="BK36" i="23"/>
  <c r="BK44" i="23" s="1"/>
  <c r="BK42" i="23" s="1"/>
  <c r="AZ37" i="23"/>
  <c r="AY32" i="23"/>
  <c r="AX34" i="23"/>
  <c r="AX35" i="23"/>
  <c r="AX38" i="23" s="1"/>
  <c r="AX39" i="23" s="1"/>
  <c r="AW40" i="23"/>
  <c r="AW36" i="23"/>
  <c r="AW44" i="23" s="1"/>
  <c r="AW42" i="23" s="1"/>
  <c r="AM37" i="23"/>
  <c r="AL32" i="23"/>
  <c r="AK33" i="23"/>
  <c r="AK7" i="23" s="1"/>
  <c r="AK35" i="23"/>
  <c r="AK38" i="23" s="1"/>
  <c r="AK39" i="23" s="1"/>
  <c r="AL39" i="23" s="1"/>
  <c r="BJ72" i="23"/>
  <c r="BJ94" i="23"/>
  <c r="BJ96" i="23" s="1"/>
  <c r="BJ106" i="23" s="1"/>
  <c r="BJ104" i="23" s="1"/>
  <c r="BJ68" i="23"/>
  <c r="BJ76" i="23" s="1"/>
  <c r="BJ74" i="23" s="1"/>
  <c r="AV72" i="23"/>
  <c r="AV94" i="23"/>
  <c r="AV96" i="23" s="1"/>
  <c r="AV106" i="23" s="1"/>
  <c r="AV104" i="23" s="1"/>
  <c r="AV68" i="23"/>
  <c r="AV76" i="23" s="1"/>
  <c r="AV74" i="23" s="1"/>
  <c r="AH72" i="23"/>
  <c r="AH94" i="23"/>
  <c r="AH96" i="23" s="1"/>
  <c r="AH106" i="23" s="1"/>
  <c r="AH104" i="23" s="1"/>
  <c r="AH68" i="23"/>
  <c r="AH76" i="23" s="1"/>
  <c r="AH74" i="23" s="1"/>
  <c r="W116" i="23"/>
  <c r="W113" i="23"/>
  <c r="W110" i="23"/>
  <c r="W54" i="23"/>
  <c r="W55" i="23" s="1"/>
  <c r="U60" i="23"/>
  <c r="U58" i="23" s="1"/>
  <c r="U112" i="23"/>
  <c r="U115" i="23"/>
  <c r="U118" i="23"/>
  <c r="T94" i="23"/>
  <c r="T96" i="23" s="1"/>
  <c r="T106" i="23" s="1"/>
  <c r="T104" i="23" s="1"/>
  <c r="T72" i="23"/>
  <c r="T68" i="23"/>
  <c r="T76" i="23" s="1"/>
  <c r="T74" i="23" s="1"/>
  <c r="I116" i="23"/>
  <c r="I113" i="23"/>
  <c r="I110" i="23"/>
  <c r="I54" i="23"/>
  <c r="I55" i="23" s="1"/>
  <c r="G60" i="23"/>
  <c r="G58" i="23" s="1"/>
  <c r="G112" i="23"/>
  <c r="G115" i="23"/>
  <c r="G118" i="23"/>
  <c r="F92" i="23"/>
  <c r="F69" i="23"/>
  <c r="F97" i="23" s="1"/>
  <c r="F67" i="23"/>
  <c r="F70" i="23" s="1"/>
  <c r="F71" i="23" s="1"/>
  <c r="G71" i="23" s="1"/>
  <c r="H71" i="23" s="1"/>
  <c r="F66" i="23"/>
  <c r="BK69" i="23"/>
  <c r="BK97" i="23" s="1"/>
  <c r="BK92" i="23"/>
  <c r="BK95" i="23" s="1"/>
  <c r="BK99" i="23" s="1"/>
  <c r="BK67" i="23"/>
  <c r="BK70" i="23" s="1"/>
  <c r="BK71" i="23" s="1"/>
  <c r="BK66" i="23"/>
  <c r="AW69" i="23"/>
  <c r="AW97" i="23" s="1"/>
  <c r="AW92" i="23"/>
  <c r="AW95" i="23" s="1"/>
  <c r="AW99" i="23" s="1"/>
  <c r="AW67" i="23"/>
  <c r="AW70" i="23" s="1"/>
  <c r="AW71" i="23" s="1"/>
  <c r="AX71" i="23" s="1"/>
  <c r="AW66" i="23"/>
  <c r="AI69" i="23"/>
  <c r="AI97" i="23" s="1"/>
  <c r="AI92" i="23"/>
  <c r="AI95" i="23" s="1"/>
  <c r="AI99" i="23" s="1"/>
  <c r="AI67" i="23"/>
  <c r="AI70" i="23" s="1"/>
  <c r="AI71" i="23" s="1"/>
  <c r="AJ71" i="23" s="1"/>
  <c r="AI66" i="23"/>
  <c r="X116" i="23"/>
  <c r="X113" i="23"/>
  <c r="X110" i="23"/>
  <c r="X54" i="23"/>
  <c r="J116" i="23"/>
  <c r="J113" i="23"/>
  <c r="J110" i="23"/>
  <c r="J54" i="23"/>
  <c r="H56" i="23"/>
  <c r="I56" i="23" s="1"/>
  <c r="H52" i="23"/>
  <c r="H40" i="23"/>
  <c r="I40" i="23" s="1"/>
  <c r="H36" i="23"/>
  <c r="H44" i="23" s="1"/>
  <c r="H42" i="23" s="1"/>
  <c r="AJ40" i="23"/>
  <c r="AK40" i="23" s="1"/>
  <c r="AJ36" i="23"/>
  <c r="AJ44" i="23" s="1"/>
  <c r="AJ42" i="23" s="1"/>
  <c r="V42" i="23"/>
  <c r="X39" i="23"/>
  <c r="J39" i="23"/>
  <c r="BM77" i="23"/>
  <c r="BM78" i="23" s="1"/>
  <c r="BM6" i="23" s="1"/>
  <c r="BM25" i="23"/>
  <c r="BM23" i="23"/>
  <c r="BL64" i="23"/>
  <c r="Y32" i="23"/>
  <c r="Y35" i="23" s="1"/>
  <c r="Y38" i="23" s="1"/>
  <c r="Y48" i="23"/>
  <c r="Y51" i="23" s="1"/>
  <c r="W77" i="23"/>
  <c r="W78" i="23" s="1"/>
  <c r="W6" i="23" s="1"/>
  <c r="W25" i="23"/>
  <c r="W34" i="23"/>
  <c r="W50" i="23"/>
  <c r="K32" i="23"/>
  <c r="K35" i="23" s="1"/>
  <c r="K38" i="23" s="1"/>
  <c r="K48" i="23"/>
  <c r="K51" i="23" s="1"/>
  <c r="BM117" i="23"/>
  <c r="BQ8" i="23" s="1"/>
  <c r="BR8" i="23" s="1"/>
  <c r="BM114" i="23"/>
  <c r="BQ6" i="23" s="1"/>
  <c r="BR6" i="23" s="1"/>
  <c r="BM111" i="23"/>
  <c r="BQ4" i="23" s="1"/>
  <c r="BR4" i="23" s="1"/>
  <c r="BJ95" i="23"/>
  <c r="BJ99" i="23" s="1"/>
  <c r="AY117" i="23"/>
  <c r="BC8" i="23" s="1"/>
  <c r="BD8" i="23" s="1"/>
  <c r="AY114" i="23"/>
  <c r="BC6" i="23" s="1"/>
  <c r="BD6" i="23" s="1"/>
  <c r="AY111" i="23"/>
  <c r="BC4" i="23" s="1"/>
  <c r="BD4" i="23" s="1"/>
  <c r="AV95" i="23"/>
  <c r="AV99" i="23" s="1"/>
  <c r="AK117" i="23"/>
  <c r="AO8" i="23" s="1"/>
  <c r="AP8" i="23" s="1"/>
  <c r="AK114" i="23"/>
  <c r="AO6" i="23" s="1"/>
  <c r="AP6" i="23" s="1"/>
  <c r="AK111" i="23"/>
  <c r="AO4" i="23" s="1"/>
  <c r="AP4" i="23" s="1"/>
  <c r="AH95" i="23"/>
  <c r="AH99" i="23" s="1"/>
  <c r="V40" i="23"/>
  <c r="V56" i="23"/>
  <c r="T95" i="23"/>
  <c r="T99" i="23" s="1"/>
  <c r="BK40" i="18"/>
  <c r="BK36" i="18"/>
  <c r="BK44" i="18" s="1"/>
  <c r="BK42" i="18" s="1"/>
  <c r="BL35" i="18"/>
  <c r="BL38" i="18" s="1"/>
  <c r="BL39" i="18" s="1"/>
  <c r="BM32" i="18"/>
  <c r="BM33" i="18" s="1"/>
  <c r="BM7" i="18" s="1"/>
  <c r="BN37" i="18"/>
  <c r="AV102" i="22"/>
  <c r="BQ53" i="22"/>
  <c r="BO54" i="22"/>
  <c r="BO55" i="22" s="1"/>
  <c r="BO110" i="22"/>
  <c r="BO113" i="22"/>
  <c r="BO116" i="22"/>
  <c r="BC53" i="22"/>
  <c r="BA54" i="22"/>
  <c r="BA55" i="22" s="1"/>
  <c r="BA110" i="22"/>
  <c r="BA113" i="22"/>
  <c r="BA116" i="22"/>
  <c r="AO53" i="22"/>
  <c r="AM54" i="22"/>
  <c r="AM55" i="22" s="1"/>
  <c r="AM113" i="22"/>
  <c r="AM110" i="22"/>
  <c r="AM116" i="22"/>
  <c r="AA53" i="22"/>
  <c r="M53" i="22"/>
  <c r="AA37" i="22"/>
  <c r="M37" i="22"/>
  <c r="BK81" i="22"/>
  <c r="BK91" i="22" s="1"/>
  <c r="BK89" i="22" s="1"/>
  <c r="BK87" i="22"/>
  <c r="BL79" i="22"/>
  <c r="BM26" i="22"/>
  <c r="BI102" i="22"/>
  <c r="BI101" i="22"/>
  <c r="BP14" i="22"/>
  <c r="BP48" i="22" s="1"/>
  <c r="BP51" i="22" s="1"/>
  <c r="BO15" i="22"/>
  <c r="BO16" i="22"/>
  <c r="BN17" i="22"/>
  <c r="BN24" i="22" s="1"/>
  <c r="BN18" i="22"/>
  <c r="BN50" i="22" s="1"/>
  <c r="BM80" i="22"/>
  <c r="BM84" i="22" s="1"/>
  <c r="BM82" i="22"/>
  <c r="BM20" i="22"/>
  <c r="BM22" i="22"/>
  <c r="BM64" i="22" s="1"/>
  <c r="BM52" i="22"/>
  <c r="BM56" i="22"/>
  <c r="BM78" i="22"/>
  <c r="BM6" i="22" s="1"/>
  <c r="BL80" i="22"/>
  <c r="BL84" i="22" s="1"/>
  <c r="BL82" i="22"/>
  <c r="BM21" i="22"/>
  <c r="BL60" i="22"/>
  <c r="BL58" i="22" s="1"/>
  <c r="BL112" i="22"/>
  <c r="BL115" i="22"/>
  <c r="BL118" i="22"/>
  <c r="BK94" i="22"/>
  <c r="BK96" i="22" s="1"/>
  <c r="BK106" i="22" s="1"/>
  <c r="BK68" i="22"/>
  <c r="BK76" i="22" s="1"/>
  <c r="BB14" i="22"/>
  <c r="BB48" i="22" s="1"/>
  <c r="BB51" i="22" s="1"/>
  <c r="BA15" i="22"/>
  <c r="BA16" i="22"/>
  <c r="AZ17" i="22"/>
  <c r="AZ24" i="22" s="1"/>
  <c r="AZ18" i="22"/>
  <c r="AZ50" i="22"/>
  <c r="AY52" i="22"/>
  <c r="AY56" i="22"/>
  <c r="AY25" i="22"/>
  <c r="AY77" i="22"/>
  <c r="AY19" i="22"/>
  <c r="AY20" i="22"/>
  <c r="AY22" i="22"/>
  <c r="AX60" i="22"/>
  <c r="AX58" i="22" s="1"/>
  <c r="AX115" i="22"/>
  <c r="AX118" i="22"/>
  <c r="AX112" i="22"/>
  <c r="AX66" i="22"/>
  <c r="AX67" i="22"/>
  <c r="AX70" i="22" s="1"/>
  <c r="AX69" i="22"/>
  <c r="AX92" i="22"/>
  <c r="AX95" i="22" s="1"/>
  <c r="AX99" i="22" s="1"/>
  <c r="AW86" i="22"/>
  <c r="AW66" i="22"/>
  <c r="AW67" i="22"/>
  <c r="AW70" i="22" s="1"/>
  <c r="AW71" i="22" s="1"/>
  <c r="AX71" i="22" s="1"/>
  <c r="AW92" i="22"/>
  <c r="AW69" i="22"/>
  <c r="AW97" i="22" s="1"/>
  <c r="AU102" i="22"/>
  <c r="AU101" i="22"/>
  <c r="AV101" i="22" s="1"/>
  <c r="AX79" i="22"/>
  <c r="AY26" i="22"/>
  <c r="AW81" i="22"/>
  <c r="AW91" i="22" s="1"/>
  <c r="AW89" i="22" s="1"/>
  <c r="AW87" i="22"/>
  <c r="AK26" i="22"/>
  <c r="AJ79" i="22"/>
  <c r="AI87" i="22"/>
  <c r="AI81" i="22"/>
  <c r="AI91" i="22" s="1"/>
  <c r="AI89" i="22" s="1"/>
  <c r="AG102" i="22"/>
  <c r="AG101" i="22"/>
  <c r="AN14" i="22"/>
  <c r="AN48" i="22" s="1"/>
  <c r="AN51" i="22" s="1"/>
  <c r="AM15" i="22"/>
  <c r="AM16" i="22"/>
  <c r="AL18" i="22"/>
  <c r="AL50" i="22"/>
  <c r="AL17" i="22"/>
  <c r="AL24" i="22" s="1"/>
  <c r="AK80" i="22"/>
  <c r="AK84" i="22" s="1"/>
  <c r="AK82" i="22"/>
  <c r="AK36" i="22"/>
  <c r="AK44" i="22" s="1"/>
  <c r="AK52" i="22"/>
  <c r="AK56" i="22"/>
  <c r="AK20" i="22"/>
  <c r="AK22" i="22" s="1"/>
  <c r="AJ60" i="22"/>
  <c r="AJ58" i="22" s="1"/>
  <c r="AJ112" i="22"/>
  <c r="AJ115" i="22"/>
  <c r="AJ118" i="22"/>
  <c r="AK57" i="22"/>
  <c r="AK78" i="22"/>
  <c r="AK6" i="22" s="1"/>
  <c r="AJ80" i="22"/>
  <c r="AJ84" i="22" s="1"/>
  <c r="AJ82" i="22"/>
  <c r="AK21" i="22"/>
  <c r="AI94" i="22"/>
  <c r="AI96" i="22" s="1"/>
  <c r="AI106" i="22" s="1"/>
  <c r="AI68" i="22"/>
  <c r="AI76" i="22" s="1"/>
  <c r="S102" i="22"/>
  <c r="S101" i="22"/>
  <c r="W26" i="22"/>
  <c r="V79" i="22"/>
  <c r="U81" i="22"/>
  <c r="U91" i="22" s="1"/>
  <c r="U89" i="22" s="1"/>
  <c r="U87" i="22"/>
  <c r="Z14" i="22"/>
  <c r="Y15" i="22"/>
  <c r="Y16" i="22"/>
  <c r="X17" i="22"/>
  <c r="X24" i="22" s="1"/>
  <c r="X18" i="22"/>
  <c r="W80" i="22"/>
  <c r="W84" i="22" s="1"/>
  <c r="W82" i="22"/>
  <c r="W20" i="22"/>
  <c r="W22" i="22"/>
  <c r="W21" i="22"/>
  <c r="V66" i="22"/>
  <c r="V67" i="22"/>
  <c r="V70" i="22" s="1"/>
  <c r="V92" i="22"/>
  <c r="V95" i="22" s="1"/>
  <c r="V99" i="22" s="1"/>
  <c r="V69" i="22"/>
  <c r="V60" i="22"/>
  <c r="V112" i="22"/>
  <c r="V115" i="22"/>
  <c r="V118" i="22"/>
  <c r="W78" i="22"/>
  <c r="W6" i="22" s="1"/>
  <c r="V80" i="22"/>
  <c r="V84" i="22" s="1"/>
  <c r="V82" i="22"/>
  <c r="U94" i="22"/>
  <c r="U96" i="22" s="1"/>
  <c r="U106" i="22" s="1"/>
  <c r="U68" i="22"/>
  <c r="U76" i="22" s="1"/>
  <c r="E102" i="22"/>
  <c r="E101" i="22"/>
  <c r="G81" i="22"/>
  <c r="G91" i="22" s="1"/>
  <c r="G89" i="22" s="1"/>
  <c r="G87" i="22"/>
  <c r="H79" i="22"/>
  <c r="I26" i="22"/>
  <c r="L14" i="22"/>
  <c r="K15" i="22"/>
  <c r="K16" i="22"/>
  <c r="J17" i="22"/>
  <c r="J24" i="22" s="1"/>
  <c r="J77" i="22" s="1"/>
  <c r="J18" i="22"/>
  <c r="I20" i="22"/>
  <c r="I22" i="22"/>
  <c r="I64" i="22" s="1"/>
  <c r="I52" i="22"/>
  <c r="I36" i="22"/>
  <c r="I44" i="22" s="1"/>
  <c r="I42" i="22" s="1"/>
  <c r="I40" i="22"/>
  <c r="H80" i="22"/>
  <c r="H84" i="22" s="1"/>
  <c r="H82" i="22"/>
  <c r="H60" i="22"/>
  <c r="H115" i="22"/>
  <c r="H118" i="22"/>
  <c r="H112" i="22"/>
  <c r="I21" i="22"/>
  <c r="G94" i="22"/>
  <c r="G96" i="22" s="1"/>
  <c r="G106" i="22" s="1"/>
  <c r="G68" i="22"/>
  <c r="G76" i="22" s="1"/>
  <c r="BN37" i="22"/>
  <c r="BM32" i="22"/>
  <c r="BL34" i="22"/>
  <c r="BL35" i="22"/>
  <c r="BL38" i="22" s="1"/>
  <c r="BL39" i="22" s="1"/>
  <c r="BK40" i="22"/>
  <c r="BK36" i="22"/>
  <c r="BK44" i="22" s="1"/>
  <c r="BK42" i="22" s="1"/>
  <c r="AZ37" i="22"/>
  <c r="AY32" i="22"/>
  <c r="AX34" i="22"/>
  <c r="AX35" i="22"/>
  <c r="AX38" i="22" s="1"/>
  <c r="AX39" i="22" s="1"/>
  <c r="AW40" i="22"/>
  <c r="AW36" i="22"/>
  <c r="AW44" i="22" s="1"/>
  <c r="AW42" i="22" s="1"/>
  <c r="AM37" i="22"/>
  <c r="AL32" i="22"/>
  <c r="AK33" i="22"/>
  <c r="AK7" i="22" s="1"/>
  <c r="AK35" i="22"/>
  <c r="AK38" i="22" s="1"/>
  <c r="AK39" i="22" s="1"/>
  <c r="BJ69" i="22"/>
  <c r="BJ97" i="22" s="1"/>
  <c r="BJ92" i="22"/>
  <c r="BJ67" i="22"/>
  <c r="BJ70" i="22" s="1"/>
  <c r="BJ71" i="22" s="1"/>
  <c r="BK71" i="22" s="1"/>
  <c r="BJ66" i="22"/>
  <c r="AH69" i="22"/>
  <c r="AH97" i="22" s="1"/>
  <c r="AH92" i="22"/>
  <c r="AH67" i="22"/>
  <c r="AH70" i="22" s="1"/>
  <c r="AH71" i="22" s="1"/>
  <c r="AI71" i="22" s="1"/>
  <c r="AH66" i="22"/>
  <c r="W116" i="22"/>
  <c r="W110" i="22"/>
  <c r="W113" i="22"/>
  <c r="W54" i="22"/>
  <c r="W55" i="22" s="1"/>
  <c r="U60" i="22"/>
  <c r="U58" i="22" s="1"/>
  <c r="U115" i="22"/>
  <c r="U112" i="22"/>
  <c r="U118" i="22"/>
  <c r="T69" i="22"/>
  <c r="T97" i="22" s="1"/>
  <c r="T92" i="22"/>
  <c r="T67" i="22"/>
  <c r="T70" i="22" s="1"/>
  <c r="T71" i="22" s="1"/>
  <c r="U71" i="22" s="1"/>
  <c r="V71" i="22" s="1"/>
  <c r="T66" i="22"/>
  <c r="I116" i="22"/>
  <c r="I110" i="22"/>
  <c r="I113" i="22"/>
  <c r="I54" i="22"/>
  <c r="I55" i="22" s="1"/>
  <c r="I41" i="22"/>
  <c r="I4" i="22" s="1"/>
  <c r="G60" i="22"/>
  <c r="G58" i="22" s="1"/>
  <c r="G112" i="22"/>
  <c r="G115" i="22"/>
  <c r="G118" i="22"/>
  <c r="F92" i="22"/>
  <c r="F69" i="22"/>
  <c r="F97" i="22" s="1"/>
  <c r="F67" i="22"/>
  <c r="F70" i="22" s="1"/>
  <c r="F71" i="22" s="1"/>
  <c r="G71" i="22" s="1"/>
  <c r="F66" i="22"/>
  <c r="AX82" i="22"/>
  <c r="AX80" i="22"/>
  <c r="AX84" i="22" s="1"/>
  <c r="X116" i="22"/>
  <c r="X113" i="22"/>
  <c r="X110" i="22"/>
  <c r="X54" i="22"/>
  <c r="J116" i="22"/>
  <c r="J113" i="22"/>
  <c r="J110" i="22"/>
  <c r="J54" i="22"/>
  <c r="AJ40" i="22"/>
  <c r="AK40" i="22" s="1"/>
  <c r="AJ36" i="22"/>
  <c r="AJ44" i="22" s="1"/>
  <c r="AJ42" i="22" s="1"/>
  <c r="BK58" i="22"/>
  <c r="AV104" i="22"/>
  <c r="AV74" i="22"/>
  <c r="V42" i="22"/>
  <c r="H42" i="22"/>
  <c r="X39" i="22"/>
  <c r="J39" i="22"/>
  <c r="BM23" i="22"/>
  <c r="BL64" i="22"/>
  <c r="AJ64" i="22"/>
  <c r="Y48" i="22"/>
  <c r="Y51" i="22" s="1"/>
  <c r="Y32" i="22"/>
  <c r="Y35" i="22" s="1"/>
  <c r="Y38" i="22" s="1"/>
  <c r="W34" i="22"/>
  <c r="W50" i="22"/>
  <c r="K48" i="22"/>
  <c r="K51" i="22" s="1"/>
  <c r="K32" i="22"/>
  <c r="K35" i="22" s="1"/>
  <c r="K38" i="22" s="1"/>
  <c r="I77" i="22"/>
  <c r="I78" i="22" s="1"/>
  <c r="I6" i="22" s="1"/>
  <c r="I25" i="22"/>
  <c r="I23" i="22"/>
  <c r="H64" i="22"/>
  <c r="BM117" i="22"/>
  <c r="BQ8" i="22" s="1"/>
  <c r="BR8" i="22" s="1"/>
  <c r="BM114" i="22"/>
  <c r="BQ6" i="22" s="1"/>
  <c r="BR6" i="22" s="1"/>
  <c r="BM111" i="22"/>
  <c r="BQ4" i="22" s="1"/>
  <c r="BR4" i="22" s="1"/>
  <c r="AY111" i="22"/>
  <c r="BC4" i="22" s="1"/>
  <c r="BD4" i="22" s="1"/>
  <c r="AY117" i="22"/>
  <c r="BC8" i="22" s="1"/>
  <c r="BD8" i="22" s="1"/>
  <c r="AY114" i="22"/>
  <c r="BC6" i="22" s="1"/>
  <c r="BD6" i="22" s="1"/>
  <c r="AK111" i="22"/>
  <c r="AO4" i="22" s="1"/>
  <c r="AP4" i="22" s="1"/>
  <c r="AK117" i="22"/>
  <c r="AO8" i="22" s="1"/>
  <c r="AP8" i="22" s="1"/>
  <c r="AK114" i="22"/>
  <c r="AO6" i="22" s="1"/>
  <c r="AP6" i="22" s="1"/>
  <c r="V56" i="22"/>
  <c r="V40" i="22"/>
  <c r="H56" i="22"/>
  <c r="BP14" i="18"/>
  <c r="BO15" i="18"/>
  <c r="BO16" i="18"/>
  <c r="BO48" i="18"/>
  <c r="BO51" i="18" s="1"/>
  <c r="BN17" i="18"/>
  <c r="BN24" i="18" s="1"/>
  <c r="BN77" i="18" s="1"/>
  <c r="BN18" i="18"/>
  <c r="BN110" i="18"/>
  <c r="BN113" i="18"/>
  <c r="BN116" i="18"/>
  <c r="BN54" i="18"/>
  <c r="BM25" i="18"/>
  <c r="BM77" i="18"/>
  <c r="BM19" i="18"/>
  <c r="BM20" i="18"/>
  <c r="BM22" i="18"/>
  <c r="BM64" i="18" s="1"/>
  <c r="BM52" i="18"/>
  <c r="BK86" i="18"/>
  <c r="BL86" i="18" s="1"/>
  <c r="BK66" i="18"/>
  <c r="BK69" i="18"/>
  <c r="BK97" i="18" s="1"/>
  <c r="BK67" i="18"/>
  <c r="BK70" i="18" s="1"/>
  <c r="BK71" i="18" s="1"/>
  <c r="BK92" i="18"/>
  <c r="BI102" i="18"/>
  <c r="BI101" i="18"/>
  <c r="BJ101" i="18" s="1"/>
  <c r="BM26" i="18"/>
  <c r="BL79" i="18"/>
  <c r="BK87" i="18"/>
  <c r="BK81" i="18"/>
  <c r="BK91" i="18" s="1"/>
  <c r="BK89" i="18" s="1"/>
  <c r="BM116" i="18"/>
  <c r="BM110" i="18"/>
  <c r="BM113" i="18"/>
  <c r="BM54" i="18"/>
  <c r="BM55" i="18" s="1"/>
  <c r="BN55" i="18" s="1"/>
  <c r="BL40" i="18"/>
  <c r="BL36" i="18"/>
  <c r="BL44" i="18" s="1"/>
  <c r="BL42" i="18" s="1"/>
  <c r="BL52" i="18"/>
  <c r="BL56" i="18"/>
  <c r="BM56" i="18" s="1"/>
  <c r="BJ104" i="18"/>
  <c r="BJ74" i="18"/>
  <c r="BM23" i="18"/>
  <c r="BL64" i="18"/>
  <c r="AY26" i="18"/>
  <c r="AX79" i="18"/>
  <c r="AW81" i="18"/>
  <c r="AW91" i="18" s="1"/>
  <c r="AW89" i="18" s="1"/>
  <c r="AW87" i="18"/>
  <c r="AU102" i="18"/>
  <c r="AU101" i="18"/>
  <c r="BA16" i="18"/>
  <c r="BB14" i="18"/>
  <c r="BA15" i="18"/>
  <c r="BA32" i="18"/>
  <c r="BA35" i="18" s="1"/>
  <c r="BA38" i="18" s="1"/>
  <c r="BA39" i="18" s="1"/>
  <c r="BA48" i="18"/>
  <c r="BA51" i="18" s="1"/>
  <c r="AZ17" i="18"/>
  <c r="AZ24" i="18" s="1"/>
  <c r="AZ18" i="18"/>
  <c r="AZ50" i="18" s="1"/>
  <c r="AZ34" i="18"/>
  <c r="AZ51" i="18"/>
  <c r="AY82" i="18"/>
  <c r="AY80" i="18"/>
  <c r="AY84" i="18" s="1"/>
  <c r="AY20" i="18"/>
  <c r="AY22" i="18" s="1"/>
  <c r="AY36" i="18"/>
  <c r="AY44" i="18" s="1"/>
  <c r="AY42" i="18" s="1"/>
  <c r="AY52" i="18"/>
  <c r="AY78" i="18"/>
  <c r="AY6" i="18" s="1"/>
  <c r="AX80" i="18"/>
  <c r="AX84" i="18" s="1"/>
  <c r="AX82" i="18"/>
  <c r="AY21" i="18"/>
  <c r="AX64" i="18"/>
  <c r="AX60" i="18"/>
  <c r="AX112" i="18"/>
  <c r="AX115" i="18"/>
  <c r="AX118" i="18"/>
  <c r="AY111" i="18"/>
  <c r="BC4" i="18" s="1"/>
  <c r="BD4" i="18" s="1"/>
  <c r="AY114" i="18"/>
  <c r="BC6" i="18" s="1"/>
  <c r="BD6" i="18" s="1"/>
  <c r="AY117" i="18"/>
  <c r="BC8" i="18" s="1"/>
  <c r="BD8" i="18" s="1"/>
  <c r="AW94" i="18"/>
  <c r="AW96" i="18" s="1"/>
  <c r="AW106" i="18" s="1"/>
  <c r="AW68" i="18"/>
  <c r="AW76" i="18" s="1"/>
  <c r="AV94" i="18"/>
  <c r="AV96" i="18" s="1"/>
  <c r="AV106" i="18" s="1"/>
  <c r="AV104" i="18" s="1"/>
  <c r="AV68" i="18"/>
  <c r="AV76" i="18" s="1"/>
  <c r="AV74" i="18" s="1"/>
  <c r="AV72" i="18"/>
  <c r="AW112" i="18"/>
  <c r="AW115" i="18"/>
  <c r="AW118" i="18"/>
  <c r="AW60" i="18"/>
  <c r="AW58" i="18" s="1"/>
  <c r="AX42" i="18"/>
  <c r="AV95" i="18"/>
  <c r="AV99" i="18" s="1"/>
  <c r="AX40" i="18"/>
  <c r="AY40" i="18" s="1"/>
  <c r="AY43" i="18"/>
  <c r="AX56" i="18"/>
  <c r="AY56" i="18" s="1"/>
  <c r="AG102" i="18"/>
  <c r="AG101" i="18"/>
  <c r="AJ79" i="18"/>
  <c r="AK26" i="18"/>
  <c r="AI81" i="18"/>
  <c r="AI91" i="18" s="1"/>
  <c r="AI89" i="18" s="1"/>
  <c r="AI87" i="18"/>
  <c r="AL51" i="18"/>
  <c r="AM32" i="18"/>
  <c r="AM35" i="18" s="1"/>
  <c r="AM38" i="18" s="1"/>
  <c r="AM39" i="18" s="1"/>
  <c r="AM48" i="18"/>
  <c r="AM51" i="18" s="1"/>
  <c r="AM15" i="18"/>
  <c r="AM16" i="18"/>
  <c r="AN14" i="18"/>
  <c r="AL17" i="18"/>
  <c r="AL24" i="18" s="1"/>
  <c r="AL18" i="18"/>
  <c r="AL34" i="18" s="1"/>
  <c r="AL50" i="18"/>
  <c r="AK80" i="18"/>
  <c r="AK84" i="18" s="1"/>
  <c r="AK82" i="18"/>
  <c r="AK20" i="18"/>
  <c r="AK22" i="18"/>
  <c r="AK64" i="18" s="1"/>
  <c r="AJ60" i="18"/>
  <c r="AJ58" i="18" s="1"/>
  <c r="AJ112" i="18"/>
  <c r="AJ118" i="18"/>
  <c r="AJ115" i="18"/>
  <c r="AK78" i="18"/>
  <c r="AK6" i="18" s="1"/>
  <c r="AJ80" i="18"/>
  <c r="AJ84" i="18" s="1"/>
  <c r="AJ82" i="18"/>
  <c r="AK21" i="18"/>
  <c r="AK23" i="18"/>
  <c r="AJ64" i="18"/>
  <c r="AK111" i="18"/>
  <c r="AO4" i="18" s="1"/>
  <c r="AP4" i="18" s="1"/>
  <c r="AK114" i="18"/>
  <c r="AO6" i="18" s="1"/>
  <c r="AP6" i="18" s="1"/>
  <c r="AK117" i="18"/>
  <c r="AO8" i="18" s="1"/>
  <c r="AP8" i="18" s="1"/>
  <c r="AI94" i="18"/>
  <c r="AI96" i="18" s="1"/>
  <c r="AI106" i="18" s="1"/>
  <c r="AI68" i="18"/>
  <c r="AI76" i="18" s="1"/>
  <c r="AH68" i="18"/>
  <c r="AH76" i="18" s="1"/>
  <c r="AH74" i="18" s="1"/>
  <c r="AH94" i="18"/>
  <c r="AH96" i="18" s="1"/>
  <c r="AH106" i="18" s="1"/>
  <c r="AH104" i="18" s="1"/>
  <c r="AH72" i="18"/>
  <c r="AI58" i="18"/>
  <c r="AK34" i="18"/>
  <c r="AK50" i="18"/>
  <c r="AH95" i="18"/>
  <c r="AH99" i="18" s="1"/>
  <c r="W26" i="18"/>
  <c r="V79" i="18"/>
  <c r="U81" i="18"/>
  <c r="U91" i="18" s="1"/>
  <c r="U89" i="18" s="1"/>
  <c r="U87" i="18"/>
  <c r="S102" i="18"/>
  <c r="S101" i="18"/>
  <c r="X17" i="18"/>
  <c r="X24" i="18" s="1"/>
  <c r="X34" i="18"/>
  <c r="X18" i="18"/>
  <c r="X50" i="18"/>
  <c r="Y15" i="18"/>
  <c r="Y32" i="18"/>
  <c r="Y35" i="18" s="1"/>
  <c r="Y38" i="18" s="1"/>
  <c r="Z14" i="18"/>
  <c r="Y16" i="18"/>
  <c r="Y48" i="18"/>
  <c r="Y51" i="18" s="1"/>
  <c r="X35" i="18"/>
  <c r="X38" i="18" s="1"/>
  <c r="X39" i="18" s="1"/>
  <c r="Y39" i="18" s="1"/>
  <c r="X51" i="18"/>
  <c r="W52" i="18"/>
  <c r="W56" i="18"/>
  <c r="W80" i="18"/>
  <c r="W84" i="18" s="1"/>
  <c r="W82" i="18"/>
  <c r="W20" i="18"/>
  <c r="W22" i="18"/>
  <c r="W36" i="18"/>
  <c r="W44" i="18" s="1"/>
  <c r="W42" i="18" s="1"/>
  <c r="W40" i="18"/>
  <c r="W21" i="18"/>
  <c r="V66" i="18"/>
  <c r="V67" i="18"/>
  <c r="V70" i="18" s="1"/>
  <c r="V69" i="18"/>
  <c r="V92" i="18"/>
  <c r="V95" i="18" s="1"/>
  <c r="V99" i="18" s="1"/>
  <c r="W43" i="18"/>
  <c r="W41" i="18"/>
  <c r="W4" i="18" s="1"/>
  <c r="W78" i="18"/>
  <c r="W6" i="18" s="1"/>
  <c r="V80" i="18"/>
  <c r="V84" i="18" s="1"/>
  <c r="V82" i="18"/>
  <c r="V112" i="18"/>
  <c r="V118" i="18"/>
  <c r="V60" i="18"/>
  <c r="V58" i="18" s="1"/>
  <c r="V115" i="18"/>
  <c r="W111" i="18"/>
  <c r="AA4" i="18" s="1"/>
  <c r="AB4" i="18" s="1"/>
  <c r="W114" i="18"/>
  <c r="AA6" i="18" s="1"/>
  <c r="AB6" i="18" s="1"/>
  <c r="W117" i="18"/>
  <c r="AA8" i="18" s="1"/>
  <c r="AB8" i="18" s="1"/>
  <c r="T94" i="18"/>
  <c r="T96" i="18" s="1"/>
  <c r="T106" i="18" s="1"/>
  <c r="T104" i="18" s="1"/>
  <c r="T72" i="18"/>
  <c r="T68" i="18"/>
  <c r="T76" i="18" s="1"/>
  <c r="T74" i="18" s="1"/>
  <c r="U92" i="18"/>
  <c r="U95" i="18" s="1"/>
  <c r="U99" i="18" s="1"/>
  <c r="U67" i="18"/>
  <c r="U70" i="18" s="1"/>
  <c r="U71" i="18" s="1"/>
  <c r="V71" i="18" s="1"/>
  <c r="U69" i="18"/>
  <c r="U97" i="18" s="1"/>
  <c r="U66" i="18"/>
  <c r="U58" i="18"/>
  <c r="T95" i="18"/>
  <c r="T99" i="18" s="1"/>
  <c r="E102" i="18"/>
  <c r="E101" i="18"/>
  <c r="G87" i="18"/>
  <c r="G81" i="18"/>
  <c r="G91" i="18" s="1"/>
  <c r="G89" i="18" s="1"/>
  <c r="I26" i="18"/>
  <c r="H79" i="18"/>
  <c r="I78" i="18"/>
  <c r="I6" i="18" s="1"/>
  <c r="H80" i="18"/>
  <c r="H84" i="18" s="1"/>
  <c r="H82" i="18"/>
  <c r="H66" i="18"/>
  <c r="H67" i="18"/>
  <c r="H70" i="18" s="1"/>
  <c r="H69" i="18"/>
  <c r="H97" i="18" s="1"/>
  <c r="H92" i="18"/>
  <c r="H95" i="18" s="1"/>
  <c r="H99" i="18" s="1"/>
  <c r="H60" i="18"/>
  <c r="H118" i="18"/>
  <c r="H112" i="18"/>
  <c r="H115" i="18"/>
  <c r="J113" i="18"/>
  <c r="J54" i="18"/>
  <c r="J110" i="18"/>
  <c r="J116" i="18"/>
  <c r="L14" i="18"/>
  <c r="K15" i="18"/>
  <c r="K16" i="18"/>
  <c r="K32" i="18"/>
  <c r="K35" i="18" s="1"/>
  <c r="K38" i="18" s="1"/>
  <c r="K39" i="18" s="1"/>
  <c r="K48" i="18"/>
  <c r="K51" i="18" s="1"/>
  <c r="J17" i="18"/>
  <c r="J24" i="18" s="1"/>
  <c r="J77" i="18" s="1"/>
  <c r="J18" i="18"/>
  <c r="I20" i="18"/>
  <c r="G68" i="18"/>
  <c r="G76" i="18" s="1"/>
  <c r="G94" i="18"/>
  <c r="G96" i="18" s="1"/>
  <c r="G106" i="18" s="1"/>
  <c r="F69" i="18"/>
  <c r="F97" i="18" s="1"/>
  <c r="F67" i="18"/>
  <c r="F70" i="18" s="1"/>
  <c r="F71" i="18" s="1"/>
  <c r="G71" i="18" s="1"/>
  <c r="H71" i="18" s="1"/>
  <c r="F92" i="18"/>
  <c r="F66" i="18"/>
  <c r="G118" i="18"/>
  <c r="G112" i="18"/>
  <c r="G60" i="18"/>
  <c r="G58" i="18" s="1"/>
  <c r="G115" i="18"/>
  <c r="I110" i="18"/>
  <c r="I54" i="18"/>
  <c r="I55" i="18" s="1"/>
  <c r="J55" i="18" s="1"/>
  <c r="I116" i="18"/>
  <c r="I113" i="18"/>
  <c r="H42" i="18"/>
  <c r="I77" i="18"/>
  <c r="I25" i="18"/>
  <c r="I19" i="18"/>
  <c r="I50" i="18"/>
  <c r="I34" i="18"/>
  <c r="I78" i="36"/>
  <c r="G92" i="36"/>
  <c r="I21" i="36"/>
  <c r="I22" i="36"/>
  <c r="K39" i="36"/>
  <c r="I52" i="36"/>
  <c r="I56" i="36"/>
  <c r="I57" i="36" s="1"/>
  <c r="I40" i="36"/>
  <c r="I36" i="36"/>
  <c r="I44" i="36" s="1"/>
  <c r="I42" i="36" s="1"/>
  <c r="K51" i="36"/>
  <c r="J40" i="36"/>
  <c r="J36" i="36"/>
  <c r="J44" i="36" s="1"/>
  <c r="E96" i="36"/>
  <c r="E106" i="36" s="1"/>
  <c r="E104" i="36" s="1"/>
  <c r="E72" i="36"/>
  <c r="E68" i="36"/>
  <c r="E76" i="36" s="1"/>
  <c r="E74" i="36" s="1"/>
  <c r="J113" i="36"/>
  <c r="J116" i="36"/>
  <c r="J54" i="36"/>
  <c r="J55" i="36" s="1"/>
  <c r="J110" i="36"/>
  <c r="H95" i="36"/>
  <c r="H99" i="36" s="1"/>
  <c r="H67" i="36"/>
  <c r="H70" i="36" s="1"/>
  <c r="H69" i="36"/>
  <c r="H97" i="36" s="1"/>
  <c r="H66" i="36"/>
  <c r="H94" i="36" s="1"/>
  <c r="E95" i="36"/>
  <c r="E99" i="36" s="1"/>
  <c r="I82" i="36"/>
  <c r="I80" i="36"/>
  <c r="I84" i="36" s="1"/>
  <c r="H115" i="36"/>
  <c r="H112" i="36"/>
  <c r="H118" i="36"/>
  <c r="H60" i="36"/>
  <c r="H58" i="36" s="1"/>
  <c r="H86" i="36"/>
  <c r="I86" i="36" s="1"/>
  <c r="M14" i="36"/>
  <c r="L16" i="36"/>
  <c r="L15" i="36"/>
  <c r="L48" i="36"/>
  <c r="L51" i="36" s="1"/>
  <c r="L32" i="36"/>
  <c r="J20" i="36"/>
  <c r="J22" i="36" s="1"/>
  <c r="J64" i="36" s="1"/>
  <c r="J92" i="36" s="1"/>
  <c r="J50" i="36"/>
  <c r="F104" i="36"/>
  <c r="I26" i="36"/>
  <c r="I79" i="36" s="1"/>
  <c r="K17" i="36"/>
  <c r="K24" i="36" s="1"/>
  <c r="K77" i="36" s="1"/>
  <c r="K18" i="36"/>
  <c r="K34" i="36" s="1"/>
  <c r="G87" i="36"/>
  <c r="G81" i="36"/>
  <c r="G91" i="36" s="1"/>
  <c r="G89" i="36" s="1"/>
  <c r="G69" i="36"/>
  <c r="G97" i="36" s="1"/>
  <c r="G67" i="36"/>
  <c r="G70" i="36" s="1"/>
  <c r="G71" i="36" s="1"/>
  <c r="H71" i="36" s="1"/>
  <c r="G95" i="36"/>
  <c r="G99" i="36" s="1"/>
  <c r="G66" i="36"/>
  <c r="G94" i="36" s="1"/>
  <c r="M27" i="19"/>
  <c r="M28" i="19"/>
  <c r="M29" i="19"/>
  <c r="M30" i="19"/>
  <c r="H33" i="19"/>
  <c r="L33" i="19" s="1"/>
  <c r="K33" i="19"/>
  <c r="M33" i="19" s="1"/>
  <c r="K32" i="19"/>
  <c r="H32" i="19"/>
  <c r="L32" i="19" s="1"/>
  <c r="H31" i="19"/>
  <c r="L31" i="19" s="1"/>
  <c r="K31" i="19"/>
  <c r="M31" i="19" s="1"/>
  <c r="H34" i="19"/>
  <c r="L34" i="19" s="1"/>
  <c r="K34" i="19"/>
  <c r="M18" i="13"/>
  <c r="M20" i="13" s="1"/>
  <c r="L20" i="13"/>
  <c r="L36" i="13"/>
  <c r="K38" i="13"/>
  <c r="K12" i="13"/>
  <c r="J14" i="13"/>
  <c r="G40" i="13"/>
  <c r="H37" i="13"/>
  <c r="F34" i="13"/>
  <c r="F33" i="13"/>
  <c r="G31" i="13"/>
  <c r="G28" i="13"/>
  <c r="G27" i="13"/>
  <c r="H25" i="13"/>
  <c r="G22" i="13"/>
  <c r="G21" i="13"/>
  <c r="H19" i="13"/>
  <c r="G13" i="13"/>
  <c r="F16" i="13"/>
  <c r="F15" i="13"/>
  <c r="BO55" i="27" l="1"/>
  <c r="BO55" i="24"/>
  <c r="BA55" i="24"/>
  <c r="AM55" i="24"/>
  <c r="AH101" i="35"/>
  <c r="AI101" i="35" s="1"/>
  <c r="T101" i="35"/>
  <c r="U101" i="35" s="1"/>
  <c r="F101" i="35"/>
  <c r="G101" i="35" s="1"/>
  <c r="BR53" i="35"/>
  <c r="BP54" i="35"/>
  <c r="BP55" i="35" s="1"/>
  <c r="BP110" i="35"/>
  <c r="BP113" i="35"/>
  <c r="BP116" i="35"/>
  <c r="BD53" i="35"/>
  <c r="BB54" i="35"/>
  <c r="BB55" i="35" s="1"/>
  <c r="BB110" i="35"/>
  <c r="BB113" i="35"/>
  <c r="BB116" i="35"/>
  <c r="AP53" i="35"/>
  <c r="AN54" i="35"/>
  <c r="AN55" i="35" s="1"/>
  <c r="AN110" i="35"/>
  <c r="AN113" i="35"/>
  <c r="AN116" i="35"/>
  <c r="AB53" i="35"/>
  <c r="N53" i="35"/>
  <c r="AB37" i="35"/>
  <c r="N37" i="35"/>
  <c r="BQ14" i="35"/>
  <c r="BQ48" i="35" s="1"/>
  <c r="BQ51" i="35" s="1"/>
  <c r="BP15" i="35"/>
  <c r="BP16" i="35"/>
  <c r="BO17" i="35"/>
  <c r="BO24" i="35" s="1"/>
  <c r="BO18" i="35"/>
  <c r="BO50" i="35"/>
  <c r="BN82" i="35"/>
  <c r="BN80" i="35"/>
  <c r="BN84" i="35" s="1"/>
  <c r="BN20" i="35"/>
  <c r="BN22" i="35"/>
  <c r="BN64" i="35" s="1"/>
  <c r="BN52" i="35"/>
  <c r="BN56" i="35"/>
  <c r="BM78" i="35"/>
  <c r="BM6" i="35" s="1"/>
  <c r="BM82" i="35"/>
  <c r="BM80" i="35"/>
  <c r="BM84" i="35" s="1"/>
  <c r="BM21" i="35"/>
  <c r="BM23" i="35"/>
  <c r="BM64" i="35"/>
  <c r="BM60" i="35"/>
  <c r="BM58" i="35" s="1"/>
  <c r="BM112" i="35"/>
  <c r="BQ5" i="35" s="1"/>
  <c r="BR5" i="35" s="1"/>
  <c r="BM115" i="35"/>
  <c r="BQ7" i="35" s="1"/>
  <c r="BR7" i="35" s="1"/>
  <c r="BM118" i="35"/>
  <c r="BQ9" i="35" s="1"/>
  <c r="BR9" i="35" s="1"/>
  <c r="BM57" i="35"/>
  <c r="BL94" i="35"/>
  <c r="BL96" i="35" s="1"/>
  <c r="BL106" i="35" s="1"/>
  <c r="BL68" i="35"/>
  <c r="BL76" i="35" s="1"/>
  <c r="BK94" i="35"/>
  <c r="BK96" i="35" s="1"/>
  <c r="BK106" i="35" s="1"/>
  <c r="BK104" i="35" s="1"/>
  <c r="BK72" i="35"/>
  <c r="BL72" i="35" s="1"/>
  <c r="BK68" i="35"/>
  <c r="BK76" i="35" s="1"/>
  <c r="BK74" i="35" s="1"/>
  <c r="BK95" i="35"/>
  <c r="BK99" i="35" s="1"/>
  <c r="BL81" i="35"/>
  <c r="BL91" i="35" s="1"/>
  <c r="BL89" i="35" s="1"/>
  <c r="BL87" i="35"/>
  <c r="BM79" i="35"/>
  <c r="BN26" i="35"/>
  <c r="BC14" i="35"/>
  <c r="BC48" i="35" s="1"/>
  <c r="BC51" i="35" s="1"/>
  <c r="BB15" i="35"/>
  <c r="BB16" i="35"/>
  <c r="BA17" i="35"/>
  <c r="BA24" i="35" s="1"/>
  <c r="BA18" i="35"/>
  <c r="BA50" i="35"/>
  <c r="AZ80" i="35"/>
  <c r="AZ84" i="35" s="1"/>
  <c r="AZ82" i="35"/>
  <c r="AZ20" i="35"/>
  <c r="AZ22" i="35"/>
  <c r="AZ52" i="35"/>
  <c r="AZ56" i="35"/>
  <c r="AY78" i="35"/>
  <c r="AY6" i="35" s="1"/>
  <c r="AY80" i="35"/>
  <c r="AY84" i="35" s="1"/>
  <c r="AY82" i="35"/>
  <c r="AY21" i="35"/>
  <c r="AY66" i="35"/>
  <c r="AY67" i="35"/>
  <c r="AY70" i="35" s="1"/>
  <c r="AY69" i="35"/>
  <c r="AY97" i="35" s="1"/>
  <c r="AY92" i="35"/>
  <c r="AY95" i="35" s="1"/>
  <c r="AY99" i="35" s="1"/>
  <c r="AY60" i="35"/>
  <c r="AY58" i="35" s="1"/>
  <c r="AY112" i="35"/>
  <c r="BC5" i="35" s="1"/>
  <c r="BD5" i="35" s="1"/>
  <c r="AY115" i="35"/>
  <c r="BC7" i="35" s="1"/>
  <c r="BD7" i="35" s="1"/>
  <c r="AY118" i="35"/>
  <c r="BC9" i="35" s="1"/>
  <c r="BD9" i="35" s="1"/>
  <c r="AY57" i="35"/>
  <c r="AW94" i="35"/>
  <c r="AW96" i="35" s="1"/>
  <c r="AW106" i="35" s="1"/>
  <c r="AW104" i="35" s="1"/>
  <c r="AW72" i="35"/>
  <c r="AW68" i="35"/>
  <c r="AW76" i="35" s="1"/>
  <c r="AW74" i="35" s="1"/>
  <c r="AW95" i="35"/>
  <c r="AW99" i="35" s="1"/>
  <c r="AZ26" i="35"/>
  <c r="AY79" i="35"/>
  <c r="AX81" i="35"/>
  <c r="AX91" i="35" s="1"/>
  <c r="AX89" i="35" s="1"/>
  <c r="AX87" i="35"/>
  <c r="AK79" i="35"/>
  <c r="AL26" i="35"/>
  <c r="AJ87" i="35"/>
  <c r="AJ81" i="35"/>
  <c r="AJ91" i="35" s="1"/>
  <c r="AJ89" i="35" s="1"/>
  <c r="AO14" i="35"/>
  <c r="AO48" i="35" s="1"/>
  <c r="AO51" i="35" s="1"/>
  <c r="AN15" i="35"/>
  <c r="AN16" i="35"/>
  <c r="AM17" i="35"/>
  <c r="AM24" i="35" s="1"/>
  <c r="AM77" i="35" s="1"/>
  <c r="AM18" i="35"/>
  <c r="AM50" i="35"/>
  <c r="AL77" i="35"/>
  <c r="AL20" i="35"/>
  <c r="AL22" i="35"/>
  <c r="AL52" i="35"/>
  <c r="AL56" i="35"/>
  <c r="AL36" i="35"/>
  <c r="AL44" i="35" s="1"/>
  <c r="AK66" i="35"/>
  <c r="AK67" i="35"/>
  <c r="AK70" i="35" s="1"/>
  <c r="AK69" i="35"/>
  <c r="AK97" i="35" s="1"/>
  <c r="AK92" i="35"/>
  <c r="AK95" i="35" s="1"/>
  <c r="AK99" i="35" s="1"/>
  <c r="AK60" i="35"/>
  <c r="AK58" i="35" s="1"/>
  <c r="AK112" i="35"/>
  <c r="AO5" i="35" s="1"/>
  <c r="AP5" i="35" s="1"/>
  <c r="AK115" i="35"/>
  <c r="AO7" i="35" s="1"/>
  <c r="AP7" i="35" s="1"/>
  <c r="AK118" i="35"/>
  <c r="AO9" i="35" s="1"/>
  <c r="AP9" i="35" s="1"/>
  <c r="AK83" i="35"/>
  <c r="AK85" i="35"/>
  <c r="AJ86" i="35"/>
  <c r="AK86" i="35" s="1"/>
  <c r="AK65" i="35"/>
  <c r="AK5" i="35" s="1"/>
  <c r="AJ66" i="35"/>
  <c r="AJ67" i="35"/>
  <c r="AJ70" i="35" s="1"/>
  <c r="AJ71" i="35" s="1"/>
  <c r="AK71" i="35" s="1"/>
  <c r="AJ69" i="35"/>
  <c r="AJ97" i="35" s="1"/>
  <c r="AJ92" i="35"/>
  <c r="AK59" i="35"/>
  <c r="W79" i="35"/>
  <c r="X26" i="35"/>
  <c r="V81" i="35"/>
  <c r="V91" i="35" s="1"/>
  <c r="V89" i="35" s="1"/>
  <c r="V87" i="35"/>
  <c r="AA14" i="35"/>
  <c r="Z15" i="35"/>
  <c r="Z16" i="35"/>
  <c r="Y17" i="35"/>
  <c r="Y24" i="35" s="1"/>
  <c r="Y77" i="35" s="1"/>
  <c r="Y18" i="35"/>
  <c r="Y50" i="35"/>
  <c r="Y34" i="35"/>
  <c r="X77" i="35"/>
  <c r="X20" i="35"/>
  <c r="X22" i="35"/>
  <c r="X52" i="35"/>
  <c r="X56" i="35"/>
  <c r="X36" i="35"/>
  <c r="X44" i="35" s="1"/>
  <c r="X42" i="35" s="1"/>
  <c r="X40" i="35"/>
  <c r="W66" i="35"/>
  <c r="W67" i="35"/>
  <c r="W70" i="35" s="1"/>
  <c r="W69" i="35"/>
  <c r="W97" i="35" s="1"/>
  <c r="W92" i="35"/>
  <c r="W95" i="35" s="1"/>
  <c r="W99" i="35" s="1"/>
  <c r="W60" i="35"/>
  <c r="W58" i="35" s="1"/>
  <c r="W112" i="35"/>
  <c r="AA5" i="35" s="1"/>
  <c r="AB5" i="35" s="1"/>
  <c r="W115" i="35"/>
  <c r="AA7" i="35" s="1"/>
  <c r="AB7" i="35" s="1"/>
  <c r="W118" i="35"/>
  <c r="AA9" i="35" s="1"/>
  <c r="AB9" i="35" s="1"/>
  <c r="W83" i="35"/>
  <c r="V86" i="35"/>
  <c r="W86" i="35" s="1"/>
  <c r="W85" i="35"/>
  <c r="W65" i="35"/>
  <c r="W5" i="35" s="1"/>
  <c r="V66" i="35"/>
  <c r="V67" i="35"/>
  <c r="V70" i="35" s="1"/>
  <c r="V71" i="35" s="1"/>
  <c r="W71" i="35" s="1"/>
  <c r="V69" i="35"/>
  <c r="V97" i="35" s="1"/>
  <c r="V92" i="35"/>
  <c r="W59" i="35"/>
  <c r="M14" i="35"/>
  <c r="L15" i="35"/>
  <c r="L16" i="35"/>
  <c r="K17" i="35"/>
  <c r="K24" i="35" s="1"/>
  <c r="K77" i="35" s="1"/>
  <c r="K18" i="35"/>
  <c r="K50" i="35"/>
  <c r="K34" i="35"/>
  <c r="J77" i="35"/>
  <c r="J20" i="35"/>
  <c r="J22" i="35"/>
  <c r="J36" i="35"/>
  <c r="J44" i="35" s="1"/>
  <c r="J42" i="35" s="1"/>
  <c r="J40" i="35"/>
  <c r="J52" i="35"/>
  <c r="J56" i="35"/>
  <c r="I66" i="35"/>
  <c r="I67" i="35"/>
  <c r="I70" i="35" s="1"/>
  <c r="I69" i="35"/>
  <c r="I97" i="35" s="1"/>
  <c r="I92" i="35"/>
  <c r="I95" i="35" s="1"/>
  <c r="I99" i="35" s="1"/>
  <c r="I60" i="35"/>
  <c r="I58" i="35" s="1"/>
  <c r="I112" i="35"/>
  <c r="M5" i="35" s="1"/>
  <c r="N5" i="35" s="1"/>
  <c r="I115" i="35"/>
  <c r="M7" i="35" s="1"/>
  <c r="N7" i="35" s="1"/>
  <c r="I118" i="35"/>
  <c r="M9" i="35" s="1"/>
  <c r="N9" i="35" s="1"/>
  <c r="I85" i="35"/>
  <c r="H86" i="35"/>
  <c r="I86" i="35" s="1"/>
  <c r="I83" i="35"/>
  <c r="I65" i="35"/>
  <c r="I5" i="35" s="1"/>
  <c r="H66" i="35"/>
  <c r="H67" i="35"/>
  <c r="H70" i="35" s="1"/>
  <c r="H71" i="35" s="1"/>
  <c r="I71" i="35" s="1"/>
  <c r="H69" i="35"/>
  <c r="H97" i="35" s="1"/>
  <c r="H92" i="35"/>
  <c r="I59" i="35"/>
  <c r="I79" i="35"/>
  <c r="J26" i="35"/>
  <c r="H87" i="35"/>
  <c r="H81" i="35"/>
  <c r="H91" i="35" s="1"/>
  <c r="H89" i="35" s="1"/>
  <c r="BL40" i="35"/>
  <c r="BL36" i="35"/>
  <c r="BL44" i="35" s="1"/>
  <c r="BL42" i="35" s="1"/>
  <c r="BO37" i="35"/>
  <c r="BN32" i="35"/>
  <c r="BM34" i="35"/>
  <c r="BM35" i="35"/>
  <c r="BM38" i="35" s="1"/>
  <c r="BM39" i="35" s="1"/>
  <c r="AZ32" i="35"/>
  <c r="BA37" i="35"/>
  <c r="AY33" i="35"/>
  <c r="AY7" i="35" s="1"/>
  <c r="AY34" i="35"/>
  <c r="AY35" i="35"/>
  <c r="AY38" i="35" s="1"/>
  <c r="AY39" i="35" s="1"/>
  <c r="AX40" i="35"/>
  <c r="AX36" i="35"/>
  <c r="AX44" i="35" s="1"/>
  <c r="AX42" i="35" s="1"/>
  <c r="AN37" i="35"/>
  <c r="AM32" i="35"/>
  <c r="AL35" i="35"/>
  <c r="AL38" i="35" s="1"/>
  <c r="AL39" i="35" s="1"/>
  <c r="W117" i="35"/>
  <c r="AA8" i="35" s="1"/>
  <c r="AB8" i="35" s="1"/>
  <c r="W114" i="35"/>
  <c r="AA6" i="35" s="1"/>
  <c r="AB6" i="35" s="1"/>
  <c r="W111" i="35"/>
  <c r="AA4" i="35" s="1"/>
  <c r="AB4" i="35" s="1"/>
  <c r="I117" i="35"/>
  <c r="M8" i="35" s="1"/>
  <c r="N8" i="35" s="1"/>
  <c r="I114" i="35"/>
  <c r="M6" i="35" s="1"/>
  <c r="N6" i="35" s="1"/>
  <c r="I111" i="35"/>
  <c r="M4" i="35" s="1"/>
  <c r="N4" i="35" s="1"/>
  <c r="AX92" i="35"/>
  <c r="AX69" i="35"/>
  <c r="AX97" i="35" s="1"/>
  <c r="AX67" i="35"/>
  <c r="AX70" i="35" s="1"/>
  <c r="AX71" i="35" s="1"/>
  <c r="AY71" i="35" s="1"/>
  <c r="AX66" i="35"/>
  <c r="Y116" i="35"/>
  <c r="Y113" i="35"/>
  <c r="Y110" i="35"/>
  <c r="Y54" i="35"/>
  <c r="K116" i="35"/>
  <c r="K113" i="35"/>
  <c r="K110" i="35"/>
  <c r="K54" i="35"/>
  <c r="AK40" i="35"/>
  <c r="AL40" i="35" s="1"/>
  <c r="AK36" i="35"/>
  <c r="AK44" i="35" s="1"/>
  <c r="AK42" i="35" s="1"/>
  <c r="AI104" i="35"/>
  <c r="U104" i="35"/>
  <c r="U74" i="35"/>
  <c r="G74" i="35"/>
  <c r="X55" i="35"/>
  <c r="Y55" i="35" s="1"/>
  <c r="AI74" i="35"/>
  <c r="G104" i="35"/>
  <c r="J55" i="35"/>
  <c r="K55" i="35" s="1"/>
  <c r="K39" i="35"/>
  <c r="Y39" i="35"/>
  <c r="Z48" i="35"/>
  <c r="Z51" i="35" s="1"/>
  <c r="Z32" i="35"/>
  <c r="Z35" i="35" s="1"/>
  <c r="Z38" i="35" s="1"/>
  <c r="L48" i="35"/>
  <c r="L51" i="35" s="1"/>
  <c r="L32" i="35"/>
  <c r="L35" i="35" s="1"/>
  <c r="L38" i="35" s="1"/>
  <c r="AH102" i="35"/>
  <c r="AI72" i="35"/>
  <c r="T102" i="35"/>
  <c r="U72" i="35"/>
  <c r="N105" i="35"/>
  <c r="I105" i="35"/>
  <c r="F102" i="35"/>
  <c r="G72" i="35"/>
  <c r="AY65" i="35"/>
  <c r="AY5" i="35" s="1"/>
  <c r="AK41" i="35"/>
  <c r="AK4" i="35" s="1"/>
  <c r="AH101" i="34"/>
  <c r="AI101" i="34" s="1"/>
  <c r="T101" i="34"/>
  <c r="U101" i="34" s="1"/>
  <c r="BR53" i="34"/>
  <c r="BP54" i="34"/>
  <c r="BP55" i="34" s="1"/>
  <c r="BP110" i="34"/>
  <c r="BP113" i="34"/>
  <c r="BP116" i="34"/>
  <c r="BD53" i="34"/>
  <c r="BB54" i="34"/>
  <c r="BB55" i="34" s="1"/>
  <c r="BB110" i="34"/>
  <c r="BB113" i="34"/>
  <c r="BB116" i="34"/>
  <c r="AP53" i="34"/>
  <c r="AN54" i="34"/>
  <c r="AN55" i="34" s="1"/>
  <c r="AN110" i="34"/>
  <c r="AN113" i="34"/>
  <c r="AN116" i="34"/>
  <c r="AB53" i="34"/>
  <c r="N53" i="34"/>
  <c r="AB37" i="34"/>
  <c r="N37" i="34"/>
  <c r="BQ14" i="34"/>
  <c r="BQ48" i="34" s="1"/>
  <c r="BQ51" i="34" s="1"/>
  <c r="BP15" i="34"/>
  <c r="BP16" i="34"/>
  <c r="BO17" i="34"/>
  <c r="BO24" i="34" s="1"/>
  <c r="BO18" i="34"/>
  <c r="BO50" i="34"/>
  <c r="BN80" i="34"/>
  <c r="BN84" i="34" s="1"/>
  <c r="BN82" i="34"/>
  <c r="BN20" i="34"/>
  <c r="BN22" i="34" s="1"/>
  <c r="BN52" i="34"/>
  <c r="BN56" i="34"/>
  <c r="BM78" i="34"/>
  <c r="BM6" i="34" s="1"/>
  <c r="BM80" i="34"/>
  <c r="BM84" i="34" s="1"/>
  <c r="BM82" i="34"/>
  <c r="BM21" i="34"/>
  <c r="BM66" i="34"/>
  <c r="BM67" i="34"/>
  <c r="BM70" i="34" s="1"/>
  <c r="BM69" i="34"/>
  <c r="BM97" i="34" s="1"/>
  <c r="BM92" i="34"/>
  <c r="BM95" i="34" s="1"/>
  <c r="BM99" i="34" s="1"/>
  <c r="BM60" i="34"/>
  <c r="BM58" i="34" s="1"/>
  <c r="BM112" i="34"/>
  <c r="BQ5" i="34" s="1"/>
  <c r="BR5" i="34" s="1"/>
  <c r="BM115" i="34"/>
  <c r="BQ7" i="34" s="1"/>
  <c r="BR7" i="34" s="1"/>
  <c r="BM118" i="34"/>
  <c r="BQ9" i="34" s="1"/>
  <c r="BR9" i="34" s="1"/>
  <c r="BM57" i="34"/>
  <c r="BK94" i="34"/>
  <c r="BK96" i="34" s="1"/>
  <c r="BK106" i="34" s="1"/>
  <c r="BK104" i="34" s="1"/>
  <c r="BK72" i="34"/>
  <c r="BK68" i="34"/>
  <c r="BK76" i="34" s="1"/>
  <c r="BK74" i="34" s="1"/>
  <c r="BK95" i="34"/>
  <c r="BK99" i="34" s="1"/>
  <c r="BM79" i="34"/>
  <c r="BN26" i="34"/>
  <c r="BL81" i="34"/>
  <c r="BL91" i="34" s="1"/>
  <c r="BL89" i="34" s="1"/>
  <c r="BL87" i="34"/>
  <c r="BC14" i="34"/>
  <c r="BC48" i="34" s="1"/>
  <c r="BC51" i="34" s="1"/>
  <c r="BB15" i="34"/>
  <c r="BB16" i="34"/>
  <c r="BA17" i="34"/>
  <c r="BA24" i="34" s="1"/>
  <c r="BA18" i="34"/>
  <c r="BA50" i="34"/>
  <c r="AZ80" i="34"/>
  <c r="AZ84" i="34" s="1"/>
  <c r="AZ82" i="34"/>
  <c r="AZ20" i="34"/>
  <c r="AZ22" i="34"/>
  <c r="AZ64" i="34" s="1"/>
  <c r="AZ52" i="34"/>
  <c r="AZ56" i="34"/>
  <c r="AY78" i="34"/>
  <c r="AY6" i="34" s="1"/>
  <c r="AY80" i="34"/>
  <c r="AY84" i="34" s="1"/>
  <c r="AY82" i="34"/>
  <c r="AY23" i="34"/>
  <c r="AY64" i="34"/>
  <c r="AY21" i="34"/>
  <c r="AY60" i="34"/>
  <c r="AY58" i="34" s="1"/>
  <c r="AY112" i="34"/>
  <c r="BC5" i="34" s="1"/>
  <c r="BD5" i="34" s="1"/>
  <c r="AY115" i="34"/>
  <c r="BC7" i="34" s="1"/>
  <c r="BD7" i="34" s="1"/>
  <c r="AY118" i="34"/>
  <c r="BC9" i="34" s="1"/>
  <c r="BD9" i="34" s="1"/>
  <c r="AY57" i="34"/>
  <c r="AX94" i="34"/>
  <c r="AX96" i="34" s="1"/>
  <c r="AX106" i="34" s="1"/>
  <c r="AX68" i="34"/>
  <c r="AX76" i="34" s="1"/>
  <c r="AW94" i="34"/>
  <c r="AW96" i="34" s="1"/>
  <c r="AW106" i="34" s="1"/>
  <c r="AW104" i="34" s="1"/>
  <c r="AW72" i="34"/>
  <c r="AX72" i="34" s="1"/>
  <c r="AW68" i="34"/>
  <c r="AW76" i="34" s="1"/>
  <c r="AW74" i="34" s="1"/>
  <c r="AW95" i="34"/>
  <c r="AW99" i="34" s="1"/>
  <c r="AX87" i="34"/>
  <c r="AX81" i="34"/>
  <c r="AX91" i="34" s="1"/>
  <c r="AX89" i="34" s="1"/>
  <c r="AY79" i="34"/>
  <c r="AZ26" i="34"/>
  <c r="AJ81" i="34"/>
  <c r="AJ91" i="34" s="1"/>
  <c r="AJ89" i="34" s="1"/>
  <c r="AJ87" i="34"/>
  <c r="AK79" i="34"/>
  <c r="AL26" i="34"/>
  <c r="AO14" i="34"/>
  <c r="AO48" i="34" s="1"/>
  <c r="AO51" i="34" s="1"/>
  <c r="AN15" i="34"/>
  <c r="AN16" i="34"/>
  <c r="AM17" i="34"/>
  <c r="AM24" i="34" s="1"/>
  <c r="AM77" i="34" s="1"/>
  <c r="AM18" i="34"/>
  <c r="AM50" i="34"/>
  <c r="AL77" i="34"/>
  <c r="AL20" i="34"/>
  <c r="AL22" i="34"/>
  <c r="AL52" i="34"/>
  <c r="AL56" i="34"/>
  <c r="AK66" i="34"/>
  <c r="AK67" i="34"/>
  <c r="AK70" i="34" s="1"/>
  <c r="AK69" i="34"/>
  <c r="AK97" i="34" s="1"/>
  <c r="AK92" i="34"/>
  <c r="AK95" i="34" s="1"/>
  <c r="AK99" i="34" s="1"/>
  <c r="AK60" i="34"/>
  <c r="AK58" i="34" s="1"/>
  <c r="AK112" i="34"/>
  <c r="AO5" i="34" s="1"/>
  <c r="AP5" i="34" s="1"/>
  <c r="AK115" i="34"/>
  <c r="AO7" i="34" s="1"/>
  <c r="AP7" i="34" s="1"/>
  <c r="AK118" i="34"/>
  <c r="AO9" i="34" s="1"/>
  <c r="AP9" i="34" s="1"/>
  <c r="AK83" i="34"/>
  <c r="AK85" i="34"/>
  <c r="AJ86" i="34"/>
  <c r="AK86" i="34" s="1"/>
  <c r="AK65" i="34"/>
  <c r="AK5" i="34" s="1"/>
  <c r="AJ66" i="34"/>
  <c r="AJ67" i="34"/>
  <c r="AJ70" i="34" s="1"/>
  <c r="AJ71" i="34" s="1"/>
  <c r="AK71" i="34" s="1"/>
  <c r="AJ69" i="34"/>
  <c r="AJ97" i="34" s="1"/>
  <c r="AJ92" i="34"/>
  <c r="AK59" i="34"/>
  <c r="AA14" i="34"/>
  <c r="Z15" i="34"/>
  <c r="Z16" i="34"/>
  <c r="Y17" i="34"/>
  <c r="Y24" i="34" s="1"/>
  <c r="Y18" i="34"/>
  <c r="Y50" i="34"/>
  <c r="Y34" i="34"/>
  <c r="X80" i="34"/>
  <c r="X84" i="34" s="1"/>
  <c r="X82" i="34"/>
  <c r="X20" i="34"/>
  <c r="X22" i="34"/>
  <c r="X36" i="34"/>
  <c r="X44" i="34" s="1"/>
  <c r="X42" i="34" s="1"/>
  <c r="X40" i="34"/>
  <c r="X52" i="34"/>
  <c r="X56" i="34"/>
  <c r="W78" i="34"/>
  <c r="W6" i="34" s="1"/>
  <c r="W80" i="34"/>
  <c r="W84" i="34" s="1"/>
  <c r="W82" i="34"/>
  <c r="W21" i="34"/>
  <c r="W66" i="34"/>
  <c r="W67" i="34"/>
  <c r="W70" i="34" s="1"/>
  <c r="W69" i="34"/>
  <c r="W97" i="34" s="1"/>
  <c r="W92" i="34"/>
  <c r="W95" i="34" s="1"/>
  <c r="W99" i="34" s="1"/>
  <c r="W60" i="34"/>
  <c r="W58" i="34" s="1"/>
  <c r="W112" i="34"/>
  <c r="AA5" i="34" s="1"/>
  <c r="AB5" i="34" s="1"/>
  <c r="W115" i="34"/>
  <c r="AA7" i="34" s="1"/>
  <c r="AB7" i="34" s="1"/>
  <c r="W118" i="34"/>
  <c r="AA9" i="34" s="1"/>
  <c r="AB9" i="34" s="1"/>
  <c r="W57" i="34"/>
  <c r="W43" i="34"/>
  <c r="W41" i="34"/>
  <c r="W4" i="34" s="1"/>
  <c r="W65" i="34"/>
  <c r="W5" i="34" s="1"/>
  <c r="V66" i="34"/>
  <c r="V67" i="34"/>
  <c r="V70" i="34" s="1"/>
  <c r="V71" i="34" s="1"/>
  <c r="W71" i="34" s="1"/>
  <c r="V69" i="34"/>
  <c r="V97" i="34" s="1"/>
  <c r="V92" i="34"/>
  <c r="W79" i="34"/>
  <c r="X26" i="34"/>
  <c r="V87" i="34"/>
  <c r="V81" i="34"/>
  <c r="V91" i="34" s="1"/>
  <c r="V89" i="34" s="1"/>
  <c r="M14" i="34"/>
  <c r="L15" i="34"/>
  <c r="L16" i="34"/>
  <c r="K17" i="34"/>
  <c r="K24" i="34" s="1"/>
  <c r="K18" i="34"/>
  <c r="K50" i="34"/>
  <c r="K34" i="34"/>
  <c r="J80" i="34"/>
  <c r="J84" i="34" s="1"/>
  <c r="J82" i="34"/>
  <c r="J20" i="34"/>
  <c r="J22" i="34"/>
  <c r="J64" i="34" s="1"/>
  <c r="J52" i="34"/>
  <c r="J56" i="34"/>
  <c r="J36" i="34"/>
  <c r="J44" i="34" s="1"/>
  <c r="J42" i="34" s="1"/>
  <c r="J40" i="34"/>
  <c r="I78" i="34"/>
  <c r="I6" i="34" s="1"/>
  <c r="I82" i="34"/>
  <c r="I80" i="34"/>
  <c r="I84" i="34" s="1"/>
  <c r="I21" i="34"/>
  <c r="I23" i="34"/>
  <c r="I64" i="34"/>
  <c r="I43" i="34"/>
  <c r="I41" i="34"/>
  <c r="I4" i="34" s="1"/>
  <c r="I60" i="34"/>
  <c r="I58" i="34" s="1"/>
  <c r="I112" i="34"/>
  <c r="M5" i="34" s="1"/>
  <c r="N5" i="34" s="1"/>
  <c r="I115" i="34"/>
  <c r="M7" i="34" s="1"/>
  <c r="N7" i="34" s="1"/>
  <c r="I118" i="34"/>
  <c r="M9" i="34" s="1"/>
  <c r="N9" i="34" s="1"/>
  <c r="I57" i="34"/>
  <c r="H94" i="34"/>
  <c r="H96" i="34" s="1"/>
  <c r="H106" i="34" s="1"/>
  <c r="H68" i="34"/>
  <c r="H76" i="34" s="1"/>
  <c r="H87" i="34"/>
  <c r="H81" i="34"/>
  <c r="H91" i="34" s="1"/>
  <c r="H89" i="34" s="1"/>
  <c r="J26" i="34"/>
  <c r="I79" i="34"/>
  <c r="G94" i="34"/>
  <c r="G96" i="34" s="1"/>
  <c r="G106" i="34" s="1"/>
  <c r="G104" i="34" s="1"/>
  <c r="G72" i="34"/>
  <c r="H72" i="34" s="1"/>
  <c r="H102" i="34" s="1"/>
  <c r="G68" i="34"/>
  <c r="G76" i="34" s="1"/>
  <c r="G74" i="34" s="1"/>
  <c r="G95" i="34"/>
  <c r="G99" i="34" s="1"/>
  <c r="I103" i="34"/>
  <c r="N103" i="34"/>
  <c r="BL36" i="34"/>
  <c r="BL44" i="34" s="1"/>
  <c r="BL42" i="34" s="1"/>
  <c r="BL40" i="34"/>
  <c r="BM34" i="34"/>
  <c r="BM35" i="34"/>
  <c r="BM38" i="34" s="1"/>
  <c r="BM39" i="34" s="1"/>
  <c r="BO37" i="34"/>
  <c r="BN32" i="34"/>
  <c r="AX40" i="34"/>
  <c r="AX36" i="34"/>
  <c r="AX44" i="34" s="1"/>
  <c r="AX42" i="34" s="1"/>
  <c r="AY34" i="34"/>
  <c r="AY35" i="34"/>
  <c r="AY38" i="34" s="1"/>
  <c r="AY39" i="34" s="1"/>
  <c r="AZ32" i="34"/>
  <c r="BA37" i="34"/>
  <c r="AM32" i="34"/>
  <c r="AN37" i="34"/>
  <c r="W117" i="34"/>
  <c r="AA8" i="34" s="1"/>
  <c r="AB8" i="34" s="1"/>
  <c r="W114" i="34"/>
  <c r="AA6" i="34" s="1"/>
  <c r="AB6" i="34" s="1"/>
  <c r="W111" i="34"/>
  <c r="AA4" i="34" s="1"/>
  <c r="AB4" i="34" s="1"/>
  <c r="I117" i="34"/>
  <c r="M8" i="34" s="1"/>
  <c r="N8" i="34" s="1"/>
  <c r="I114" i="34"/>
  <c r="M6" i="34" s="1"/>
  <c r="N6" i="34" s="1"/>
  <c r="I111" i="34"/>
  <c r="M4" i="34" s="1"/>
  <c r="N4" i="34" s="1"/>
  <c r="BL92" i="34"/>
  <c r="BL69" i="34"/>
  <c r="BL97" i="34" s="1"/>
  <c r="BL67" i="34"/>
  <c r="BL70" i="34" s="1"/>
  <c r="BL71" i="34" s="1"/>
  <c r="BM71" i="34" s="1"/>
  <c r="BL66" i="34"/>
  <c r="Y116" i="34"/>
  <c r="Y113" i="34"/>
  <c r="Y110" i="34"/>
  <c r="Y54" i="34"/>
  <c r="K116" i="34"/>
  <c r="K113" i="34"/>
  <c r="K110" i="34"/>
  <c r="K54" i="34"/>
  <c r="AK40" i="34"/>
  <c r="AK36" i="34"/>
  <c r="AK44" i="34" s="1"/>
  <c r="AK42" i="34" s="1"/>
  <c r="AI74" i="34"/>
  <c r="X55" i="34"/>
  <c r="Y55" i="34" s="1"/>
  <c r="Y39" i="34"/>
  <c r="AI104" i="34"/>
  <c r="U74" i="34"/>
  <c r="K39" i="34"/>
  <c r="U104" i="34"/>
  <c r="J55" i="34"/>
  <c r="K55" i="34" s="1"/>
  <c r="Z48" i="34"/>
  <c r="Z51" i="34" s="1"/>
  <c r="Z32" i="34"/>
  <c r="Z35" i="34" s="1"/>
  <c r="Z38" i="34" s="1"/>
  <c r="L48" i="34"/>
  <c r="L51" i="34" s="1"/>
  <c r="L32" i="34"/>
  <c r="L35" i="34" s="1"/>
  <c r="L38" i="34" s="1"/>
  <c r="BM33" i="34"/>
  <c r="BM7" i="34" s="1"/>
  <c r="AY33" i="34"/>
  <c r="AY7" i="34" s="1"/>
  <c r="AL35" i="34"/>
  <c r="AL38" i="34" s="1"/>
  <c r="AL34" i="34"/>
  <c r="AH102" i="34"/>
  <c r="AI72" i="34"/>
  <c r="T102" i="34"/>
  <c r="U72" i="34"/>
  <c r="U102" i="34" s="1"/>
  <c r="BM65" i="34"/>
  <c r="BM5" i="34" s="1"/>
  <c r="BR53" i="33"/>
  <c r="BP54" i="33"/>
  <c r="BP55" i="33" s="1"/>
  <c r="BP110" i="33"/>
  <c r="BP113" i="33"/>
  <c r="BP116" i="33"/>
  <c r="BD53" i="33"/>
  <c r="BB54" i="33"/>
  <c r="BB55" i="33" s="1"/>
  <c r="BB110" i="33"/>
  <c r="BB113" i="33"/>
  <c r="BB116" i="33"/>
  <c r="AP53" i="33"/>
  <c r="AN54" i="33"/>
  <c r="AN55" i="33" s="1"/>
  <c r="AN110" i="33"/>
  <c r="AN113" i="33"/>
  <c r="AN116" i="33"/>
  <c r="AB53" i="33"/>
  <c r="N53" i="33"/>
  <c r="AB37" i="33"/>
  <c r="N37" i="33"/>
  <c r="BQ14" i="33"/>
  <c r="BQ48" i="33" s="1"/>
  <c r="BQ51" i="33" s="1"/>
  <c r="BP15" i="33"/>
  <c r="BP16" i="33"/>
  <c r="BO17" i="33"/>
  <c r="BO24" i="33" s="1"/>
  <c r="BO18" i="33"/>
  <c r="BO50" i="33"/>
  <c r="BN80" i="33"/>
  <c r="BN84" i="33" s="1"/>
  <c r="BN82" i="33"/>
  <c r="BN20" i="33"/>
  <c r="BN22" i="33" s="1"/>
  <c r="BN52" i="33"/>
  <c r="BN56" i="33"/>
  <c r="BM78" i="33"/>
  <c r="BM6" i="33" s="1"/>
  <c r="BM82" i="33"/>
  <c r="BM80" i="33"/>
  <c r="BM84" i="33" s="1"/>
  <c r="BM21" i="33"/>
  <c r="BM23" i="33"/>
  <c r="BM64" i="33"/>
  <c r="BM60" i="33"/>
  <c r="BM58" i="33" s="1"/>
  <c r="BM112" i="33"/>
  <c r="BQ5" i="33" s="1"/>
  <c r="BR5" i="33" s="1"/>
  <c r="BM115" i="33"/>
  <c r="BQ7" i="33" s="1"/>
  <c r="BR7" i="33" s="1"/>
  <c r="BM118" i="33"/>
  <c r="BQ9" i="33" s="1"/>
  <c r="BR9" i="33" s="1"/>
  <c r="BM57" i="33"/>
  <c r="BL94" i="33"/>
  <c r="BL96" i="33" s="1"/>
  <c r="BL106" i="33" s="1"/>
  <c r="BL68" i="33"/>
  <c r="BL76" i="33" s="1"/>
  <c r="BK94" i="33"/>
  <c r="BK96" i="33" s="1"/>
  <c r="BK106" i="33" s="1"/>
  <c r="BK104" i="33" s="1"/>
  <c r="BK72" i="33"/>
  <c r="BL72" i="33" s="1"/>
  <c r="BL102" i="33" s="1"/>
  <c r="BK68" i="33"/>
  <c r="BK76" i="33" s="1"/>
  <c r="BK74" i="33" s="1"/>
  <c r="BK95" i="33"/>
  <c r="BK99" i="33" s="1"/>
  <c r="BN26" i="33"/>
  <c r="BM79" i="33"/>
  <c r="BL81" i="33"/>
  <c r="BL91" i="33" s="1"/>
  <c r="BL89" i="33" s="1"/>
  <c r="BL87" i="33"/>
  <c r="BC14" i="33"/>
  <c r="BC48" i="33" s="1"/>
  <c r="BC51" i="33" s="1"/>
  <c r="BB15" i="33"/>
  <c r="BB16" i="33"/>
  <c r="BA17" i="33"/>
  <c r="BA24" i="33" s="1"/>
  <c r="BA18" i="33"/>
  <c r="BA50" i="33"/>
  <c r="AZ80" i="33"/>
  <c r="AZ84" i="33" s="1"/>
  <c r="AZ82" i="33"/>
  <c r="AZ20" i="33"/>
  <c r="AZ22" i="33"/>
  <c r="AZ64" i="33" s="1"/>
  <c r="AZ52" i="33"/>
  <c r="AZ56" i="33"/>
  <c r="AY78" i="33"/>
  <c r="AY6" i="33" s="1"/>
  <c r="AY82" i="33"/>
  <c r="AY80" i="33"/>
  <c r="AY84" i="33" s="1"/>
  <c r="AY23" i="33"/>
  <c r="AY64" i="33"/>
  <c r="AY21" i="33"/>
  <c r="AY60" i="33"/>
  <c r="AY58" i="33" s="1"/>
  <c r="AY112" i="33"/>
  <c r="BC5" i="33" s="1"/>
  <c r="BD5" i="33" s="1"/>
  <c r="AY115" i="33"/>
  <c r="BC7" i="33" s="1"/>
  <c r="BD7" i="33" s="1"/>
  <c r="AY118" i="33"/>
  <c r="BC9" i="33" s="1"/>
  <c r="BD9" i="33" s="1"/>
  <c r="AY57" i="33"/>
  <c r="AX94" i="33"/>
  <c r="AX96" i="33" s="1"/>
  <c r="AX106" i="33" s="1"/>
  <c r="AX68" i="33"/>
  <c r="AX76" i="33" s="1"/>
  <c r="AW94" i="33"/>
  <c r="AW96" i="33" s="1"/>
  <c r="AW106" i="33" s="1"/>
  <c r="AW104" i="33" s="1"/>
  <c r="AW72" i="33"/>
  <c r="AX72" i="33" s="1"/>
  <c r="AX102" i="33" s="1"/>
  <c r="AW68" i="33"/>
  <c r="AW76" i="33" s="1"/>
  <c r="AW74" i="33" s="1"/>
  <c r="AW95" i="33"/>
  <c r="AW99" i="33" s="1"/>
  <c r="AZ26" i="33"/>
  <c r="AY79" i="33"/>
  <c r="AX87" i="33"/>
  <c r="AX81" i="33"/>
  <c r="AX91" i="33" s="1"/>
  <c r="AX89" i="33" s="1"/>
  <c r="AO14" i="33"/>
  <c r="AO48" i="33" s="1"/>
  <c r="AO51" i="33" s="1"/>
  <c r="AN15" i="33"/>
  <c r="AN16" i="33"/>
  <c r="AM17" i="33"/>
  <c r="AM24" i="33" s="1"/>
  <c r="AM18" i="33"/>
  <c r="AM50" i="33"/>
  <c r="AL80" i="33"/>
  <c r="AL84" i="33" s="1"/>
  <c r="AL82" i="33"/>
  <c r="AL20" i="33"/>
  <c r="AL22" i="33" s="1"/>
  <c r="AL64" i="33" s="1"/>
  <c r="AL36" i="33"/>
  <c r="AL44" i="33" s="1"/>
  <c r="AL52" i="33"/>
  <c r="AL56" i="33"/>
  <c r="AK78" i="33"/>
  <c r="AK6" i="33" s="1"/>
  <c r="AK82" i="33"/>
  <c r="AK80" i="33"/>
  <c r="AK84" i="33" s="1"/>
  <c r="AK23" i="33"/>
  <c r="AK64" i="33"/>
  <c r="AK21" i="33"/>
  <c r="AK60" i="33"/>
  <c r="AK58" i="33" s="1"/>
  <c r="AK112" i="33"/>
  <c r="AO5" i="33" s="1"/>
  <c r="AP5" i="33" s="1"/>
  <c r="AK115" i="33"/>
  <c r="AO7" i="33" s="1"/>
  <c r="AP7" i="33" s="1"/>
  <c r="AK118" i="33"/>
  <c r="AO9" i="33" s="1"/>
  <c r="AP9" i="33" s="1"/>
  <c r="AK57" i="33"/>
  <c r="AJ94" i="33"/>
  <c r="AJ96" i="33" s="1"/>
  <c r="AJ106" i="33" s="1"/>
  <c r="AJ68" i="33"/>
  <c r="AJ76" i="33" s="1"/>
  <c r="AK79" i="33"/>
  <c r="AL26" i="33"/>
  <c r="AJ81" i="33"/>
  <c r="AJ91" i="33" s="1"/>
  <c r="AJ89" i="33" s="1"/>
  <c r="AJ87" i="33"/>
  <c r="AA14" i="33"/>
  <c r="Z15" i="33"/>
  <c r="Z16" i="33"/>
  <c r="Y17" i="33"/>
  <c r="Y24" i="33" s="1"/>
  <c r="Y18" i="33"/>
  <c r="Y34" i="33"/>
  <c r="Y50" i="33"/>
  <c r="X80" i="33"/>
  <c r="X84" i="33" s="1"/>
  <c r="X82" i="33"/>
  <c r="X20" i="33"/>
  <c r="X22" i="33"/>
  <c r="X64" i="33" s="1"/>
  <c r="X52" i="33"/>
  <c r="X56" i="33"/>
  <c r="X40" i="33"/>
  <c r="X36" i="33"/>
  <c r="X44" i="33" s="1"/>
  <c r="X42" i="33" s="1"/>
  <c r="W78" i="33"/>
  <c r="W6" i="33" s="1"/>
  <c r="W80" i="33"/>
  <c r="W84" i="33" s="1"/>
  <c r="W82" i="33"/>
  <c r="W21" i="33"/>
  <c r="W41" i="33"/>
  <c r="W4" i="33" s="1"/>
  <c r="W43" i="33"/>
  <c r="W60" i="33"/>
  <c r="W58" i="33" s="1"/>
  <c r="W112" i="33"/>
  <c r="AA5" i="33" s="1"/>
  <c r="AB5" i="33" s="1"/>
  <c r="W115" i="33"/>
  <c r="AA7" i="33" s="1"/>
  <c r="AB7" i="33" s="1"/>
  <c r="W118" i="33"/>
  <c r="AA9" i="33" s="1"/>
  <c r="AB9" i="33" s="1"/>
  <c r="W57" i="33"/>
  <c r="V66" i="33"/>
  <c r="V67" i="33"/>
  <c r="V70" i="33" s="1"/>
  <c r="V71" i="33" s="1"/>
  <c r="V69" i="33"/>
  <c r="V97" i="33" s="1"/>
  <c r="V92" i="33"/>
  <c r="V81" i="33"/>
  <c r="V91" i="33" s="1"/>
  <c r="V89" i="33" s="1"/>
  <c r="V87" i="33"/>
  <c r="X26" i="33"/>
  <c r="W79" i="33"/>
  <c r="M14" i="33"/>
  <c r="L15" i="33"/>
  <c r="L16" i="33"/>
  <c r="K17" i="33"/>
  <c r="K24" i="33" s="1"/>
  <c r="K18" i="33"/>
  <c r="K50" i="33"/>
  <c r="K34" i="33"/>
  <c r="J80" i="33"/>
  <c r="J84" i="33" s="1"/>
  <c r="J82" i="33"/>
  <c r="J20" i="33"/>
  <c r="J22" i="33"/>
  <c r="J64" i="33" s="1"/>
  <c r="J36" i="33"/>
  <c r="J44" i="33" s="1"/>
  <c r="J42" i="33" s="1"/>
  <c r="J40" i="33"/>
  <c r="J52" i="33"/>
  <c r="J56" i="33"/>
  <c r="I78" i="33"/>
  <c r="I6" i="33" s="1"/>
  <c r="I80" i="33"/>
  <c r="I84" i="33" s="1"/>
  <c r="I82" i="33"/>
  <c r="I21" i="33"/>
  <c r="I23" i="33"/>
  <c r="I64" i="33"/>
  <c r="I43" i="33"/>
  <c r="I41" i="33"/>
  <c r="I4" i="33" s="1"/>
  <c r="I60" i="33"/>
  <c r="I58" i="33" s="1"/>
  <c r="I112" i="33"/>
  <c r="M5" i="33" s="1"/>
  <c r="N5" i="33" s="1"/>
  <c r="I115" i="33"/>
  <c r="M7" i="33" s="1"/>
  <c r="N7" i="33" s="1"/>
  <c r="I118" i="33"/>
  <c r="M9" i="33" s="1"/>
  <c r="N9" i="33" s="1"/>
  <c r="I57" i="33"/>
  <c r="H94" i="33"/>
  <c r="H96" i="33" s="1"/>
  <c r="H106" i="33" s="1"/>
  <c r="H68" i="33"/>
  <c r="H76" i="33" s="1"/>
  <c r="G94" i="33"/>
  <c r="G96" i="33" s="1"/>
  <c r="G106" i="33" s="1"/>
  <c r="G104" i="33" s="1"/>
  <c r="G72" i="33"/>
  <c r="H72" i="33" s="1"/>
  <c r="H102" i="33" s="1"/>
  <c r="G68" i="33"/>
  <c r="G76" i="33" s="1"/>
  <c r="G74" i="33" s="1"/>
  <c r="G95" i="33"/>
  <c r="G99" i="33" s="1"/>
  <c r="I79" i="33"/>
  <c r="J26" i="33"/>
  <c r="H87" i="33"/>
  <c r="H81" i="33"/>
  <c r="H91" i="33" s="1"/>
  <c r="H89" i="33" s="1"/>
  <c r="BL36" i="33"/>
  <c r="BL44" i="33" s="1"/>
  <c r="BL42" i="33" s="1"/>
  <c r="BL40" i="33"/>
  <c r="BO37" i="33"/>
  <c r="BN32" i="33"/>
  <c r="BM34" i="33"/>
  <c r="BM35" i="33"/>
  <c r="BM38" i="33" s="1"/>
  <c r="BM39" i="33" s="1"/>
  <c r="AX40" i="33"/>
  <c r="AX36" i="33"/>
  <c r="AX44" i="33" s="1"/>
  <c r="AX42" i="33" s="1"/>
  <c r="AY34" i="33"/>
  <c r="AY35" i="33"/>
  <c r="AY38" i="33" s="1"/>
  <c r="AY39" i="33" s="1"/>
  <c r="AZ32" i="33"/>
  <c r="BA37" i="33"/>
  <c r="AL35" i="33"/>
  <c r="AL38" i="33" s="1"/>
  <c r="AL39" i="33" s="1"/>
  <c r="AN37" i="33"/>
  <c r="AM32" i="33"/>
  <c r="W117" i="33"/>
  <c r="AA8" i="33" s="1"/>
  <c r="AB8" i="33" s="1"/>
  <c r="W114" i="33"/>
  <c r="AA6" i="33" s="1"/>
  <c r="AB6" i="33" s="1"/>
  <c r="W111" i="33"/>
  <c r="AA4" i="33" s="1"/>
  <c r="AB4" i="33" s="1"/>
  <c r="I117" i="33"/>
  <c r="M8" i="33" s="1"/>
  <c r="N8" i="33" s="1"/>
  <c r="I114" i="33"/>
  <c r="M6" i="33" s="1"/>
  <c r="N6" i="33" s="1"/>
  <c r="I111" i="33"/>
  <c r="M4" i="33" s="1"/>
  <c r="N4" i="33" s="1"/>
  <c r="AI94" i="33"/>
  <c r="AI96" i="33" s="1"/>
  <c r="AI106" i="33" s="1"/>
  <c r="AI104" i="33" s="1"/>
  <c r="AI72" i="33"/>
  <c r="AI68" i="33"/>
  <c r="AI76" i="33" s="1"/>
  <c r="AI74" i="33" s="1"/>
  <c r="Y116" i="33"/>
  <c r="Y113" i="33"/>
  <c r="Y110" i="33"/>
  <c r="Y54" i="33"/>
  <c r="K54" i="33"/>
  <c r="K116" i="33"/>
  <c r="K113" i="33"/>
  <c r="K110" i="33"/>
  <c r="AK36" i="33"/>
  <c r="AK44" i="33" s="1"/>
  <c r="AK42" i="33" s="1"/>
  <c r="AK40" i="33"/>
  <c r="J55" i="33"/>
  <c r="K55" i="33" s="1"/>
  <c r="Y39" i="33"/>
  <c r="U74" i="33"/>
  <c r="K39" i="33"/>
  <c r="AI101" i="33"/>
  <c r="AJ101" i="33" s="1"/>
  <c r="U104" i="33"/>
  <c r="X55" i="33"/>
  <c r="Y55" i="33" s="1"/>
  <c r="Z48" i="33"/>
  <c r="Z51" i="33" s="1"/>
  <c r="Z32" i="33"/>
  <c r="Z35" i="33" s="1"/>
  <c r="Z38" i="33" s="1"/>
  <c r="W23" i="33"/>
  <c r="W64" i="33"/>
  <c r="L32" i="33"/>
  <c r="L35" i="33" s="1"/>
  <c r="L38" i="33" s="1"/>
  <c r="L48" i="33"/>
  <c r="L51" i="33" s="1"/>
  <c r="AY33" i="33"/>
  <c r="AY7" i="33" s="1"/>
  <c r="AH102" i="33"/>
  <c r="T102" i="33"/>
  <c r="U72" i="33"/>
  <c r="U102" i="33" s="1"/>
  <c r="BJ101" i="31"/>
  <c r="BK101" i="31" s="1"/>
  <c r="AH101" i="31"/>
  <c r="AI101" i="31" s="1"/>
  <c r="BK104" i="31"/>
  <c r="BR53" i="31"/>
  <c r="BP54" i="31"/>
  <c r="BP55" i="31" s="1"/>
  <c r="BP110" i="31"/>
  <c r="BP113" i="31"/>
  <c r="BP116" i="31"/>
  <c r="BD53" i="31"/>
  <c r="BB54" i="31"/>
  <c r="BB55" i="31" s="1"/>
  <c r="BB110" i="31"/>
  <c r="BB113" i="31"/>
  <c r="BB116" i="31"/>
  <c r="AP53" i="31"/>
  <c r="AN54" i="31"/>
  <c r="AN55" i="31" s="1"/>
  <c r="AN110" i="31"/>
  <c r="AN113" i="31"/>
  <c r="AN116" i="31"/>
  <c r="AB53" i="31"/>
  <c r="Z54" i="31"/>
  <c r="Z55" i="31" s="1"/>
  <c r="Z110" i="31"/>
  <c r="Z113" i="31"/>
  <c r="Z116" i="31"/>
  <c r="N53" i="31"/>
  <c r="N37" i="31"/>
  <c r="BL66" i="31"/>
  <c r="BL67" i="31"/>
  <c r="BL70" i="31" s="1"/>
  <c r="BL71" i="31" s="1"/>
  <c r="BL69" i="31"/>
  <c r="BL97" i="31" s="1"/>
  <c r="BL92" i="31"/>
  <c r="BN20" i="31"/>
  <c r="BN22" i="31"/>
  <c r="BN64" i="31" s="1"/>
  <c r="BN52" i="31"/>
  <c r="BN56" i="31"/>
  <c r="BN77" i="31"/>
  <c r="BQ14" i="31"/>
  <c r="BQ48" i="31" s="1"/>
  <c r="BQ51" i="31" s="1"/>
  <c r="BP15" i="31"/>
  <c r="BP16" i="31"/>
  <c r="BO17" i="31"/>
  <c r="BO24" i="31" s="1"/>
  <c r="BO77" i="31" s="1"/>
  <c r="BO18" i="31"/>
  <c r="BO50" i="31"/>
  <c r="BM60" i="31"/>
  <c r="BM58" i="31" s="1"/>
  <c r="BM59" i="31" s="1"/>
  <c r="BM112" i="31"/>
  <c r="BQ5" i="31" s="1"/>
  <c r="BR5" i="31" s="1"/>
  <c r="BM115" i="31"/>
  <c r="BQ7" i="31" s="1"/>
  <c r="BR7" i="31" s="1"/>
  <c r="BM118" i="31"/>
  <c r="BQ9" i="31" s="1"/>
  <c r="BR9" i="31" s="1"/>
  <c r="BN26" i="31"/>
  <c r="BM79" i="31"/>
  <c r="BL81" i="31"/>
  <c r="BL91" i="31" s="1"/>
  <c r="BL89" i="31" s="1"/>
  <c r="BL87" i="31"/>
  <c r="BC14" i="31"/>
  <c r="BC48" i="31" s="1"/>
  <c r="BC51" i="31" s="1"/>
  <c r="BB15" i="31"/>
  <c r="BB16" i="31"/>
  <c r="BA17" i="31"/>
  <c r="BA24" i="31" s="1"/>
  <c r="BA18" i="31"/>
  <c r="BA50" i="31"/>
  <c r="AZ20" i="31"/>
  <c r="AZ22" i="31" s="1"/>
  <c r="AZ80" i="31"/>
  <c r="AZ84" i="31" s="1"/>
  <c r="AZ82" i="31"/>
  <c r="AZ52" i="31"/>
  <c r="AZ56" i="31"/>
  <c r="AY23" i="31"/>
  <c r="AY64" i="31"/>
  <c r="AY21" i="31"/>
  <c r="AY60" i="31"/>
  <c r="AY58" i="31" s="1"/>
  <c r="AY112" i="31"/>
  <c r="BC5" i="31" s="1"/>
  <c r="BD5" i="31" s="1"/>
  <c r="AY115" i="31"/>
  <c r="BC7" i="31" s="1"/>
  <c r="BD7" i="31" s="1"/>
  <c r="AY118" i="31"/>
  <c r="BC9" i="31" s="1"/>
  <c r="BD9" i="31" s="1"/>
  <c r="AY57" i="31"/>
  <c r="AY78" i="31"/>
  <c r="AY6" i="31" s="1"/>
  <c r="AY80" i="31"/>
  <c r="AY84" i="31" s="1"/>
  <c r="AY82" i="31"/>
  <c r="AX68" i="31"/>
  <c r="AX76" i="31" s="1"/>
  <c r="AW94" i="31"/>
  <c r="AW96" i="31" s="1"/>
  <c r="AW106" i="31" s="1"/>
  <c r="AW104" i="31" s="1"/>
  <c r="AW72" i="31"/>
  <c r="AX72" i="31" s="1"/>
  <c r="AW68" i="31"/>
  <c r="AW76" i="31" s="1"/>
  <c r="AW74" i="31" s="1"/>
  <c r="AW95" i="31"/>
  <c r="AW99" i="31" s="1"/>
  <c r="AX81" i="31"/>
  <c r="AX91" i="31" s="1"/>
  <c r="AX89" i="31" s="1"/>
  <c r="AX87" i="31"/>
  <c r="AZ26" i="31"/>
  <c r="AY79" i="31"/>
  <c r="AJ81" i="31"/>
  <c r="AJ91" i="31" s="1"/>
  <c r="AJ89" i="31" s="1"/>
  <c r="AJ87" i="31"/>
  <c r="AL26" i="31"/>
  <c r="AK79" i="31"/>
  <c r="AO14" i="31"/>
  <c r="AO48" i="31" s="1"/>
  <c r="AO51" i="31" s="1"/>
  <c r="AN15" i="31"/>
  <c r="AN16" i="31"/>
  <c r="AM18" i="31"/>
  <c r="AM50" i="31"/>
  <c r="AM17" i="31"/>
  <c r="AM24" i="31" s="1"/>
  <c r="AM77" i="31" s="1"/>
  <c r="AL77" i="31"/>
  <c r="AL20" i="31"/>
  <c r="AL22" i="31"/>
  <c r="AL52" i="31"/>
  <c r="AL56" i="31"/>
  <c r="AK60" i="31"/>
  <c r="AK58" i="31" s="1"/>
  <c r="AK112" i="31"/>
  <c r="AO5" i="31" s="1"/>
  <c r="AP5" i="31" s="1"/>
  <c r="AK115" i="31"/>
  <c r="AO7" i="31" s="1"/>
  <c r="AP7" i="31" s="1"/>
  <c r="AK118" i="31"/>
  <c r="AO9" i="31" s="1"/>
  <c r="AP9" i="31" s="1"/>
  <c r="AK66" i="31"/>
  <c r="AK67" i="31"/>
  <c r="AK70" i="31" s="1"/>
  <c r="AK69" i="31"/>
  <c r="AK97" i="31" s="1"/>
  <c r="AK92" i="31"/>
  <c r="AK95" i="31" s="1"/>
  <c r="AK99" i="31" s="1"/>
  <c r="AK85" i="31"/>
  <c r="AJ86" i="31"/>
  <c r="AK86" i="31" s="1"/>
  <c r="AK83" i="31"/>
  <c r="AK65" i="31"/>
  <c r="AK5" i="31" s="1"/>
  <c r="AJ66" i="31"/>
  <c r="AJ67" i="31"/>
  <c r="AJ70" i="31" s="1"/>
  <c r="AJ71" i="31" s="1"/>
  <c r="AK71" i="31" s="1"/>
  <c r="AJ69" i="31"/>
  <c r="AJ97" i="31" s="1"/>
  <c r="AJ92" i="31"/>
  <c r="AK59" i="31"/>
  <c r="W78" i="31"/>
  <c r="W6" i="31" s="1"/>
  <c r="W80" i="31"/>
  <c r="W84" i="31" s="1"/>
  <c r="W82" i="31"/>
  <c r="W21" i="31"/>
  <c r="W66" i="31"/>
  <c r="W67" i="31"/>
  <c r="W70" i="31" s="1"/>
  <c r="W69" i="31"/>
  <c r="W97" i="31" s="1"/>
  <c r="W92" i="31"/>
  <c r="W95" i="31" s="1"/>
  <c r="W99" i="31" s="1"/>
  <c r="W60" i="31"/>
  <c r="W58" i="31" s="1"/>
  <c r="W112" i="31"/>
  <c r="AA5" i="31" s="1"/>
  <c r="AB5" i="31" s="1"/>
  <c r="W115" i="31"/>
  <c r="AA7" i="31" s="1"/>
  <c r="AB7" i="31" s="1"/>
  <c r="W118" i="31"/>
  <c r="AA9" i="31" s="1"/>
  <c r="AB9" i="31" s="1"/>
  <c r="W57" i="31"/>
  <c r="X20" i="31"/>
  <c r="X22" i="31"/>
  <c r="X52" i="31"/>
  <c r="X56" i="31"/>
  <c r="Y17" i="31"/>
  <c r="Y24" i="31" s="1"/>
  <c r="Y77" i="31" s="1"/>
  <c r="Y18" i="31"/>
  <c r="Y50" i="31"/>
  <c r="AA14" i="31"/>
  <c r="AA48" i="31" s="1"/>
  <c r="AA51" i="31" s="1"/>
  <c r="Z16" i="31"/>
  <c r="Z15" i="31"/>
  <c r="U94" i="31"/>
  <c r="U96" i="31" s="1"/>
  <c r="U106" i="31" s="1"/>
  <c r="U104" i="31" s="1"/>
  <c r="U72" i="31"/>
  <c r="U68" i="31"/>
  <c r="U76" i="31" s="1"/>
  <c r="U74" i="31" s="1"/>
  <c r="U95" i="31"/>
  <c r="U99" i="31" s="1"/>
  <c r="W79" i="31"/>
  <c r="X26" i="31"/>
  <c r="V81" i="31"/>
  <c r="V91" i="31" s="1"/>
  <c r="V89" i="31" s="1"/>
  <c r="V87" i="31"/>
  <c r="H81" i="31"/>
  <c r="H91" i="31" s="1"/>
  <c r="H89" i="31" s="1"/>
  <c r="H87" i="31"/>
  <c r="J26" i="31"/>
  <c r="I79" i="31"/>
  <c r="K17" i="31"/>
  <c r="K24" i="31" s="1"/>
  <c r="K77" i="31" s="1"/>
  <c r="K18" i="31"/>
  <c r="K34" i="31"/>
  <c r="K50" i="31"/>
  <c r="M14" i="31"/>
  <c r="L16" i="31"/>
  <c r="L15" i="31"/>
  <c r="J77" i="31"/>
  <c r="J20" i="31"/>
  <c r="J22" i="31"/>
  <c r="J36" i="31"/>
  <c r="J44" i="31" s="1"/>
  <c r="J52" i="31"/>
  <c r="I66" i="31"/>
  <c r="I67" i="31"/>
  <c r="I70" i="31" s="1"/>
  <c r="I69" i="31"/>
  <c r="I97" i="31" s="1"/>
  <c r="I92" i="31"/>
  <c r="I95" i="31" s="1"/>
  <c r="I99" i="31" s="1"/>
  <c r="I85" i="31"/>
  <c r="H86" i="31"/>
  <c r="I86" i="31" s="1"/>
  <c r="I83" i="31"/>
  <c r="Z37" i="31"/>
  <c r="Y32" i="31"/>
  <c r="Y34" i="31" s="1"/>
  <c r="BN37" i="31"/>
  <c r="BM32" i="31"/>
  <c r="BL34" i="31"/>
  <c r="BL35" i="31"/>
  <c r="BL38" i="31" s="1"/>
  <c r="BL39" i="31" s="1"/>
  <c r="BK40" i="31"/>
  <c r="BK36" i="31"/>
  <c r="BK44" i="31" s="1"/>
  <c r="BK42" i="31" s="1"/>
  <c r="AZ37" i="31"/>
  <c r="AY32" i="31"/>
  <c r="AX34" i="31"/>
  <c r="AX94" i="31" s="1"/>
  <c r="AX96" i="31" s="1"/>
  <c r="AX106" i="31" s="1"/>
  <c r="AX35" i="31"/>
  <c r="AX38" i="31" s="1"/>
  <c r="AX39" i="31" s="1"/>
  <c r="AW40" i="31"/>
  <c r="AW36" i="31"/>
  <c r="AW44" i="31" s="1"/>
  <c r="AW42" i="31" s="1"/>
  <c r="AM37" i="31"/>
  <c r="AL32" i="31"/>
  <c r="AK33" i="31"/>
  <c r="AK7" i="31" s="1"/>
  <c r="AK34" i="31"/>
  <c r="AK35" i="31"/>
  <c r="AK38" i="31" s="1"/>
  <c r="AK39" i="31" s="1"/>
  <c r="AJ40" i="31"/>
  <c r="AJ36" i="31"/>
  <c r="AJ44" i="31" s="1"/>
  <c r="AJ42" i="31" s="1"/>
  <c r="F95" i="31"/>
  <c r="F99" i="31" s="1"/>
  <c r="F94" i="31"/>
  <c r="F96" i="31" s="1"/>
  <c r="F106" i="31" s="1"/>
  <c r="F72" i="31"/>
  <c r="F68" i="31"/>
  <c r="F76" i="31" s="1"/>
  <c r="W41" i="31"/>
  <c r="W4" i="31" s="1"/>
  <c r="V92" i="31"/>
  <c r="V69" i="31"/>
  <c r="V97" i="31" s="1"/>
  <c r="V67" i="31"/>
  <c r="V70" i="31" s="1"/>
  <c r="V71" i="31" s="1"/>
  <c r="W71" i="31" s="1"/>
  <c r="V66" i="31"/>
  <c r="K116" i="31"/>
  <c r="K113" i="31"/>
  <c r="K110" i="31"/>
  <c r="K54" i="31"/>
  <c r="K55" i="31" s="1"/>
  <c r="I40" i="31"/>
  <c r="J40" i="31" s="1"/>
  <c r="I36" i="31"/>
  <c r="I44" i="31" s="1"/>
  <c r="I42" i="31" s="1"/>
  <c r="I56" i="31"/>
  <c r="J56" i="31" s="1"/>
  <c r="I52" i="31"/>
  <c r="H92" i="31"/>
  <c r="H69" i="31"/>
  <c r="H97" i="31" s="1"/>
  <c r="H67" i="31"/>
  <c r="H70" i="31" s="1"/>
  <c r="H71" i="31" s="1"/>
  <c r="I71" i="31" s="1"/>
  <c r="H66" i="31"/>
  <c r="BL86" i="31"/>
  <c r="BM86" i="31" s="1"/>
  <c r="BK74" i="31"/>
  <c r="AI104" i="31"/>
  <c r="AI74" i="31"/>
  <c r="W42" i="31"/>
  <c r="BM64" i="31"/>
  <c r="BM65" i="31" s="1"/>
  <c r="BM5" i="31" s="1"/>
  <c r="BM23" i="31"/>
  <c r="X77" i="31"/>
  <c r="L48" i="31"/>
  <c r="L51" i="31" s="1"/>
  <c r="L32" i="31"/>
  <c r="L35" i="31" s="1"/>
  <c r="L38" i="31" s="1"/>
  <c r="L39" i="31" s="1"/>
  <c r="X35" i="31"/>
  <c r="X38" i="31" s="1"/>
  <c r="X34" i="31"/>
  <c r="BJ102" i="31"/>
  <c r="BK72" i="31"/>
  <c r="AH102" i="31"/>
  <c r="AI72" i="31"/>
  <c r="BM83" i="31"/>
  <c r="BM85" i="31"/>
  <c r="I111" i="31"/>
  <c r="M4" i="31" s="1"/>
  <c r="N4" i="31" s="1"/>
  <c r="I114" i="31"/>
  <c r="M6" i="31" s="1"/>
  <c r="N6" i="31" s="1"/>
  <c r="I117" i="31"/>
  <c r="M8" i="31" s="1"/>
  <c r="N8" i="31" s="1"/>
  <c r="W65" i="31"/>
  <c r="W5" i="31" s="1"/>
  <c r="I65" i="31"/>
  <c r="I5" i="31" s="1"/>
  <c r="T101" i="30"/>
  <c r="U101" i="30" s="1"/>
  <c r="F101" i="30"/>
  <c r="BR53" i="30"/>
  <c r="BP54" i="30"/>
  <c r="BP55" i="30" s="1"/>
  <c r="BP110" i="30"/>
  <c r="BP113" i="30"/>
  <c r="BP116" i="30"/>
  <c r="BD53" i="30"/>
  <c r="BB54" i="30"/>
  <c r="BB55" i="30" s="1"/>
  <c r="BB110" i="30"/>
  <c r="BB113" i="30"/>
  <c r="BB116" i="30"/>
  <c r="AP53" i="30"/>
  <c r="AN54" i="30"/>
  <c r="AN55" i="30" s="1"/>
  <c r="AN110" i="30"/>
  <c r="AN113" i="30"/>
  <c r="AN116" i="30"/>
  <c r="AB53" i="30"/>
  <c r="N53" i="30"/>
  <c r="AB37" i="30"/>
  <c r="N37" i="30"/>
  <c r="BM79" i="30"/>
  <c r="BN26" i="30"/>
  <c r="BL81" i="30"/>
  <c r="BL91" i="30" s="1"/>
  <c r="BL89" i="30" s="1"/>
  <c r="BL87" i="30"/>
  <c r="BQ14" i="30"/>
  <c r="BQ48" i="30" s="1"/>
  <c r="BQ51" i="30" s="1"/>
  <c r="BP15" i="30"/>
  <c r="BP16" i="30"/>
  <c r="BO17" i="30"/>
  <c r="BO24" i="30" s="1"/>
  <c r="BO77" i="30" s="1"/>
  <c r="BO18" i="30"/>
  <c r="BO50" i="30"/>
  <c r="BN77" i="30"/>
  <c r="BN52" i="30"/>
  <c r="BN56" i="30"/>
  <c r="BN20" i="30"/>
  <c r="BN22" i="30" s="1"/>
  <c r="BN64" i="30" s="1"/>
  <c r="BM60" i="30"/>
  <c r="BM58" i="30" s="1"/>
  <c r="BM112" i="30"/>
  <c r="BQ5" i="30" s="1"/>
  <c r="BR5" i="30" s="1"/>
  <c r="BM115" i="30"/>
  <c r="BQ7" i="30" s="1"/>
  <c r="BR7" i="30" s="1"/>
  <c r="BM118" i="30"/>
  <c r="BQ9" i="30" s="1"/>
  <c r="BR9" i="30" s="1"/>
  <c r="BM57" i="30"/>
  <c r="BM85" i="30"/>
  <c r="BL86" i="30"/>
  <c r="BM86" i="30" s="1"/>
  <c r="BM83" i="30"/>
  <c r="AY79" i="30"/>
  <c r="AZ26" i="30"/>
  <c r="AX81" i="30"/>
  <c r="AX91" i="30" s="1"/>
  <c r="AX89" i="30" s="1"/>
  <c r="AX87" i="30"/>
  <c r="BC14" i="30"/>
  <c r="BC48" i="30" s="1"/>
  <c r="BC51" i="30" s="1"/>
  <c r="BB15" i="30"/>
  <c r="BB16" i="30"/>
  <c r="BA17" i="30"/>
  <c r="BA24" i="30" s="1"/>
  <c r="BA77" i="30" s="1"/>
  <c r="BA18" i="30"/>
  <c r="BA50" i="30" s="1"/>
  <c r="AZ77" i="30"/>
  <c r="AZ52" i="30"/>
  <c r="AZ56" i="30"/>
  <c r="AZ20" i="30"/>
  <c r="AZ22" i="30"/>
  <c r="AZ64" i="30" s="1"/>
  <c r="AY23" i="30"/>
  <c r="AY64" i="30"/>
  <c r="AY60" i="30"/>
  <c r="AY58" i="30" s="1"/>
  <c r="AY112" i="30"/>
  <c r="BC5" i="30" s="1"/>
  <c r="BD5" i="30" s="1"/>
  <c r="AY115" i="30"/>
  <c r="BC7" i="30" s="1"/>
  <c r="BD7" i="30" s="1"/>
  <c r="AY118" i="30"/>
  <c r="BC9" i="30" s="1"/>
  <c r="BD9" i="30" s="1"/>
  <c r="AY83" i="30"/>
  <c r="AX86" i="30"/>
  <c r="AY86" i="30" s="1"/>
  <c r="AY85" i="30"/>
  <c r="AY59" i="30"/>
  <c r="AX94" i="30"/>
  <c r="AX96" i="30" s="1"/>
  <c r="AX106" i="30" s="1"/>
  <c r="AX104" i="30" s="1"/>
  <c r="AX68" i="30"/>
  <c r="AX76" i="30" s="1"/>
  <c r="AX74" i="30" s="1"/>
  <c r="AL26" i="30"/>
  <c r="AK79" i="30"/>
  <c r="AJ81" i="30"/>
  <c r="AJ91" i="30" s="1"/>
  <c r="AJ89" i="30" s="1"/>
  <c r="AJ87" i="30"/>
  <c r="AO14" i="30"/>
  <c r="AO48" i="30" s="1"/>
  <c r="AO51" i="30" s="1"/>
  <c r="AN15" i="30"/>
  <c r="AN16" i="30"/>
  <c r="AM17" i="30"/>
  <c r="AM24" i="30" s="1"/>
  <c r="AM77" i="30" s="1"/>
  <c r="AM18" i="30"/>
  <c r="AM50" i="30"/>
  <c r="AL77" i="30"/>
  <c r="AL20" i="30"/>
  <c r="AL22" i="30"/>
  <c r="AL64" i="30" s="1"/>
  <c r="AL52" i="30"/>
  <c r="AL56" i="30"/>
  <c r="AK23" i="30"/>
  <c r="AK64" i="30"/>
  <c r="AK60" i="30"/>
  <c r="AK58" i="30" s="1"/>
  <c r="AK112" i="30"/>
  <c r="AO5" i="30" s="1"/>
  <c r="AP5" i="30" s="1"/>
  <c r="AK115" i="30"/>
  <c r="AO7" i="30" s="1"/>
  <c r="AP7" i="30" s="1"/>
  <c r="AK118" i="30"/>
  <c r="AO9" i="30" s="1"/>
  <c r="AP9" i="30" s="1"/>
  <c r="AK85" i="30"/>
  <c r="AJ86" i="30"/>
  <c r="AK86" i="30" s="1"/>
  <c r="AK83" i="30"/>
  <c r="AJ94" i="30"/>
  <c r="AJ96" i="30" s="1"/>
  <c r="AJ106" i="30" s="1"/>
  <c r="AJ104" i="30" s="1"/>
  <c r="AJ68" i="30"/>
  <c r="AJ76" i="30" s="1"/>
  <c r="AJ74" i="30" s="1"/>
  <c r="AK59" i="30"/>
  <c r="X26" i="30"/>
  <c r="W79" i="30"/>
  <c r="V81" i="30"/>
  <c r="V91" i="30" s="1"/>
  <c r="V89" i="30" s="1"/>
  <c r="V87" i="30"/>
  <c r="AA14" i="30"/>
  <c r="Z15" i="30"/>
  <c r="Z16" i="30"/>
  <c r="Y17" i="30"/>
  <c r="Y24" i="30" s="1"/>
  <c r="Y77" i="30" s="1"/>
  <c r="Y18" i="30"/>
  <c r="Y50" i="30"/>
  <c r="Y34" i="30"/>
  <c r="X77" i="30"/>
  <c r="X20" i="30"/>
  <c r="X22" i="30" s="1"/>
  <c r="X36" i="30"/>
  <c r="X44" i="30" s="1"/>
  <c r="X42" i="30" s="1"/>
  <c r="X40" i="30"/>
  <c r="X52" i="30"/>
  <c r="X56" i="30"/>
  <c r="W66" i="30"/>
  <c r="W67" i="30"/>
  <c r="W70" i="30" s="1"/>
  <c r="W69" i="30"/>
  <c r="W97" i="30" s="1"/>
  <c r="W92" i="30"/>
  <c r="W95" i="30" s="1"/>
  <c r="W99" i="30" s="1"/>
  <c r="W60" i="30"/>
  <c r="W58" i="30" s="1"/>
  <c r="W112" i="30"/>
  <c r="AA5" i="30" s="1"/>
  <c r="AB5" i="30" s="1"/>
  <c r="W115" i="30"/>
  <c r="AA7" i="30" s="1"/>
  <c r="AB7" i="30" s="1"/>
  <c r="W118" i="30"/>
  <c r="AA9" i="30" s="1"/>
  <c r="AB9" i="30" s="1"/>
  <c r="W85" i="30"/>
  <c r="V86" i="30"/>
  <c r="W86" i="30" s="1"/>
  <c r="W83" i="30"/>
  <c r="W65" i="30"/>
  <c r="W5" i="30" s="1"/>
  <c r="V66" i="30"/>
  <c r="V67" i="30"/>
  <c r="V70" i="30" s="1"/>
  <c r="V71" i="30" s="1"/>
  <c r="W71" i="30" s="1"/>
  <c r="V69" i="30"/>
  <c r="V97" i="30" s="1"/>
  <c r="V92" i="30"/>
  <c r="W59" i="30"/>
  <c r="H81" i="30"/>
  <c r="H91" i="30" s="1"/>
  <c r="H89" i="30" s="1"/>
  <c r="H87" i="30"/>
  <c r="J26" i="30"/>
  <c r="I79" i="30"/>
  <c r="M14" i="30"/>
  <c r="L15" i="30"/>
  <c r="L16" i="30"/>
  <c r="K17" i="30"/>
  <c r="K24" i="30" s="1"/>
  <c r="K77" i="30" s="1"/>
  <c r="K18" i="30"/>
  <c r="K50" i="30"/>
  <c r="K34" i="30"/>
  <c r="J77" i="30"/>
  <c r="J20" i="30"/>
  <c r="J22" i="30"/>
  <c r="J64" i="30" s="1"/>
  <c r="J36" i="30"/>
  <c r="J44" i="30" s="1"/>
  <c r="J42" i="30" s="1"/>
  <c r="J40" i="30"/>
  <c r="J52" i="30"/>
  <c r="J56" i="30"/>
  <c r="I60" i="30"/>
  <c r="I58" i="30" s="1"/>
  <c r="I59" i="30" s="1"/>
  <c r="I112" i="30"/>
  <c r="M5" i="30" s="1"/>
  <c r="N5" i="30" s="1"/>
  <c r="I115" i="30"/>
  <c r="M7" i="30" s="1"/>
  <c r="N7" i="30" s="1"/>
  <c r="I118" i="30"/>
  <c r="M9" i="30" s="1"/>
  <c r="N9" i="30" s="1"/>
  <c r="I85" i="30"/>
  <c r="H86" i="30"/>
  <c r="I86" i="30" s="1"/>
  <c r="I83" i="30"/>
  <c r="BO37" i="30"/>
  <c r="BN32" i="30"/>
  <c r="BM33" i="30"/>
  <c r="BM7" i="30" s="1"/>
  <c r="BM34" i="30"/>
  <c r="BM35" i="30"/>
  <c r="BM38" i="30" s="1"/>
  <c r="BM39" i="30" s="1"/>
  <c r="BL40" i="30"/>
  <c r="BL36" i="30"/>
  <c r="BL44" i="30" s="1"/>
  <c r="BL42" i="30" s="1"/>
  <c r="BA37" i="30"/>
  <c r="AZ32" i="30"/>
  <c r="AY33" i="30"/>
  <c r="AY7" i="30" s="1"/>
  <c r="AY34" i="30"/>
  <c r="AY35" i="30"/>
  <c r="AY38" i="30" s="1"/>
  <c r="AY39" i="30" s="1"/>
  <c r="AX40" i="30"/>
  <c r="AX36" i="30"/>
  <c r="AX44" i="30" s="1"/>
  <c r="AX42" i="30" s="1"/>
  <c r="AN37" i="30"/>
  <c r="AM32" i="30"/>
  <c r="AM34" i="30" s="1"/>
  <c r="BJ95" i="30"/>
  <c r="BJ99" i="30" s="1"/>
  <c r="BJ94" i="30"/>
  <c r="BJ96" i="30" s="1"/>
  <c r="BJ106" i="30" s="1"/>
  <c r="BJ72" i="30"/>
  <c r="BJ68" i="30"/>
  <c r="BJ76" i="30" s="1"/>
  <c r="AV95" i="30"/>
  <c r="AV99" i="30" s="1"/>
  <c r="AV94" i="30"/>
  <c r="AV96" i="30" s="1"/>
  <c r="AV106" i="30" s="1"/>
  <c r="AV72" i="30"/>
  <c r="AV68" i="30"/>
  <c r="AV76" i="30" s="1"/>
  <c r="AH95" i="30"/>
  <c r="AH99" i="30" s="1"/>
  <c r="AH94" i="30"/>
  <c r="AH96" i="30" s="1"/>
  <c r="AH106" i="30" s="1"/>
  <c r="AH72" i="30"/>
  <c r="AH68" i="30"/>
  <c r="AH76" i="30" s="1"/>
  <c r="W117" i="30"/>
  <c r="AA8" i="30" s="1"/>
  <c r="AB8" i="30" s="1"/>
  <c r="W114" i="30"/>
  <c r="AA6" i="30" s="1"/>
  <c r="AB6" i="30" s="1"/>
  <c r="W111" i="30"/>
  <c r="AA4" i="30" s="1"/>
  <c r="AB4" i="30" s="1"/>
  <c r="I117" i="30"/>
  <c r="M8" i="30" s="1"/>
  <c r="N8" i="30" s="1"/>
  <c r="I114" i="30"/>
  <c r="M6" i="30" s="1"/>
  <c r="N6" i="30" s="1"/>
  <c r="I111" i="30"/>
  <c r="M4" i="30" s="1"/>
  <c r="N4" i="30" s="1"/>
  <c r="G94" i="30"/>
  <c r="G96" i="30" s="1"/>
  <c r="G106" i="30" s="1"/>
  <c r="G104" i="30" s="1"/>
  <c r="G72" i="30"/>
  <c r="G102" i="30" s="1"/>
  <c r="G68" i="30"/>
  <c r="G76" i="30" s="1"/>
  <c r="G74" i="30" s="1"/>
  <c r="AK41" i="30"/>
  <c r="AK4" i="30" s="1"/>
  <c r="BL92" i="30"/>
  <c r="BL69" i="30"/>
  <c r="BL97" i="30" s="1"/>
  <c r="BL67" i="30"/>
  <c r="BL70" i="30" s="1"/>
  <c r="BL71" i="30" s="1"/>
  <c r="BL66" i="30"/>
  <c r="Y116" i="30"/>
  <c r="Y113" i="30"/>
  <c r="Y110" i="30"/>
  <c r="Y54" i="30"/>
  <c r="K116" i="30"/>
  <c r="K113" i="30"/>
  <c r="K110" i="30"/>
  <c r="K54" i="30"/>
  <c r="H92" i="30"/>
  <c r="H69" i="30"/>
  <c r="H97" i="30" s="1"/>
  <c r="H67" i="30"/>
  <c r="H70" i="30" s="1"/>
  <c r="H71" i="30" s="1"/>
  <c r="H66" i="30"/>
  <c r="AK42" i="30"/>
  <c r="U104" i="30"/>
  <c r="U74" i="30"/>
  <c r="G101" i="30"/>
  <c r="X55" i="30"/>
  <c r="Y55" i="30" s="1"/>
  <c r="J55" i="30"/>
  <c r="K55" i="30" s="1"/>
  <c r="Y39" i="30"/>
  <c r="K39" i="30"/>
  <c r="BM23" i="30"/>
  <c r="BM64" i="30"/>
  <c r="Z48" i="30"/>
  <c r="Z51" i="30" s="1"/>
  <c r="Z32" i="30"/>
  <c r="Z35" i="30" s="1"/>
  <c r="Z38" i="30" s="1"/>
  <c r="L48" i="30"/>
  <c r="L51" i="30" s="1"/>
  <c r="L32" i="30"/>
  <c r="L35" i="30" s="1"/>
  <c r="L38" i="30" s="1"/>
  <c r="I23" i="30"/>
  <c r="I64" i="30"/>
  <c r="AL35" i="30"/>
  <c r="AL38" i="30" s="1"/>
  <c r="AL39" i="30" s="1"/>
  <c r="AL34" i="30"/>
  <c r="T102" i="30"/>
  <c r="U72" i="30"/>
  <c r="F102" i="30"/>
  <c r="BM59" i="30"/>
  <c r="BM65" i="30"/>
  <c r="BM5" i="30" s="1"/>
  <c r="I65" i="30"/>
  <c r="I5" i="30" s="1"/>
  <c r="BJ101" i="29"/>
  <c r="AH101" i="29"/>
  <c r="BR53" i="29"/>
  <c r="BP54" i="29"/>
  <c r="BP55" i="29" s="1"/>
  <c r="BP110" i="29"/>
  <c r="BP113" i="29"/>
  <c r="BP116" i="29"/>
  <c r="BD53" i="29"/>
  <c r="BB54" i="29"/>
  <c r="BB55" i="29" s="1"/>
  <c r="BB110" i="29"/>
  <c r="BB113" i="29"/>
  <c r="BB116" i="29"/>
  <c r="AP53" i="29"/>
  <c r="AN54" i="29"/>
  <c r="AN55" i="29" s="1"/>
  <c r="AN110" i="29"/>
  <c r="AN113" i="29"/>
  <c r="AN116" i="29"/>
  <c r="AB53" i="29"/>
  <c r="N53" i="29"/>
  <c r="AB37" i="29"/>
  <c r="N37" i="29"/>
  <c r="BQ14" i="29"/>
  <c r="BQ48" i="29" s="1"/>
  <c r="BQ51" i="29" s="1"/>
  <c r="BP15" i="29"/>
  <c r="BP16" i="29"/>
  <c r="BO17" i="29"/>
  <c r="BO24" i="29" s="1"/>
  <c r="BO18" i="29"/>
  <c r="BO50" i="29"/>
  <c r="BN80" i="29"/>
  <c r="BN84" i="29" s="1"/>
  <c r="BN82" i="29"/>
  <c r="BN52" i="29"/>
  <c r="BN56" i="29"/>
  <c r="BN20" i="29"/>
  <c r="BN22" i="29"/>
  <c r="BN64" i="29" s="1"/>
  <c r="BM78" i="29"/>
  <c r="BM6" i="29" s="1"/>
  <c r="BM80" i="29"/>
  <c r="BM84" i="29" s="1"/>
  <c r="BM82" i="29"/>
  <c r="BM60" i="29"/>
  <c r="BM58" i="29" s="1"/>
  <c r="BM112" i="29"/>
  <c r="BQ5" i="29" s="1"/>
  <c r="BR5" i="29" s="1"/>
  <c r="BM115" i="29"/>
  <c r="BQ7" i="29" s="1"/>
  <c r="BR7" i="29" s="1"/>
  <c r="BM118" i="29"/>
  <c r="BQ9" i="29" s="1"/>
  <c r="BR9" i="29" s="1"/>
  <c r="BM57" i="29"/>
  <c r="BM21" i="29"/>
  <c r="BM23" i="29"/>
  <c r="BM64" i="29"/>
  <c r="BL94" i="29"/>
  <c r="BL96" i="29" s="1"/>
  <c r="BL106" i="29" s="1"/>
  <c r="BL68" i="29"/>
  <c r="BL76" i="29" s="1"/>
  <c r="BL81" i="29"/>
  <c r="BL91" i="29" s="1"/>
  <c r="BL89" i="29" s="1"/>
  <c r="BL87" i="29"/>
  <c r="BM79" i="29"/>
  <c r="BN26" i="29"/>
  <c r="BC14" i="29"/>
  <c r="BC48" i="29" s="1"/>
  <c r="BC51" i="29" s="1"/>
  <c r="BB15" i="29"/>
  <c r="BB16" i="29"/>
  <c r="BA17" i="29"/>
  <c r="BA24" i="29" s="1"/>
  <c r="BA18" i="29"/>
  <c r="BA50" i="29" s="1"/>
  <c r="AZ80" i="29"/>
  <c r="AZ84" i="29" s="1"/>
  <c r="AZ82" i="29"/>
  <c r="AZ52" i="29"/>
  <c r="AZ56" i="29"/>
  <c r="AZ20" i="29"/>
  <c r="AZ22" i="29"/>
  <c r="AZ64" i="29" s="1"/>
  <c r="AY78" i="29"/>
  <c r="AY6" i="29" s="1"/>
  <c r="AY80" i="29"/>
  <c r="AY84" i="29" s="1"/>
  <c r="AY82" i="29"/>
  <c r="AY23" i="29"/>
  <c r="AY64" i="29"/>
  <c r="AY21" i="29"/>
  <c r="AY60" i="29"/>
  <c r="AY58" i="29" s="1"/>
  <c r="AY112" i="29"/>
  <c r="BC5" i="29" s="1"/>
  <c r="BD5" i="29" s="1"/>
  <c r="AY115" i="29"/>
  <c r="BC7" i="29" s="1"/>
  <c r="BD7" i="29" s="1"/>
  <c r="AY118" i="29"/>
  <c r="BC9" i="29" s="1"/>
  <c r="BD9" i="29" s="1"/>
  <c r="AY57" i="29"/>
  <c r="AX94" i="29"/>
  <c r="AX96" i="29" s="1"/>
  <c r="AX106" i="29" s="1"/>
  <c r="AX68" i="29"/>
  <c r="AX76" i="29" s="1"/>
  <c r="AW72" i="29"/>
  <c r="AX72" i="29" s="1"/>
  <c r="AW94" i="29"/>
  <c r="AW96" i="29" s="1"/>
  <c r="AW106" i="29" s="1"/>
  <c r="AW104" i="29" s="1"/>
  <c r="AW68" i="29"/>
  <c r="AW76" i="29" s="1"/>
  <c r="AW74" i="29" s="1"/>
  <c r="AW95" i="29"/>
  <c r="AW99" i="29" s="1"/>
  <c r="AX81" i="29"/>
  <c r="AX91" i="29" s="1"/>
  <c r="AX89" i="29" s="1"/>
  <c r="AX87" i="29"/>
  <c r="AY79" i="29"/>
  <c r="AZ26" i="29"/>
  <c r="AO14" i="29"/>
  <c r="AO48" i="29" s="1"/>
  <c r="AO51" i="29" s="1"/>
  <c r="AN15" i="29"/>
  <c r="AN16" i="29"/>
  <c r="AM17" i="29"/>
  <c r="AM24" i="29" s="1"/>
  <c r="AM18" i="29"/>
  <c r="AM50" i="29"/>
  <c r="AL80" i="29"/>
  <c r="AL84" i="29" s="1"/>
  <c r="AL82" i="29"/>
  <c r="AL52" i="29"/>
  <c r="AL56" i="29"/>
  <c r="AL20" i="29"/>
  <c r="AL22" i="29"/>
  <c r="AL64" i="29" s="1"/>
  <c r="AK78" i="29"/>
  <c r="AK6" i="29" s="1"/>
  <c r="AK80" i="29"/>
  <c r="AK84" i="29" s="1"/>
  <c r="AK82" i="29"/>
  <c r="AK60" i="29"/>
  <c r="AK58" i="29" s="1"/>
  <c r="AK112" i="29"/>
  <c r="AO5" i="29" s="1"/>
  <c r="AP5" i="29" s="1"/>
  <c r="AK115" i="29"/>
  <c r="AO7" i="29" s="1"/>
  <c r="AP7" i="29" s="1"/>
  <c r="AK118" i="29"/>
  <c r="AO9" i="29" s="1"/>
  <c r="AP9" i="29" s="1"/>
  <c r="AK57" i="29"/>
  <c r="AK21" i="29"/>
  <c r="AJ87" i="29"/>
  <c r="AJ81" i="29"/>
  <c r="AJ91" i="29" s="1"/>
  <c r="AJ89" i="29" s="1"/>
  <c r="AK79" i="29"/>
  <c r="AL26" i="29"/>
  <c r="AA14" i="29"/>
  <c r="Z15" i="29"/>
  <c r="Z16" i="29"/>
  <c r="Y17" i="29"/>
  <c r="Y24" i="29" s="1"/>
  <c r="Y18" i="29"/>
  <c r="Y50" i="29"/>
  <c r="Y34" i="29"/>
  <c r="X82" i="29"/>
  <c r="X80" i="29"/>
  <c r="X84" i="29" s="1"/>
  <c r="X20" i="29"/>
  <c r="X22" i="29"/>
  <c r="X64" i="29" s="1"/>
  <c r="W78" i="29"/>
  <c r="W6" i="29" s="1"/>
  <c r="W82" i="29"/>
  <c r="W80" i="29"/>
  <c r="W84" i="29" s="1"/>
  <c r="W21" i="29"/>
  <c r="U72" i="29"/>
  <c r="U94" i="29"/>
  <c r="U96" i="29" s="1"/>
  <c r="U106" i="29" s="1"/>
  <c r="U104" i="29" s="1"/>
  <c r="U68" i="29"/>
  <c r="U76" i="29" s="1"/>
  <c r="U74" i="29" s="1"/>
  <c r="U95" i="29"/>
  <c r="U99" i="29" s="1"/>
  <c r="W79" i="29"/>
  <c r="X26" i="29"/>
  <c r="V81" i="29"/>
  <c r="V91" i="29" s="1"/>
  <c r="V89" i="29" s="1"/>
  <c r="V87" i="29"/>
  <c r="M14" i="29"/>
  <c r="L15" i="29"/>
  <c r="L16" i="29"/>
  <c r="K17" i="29"/>
  <c r="K24" i="29" s="1"/>
  <c r="K18" i="29"/>
  <c r="J80" i="29"/>
  <c r="J84" i="29" s="1"/>
  <c r="J82" i="29"/>
  <c r="J20" i="29"/>
  <c r="J22" i="29"/>
  <c r="J64" i="29" s="1"/>
  <c r="J52" i="29"/>
  <c r="J36" i="29"/>
  <c r="J44" i="29" s="1"/>
  <c r="I78" i="29"/>
  <c r="I6" i="29" s="1"/>
  <c r="I80" i="29"/>
  <c r="I84" i="29" s="1"/>
  <c r="I82" i="29"/>
  <c r="I21" i="29"/>
  <c r="G94" i="29"/>
  <c r="G96" i="29" s="1"/>
  <c r="G106" i="29" s="1"/>
  <c r="G104" i="29" s="1"/>
  <c r="G72" i="29"/>
  <c r="G68" i="29"/>
  <c r="G76" i="29" s="1"/>
  <c r="G74" i="29" s="1"/>
  <c r="G95" i="29"/>
  <c r="G99" i="29" s="1"/>
  <c r="H81" i="29"/>
  <c r="H91" i="29" s="1"/>
  <c r="H89" i="29" s="1"/>
  <c r="H87" i="29"/>
  <c r="I79" i="29"/>
  <c r="J26" i="29"/>
  <c r="BO37" i="29"/>
  <c r="BN32" i="29"/>
  <c r="BM34" i="29"/>
  <c r="BM35" i="29"/>
  <c r="BM38" i="29" s="1"/>
  <c r="BM39" i="29" s="1"/>
  <c r="BL36" i="29"/>
  <c r="BL44" i="29" s="1"/>
  <c r="BL42" i="29" s="1"/>
  <c r="BL40" i="29"/>
  <c r="AX36" i="29"/>
  <c r="AX44" i="29" s="1"/>
  <c r="AX42" i="29" s="1"/>
  <c r="AX40" i="29"/>
  <c r="BA37" i="29"/>
  <c r="AZ32" i="29"/>
  <c r="AY34" i="29"/>
  <c r="AY35" i="29"/>
  <c r="AY38" i="29" s="1"/>
  <c r="AY39" i="29" s="1"/>
  <c r="AN37" i="29"/>
  <c r="AM32" i="29"/>
  <c r="W117" i="29"/>
  <c r="AA8" i="29" s="1"/>
  <c r="AB8" i="29" s="1"/>
  <c r="W114" i="29"/>
  <c r="AA6" i="29" s="1"/>
  <c r="AB6" i="29" s="1"/>
  <c r="W111" i="29"/>
  <c r="AA4" i="29" s="1"/>
  <c r="AB4" i="29" s="1"/>
  <c r="I117" i="29"/>
  <c r="M8" i="29" s="1"/>
  <c r="N8" i="29" s="1"/>
  <c r="I114" i="29"/>
  <c r="M6" i="29" s="1"/>
  <c r="N6" i="29" s="1"/>
  <c r="I111" i="29"/>
  <c r="M4" i="29" s="1"/>
  <c r="N4" i="29" s="1"/>
  <c r="BK94" i="29"/>
  <c r="BK96" i="29" s="1"/>
  <c r="BK106" i="29" s="1"/>
  <c r="BK104" i="29" s="1"/>
  <c r="BK72" i="29"/>
  <c r="BK68" i="29"/>
  <c r="BK76" i="29" s="1"/>
  <c r="BK74" i="29" s="1"/>
  <c r="AI72" i="29"/>
  <c r="AI102" i="29" s="1"/>
  <c r="AI94" i="29"/>
  <c r="AI96" i="29" s="1"/>
  <c r="AI106" i="29" s="1"/>
  <c r="AI104" i="29" s="1"/>
  <c r="AI68" i="29"/>
  <c r="AI76" i="29" s="1"/>
  <c r="AI74" i="29" s="1"/>
  <c r="AK41" i="29"/>
  <c r="AK4" i="29" s="1"/>
  <c r="AJ92" i="29"/>
  <c r="AJ69" i="29"/>
  <c r="AJ97" i="29" s="1"/>
  <c r="AJ67" i="29"/>
  <c r="AJ70" i="29" s="1"/>
  <c r="AJ71" i="29" s="1"/>
  <c r="AJ66" i="29"/>
  <c r="Y116" i="29"/>
  <c r="Y113" i="29"/>
  <c r="Y110" i="29"/>
  <c r="Y54" i="29"/>
  <c r="W40" i="29"/>
  <c r="W36" i="29"/>
  <c r="W44" i="29" s="1"/>
  <c r="W42" i="29" s="1"/>
  <c r="W56" i="29"/>
  <c r="W52" i="29"/>
  <c r="V92" i="29"/>
  <c r="V69" i="29"/>
  <c r="V97" i="29" s="1"/>
  <c r="V67" i="29"/>
  <c r="V70" i="29" s="1"/>
  <c r="V71" i="29" s="1"/>
  <c r="V66" i="29"/>
  <c r="K116" i="29"/>
  <c r="K113" i="29"/>
  <c r="K110" i="29"/>
  <c r="K54" i="29"/>
  <c r="I40" i="29"/>
  <c r="J40" i="29" s="1"/>
  <c r="I36" i="29"/>
  <c r="I44" i="29" s="1"/>
  <c r="I42" i="29" s="1"/>
  <c r="I56" i="29"/>
  <c r="J56" i="29" s="1"/>
  <c r="I52" i="29"/>
  <c r="H92" i="29"/>
  <c r="H69" i="29"/>
  <c r="H97" i="29" s="1"/>
  <c r="H67" i="29"/>
  <c r="H70" i="29" s="1"/>
  <c r="H71" i="29" s="1"/>
  <c r="H66" i="29"/>
  <c r="V58" i="29"/>
  <c r="X55" i="29"/>
  <c r="Y55" i="29" s="1"/>
  <c r="K39" i="29"/>
  <c r="BK101" i="29"/>
  <c r="BL101" i="29" s="1"/>
  <c r="AK42" i="29"/>
  <c r="AI101" i="29"/>
  <c r="J55" i="29"/>
  <c r="K55" i="29" s="1"/>
  <c r="Y39" i="29"/>
  <c r="AK23" i="29"/>
  <c r="AK64" i="29"/>
  <c r="Z32" i="29"/>
  <c r="Z35" i="29" s="1"/>
  <c r="Z38" i="29" s="1"/>
  <c r="Z48" i="29"/>
  <c r="Z51" i="29" s="1"/>
  <c r="X34" i="29"/>
  <c r="X50" i="29"/>
  <c r="W23" i="29"/>
  <c r="W64" i="29"/>
  <c r="L48" i="29"/>
  <c r="L51" i="29" s="1"/>
  <c r="L32" i="29"/>
  <c r="L35" i="29" s="1"/>
  <c r="L38" i="29" s="1"/>
  <c r="I23" i="29"/>
  <c r="I64" i="29"/>
  <c r="AL35" i="29"/>
  <c r="AL38" i="29" s="1"/>
  <c r="AL39" i="29" s="1"/>
  <c r="AM39" i="29" s="1"/>
  <c r="AL34" i="29"/>
  <c r="BJ102" i="29"/>
  <c r="AH102" i="29"/>
  <c r="W43" i="29"/>
  <c r="W65" i="29"/>
  <c r="W5" i="29" s="1"/>
  <c r="I65" i="29"/>
  <c r="I5" i="29" s="1"/>
  <c r="AV101" i="28"/>
  <c r="F101" i="28"/>
  <c r="G101" i="28" s="1"/>
  <c r="BR53" i="28"/>
  <c r="BP110" i="28"/>
  <c r="BP113" i="28"/>
  <c r="BP116" i="28"/>
  <c r="BP54" i="28"/>
  <c r="BP55" i="28" s="1"/>
  <c r="BD53" i="28"/>
  <c r="BB54" i="28"/>
  <c r="BB55" i="28" s="1"/>
  <c r="BB110" i="28"/>
  <c r="BB113" i="28"/>
  <c r="BB116" i="28"/>
  <c r="AP53" i="28"/>
  <c r="AN54" i="28"/>
  <c r="AN55" i="28" s="1"/>
  <c r="AN110" i="28"/>
  <c r="AN113" i="28"/>
  <c r="AN116" i="28"/>
  <c r="AB53" i="28"/>
  <c r="N53" i="28"/>
  <c r="AB37" i="28"/>
  <c r="N37" i="28"/>
  <c r="BQ14" i="28"/>
  <c r="BQ48" i="28" s="1"/>
  <c r="BQ51" i="28" s="1"/>
  <c r="BP15" i="28"/>
  <c r="BP16" i="28"/>
  <c r="BO17" i="28"/>
  <c r="BO24" i="28" s="1"/>
  <c r="BO18" i="28"/>
  <c r="BO50" i="28" s="1"/>
  <c r="BN52" i="28"/>
  <c r="BN56" i="28"/>
  <c r="BN80" i="28"/>
  <c r="BN84" i="28" s="1"/>
  <c r="BN82" i="28"/>
  <c r="BN20" i="28"/>
  <c r="BN22" i="28"/>
  <c r="BN64" i="28" s="1"/>
  <c r="BM21" i="28"/>
  <c r="BM23" i="28"/>
  <c r="BM64" i="28"/>
  <c r="BM78" i="28"/>
  <c r="BM6" i="28" s="1"/>
  <c r="BM80" i="28"/>
  <c r="BM84" i="28" s="1"/>
  <c r="BM82" i="28"/>
  <c r="BM60" i="28"/>
  <c r="BM58" i="28" s="1"/>
  <c r="BM112" i="28"/>
  <c r="BQ5" i="28" s="1"/>
  <c r="BR5" i="28" s="1"/>
  <c r="BM115" i="28"/>
  <c r="BQ7" i="28" s="1"/>
  <c r="BR7" i="28" s="1"/>
  <c r="BM118" i="28"/>
  <c r="BQ9" i="28" s="1"/>
  <c r="BR9" i="28" s="1"/>
  <c r="BM57" i="28"/>
  <c r="BL94" i="28"/>
  <c r="BL96" i="28" s="1"/>
  <c r="BL106" i="28" s="1"/>
  <c r="BL68" i="28"/>
  <c r="BL76" i="28" s="1"/>
  <c r="BK94" i="28"/>
  <c r="BK96" i="28" s="1"/>
  <c r="BK106" i="28" s="1"/>
  <c r="BK104" i="28" s="1"/>
  <c r="BK72" i="28"/>
  <c r="BL72" i="28" s="1"/>
  <c r="BK68" i="28"/>
  <c r="BK76" i="28" s="1"/>
  <c r="BK74" i="28" s="1"/>
  <c r="BK95" i="28"/>
  <c r="BK99" i="28" s="1"/>
  <c r="BM79" i="28"/>
  <c r="BN26" i="28"/>
  <c r="BL81" i="28"/>
  <c r="BL91" i="28" s="1"/>
  <c r="BL89" i="28" s="1"/>
  <c r="BL87" i="28"/>
  <c r="BC14" i="28"/>
  <c r="BC48" i="28" s="1"/>
  <c r="BC51" i="28" s="1"/>
  <c r="BB15" i="28"/>
  <c r="BB16" i="28"/>
  <c r="BA17" i="28"/>
  <c r="BA24" i="28" s="1"/>
  <c r="BA18" i="28"/>
  <c r="BA50" i="28"/>
  <c r="AZ82" i="28"/>
  <c r="AZ80" i="28"/>
  <c r="AZ84" i="28" s="1"/>
  <c r="AZ20" i="28"/>
  <c r="AZ22" i="28" s="1"/>
  <c r="AZ64" i="28" s="1"/>
  <c r="AZ56" i="28"/>
  <c r="AZ52" i="28"/>
  <c r="AY78" i="28"/>
  <c r="AY6" i="28" s="1"/>
  <c r="AY80" i="28"/>
  <c r="AY84" i="28" s="1"/>
  <c r="AY82" i="28"/>
  <c r="AY60" i="28"/>
  <c r="AY58" i="28" s="1"/>
  <c r="AY112" i="28"/>
  <c r="BC5" i="28" s="1"/>
  <c r="BD5" i="28" s="1"/>
  <c r="AY115" i="28"/>
  <c r="BC7" i="28" s="1"/>
  <c r="BD7" i="28" s="1"/>
  <c r="AY118" i="28"/>
  <c r="BC9" i="28" s="1"/>
  <c r="BD9" i="28" s="1"/>
  <c r="AY57" i="28"/>
  <c r="AY21" i="28"/>
  <c r="AY23" i="28"/>
  <c r="AY64" i="28"/>
  <c r="AX94" i="28"/>
  <c r="AX96" i="28" s="1"/>
  <c r="AX106" i="28" s="1"/>
  <c r="AX68" i="28"/>
  <c r="AX76" i="28" s="1"/>
  <c r="AY79" i="28"/>
  <c r="AZ26" i="28"/>
  <c r="AX81" i="28"/>
  <c r="AX91" i="28" s="1"/>
  <c r="AX89" i="28" s="1"/>
  <c r="AX87" i="28"/>
  <c r="AO14" i="28"/>
  <c r="AO48" i="28" s="1"/>
  <c r="AO51" i="28" s="1"/>
  <c r="AN15" i="28"/>
  <c r="AN16" i="28"/>
  <c r="AM17" i="28"/>
  <c r="AM24" i="28" s="1"/>
  <c r="AM18" i="28"/>
  <c r="AM50" i="28"/>
  <c r="AL80" i="28"/>
  <c r="AL84" i="28" s="1"/>
  <c r="AL82" i="28"/>
  <c r="AL36" i="28"/>
  <c r="AL44" i="28" s="1"/>
  <c r="AL52" i="28"/>
  <c r="AL56" i="28"/>
  <c r="AL20" i="28"/>
  <c r="AL22" i="28"/>
  <c r="AL64" i="28" s="1"/>
  <c r="AK78" i="28"/>
  <c r="AK6" i="28" s="1"/>
  <c r="AK80" i="28"/>
  <c r="AK84" i="28" s="1"/>
  <c r="AK82" i="28"/>
  <c r="AK21" i="28"/>
  <c r="AK23" i="28"/>
  <c r="AK64" i="28"/>
  <c r="AK60" i="28"/>
  <c r="AK58" i="28" s="1"/>
  <c r="AK112" i="28"/>
  <c r="AO5" i="28" s="1"/>
  <c r="AP5" i="28" s="1"/>
  <c r="AK115" i="28"/>
  <c r="AO7" i="28" s="1"/>
  <c r="AP7" i="28" s="1"/>
  <c r="AK118" i="28"/>
  <c r="AO9" i="28" s="1"/>
  <c r="AP9" i="28" s="1"/>
  <c r="AK57" i="28"/>
  <c r="AJ94" i="28"/>
  <c r="AJ96" i="28" s="1"/>
  <c r="AJ106" i="28" s="1"/>
  <c r="AJ68" i="28"/>
  <c r="AJ76" i="28" s="1"/>
  <c r="AI94" i="28"/>
  <c r="AI96" i="28" s="1"/>
  <c r="AI106" i="28" s="1"/>
  <c r="AI104" i="28" s="1"/>
  <c r="AI72" i="28"/>
  <c r="AJ72" i="28" s="1"/>
  <c r="AI68" i="28"/>
  <c r="AI76" i="28" s="1"/>
  <c r="AI74" i="28" s="1"/>
  <c r="AI95" i="28"/>
  <c r="AI99" i="28" s="1"/>
  <c r="AJ87" i="28"/>
  <c r="AJ81" i="28"/>
  <c r="AJ91" i="28" s="1"/>
  <c r="AJ89" i="28" s="1"/>
  <c r="AK79" i="28"/>
  <c r="AL26" i="28"/>
  <c r="AA14" i="28"/>
  <c r="Z15" i="28"/>
  <c r="Z16" i="28"/>
  <c r="Y17" i="28"/>
  <c r="Y24" i="28" s="1"/>
  <c r="Y18" i="28"/>
  <c r="Y50" i="28"/>
  <c r="Y34" i="28"/>
  <c r="X80" i="28"/>
  <c r="X84" i="28" s="1"/>
  <c r="X82" i="28"/>
  <c r="X36" i="28"/>
  <c r="X44" i="28" s="1"/>
  <c r="X42" i="28" s="1"/>
  <c r="X40" i="28"/>
  <c r="X20" i="28"/>
  <c r="X22" i="28" s="1"/>
  <c r="X52" i="28"/>
  <c r="X56" i="28"/>
  <c r="W78" i="28"/>
  <c r="W6" i="28" s="1"/>
  <c r="W80" i="28"/>
  <c r="W84" i="28" s="1"/>
  <c r="W82" i="28"/>
  <c r="W43" i="28"/>
  <c r="W41" i="28"/>
  <c r="W4" i="28" s="1"/>
  <c r="W23" i="28"/>
  <c r="W64" i="28"/>
  <c r="W21" i="28"/>
  <c r="W57" i="28"/>
  <c r="W60" i="28"/>
  <c r="W58" i="28" s="1"/>
  <c r="W112" i="28"/>
  <c r="AA5" i="28" s="1"/>
  <c r="AB5" i="28" s="1"/>
  <c r="W115" i="28"/>
  <c r="AA7" i="28" s="1"/>
  <c r="AB7" i="28" s="1"/>
  <c r="W118" i="28"/>
  <c r="AA9" i="28" s="1"/>
  <c r="AB9" i="28" s="1"/>
  <c r="V94" i="28"/>
  <c r="V96" i="28" s="1"/>
  <c r="V106" i="28" s="1"/>
  <c r="V68" i="28"/>
  <c r="V76" i="28" s="1"/>
  <c r="U94" i="28"/>
  <c r="U96" i="28" s="1"/>
  <c r="U106" i="28" s="1"/>
  <c r="U104" i="28" s="1"/>
  <c r="U72" i="28"/>
  <c r="V72" i="28" s="1"/>
  <c r="U68" i="28"/>
  <c r="U76" i="28" s="1"/>
  <c r="U74" i="28" s="1"/>
  <c r="U95" i="28"/>
  <c r="U99" i="28" s="1"/>
  <c r="X26" i="28"/>
  <c r="W79" i="28"/>
  <c r="V87" i="28"/>
  <c r="V81" i="28"/>
  <c r="V91" i="28" s="1"/>
  <c r="V89" i="28" s="1"/>
  <c r="M14" i="28"/>
  <c r="L15" i="28"/>
  <c r="L16" i="28"/>
  <c r="K17" i="28"/>
  <c r="K24" i="28" s="1"/>
  <c r="K18" i="28"/>
  <c r="K50" i="28"/>
  <c r="K34" i="28"/>
  <c r="J80" i="28"/>
  <c r="J84" i="28" s="1"/>
  <c r="J82" i="28"/>
  <c r="J20" i="28"/>
  <c r="J22" i="28"/>
  <c r="J36" i="28"/>
  <c r="J44" i="28" s="1"/>
  <c r="J52" i="28"/>
  <c r="I78" i="28"/>
  <c r="I6" i="28" s="1"/>
  <c r="I80" i="28"/>
  <c r="I84" i="28" s="1"/>
  <c r="I82" i="28"/>
  <c r="I21" i="28"/>
  <c r="I66" i="28"/>
  <c r="I67" i="28"/>
  <c r="I70" i="28" s="1"/>
  <c r="I69" i="28"/>
  <c r="I97" i="28" s="1"/>
  <c r="I92" i="28"/>
  <c r="I95" i="28" s="1"/>
  <c r="I99" i="28" s="1"/>
  <c r="I65" i="28"/>
  <c r="I5" i="28" s="1"/>
  <c r="H66" i="28"/>
  <c r="H67" i="28"/>
  <c r="H70" i="28" s="1"/>
  <c r="H71" i="28" s="1"/>
  <c r="I71" i="28" s="1"/>
  <c r="H69" i="28"/>
  <c r="H97" i="28" s="1"/>
  <c r="H92" i="28"/>
  <c r="J26" i="28"/>
  <c r="I79" i="28"/>
  <c r="H81" i="28"/>
  <c r="H91" i="28" s="1"/>
  <c r="H89" i="28" s="1"/>
  <c r="H87" i="28"/>
  <c r="BO37" i="28"/>
  <c r="BN32" i="28"/>
  <c r="BM34" i="28"/>
  <c r="BM35" i="28"/>
  <c r="BM38" i="28" s="1"/>
  <c r="BM39" i="28" s="1"/>
  <c r="BL40" i="28"/>
  <c r="BL36" i="28"/>
  <c r="BL44" i="28" s="1"/>
  <c r="BL42" i="28" s="1"/>
  <c r="AX36" i="28"/>
  <c r="AX44" i="28" s="1"/>
  <c r="AX42" i="28" s="1"/>
  <c r="AX40" i="28"/>
  <c r="AY34" i="28"/>
  <c r="AY35" i="28"/>
  <c r="AY38" i="28" s="1"/>
  <c r="AY39" i="28" s="1"/>
  <c r="AZ32" i="28"/>
  <c r="BA37" i="28"/>
  <c r="AL35" i="28"/>
  <c r="AL38" i="28" s="1"/>
  <c r="AL39" i="28" s="1"/>
  <c r="AM32" i="28"/>
  <c r="AN37" i="28"/>
  <c r="W117" i="28"/>
  <c r="AA8" i="28" s="1"/>
  <c r="AB8" i="28" s="1"/>
  <c r="W114" i="28"/>
  <c r="AA6" i="28" s="1"/>
  <c r="AB6" i="28" s="1"/>
  <c r="W111" i="28"/>
  <c r="AA4" i="28" s="1"/>
  <c r="AB4" i="28" s="1"/>
  <c r="I117" i="28"/>
  <c r="M8" i="28" s="1"/>
  <c r="N8" i="28" s="1"/>
  <c r="I114" i="28"/>
  <c r="M6" i="28" s="1"/>
  <c r="N6" i="28" s="1"/>
  <c r="I111" i="28"/>
  <c r="M4" i="28" s="1"/>
  <c r="N4" i="28" s="1"/>
  <c r="AW94" i="28"/>
  <c r="AW96" i="28" s="1"/>
  <c r="AW106" i="28" s="1"/>
  <c r="AW104" i="28" s="1"/>
  <c r="AW72" i="28"/>
  <c r="AW68" i="28"/>
  <c r="AW76" i="28" s="1"/>
  <c r="AW74" i="28" s="1"/>
  <c r="Y116" i="28"/>
  <c r="Y113" i="28"/>
  <c r="Y110" i="28"/>
  <c r="Y54" i="28"/>
  <c r="K116" i="28"/>
  <c r="K113" i="28"/>
  <c r="K110" i="28"/>
  <c r="K54" i="28"/>
  <c r="I36" i="28"/>
  <c r="I44" i="28" s="1"/>
  <c r="I42" i="28" s="1"/>
  <c r="I40" i="28"/>
  <c r="J40" i="28" s="1"/>
  <c r="I56" i="28"/>
  <c r="J56" i="28" s="1"/>
  <c r="I52" i="28"/>
  <c r="AK40" i="28"/>
  <c r="AL40" i="28" s="1"/>
  <c r="AK36" i="28"/>
  <c r="AK44" i="28" s="1"/>
  <c r="AK42" i="28" s="1"/>
  <c r="AW101" i="28"/>
  <c r="AX101" i="28" s="1"/>
  <c r="G74" i="28"/>
  <c r="X55" i="28"/>
  <c r="Y55" i="28" s="1"/>
  <c r="J55" i="28"/>
  <c r="K55" i="28" s="1"/>
  <c r="K39" i="28"/>
  <c r="G104" i="28"/>
  <c r="Y39" i="28"/>
  <c r="Z48" i="28"/>
  <c r="Z51" i="28" s="1"/>
  <c r="Z32" i="28"/>
  <c r="Z35" i="28" s="1"/>
  <c r="Z38" i="28" s="1"/>
  <c r="L48" i="28"/>
  <c r="L51" i="28" s="1"/>
  <c r="L32" i="28"/>
  <c r="L35" i="28" s="1"/>
  <c r="L38" i="28" s="1"/>
  <c r="AY33" i="28"/>
  <c r="AY7" i="28" s="1"/>
  <c r="AV102" i="28"/>
  <c r="F102" i="28"/>
  <c r="G72" i="28"/>
  <c r="G102" i="28" s="1"/>
  <c r="AK41" i="28"/>
  <c r="AK4" i="28" s="1"/>
  <c r="BJ101" i="27"/>
  <c r="BK101" i="27" s="1"/>
  <c r="AV101" i="27"/>
  <c r="AW101" i="27" s="1"/>
  <c r="AH101" i="27"/>
  <c r="AI101" i="27" s="1"/>
  <c r="BR53" i="27"/>
  <c r="BP54" i="27"/>
  <c r="BP110" i="27"/>
  <c r="BP113" i="27"/>
  <c r="BP116" i="27"/>
  <c r="BD53" i="27"/>
  <c r="BB54" i="27"/>
  <c r="BB55" i="27" s="1"/>
  <c r="BB110" i="27"/>
  <c r="BB113" i="27"/>
  <c r="BB116" i="27"/>
  <c r="AP53" i="27"/>
  <c r="AN54" i="27"/>
  <c r="AN55" i="27" s="1"/>
  <c r="AN110" i="27"/>
  <c r="AN113" i="27"/>
  <c r="AN116" i="27"/>
  <c r="AB53" i="27"/>
  <c r="N53" i="27"/>
  <c r="AB37" i="27"/>
  <c r="N37" i="27"/>
  <c r="BN26" i="27"/>
  <c r="BM79" i="27"/>
  <c r="BL81" i="27"/>
  <c r="BL91" i="27" s="1"/>
  <c r="BL89" i="27" s="1"/>
  <c r="BL87" i="27"/>
  <c r="BQ14" i="27"/>
  <c r="BQ48" i="27" s="1"/>
  <c r="BQ51" i="27" s="1"/>
  <c r="BP15" i="27"/>
  <c r="BP16" i="27"/>
  <c r="BO18" i="27"/>
  <c r="BO50" i="27"/>
  <c r="BO17" i="27"/>
  <c r="BO24" i="27" s="1"/>
  <c r="BO77" i="27" s="1"/>
  <c r="BN77" i="27"/>
  <c r="BN20" i="27"/>
  <c r="BN22" i="27"/>
  <c r="BN52" i="27"/>
  <c r="BN56" i="27"/>
  <c r="BM60" i="27"/>
  <c r="BM58" i="27" s="1"/>
  <c r="BM59" i="27" s="1"/>
  <c r="BM112" i="27"/>
  <c r="BQ5" i="27" s="1"/>
  <c r="BR5" i="27" s="1"/>
  <c r="BM115" i="27"/>
  <c r="BQ7" i="27" s="1"/>
  <c r="BR7" i="27" s="1"/>
  <c r="BM118" i="27"/>
  <c r="BQ9" i="27" s="1"/>
  <c r="BR9" i="27" s="1"/>
  <c r="BM66" i="27"/>
  <c r="BM67" i="27"/>
  <c r="BM70" i="27" s="1"/>
  <c r="BM69" i="27"/>
  <c r="BM97" i="27" s="1"/>
  <c r="BM92" i="27"/>
  <c r="BM95" i="27" s="1"/>
  <c r="BM99" i="27" s="1"/>
  <c r="BM65" i="27"/>
  <c r="BM5" i="27" s="1"/>
  <c r="BL66" i="27"/>
  <c r="BL67" i="27"/>
  <c r="BL70" i="27" s="1"/>
  <c r="BL71" i="27" s="1"/>
  <c r="BM71" i="27" s="1"/>
  <c r="BL92" i="27"/>
  <c r="BL69" i="27"/>
  <c r="BL97" i="27" s="1"/>
  <c r="BM85" i="27"/>
  <c r="BL86" i="27"/>
  <c r="BM86" i="27" s="1"/>
  <c r="BM83" i="27"/>
  <c r="BC14" i="27"/>
  <c r="BC48" i="27" s="1"/>
  <c r="BC51" i="27" s="1"/>
  <c r="BB15" i="27"/>
  <c r="BB16" i="27"/>
  <c r="BA17" i="27"/>
  <c r="BA24" i="27" s="1"/>
  <c r="BA18" i="27"/>
  <c r="BA50" i="27" s="1"/>
  <c r="AZ80" i="27"/>
  <c r="AZ84" i="27" s="1"/>
  <c r="AZ82" i="27"/>
  <c r="AZ20" i="27"/>
  <c r="AZ22" i="27" s="1"/>
  <c r="AZ52" i="27"/>
  <c r="AZ56" i="27"/>
  <c r="AY60" i="27"/>
  <c r="AY58" i="27" s="1"/>
  <c r="AY112" i="27"/>
  <c r="BC5" i="27" s="1"/>
  <c r="BD5" i="27" s="1"/>
  <c r="AY115" i="27"/>
  <c r="BC7" i="27" s="1"/>
  <c r="BD7" i="27" s="1"/>
  <c r="AY118" i="27"/>
  <c r="BC9" i="27" s="1"/>
  <c r="BD9" i="27" s="1"/>
  <c r="AY57" i="27"/>
  <c r="AY78" i="27"/>
  <c r="AY6" i="27" s="1"/>
  <c r="AY80" i="27"/>
  <c r="AY84" i="27" s="1"/>
  <c r="AY82" i="27"/>
  <c r="AY21" i="27"/>
  <c r="AY66" i="27"/>
  <c r="AY67" i="27"/>
  <c r="AY70" i="27" s="1"/>
  <c r="AY69" i="27"/>
  <c r="AY97" i="27" s="1"/>
  <c r="AY92" i="27"/>
  <c r="AY95" i="27" s="1"/>
  <c r="AY99" i="27" s="1"/>
  <c r="AY65" i="27"/>
  <c r="AY5" i="27" s="1"/>
  <c r="AX66" i="27"/>
  <c r="AX67" i="27"/>
  <c r="AX70" i="27" s="1"/>
  <c r="AX71" i="27" s="1"/>
  <c r="AY71" i="27" s="1"/>
  <c r="AX92" i="27"/>
  <c r="AX69" i="27"/>
  <c r="AX97" i="27" s="1"/>
  <c r="AZ26" i="27"/>
  <c r="AY79" i="27"/>
  <c r="AX81" i="27"/>
  <c r="AX91" i="27" s="1"/>
  <c r="AX89" i="27" s="1"/>
  <c r="AX87" i="27"/>
  <c r="AJ81" i="27"/>
  <c r="AJ91" i="27" s="1"/>
  <c r="AJ89" i="27" s="1"/>
  <c r="AJ87" i="27"/>
  <c r="AK79" i="27"/>
  <c r="AL26" i="27"/>
  <c r="AO14" i="27"/>
  <c r="AO48" i="27" s="1"/>
  <c r="AO51" i="27" s="1"/>
  <c r="AN15" i="27"/>
  <c r="AN16" i="27"/>
  <c r="AM17" i="27"/>
  <c r="AM24" i="27" s="1"/>
  <c r="AM77" i="27" s="1"/>
  <c r="AM18" i="27"/>
  <c r="AM50" i="27" s="1"/>
  <c r="AL20" i="27"/>
  <c r="AL22" i="27"/>
  <c r="AL52" i="27"/>
  <c r="AL56" i="27"/>
  <c r="AL77" i="27"/>
  <c r="AK60" i="27"/>
  <c r="AK58" i="27" s="1"/>
  <c r="AK112" i="27"/>
  <c r="AO5" i="27" s="1"/>
  <c r="AP5" i="27" s="1"/>
  <c r="AK115" i="27"/>
  <c r="AO7" i="27" s="1"/>
  <c r="AP7" i="27" s="1"/>
  <c r="AK118" i="27"/>
  <c r="AO9" i="27" s="1"/>
  <c r="AP9" i="27" s="1"/>
  <c r="AK57" i="27"/>
  <c r="AK66" i="27"/>
  <c r="AK67" i="27"/>
  <c r="AK70" i="27" s="1"/>
  <c r="AK69" i="27"/>
  <c r="AK97" i="27" s="1"/>
  <c r="AK92" i="27"/>
  <c r="AK95" i="27" s="1"/>
  <c r="AK99" i="27" s="1"/>
  <c r="AJ86" i="27"/>
  <c r="AK86" i="27" s="1"/>
  <c r="AK85" i="27"/>
  <c r="AK83" i="27"/>
  <c r="AK65" i="27"/>
  <c r="AK5" i="27" s="1"/>
  <c r="AJ66" i="27"/>
  <c r="AJ67" i="27"/>
  <c r="AJ70" i="27" s="1"/>
  <c r="AJ71" i="27" s="1"/>
  <c r="AK71" i="27" s="1"/>
  <c r="AJ69" i="27"/>
  <c r="AJ97" i="27" s="1"/>
  <c r="AJ92" i="27"/>
  <c r="AA14" i="27"/>
  <c r="Z15" i="27"/>
  <c r="Z16" i="27"/>
  <c r="Y17" i="27"/>
  <c r="Y24" i="27" s="1"/>
  <c r="Y18" i="27"/>
  <c r="X82" i="27"/>
  <c r="X80" i="27"/>
  <c r="X84" i="27" s="1"/>
  <c r="X20" i="27"/>
  <c r="X22" i="27" s="1"/>
  <c r="W78" i="27"/>
  <c r="W6" i="27" s="1"/>
  <c r="W80" i="27"/>
  <c r="W84" i="27" s="1"/>
  <c r="W82" i="27"/>
  <c r="W21" i="27"/>
  <c r="W66" i="27"/>
  <c r="W67" i="27"/>
  <c r="W70" i="27" s="1"/>
  <c r="W69" i="27"/>
  <c r="W97" i="27" s="1"/>
  <c r="W92" i="27"/>
  <c r="W95" i="27" s="1"/>
  <c r="W99" i="27" s="1"/>
  <c r="W60" i="27"/>
  <c r="W112" i="27"/>
  <c r="AA5" i="27" s="1"/>
  <c r="AB5" i="27" s="1"/>
  <c r="W115" i="27"/>
  <c r="AA7" i="27" s="1"/>
  <c r="AB7" i="27" s="1"/>
  <c r="W118" i="27"/>
  <c r="AA9" i="27" s="1"/>
  <c r="AB9" i="27" s="1"/>
  <c r="U94" i="27"/>
  <c r="U96" i="27" s="1"/>
  <c r="U106" i="27" s="1"/>
  <c r="U104" i="27" s="1"/>
  <c r="U72" i="27"/>
  <c r="U68" i="27"/>
  <c r="U76" i="27" s="1"/>
  <c r="U74" i="27" s="1"/>
  <c r="U95" i="27"/>
  <c r="U99" i="27" s="1"/>
  <c r="W79" i="27"/>
  <c r="X26" i="27"/>
  <c r="V81" i="27"/>
  <c r="V91" i="27" s="1"/>
  <c r="V89" i="27" s="1"/>
  <c r="V87" i="27"/>
  <c r="M14" i="27"/>
  <c r="L15" i="27"/>
  <c r="L16" i="27"/>
  <c r="K17" i="27"/>
  <c r="K24" i="27" s="1"/>
  <c r="K18" i="27"/>
  <c r="K34" i="27"/>
  <c r="K50" i="27"/>
  <c r="J80" i="27"/>
  <c r="J84" i="27" s="1"/>
  <c r="J82" i="27"/>
  <c r="J20" i="27"/>
  <c r="J22" i="27" s="1"/>
  <c r="J52" i="27"/>
  <c r="J36" i="27"/>
  <c r="J44" i="27" s="1"/>
  <c r="I78" i="27"/>
  <c r="I6" i="27" s="1"/>
  <c r="I82" i="27"/>
  <c r="I80" i="27"/>
  <c r="I84" i="27" s="1"/>
  <c r="I23" i="27"/>
  <c r="I64" i="27"/>
  <c r="I21" i="27"/>
  <c r="H94" i="27"/>
  <c r="H96" i="27" s="1"/>
  <c r="H106" i="27" s="1"/>
  <c r="H68" i="27"/>
  <c r="H76" i="27" s="1"/>
  <c r="G94" i="27"/>
  <c r="G96" i="27" s="1"/>
  <c r="G106" i="27" s="1"/>
  <c r="G104" i="27" s="1"/>
  <c r="G72" i="27"/>
  <c r="H72" i="27" s="1"/>
  <c r="G68" i="27"/>
  <c r="G76" i="27" s="1"/>
  <c r="G74" i="27" s="1"/>
  <c r="G95" i="27"/>
  <c r="G99" i="27" s="1"/>
  <c r="H81" i="27"/>
  <c r="H91" i="27" s="1"/>
  <c r="H89" i="27" s="1"/>
  <c r="H87" i="27"/>
  <c r="J26" i="27"/>
  <c r="I79" i="27"/>
  <c r="BO37" i="27"/>
  <c r="BN32" i="27"/>
  <c r="BM33" i="27"/>
  <c r="BM7" i="27" s="1"/>
  <c r="BM34" i="27"/>
  <c r="BM35" i="27"/>
  <c r="BM38" i="27" s="1"/>
  <c r="BM39" i="27" s="1"/>
  <c r="BL40" i="27"/>
  <c r="BL36" i="27"/>
  <c r="BL44" i="27" s="1"/>
  <c r="BL42" i="27" s="1"/>
  <c r="BA37" i="27"/>
  <c r="AZ32" i="27"/>
  <c r="AY34" i="27"/>
  <c r="AY33" i="27"/>
  <c r="AY7" i="27" s="1"/>
  <c r="AY35" i="27"/>
  <c r="AY38" i="27" s="1"/>
  <c r="AY39" i="27" s="1"/>
  <c r="AX40" i="27"/>
  <c r="AX36" i="27"/>
  <c r="AX44" i="27" s="1"/>
  <c r="AX42" i="27" s="1"/>
  <c r="AN37" i="27"/>
  <c r="AM32" i="27"/>
  <c r="AM34" i="27" s="1"/>
  <c r="W117" i="27"/>
  <c r="AA8" i="27" s="1"/>
  <c r="AB8" i="27" s="1"/>
  <c r="W114" i="27"/>
  <c r="AA6" i="27" s="1"/>
  <c r="AB6" i="27" s="1"/>
  <c r="W111" i="27"/>
  <c r="AA4" i="27" s="1"/>
  <c r="AB4" i="27" s="1"/>
  <c r="I117" i="27"/>
  <c r="M8" i="27" s="1"/>
  <c r="N8" i="27" s="1"/>
  <c r="I114" i="27"/>
  <c r="M6" i="27" s="1"/>
  <c r="N6" i="27" s="1"/>
  <c r="I111" i="27"/>
  <c r="M4" i="27" s="1"/>
  <c r="N4" i="27" s="1"/>
  <c r="V60" i="27"/>
  <c r="V58" i="27" s="1"/>
  <c r="V112" i="27"/>
  <c r="V115" i="27"/>
  <c r="V118" i="27"/>
  <c r="AK41" i="27"/>
  <c r="AK4" i="27" s="1"/>
  <c r="Y116" i="27"/>
  <c r="Y113" i="27"/>
  <c r="Y110" i="27"/>
  <c r="Y54" i="27"/>
  <c r="V92" i="27"/>
  <c r="V69" i="27"/>
  <c r="V97" i="27" s="1"/>
  <c r="V67" i="27"/>
  <c r="V70" i="27" s="1"/>
  <c r="V71" i="27" s="1"/>
  <c r="W71" i="27" s="1"/>
  <c r="V66" i="27"/>
  <c r="K116" i="27"/>
  <c r="K113" i="27"/>
  <c r="K110" i="27"/>
  <c r="K54" i="27"/>
  <c r="I56" i="27"/>
  <c r="J56" i="27" s="1"/>
  <c r="I52" i="27"/>
  <c r="I40" i="27"/>
  <c r="J40" i="27" s="1"/>
  <c r="I36" i="27"/>
  <c r="I44" i="27" s="1"/>
  <c r="I42" i="27" s="1"/>
  <c r="BK104" i="27"/>
  <c r="BK74" i="27"/>
  <c r="AW104" i="27"/>
  <c r="AK42" i="27"/>
  <c r="AI74" i="27"/>
  <c r="W42" i="27"/>
  <c r="X55" i="27"/>
  <c r="Y55" i="27" s="1"/>
  <c r="K39" i="27"/>
  <c r="H58" i="27"/>
  <c r="Y39" i="27"/>
  <c r="AW74" i="27"/>
  <c r="AI104" i="27"/>
  <c r="J55" i="27"/>
  <c r="K55" i="27" s="1"/>
  <c r="Z48" i="27"/>
  <c r="Z51" i="27" s="1"/>
  <c r="Z32" i="27"/>
  <c r="Z35" i="27" s="1"/>
  <c r="Z38" i="27" s="1"/>
  <c r="X50" i="27"/>
  <c r="X34" i="27"/>
  <c r="L48" i="27"/>
  <c r="L51" i="27" s="1"/>
  <c r="L32" i="27"/>
  <c r="L35" i="27" s="1"/>
  <c r="L38" i="27" s="1"/>
  <c r="AL35" i="27"/>
  <c r="AL38" i="27" s="1"/>
  <c r="AL34" i="27"/>
  <c r="BJ102" i="27"/>
  <c r="BK72" i="27"/>
  <c r="AV102" i="27"/>
  <c r="AW72" i="27"/>
  <c r="AW102" i="27" s="1"/>
  <c r="AH102" i="27"/>
  <c r="AI72" i="27"/>
  <c r="AI102" i="27" s="1"/>
  <c r="W40" i="27"/>
  <c r="W41" i="27" s="1"/>
  <c r="W4" i="27" s="1"/>
  <c r="W43" i="27"/>
  <c r="W56" i="27"/>
  <c r="W57" i="27" s="1"/>
  <c r="AK59" i="27"/>
  <c r="I43" i="27"/>
  <c r="W65" i="27"/>
  <c r="W5" i="27" s="1"/>
  <c r="AV101" i="26"/>
  <c r="AW101" i="26" s="1"/>
  <c r="AH101" i="26"/>
  <c r="AI101" i="26" s="1"/>
  <c r="T101" i="26"/>
  <c r="U101" i="26" s="1"/>
  <c r="F101" i="26"/>
  <c r="G101" i="26" s="1"/>
  <c r="AW104" i="26"/>
  <c r="BR53" i="26"/>
  <c r="BP54" i="26"/>
  <c r="BP55" i="26" s="1"/>
  <c r="BP110" i="26"/>
  <c r="BP113" i="26"/>
  <c r="BP116" i="26"/>
  <c r="BD53" i="26"/>
  <c r="BB54" i="26"/>
  <c r="BB55" i="26" s="1"/>
  <c r="BB110" i="26"/>
  <c r="BB113" i="26"/>
  <c r="BB116" i="26"/>
  <c r="AP53" i="26"/>
  <c r="AN54" i="26"/>
  <c r="AN55" i="26" s="1"/>
  <c r="AN110" i="26"/>
  <c r="AN113" i="26"/>
  <c r="AN116" i="26"/>
  <c r="AB53" i="26"/>
  <c r="Z54" i="26"/>
  <c r="Z55" i="26" s="1"/>
  <c r="Z110" i="26"/>
  <c r="Z113" i="26"/>
  <c r="Z116" i="26"/>
  <c r="N53" i="26"/>
  <c r="N37" i="26"/>
  <c r="BQ14" i="26"/>
  <c r="BQ48" i="26" s="1"/>
  <c r="BQ51" i="26" s="1"/>
  <c r="BP15" i="26"/>
  <c r="BP16" i="26"/>
  <c r="BO17" i="26"/>
  <c r="BO24" i="26" s="1"/>
  <c r="BO18" i="26"/>
  <c r="BO50" i="26"/>
  <c r="BN80" i="26"/>
  <c r="BN84" i="26" s="1"/>
  <c r="BN82" i="26"/>
  <c r="BN20" i="26"/>
  <c r="BN22" i="26"/>
  <c r="BN64" i="26" s="1"/>
  <c r="BN52" i="26"/>
  <c r="BN56" i="26"/>
  <c r="BM78" i="26"/>
  <c r="BM6" i="26" s="1"/>
  <c r="BM80" i="26"/>
  <c r="BM84" i="26" s="1"/>
  <c r="BM82" i="26"/>
  <c r="BM21" i="26"/>
  <c r="BM23" i="26"/>
  <c r="BM64" i="26"/>
  <c r="BM60" i="26"/>
  <c r="BM58" i="26" s="1"/>
  <c r="BM112" i="26"/>
  <c r="BQ5" i="26" s="1"/>
  <c r="BR5" i="26" s="1"/>
  <c r="BM115" i="26"/>
  <c r="BQ7" i="26" s="1"/>
  <c r="BR7" i="26" s="1"/>
  <c r="BM118" i="26"/>
  <c r="BQ9" i="26" s="1"/>
  <c r="BR9" i="26" s="1"/>
  <c r="BM57" i="26"/>
  <c r="BL68" i="26"/>
  <c r="BL76" i="26" s="1"/>
  <c r="BK94" i="26"/>
  <c r="BK96" i="26" s="1"/>
  <c r="BK106" i="26" s="1"/>
  <c r="BK104" i="26" s="1"/>
  <c r="BK72" i="26"/>
  <c r="BL72" i="26" s="1"/>
  <c r="BK68" i="26"/>
  <c r="BK76" i="26" s="1"/>
  <c r="BK74" i="26" s="1"/>
  <c r="BK95" i="26"/>
  <c r="BK99" i="26" s="1"/>
  <c r="BN26" i="26"/>
  <c r="BM79" i="26"/>
  <c r="BL81" i="26"/>
  <c r="BL91" i="26" s="1"/>
  <c r="BL89" i="26" s="1"/>
  <c r="BL87" i="26"/>
  <c r="AZ26" i="26"/>
  <c r="AY79" i="26"/>
  <c r="AX81" i="26"/>
  <c r="AX91" i="26" s="1"/>
  <c r="AX89" i="26" s="1"/>
  <c r="AX87" i="26"/>
  <c r="BC14" i="26"/>
  <c r="BC48" i="26" s="1"/>
  <c r="BC51" i="26" s="1"/>
  <c r="BB15" i="26"/>
  <c r="BB16" i="26"/>
  <c r="BA17" i="26"/>
  <c r="BA24" i="26" s="1"/>
  <c r="BA77" i="26" s="1"/>
  <c r="BA18" i="26"/>
  <c r="BA50" i="26"/>
  <c r="AZ77" i="26"/>
  <c r="AZ20" i="26"/>
  <c r="AZ22" i="26"/>
  <c r="AZ52" i="26"/>
  <c r="AZ56" i="26"/>
  <c r="AY66" i="26"/>
  <c r="AY67" i="26"/>
  <c r="AY70" i="26" s="1"/>
  <c r="AY69" i="26"/>
  <c r="AY97" i="26" s="1"/>
  <c r="AY60" i="26"/>
  <c r="AY58" i="26" s="1"/>
  <c r="AY112" i="26"/>
  <c r="BC5" i="26" s="1"/>
  <c r="BD5" i="26" s="1"/>
  <c r="AY115" i="26"/>
  <c r="BC7" i="26" s="1"/>
  <c r="BD7" i="26" s="1"/>
  <c r="AY118" i="26"/>
  <c r="BC9" i="26" s="1"/>
  <c r="BD9" i="26" s="1"/>
  <c r="AY85" i="26"/>
  <c r="AX86" i="26"/>
  <c r="AY86" i="26" s="1"/>
  <c r="AY83" i="26"/>
  <c r="AY65" i="26"/>
  <c r="AY5" i="26" s="1"/>
  <c r="AX66" i="26"/>
  <c r="AX67" i="26"/>
  <c r="AX70" i="26" s="1"/>
  <c r="AX71" i="26" s="1"/>
  <c r="AY71" i="26" s="1"/>
  <c r="AX69" i="26"/>
  <c r="AX97" i="26" s="1"/>
  <c r="AX92" i="26"/>
  <c r="AY59" i="26"/>
  <c r="AL26" i="26"/>
  <c r="AK79" i="26"/>
  <c r="AJ81" i="26"/>
  <c r="AJ91" i="26" s="1"/>
  <c r="AJ89" i="26" s="1"/>
  <c r="AJ87" i="26"/>
  <c r="AO14" i="26"/>
  <c r="AO48" i="26" s="1"/>
  <c r="AO51" i="26" s="1"/>
  <c r="AN15" i="26"/>
  <c r="AN16" i="26"/>
  <c r="AM17" i="26"/>
  <c r="AM24" i="26" s="1"/>
  <c r="AM77" i="26" s="1"/>
  <c r="AM18" i="26"/>
  <c r="AM50" i="26"/>
  <c r="AL77" i="26"/>
  <c r="AL20" i="26"/>
  <c r="AL22" i="26"/>
  <c r="AL52" i="26"/>
  <c r="AL56" i="26"/>
  <c r="AK66" i="26"/>
  <c r="AK67" i="26"/>
  <c r="AK70" i="26" s="1"/>
  <c r="AK69" i="26"/>
  <c r="AK97" i="26" s="1"/>
  <c r="AK92" i="26"/>
  <c r="AK95" i="26" s="1"/>
  <c r="AK99" i="26" s="1"/>
  <c r="AK60" i="26"/>
  <c r="AK58" i="26" s="1"/>
  <c r="AK112" i="26"/>
  <c r="AO5" i="26" s="1"/>
  <c r="AP5" i="26" s="1"/>
  <c r="AK115" i="26"/>
  <c r="AO7" i="26" s="1"/>
  <c r="AP7" i="26" s="1"/>
  <c r="AK118" i="26"/>
  <c r="AO9" i="26" s="1"/>
  <c r="AP9" i="26" s="1"/>
  <c r="AJ86" i="26"/>
  <c r="AK86" i="26" s="1"/>
  <c r="AK85" i="26"/>
  <c r="AK83" i="26"/>
  <c r="AK65" i="26"/>
  <c r="AK5" i="26" s="1"/>
  <c r="AJ66" i="26"/>
  <c r="AJ67" i="26"/>
  <c r="AJ70" i="26" s="1"/>
  <c r="AJ71" i="26" s="1"/>
  <c r="AK71" i="26" s="1"/>
  <c r="AJ69" i="26"/>
  <c r="AJ97" i="26" s="1"/>
  <c r="AJ92" i="26"/>
  <c r="AK59" i="26"/>
  <c r="X26" i="26"/>
  <c r="W79" i="26"/>
  <c r="V81" i="26"/>
  <c r="V91" i="26" s="1"/>
  <c r="V89" i="26" s="1"/>
  <c r="V87" i="26"/>
  <c r="AA14" i="26"/>
  <c r="AA48" i="26" s="1"/>
  <c r="AA51" i="26" s="1"/>
  <c r="Z15" i="26"/>
  <c r="Z16" i="26"/>
  <c r="Y17" i="26"/>
  <c r="Y24" i="26" s="1"/>
  <c r="Y77" i="26" s="1"/>
  <c r="Y18" i="26"/>
  <c r="Y50" i="26"/>
  <c r="X77" i="26"/>
  <c r="X20" i="26"/>
  <c r="X22" i="26"/>
  <c r="X52" i="26"/>
  <c r="X56" i="26"/>
  <c r="W66" i="26"/>
  <c r="W67" i="26"/>
  <c r="W70" i="26" s="1"/>
  <c r="W69" i="26"/>
  <c r="W97" i="26" s="1"/>
  <c r="W92" i="26"/>
  <c r="W95" i="26" s="1"/>
  <c r="W99" i="26" s="1"/>
  <c r="W60" i="26"/>
  <c r="W58" i="26" s="1"/>
  <c r="W112" i="26"/>
  <c r="AA5" i="26" s="1"/>
  <c r="AB5" i="26" s="1"/>
  <c r="W115" i="26"/>
  <c r="AA7" i="26" s="1"/>
  <c r="AB7" i="26" s="1"/>
  <c r="W118" i="26"/>
  <c r="AA9" i="26" s="1"/>
  <c r="AB9" i="26" s="1"/>
  <c r="W85" i="26"/>
  <c r="V86" i="26"/>
  <c r="W86" i="26" s="1"/>
  <c r="W83" i="26"/>
  <c r="W65" i="26"/>
  <c r="W5" i="26" s="1"/>
  <c r="V66" i="26"/>
  <c r="V67" i="26"/>
  <c r="V70" i="26" s="1"/>
  <c r="V71" i="26" s="1"/>
  <c r="W71" i="26" s="1"/>
  <c r="V69" i="26"/>
  <c r="V97" i="26" s="1"/>
  <c r="V92" i="26"/>
  <c r="W59" i="26"/>
  <c r="J26" i="26"/>
  <c r="I79" i="26"/>
  <c r="H81" i="26"/>
  <c r="H91" i="26" s="1"/>
  <c r="H89" i="26" s="1"/>
  <c r="H87" i="26"/>
  <c r="M14" i="26"/>
  <c r="L15" i="26"/>
  <c r="L16" i="26"/>
  <c r="K17" i="26"/>
  <c r="K24" i="26" s="1"/>
  <c r="K77" i="26" s="1"/>
  <c r="K18" i="26"/>
  <c r="K34" i="26"/>
  <c r="K50" i="26"/>
  <c r="J77" i="26"/>
  <c r="J20" i="26"/>
  <c r="J22" i="26"/>
  <c r="J36" i="26"/>
  <c r="J44" i="26" s="1"/>
  <c r="J42" i="26" s="1"/>
  <c r="J40" i="26"/>
  <c r="J52" i="26"/>
  <c r="J56" i="26"/>
  <c r="I66" i="26"/>
  <c r="I67" i="26"/>
  <c r="I70" i="26" s="1"/>
  <c r="I69" i="26"/>
  <c r="I97" i="26" s="1"/>
  <c r="I92" i="26"/>
  <c r="I95" i="26" s="1"/>
  <c r="I99" i="26" s="1"/>
  <c r="I60" i="26"/>
  <c r="I58" i="26" s="1"/>
  <c r="I112" i="26"/>
  <c r="M5" i="26" s="1"/>
  <c r="N5" i="26" s="1"/>
  <c r="I115" i="26"/>
  <c r="M7" i="26" s="1"/>
  <c r="N7" i="26" s="1"/>
  <c r="I118" i="26"/>
  <c r="M9" i="26" s="1"/>
  <c r="N9" i="26" s="1"/>
  <c r="I85" i="26"/>
  <c r="H86" i="26"/>
  <c r="I86" i="26" s="1"/>
  <c r="I83" i="26"/>
  <c r="I65" i="26"/>
  <c r="I5" i="26" s="1"/>
  <c r="H66" i="26"/>
  <c r="H67" i="26"/>
  <c r="H70" i="26" s="1"/>
  <c r="H71" i="26" s="1"/>
  <c r="I71" i="26" s="1"/>
  <c r="H69" i="26"/>
  <c r="H97" i="26" s="1"/>
  <c r="H92" i="26"/>
  <c r="I59" i="26"/>
  <c r="Z37" i="26"/>
  <c r="Y32" i="26"/>
  <c r="Y34" i="26" s="1"/>
  <c r="BN37" i="26"/>
  <c r="BM32" i="26"/>
  <c r="BL34" i="26"/>
  <c r="BL94" i="26" s="1"/>
  <c r="BL96" i="26" s="1"/>
  <c r="BL106" i="26" s="1"/>
  <c r="BL104" i="26" s="1"/>
  <c r="BL35" i="26"/>
  <c r="BL38" i="26" s="1"/>
  <c r="BL39" i="26" s="1"/>
  <c r="BK40" i="26"/>
  <c r="BK36" i="26"/>
  <c r="BK44" i="26" s="1"/>
  <c r="BK42" i="26" s="1"/>
  <c r="AZ37" i="26"/>
  <c r="AY32" i="26"/>
  <c r="AY92" i="26" s="1"/>
  <c r="AY95" i="26" s="1"/>
  <c r="AY99" i="26" s="1"/>
  <c r="AX34" i="26"/>
  <c r="AX35" i="26"/>
  <c r="AX38" i="26" s="1"/>
  <c r="AX39" i="26" s="1"/>
  <c r="AW40" i="26"/>
  <c r="AW36" i="26"/>
  <c r="AW44" i="26" s="1"/>
  <c r="AW42" i="26" s="1"/>
  <c r="AM37" i="26"/>
  <c r="AL32" i="26"/>
  <c r="AK33" i="26"/>
  <c r="AK7" i="26" s="1"/>
  <c r="AK34" i="26"/>
  <c r="AK35" i="26"/>
  <c r="AK38" i="26" s="1"/>
  <c r="AK39" i="26" s="1"/>
  <c r="AJ40" i="26"/>
  <c r="AJ36" i="26"/>
  <c r="AJ44" i="26" s="1"/>
  <c r="AJ42" i="26" s="1"/>
  <c r="W41" i="26"/>
  <c r="W4" i="26" s="1"/>
  <c r="K116" i="26"/>
  <c r="K113" i="26"/>
  <c r="K110" i="26"/>
  <c r="K54" i="26"/>
  <c r="K55" i="26" s="1"/>
  <c r="AI104" i="26"/>
  <c r="AI74" i="26"/>
  <c r="W42" i="26"/>
  <c r="U104" i="26"/>
  <c r="U74" i="26"/>
  <c r="G104" i="26"/>
  <c r="G74" i="26"/>
  <c r="AW74" i="26"/>
  <c r="L32" i="26"/>
  <c r="L35" i="26" s="1"/>
  <c r="L38" i="26" s="1"/>
  <c r="L39" i="26" s="1"/>
  <c r="L48" i="26"/>
  <c r="L51" i="26" s="1"/>
  <c r="X35" i="26"/>
  <c r="X38" i="26" s="1"/>
  <c r="X39" i="26" s="1"/>
  <c r="X34" i="26"/>
  <c r="AV102" i="26"/>
  <c r="AW72" i="26"/>
  <c r="AW102" i="26" s="1"/>
  <c r="AH102" i="26"/>
  <c r="AI72" i="26"/>
  <c r="T102" i="26"/>
  <c r="U72" i="26"/>
  <c r="F102" i="26"/>
  <c r="G72" i="26"/>
  <c r="I111" i="26"/>
  <c r="M4" i="26" s="1"/>
  <c r="N4" i="26" s="1"/>
  <c r="I114" i="26"/>
  <c r="M6" i="26" s="1"/>
  <c r="N6" i="26" s="1"/>
  <c r="I117" i="26"/>
  <c r="M8" i="26" s="1"/>
  <c r="N8" i="26" s="1"/>
  <c r="BK102" i="25"/>
  <c r="AV101" i="25"/>
  <c r="AH101" i="25"/>
  <c r="AI101" i="25" s="1"/>
  <c r="F101" i="25"/>
  <c r="G101" i="25" s="1"/>
  <c r="T101" i="25"/>
  <c r="U101" i="25" s="1"/>
  <c r="BR53" i="25"/>
  <c r="BP54" i="25"/>
  <c r="BP55" i="25" s="1"/>
  <c r="BP110" i="25"/>
  <c r="BP113" i="25"/>
  <c r="BP116" i="25"/>
  <c r="BD53" i="25"/>
  <c r="BB54" i="25"/>
  <c r="BB55" i="25" s="1"/>
  <c r="BB110" i="25"/>
  <c r="BB113" i="25"/>
  <c r="BB116" i="25"/>
  <c r="AP53" i="25"/>
  <c r="AN54" i="25"/>
  <c r="AN55" i="25" s="1"/>
  <c r="AN110" i="25"/>
  <c r="AN113" i="25"/>
  <c r="AN116" i="25"/>
  <c r="AB53" i="25"/>
  <c r="N53" i="25"/>
  <c r="AB37" i="25"/>
  <c r="N37" i="25"/>
  <c r="BQ14" i="25"/>
  <c r="BQ48" i="25" s="1"/>
  <c r="BQ51" i="25" s="1"/>
  <c r="BP15" i="25"/>
  <c r="BP16" i="25"/>
  <c r="BO17" i="25"/>
  <c r="BO24" i="25" s="1"/>
  <c r="BO77" i="25" s="1"/>
  <c r="BO18" i="25"/>
  <c r="BO50" i="25"/>
  <c r="BN77" i="25"/>
  <c r="BN20" i="25"/>
  <c r="BN22" i="25"/>
  <c r="BN52" i="25"/>
  <c r="BN56" i="25"/>
  <c r="BM66" i="25"/>
  <c r="BM67" i="25"/>
  <c r="BM70" i="25" s="1"/>
  <c r="BM92" i="25"/>
  <c r="BM95" i="25" s="1"/>
  <c r="BM99" i="25" s="1"/>
  <c r="BM69" i="25"/>
  <c r="BM97" i="25" s="1"/>
  <c r="BM60" i="25"/>
  <c r="BM58" i="25" s="1"/>
  <c r="BM112" i="25"/>
  <c r="BQ5" i="25" s="1"/>
  <c r="BR5" i="25" s="1"/>
  <c r="BM115" i="25"/>
  <c r="BQ7" i="25" s="1"/>
  <c r="BR7" i="25" s="1"/>
  <c r="BM118" i="25"/>
  <c r="BQ9" i="25" s="1"/>
  <c r="BR9" i="25" s="1"/>
  <c r="BM65" i="25"/>
  <c r="BM5" i="25" s="1"/>
  <c r="BL66" i="25"/>
  <c r="BL67" i="25"/>
  <c r="BL70" i="25" s="1"/>
  <c r="BL71" i="25" s="1"/>
  <c r="BM71" i="25" s="1"/>
  <c r="BL69" i="25"/>
  <c r="BL97" i="25" s="1"/>
  <c r="BL92" i="25"/>
  <c r="BM59" i="25"/>
  <c r="BJ102" i="25"/>
  <c r="BJ101" i="25"/>
  <c r="BK101" i="25" s="1"/>
  <c r="AX81" i="25"/>
  <c r="AX91" i="25" s="1"/>
  <c r="AX89" i="25" s="1"/>
  <c r="AX87" i="25"/>
  <c r="AY79" i="25"/>
  <c r="AZ26" i="25"/>
  <c r="BC14" i="25"/>
  <c r="BC48" i="25" s="1"/>
  <c r="BC51" i="25" s="1"/>
  <c r="BB15" i="25"/>
  <c r="BB16" i="25"/>
  <c r="BA17" i="25"/>
  <c r="BA24" i="25" s="1"/>
  <c r="BA77" i="25" s="1"/>
  <c r="BA18" i="25"/>
  <c r="BA50" i="25"/>
  <c r="AZ52" i="25"/>
  <c r="AZ56" i="25"/>
  <c r="AZ77" i="25"/>
  <c r="AZ20" i="25"/>
  <c r="AZ22" i="25" s="1"/>
  <c r="AZ64" i="25" s="1"/>
  <c r="AY60" i="25"/>
  <c r="AY58" i="25" s="1"/>
  <c r="AY112" i="25"/>
  <c r="BC5" i="25" s="1"/>
  <c r="BD5" i="25" s="1"/>
  <c r="AY115" i="25"/>
  <c r="BC7" i="25" s="1"/>
  <c r="BD7" i="25" s="1"/>
  <c r="AY118" i="25"/>
  <c r="BC9" i="25" s="1"/>
  <c r="BD9" i="25" s="1"/>
  <c r="AY57" i="25"/>
  <c r="AX86" i="25"/>
  <c r="AY86" i="25" s="1"/>
  <c r="AY85" i="25"/>
  <c r="AY83" i="25"/>
  <c r="AJ87" i="25"/>
  <c r="AJ81" i="25"/>
  <c r="AJ91" i="25" s="1"/>
  <c r="AJ89" i="25" s="1"/>
  <c r="AL26" i="25"/>
  <c r="AK79" i="25"/>
  <c r="AO14" i="25"/>
  <c r="AO48" i="25" s="1"/>
  <c r="AO51" i="25" s="1"/>
  <c r="AN15" i="25"/>
  <c r="AN16" i="25"/>
  <c r="AM17" i="25"/>
  <c r="AM24" i="25" s="1"/>
  <c r="AM77" i="25" s="1"/>
  <c r="AM18" i="25"/>
  <c r="AM50" i="25" s="1"/>
  <c r="AL80" i="25"/>
  <c r="AL84" i="25" s="1"/>
  <c r="AL82" i="25"/>
  <c r="AL20" i="25"/>
  <c r="AL22" i="25" s="1"/>
  <c r="AL52" i="25"/>
  <c r="AL56" i="25"/>
  <c r="AK60" i="25"/>
  <c r="AK58" i="25" s="1"/>
  <c r="AK112" i="25"/>
  <c r="AO5" i="25" s="1"/>
  <c r="AP5" i="25" s="1"/>
  <c r="AK115" i="25"/>
  <c r="AO7" i="25" s="1"/>
  <c r="AP7" i="25" s="1"/>
  <c r="AK118" i="25"/>
  <c r="AO9" i="25" s="1"/>
  <c r="AP9" i="25" s="1"/>
  <c r="AK57" i="25"/>
  <c r="AK66" i="25"/>
  <c r="AK67" i="25"/>
  <c r="AK70" i="25" s="1"/>
  <c r="AK92" i="25"/>
  <c r="AK95" i="25" s="1"/>
  <c r="AK99" i="25" s="1"/>
  <c r="AK69" i="25"/>
  <c r="AJ86" i="25"/>
  <c r="AK65" i="25"/>
  <c r="AK5" i="25" s="1"/>
  <c r="AJ66" i="25"/>
  <c r="AJ67" i="25"/>
  <c r="AJ70" i="25" s="1"/>
  <c r="AJ71" i="25" s="1"/>
  <c r="AK71" i="25" s="1"/>
  <c r="AJ69" i="25"/>
  <c r="AJ97" i="25" s="1"/>
  <c r="AJ92" i="25"/>
  <c r="V81" i="25"/>
  <c r="V91" i="25" s="1"/>
  <c r="V89" i="25" s="1"/>
  <c r="V87" i="25"/>
  <c r="W79" i="25"/>
  <c r="X26" i="25"/>
  <c r="AA14" i="25"/>
  <c r="Z15" i="25"/>
  <c r="Z16" i="25"/>
  <c r="Y18" i="25"/>
  <c r="Y50" i="25" s="1"/>
  <c r="Y34" i="25"/>
  <c r="Y17" i="25"/>
  <c r="Y24" i="25" s="1"/>
  <c r="Y77" i="25" s="1"/>
  <c r="X20" i="25"/>
  <c r="X22" i="25"/>
  <c r="X40" i="25"/>
  <c r="X36" i="25"/>
  <c r="X44" i="25" s="1"/>
  <c r="X42" i="25" s="1"/>
  <c r="X52" i="25"/>
  <c r="X56" i="25"/>
  <c r="X77" i="25"/>
  <c r="W60" i="25"/>
  <c r="W58" i="25" s="1"/>
  <c r="W112" i="25"/>
  <c r="AA5" i="25" s="1"/>
  <c r="AB5" i="25" s="1"/>
  <c r="W115" i="25"/>
  <c r="AA7" i="25" s="1"/>
  <c r="AB7" i="25" s="1"/>
  <c r="W118" i="25"/>
  <c r="AA9" i="25" s="1"/>
  <c r="AB9" i="25" s="1"/>
  <c r="W57" i="25"/>
  <c r="W66" i="25"/>
  <c r="W67" i="25"/>
  <c r="W70" i="25" s="1"/>
  <c r="W69" i="25"/>
  <c r="W97" i="25" s="1"/>
  <c r="W92" i="25"/>
  <c r="W95" i="25" s="1"/>
  <c r="W99" i="25" s="1"/>
  <c r="W85" i="25"/>
  <c r="V86" i="25"/>
  <c r="W86" i="25" s="1"/>
  <c r="W83" i="25"/>
  <c r="W65" i="25"/>
  <c r="W5" i="25" s="1"/>
  <c r="V66" i="25"/>
  <c r="V67" i="25"/>
  <c r="V70" i="25" s="1"/>
  <c r="V71" i="25" s="1"/>
  <c r="W71" i="25" s="1"/>
  <c r="V69" i="25"/>
  <c r="V97" i="25" s="1"/>
  <c r="V92" i="25"/>
  <c r="J26" i="25"/>
  <c r="I79" i="25"/>
  <c r="H81" i="25"/>
  <c r="H91" i="25" s="1"/>
  <c r="H89" i="25" s="1"/>
  <c r="H87" i="25"/>
  <c r="M14" i="25"/>
  <c r="L15" i="25"/>
  <c r="L16" i="25"/>
  <c r="K18" i="25"/>
  <c r="K34" i="25"/>
  <c r="K50" i="25"/>
  <c r="K17" i="25"/>
  <c r="K24" i="25" s="1"/>
  <c r="K77" i="25" s="1"/>
  <c r="J52" i="25"/>
  <c r="J77" i="25"/>
  <c r="J20" i="25"/>
  <c r="J22" i="25" s="1"/>
  <c r="J36" i="25"/>
  <c r="J44" i="25" s="1"/>
  <c r="J42" i="25" s="1"/>
  <c r="I60" i="25"/>
  <c r="I58" i="25" s="1"/>
  <c r="I112" i="25"/>
  <c r="M5" i="25" s="1"/>
  <c r="N5" i="25" s="1"/>
  <c r="I115" i="25"/>
  <c r="M7" i="25" s="1"/>
  <c r="N7" i="25" s="1"/>
  <c r="I118" i="25"/>
  <c r="M9" i="25" s="1"/>
  <c r="N9" i="25" s="1"/>
  <c r="I66" i="25"/>
  <c r="I67" i="25"/>
  <c r="I70" i="25" s="1"/>
  <c r="I69" i="25"/>
  <c r="I97" i="25" s="1"/>
  <c r="I92" i="25"/>
  <c r="I95" i="25" s="1"/>
  <c r="I99" i="25" s="1"/>
  <c r="I65" i="25"/>
  <c r="I5" i="25" s="1"/>
  <c r="H66" i="25"/>
  <c r="H67" i="25"/>
  <c r="H70" i="25" s="1"/>
  <c r="H71" i="25" s="1"/>
  <c r="I71" i="25" s="1"/>
  <c r="H69" i="25"/>
  <c r="H97" i="25" s="1"/>
  <c r="H92" i="25"/>
  <c r="I83" i="25"/>
  <c r="I85" i="25"/>
  <c r="H86" i="25"/>
  <c r="I86" i="25" s="1"/>
  <c r="BN32" i="25"/>
  <c r="BO37" i="25"/>
  <c r="BM33" i="25"/>
  <c r="BM7" i="25" s="1"/>
  <c r="BM34" i="25"/>
  <c r="BM35" i="25"/>
  <c r="BM38" i="25" s="1"/>
  <c r="BM39" i="25" s="1"/>
  <c r="BL40" i="25"/>
  <c r="BL36" i="25"/>
  <c r="BL44" i="25" s="1"/>
  <c r="BL42" i="25" s="1"/>
  <c r="BA37" i="25"/>
  <c r="AZ32" i="25"/>
  <c r="AY33" i="25"/>
  <c r="AY7" i="25" s="1"/>
  <c r="AY34" i="25"/>
  <c r="AY35" i="25"/>
  <c r="AY38" i="25" s="1"/>
  <c r="AY39" i="25" s="1"/>
  <c r="AX40" i="25"/>
  <c r="AX36" i="25"/>
  <c r="AX44" i="25" s="1"/>
  <c r="AX42" i="25" s="1"/>
  <c r="AN37" i="25"/>
  <c r="AM32" i="25"/>
  <c r="AM34" i="25" s="1"/>
  <c r="BM79" i="25"/>
  <c r="BN26" i="25"/>
  <c r="BL87" i="25"/>
  <c r="BL81" i="25"/>
  <c r="BL91" i="25" s="1"/>
  <c r="BL89" i="25" s="1"/>
  <c r="W117" i="25"/>
  <c r="AA8" i="25" s="1"/>
  <c r="AB8" i="25" s="1"/>
  <c r="W114" i="25"/>
  <c r="AA6" i="25" s="1"/>
  <c r="AB6" i="25" s="1"/>
  <c r="W111" i="25"/>
  <c r="AA4" i="25" s="1"/>
  <c r="AB4" i="25" s="1"/>
  <c r="I117" i="25"/>
  <c r="M8" i="25" s="1"/>
  <c r="N8" i="25" s="1"/>
  <c r="I114" i="25"/>
  <c r="M6" i="25" s="1"/>
  <c r="N6" i="25" s="1"/>
  <c r="I111" i="25"/>
  <c r="M4" i="25" s="1"/>
  <c r="N4" i="25" s="1"/>
  <c r="AW72" i="25"/>
  <c r="AW102" i="25" s="1"/>
  <c r="AW94" i="25"/>
  <c r="AW96" i="25" s="1"/>
  <c r="AW106" i="25" s="1"/>
  <c r="AW104" i="25" s="1"/>
  <c r="AW68" i="25"/>
  <c r="AW76" i="25" s="1"/>
  <c r="AW74" i="25" s="1"/>
  <c r="AK41" i="25"/>
  <c r="AK4" i="25" s="1"/>
  <c r="AX92" i="25"/>
  <c r="AX69" i="25"/>
  <c r="AX97" i="25" s="1"/>
  <c r="AX67" i="25"/>
  <c r="AX70" i="25" s="1"/>
  <c r="AX71" i="25" s="1"/>
  <c r="AX66" i="25"/>
  <c r="AK82" i="25"/>
  <c r="AK80" i="25"/>
  <c r="AK84" i="25" s="1"/>
  <c r="Y116" i="25"/>
  <c r="Y113" i="25"/>
  <c r="Y110" i="25"/>
  <c r="Y54" i="25"/>
  <c r="K116" i="25"/>
  <c r="K113" i="25"/>
  <c r="K110" i="25"/>
  <c r="K54" i="25"/>
  <c r="BK104" i="25"/>
  <c r="BK74" i="25"/>
  <c r="AW101" i="25"/>
  <c r="AI104" i="25"/>
  <c r="U104" i="25"/>
  <c r="G74" i="25"/>
  <c r="X55" i="25"/>
  <c r="Y55" i="25" s="1"/>
  <c r="J55" i="25"/>
  <c r="K55" i="25" s="1"/>
  <c r="K39" i="25"/>
  <c r="U74" i="25"/>
  <c r="G104" i="25"/>
  <c r="AK42" i="25"/>
  <c r="AI74" i="25"/>
  <c r="H58" i="25"/>
  <c r="Y39" i="25"/>
  <c r="AY23" i="25"/>
  <c r="AY64" i="25"/>
  <c r="Z48" i="25"/>
  <c r="Z51" i="25" s="1"/>
  <c r="Z32" i="25"/>
  <c r="Z35" i="25" s="1"/>
  <c r="Z38" i="25" s="1"/>
  <c r="L48" i="25"/>
  <c r="L51" i="25" s="1"/>
  <c r="L32" i="25"/>
  <c r="L35" i="25" s="1"/>
  <c r="L38" i="25" s="1"/>
  <c r="AL35" i="25"/>
  <c r="AL38" i="25" s="1"/>
  <c r="AL34" i="25"/>
  <c r="AV102" i="25"/>
  <c r="AH102" i="25"/>
  <c r="AI72" i="25"/>
  <c r="AI102" i="25" s="1"/>
  <c r="T102" i="25"/>
  <c r="U72" i="25"/>
  <c r="I59" i="25"/>
  <c r="F102" i="25"/>
  <c r="G72" i="25"/>
  <c r="BM98" i="25"/>
  <c r="AY59" i="25"/>
  <c r="AK59" i="25"/>
  <c r="W59" i="25"/>
  <c r="AY65" i="25"/>
  <c r="AY5" i="25" s="1"/>
  <c r="I56" i="25"/>
  <c r="I40" i="25"/>
  <c r="J40" i="25" s="1"/>
  <c r="I41" i="25"/>
  <c r="I4" i="25" s="1"/>
  <c r="BJ101" i="24"/>
  <c r="BK101" i="24" s="1"/>
  <c r="AH101" i="24"/>
  <c r="AI101" i="24" s="1"/>
  <c r="T101" i="24"/>
  <c r="U101" i="24" s="1"/>
  <c r="V101" i="24" s="1"/>
  <c r="F101" i="24"/>
  <c r="G101" i="24" s="1"/>
  <c r="BR53" i="24"/>
  <c r="BP54" i="24"/>
  <c r="BP110" i="24"/>
  <c r="BP113" i="24"/>
  <c r="BP116" i="24"/>
  <c r="BD53" i="24"/>
  <c r="BB54" i="24"/>
  <c r="BB110" i="24"/>
  <c r="BB113" i="24"/>
  <c r="BB116" i="24"/>
  <c r="AP53" i="24"/>
  <c r="AN54" i="24"/>
  <c r="AN110" i="24"/>
  <c r="AN113" i="24"/>
  <c r="AN116" i="24"/>
  <c r="AB53" i="24"/>
  <c r="N53" i="24"/>
  <c r="AB37" i="24"/>
  <c r="N37" i="24"/>
  <c r="BQ14" i="24"/>
  <c r="BQ48" i="24" s="1"/>
  <c r="BQ51" i="24" s="1"/>
  <c r="BP15" i="24"/>
  <c r="BP16" i="24"/>
  <c r="BO17" i="24"/>
  <c r="BO24" i="24" s="1"/>
  <c r="BO18" i="24"/>
  <c r="BO50" i="24"/>
  <c r="BN80" i="24"/>
  <c r="BN84" i="24" s="1"/>
  <c r="BN82" i="24"/>
  <c r="BN52" i="24"/>
  <c r="BN56" i="24"/>
  <c r="BN20" i="24"/>
  <c r="BN22" i="24"/>
  <c r="BM60" i="24"/>
  <c r="BM58" i="24" s="1"/>
  <c r="BM112" i="24"/>
  <c r="BQ5" i="24" s="1"/>
  <c r="BR5" i="24" s="1"/>
  <c r="BM115" i="24"/>
  <c r="BQ7" i="24" s="1"/>
  <c r="BR7" i="24" s="1"/>
  <c r="BM118" i="24"/>
  <c r="BQ9" i="24" s="1"/>
  <c r="BR9" i="24" s="1"/>
  <c r="BM57" i="24"/>
  <c r="BM21" i="24"/>
  <c r="BM66" i="24"/>
  <c r="BM67" i="24"/>
  <c r="BM70" i="24" s="1"/>
  <c r="BM69" i="24"/>
  <c r="BM92" i="24"/>
  <c r="BM95" i="24" s="1"/>
  <c r="BM99" i="24" s="1"/>
  <c r="BM78" i="24"/>
  <c r="BM6" i="24" s="1"/>
  <c r="BM80" i="24"/>
  <c r="BM84" i="24" s="1"/>
  <c r="BM82" i="24"/>
  <c r="BM65" i="24"/>
  <c r="BM5" i="24" s="1"/>
  <c r="BL66" i="24"/>
  <c r="BL67" i="24"/>
  <c r="BL70" i="24" s="1"/>
  <c r="BL71" i="24" s="1"/>
  <c r="BM71" i="24" s="1"/>
  <c r="BL92" i="24"/>
  <c r="BL69" i="24"/>
  <c r="BL97" i="24" s="1"/>
  <c r="BL81" i="24"/>
  <c r="BL91" i="24" s="1"/>
  <c r="BL89" i="24" s="1"/>
  <c r="BL87" i="24"/>
  <c r="BN26" i="24"/>
  <c r="BM79" i="24"/>
  <c r="AX81" i="24"/>
  <c r="AX91" i="24" s="1"/>
  <c r="AX89" i="24" s="1"/>
  <c r="AX87" i="24"/>
  <c r="AZ26" i="24"/>
  <c r="AY79" i="24"/>
  <c r="BC14" i="24"/>
  <c r="BC48" i="24" s="1"/>
  <c r="BC51" i="24" s="1"/>
  <c r="BB15" i="24"/>
  <c r="BB16" i="24"/>
  <c r="BA17" i="24"/>
  <c r="BA24" i="24" s="1"/>
  <c r="BA77" i="24" s="1"/>
  <c r="BA18" i="24"/>
  <c r="BA50" i="24" s="1"/>
  <c r="AZ77" i="24"/>
  <c r="AZ52" i="24"/>
  <c r="AZ56" i="24"/>
  <c r="AZ20" i="24"/>
  <c r="AZ22" i="24" s="1"/>
  <c r="AY23" i="24"/>
  <c r="AY64" i="24"/>
  <c r="AY60" i="24"/>
  <c r="AY58" i="24" s="1"/>
  <c r="AY112" i="24"/>
  <c r="BC5" i="24" s="1"/>
  <c r="BD5" i="24" s="1"/>
  <c r="AY115" i="24"/>
  <c r="BC7" i="24" s="1"/>
  <c r="BD7" i="24" s="1"/>
  <c r="AY118" i="24"/>
  <c r="BC9" i="24" s="1"/>
  <c r="BD9" i="24" s="1"/>
  <c r="AY59" i="24"/>
  <c r="AY85" i="24"/>
  <c r="AX86" i="24"/>
  <c r="AY86" i="24" s="1"/>
  <c r="AY83" i="24"/>
  <c r="AX94" i="24"/>
  <c r="AX96" i="24" s="1"/>
  <c r="AX106" i="24" s="1"/>
  <c r="AX104" i="24" s="1"/>
  <c r="AX68" i="24"/>
  <c r="AX76" i="24" s="1"/>
  <c r="AX74" i="24" s="1"/>
  <c r="AJ87" i="24"/>
  <c r="AJ81" i="24"/>
  <c r="AJ91" i="24" s="1"/>
  <c r="AJ89" i="24" s="1"/>
  <c r="AK79" i="24"/>
  <c r="AL26" i="24"/>
  <c r="AO14" i="24"/>
  <c r="AO48" i="24" s="1"/>
  <c r="AO51" i="24" s="1"/>
  <c r="AN15" i="24"/>
  <c r="AN16" i="24"/>
  <c r="AM17" i="24"/>
  <c r="AM24" i="24" s="1"/>
  <c r="AM77" i="24" s="1"/>
  <c r="AM18" i="24"/>
  <c r="AM50" i="24" s="1"/>
  <c r="AL77" i="24"/>
  <c r="AL20" i="24"/>
  <c r="AL22" i="24"/>
  <c r="AL52" i="24"/>
  <c r="AL56" i="24"/>
  <c r="AL36" i="24"/>
  <c r="AL44" i="24" s="1"/>
  <c r="AK66" i="24"/>
  <c r="AK67" i="24"/>
  <c r="AK70" i="24" s="1"/>
  <c r="AK69" i="24"/>
  <c r="AK97" i="24" s="1"/>
  <c r="AK92" i="24"/>
  <c r="AK95" i="24" s="1"/>
  <c r="AK99" i="24" s="1"/>
  <c r="AK60" i="24"/>
  <c r="AK58" i="24" s="1"/>
  <c r="AK59" i="24" s="1"/>
  <c r="AK112" i="24"/>
  <c r="AO5" i="24" s="1"/>
  <c r="AP5" i="24" s="1"/>
  <c r="AK115" i="24"/>
  <c r="AO7" i="24" s="1"/>
  <c r="AP7" i="24" s="1"/>
  <c r="AK118" i="24"/>
  <c r="AO9" i="24" s="1"/>
  <c r="AP9" i="24" s="1"/>
  <c r="AK57" i="24"/>
  <c r="AK83" i="24"/>
  <c r="AK85" i="24"/>
  <c r="AJ86" i="24"/>
  <c r="AK86" i="24" s="1"/>
  <c r="AK65" i="24"/>
  <c r="AK5" i="24" s="1"/>
  <c r="AJ66" i="24"/>
  <c r="AJ67" i="24"/>
  <c r="AJ70" i="24" s="1"/>
  <c r="AJ71" i="24" s="1"/>
  <c r="AK71" i="24" s="1"/>
  <c r="AJ92" i="24"/>
  <c r="AJ69" i="24"/>
  <c r="AJ97" i="24" s="1"/>
  <c r="V81" i="24"/>
  <c r="V91" i="24" s="1"/>
  <c r="V89" i="24" s="1"/>
  <c r="V87" i="24"/>
  <c r="X26" i="24"/>
  <c r="W79" i="24"/>
  <c r="AA14" i="24"/>
  <c r="Z15" i="24"/>
  <c r="Z16" i="24"/>
  <c r="Y17" i="24"/>
  <c r="Y24" i="24" s="1"/>
  <c r="Y77" i="24" s="1"/>
  <c r="Y18" i="24"/>
  <c r="X77" i="24"/>
  <c r="X20" i="24"/>
  <c r="X22" i="24" s="1"/>
  <c r="X64" i="24" s="1"/>
  <c r="X52" i="24"/>
  <c r="X56" i="24"/>
  <c r="X40" i="24"/>
  <c r="X36" i="24"/>
  <c r="X44" i="24" s="1"/>
  <c r="X42" i="24" s="1"/>
  <c r="W60" i="24"/>
  <c r="W58" i="24" s="1"/>
  <c r="W112" i="24"/>
  <c r="AA5" i="24" s="1"/>
  <c r="AB5" i="24" s="1"/>
  <c r="W115" i="24"/>
  <c r="AA7" i="24" s="1"/>
  <c r="AB7" i="24" s="1"/>
  <c r="W118" i="24"/>
  <c r="AA9" i="24" s="1"/>
  <c r="AB9" i="24" s="1"/>
  <c r="W23" i="24"/>
  <c r="W64" i="24"/>
  <c r="W85" i="24"/>
  <c r="V86" i="24"/>
  <c r="W86" i="24" s="1"/>
  <c r="W83" i="24"/>
  <c r="V94" i="24"/>
  <c r="V96" i="24" s="1"/>
  <c r="V106" i="24" s="1"/>
  <c r="V68" i="24"/>
  <c r="V76" i="24" s="1"/>
  <c r="H81" i="24"/>
  <c r="H91" i="24" s="1"/>
  <c r="H89" i="24" s="1"/>
  <c r="H87" i="24"/>
  <c r="J26" i="24"/>
  <c r="I79" i="24"/>
  <c r="M14" i="24"/>
  <c r="L15" i="24"/>
  <c r="L16" i="24"/>
  <c r="K17" i="24"/>
  <c r="K24" i="24" s="1"/>
  <c r="K77" i="24" s="1"/>
  <c r="K18" i="24"/>
  <c r="K50" i="24"/>
  <c r="K34" i="24"/>
  <c r="J77" i="24"/>
  <c r="J20" i="24"/>
  <c r="J22" i="24" s="1"/>
  <c r="J64" i="24" s="1"/>
  <c r="I66" i="24"/>
  <c r="I67" i="24"/>
  <c r="I70" i="24" s="1"/>
  <c r="I69" i="24"/>
  <c r="I97" i="24" s="1"/>
  <c r="I92" i="24"/>
  <c r="I95" i="24" s="1"/>
  <c r="I99" i="24" s="1"/>
  <c r="I60" i="24"/>
  <c r="I58" i="24" s="1"/>
  <c r="I112" i="24"/>
  <c r="M5" i="24" s="1"/>
  <c r="N5" i="24" s="1"/>
  <c r="I115" i="24"/>
  <c r="M7" i="24" s="1"/>
  <c r="N7" i="24" s="1"/>
  <c r="I118" i="24"/>
  <c r="M9" i="24" s="1"/>
  <c r="N9" i="24" s="1"/>
  <c r="I85" i="24"/>
  <c r="H86" i="24"/>
  <c r="I86" i="24" s="1"/>
  <c r="I83" i="24"/>
  <c r="BN32" i="24"/>
  <c r="BO37" i="24"/>
  <c r="BM34" i="24"/>
  <c r="BM35" i="24"/>
  <c r="BM38" i="24" s="1"/>
  <c r="BM39" i="24" s="1"/>
  <c r="BL40" i="24"/>
  <c r="BL36" i="24"/>
  <c r="BL44" i="24" s="1"/>
  <c r="BL42" i="24" s="1"/>
  <c r="AX40" i="24"/>
  <c r="AX36" i="24"/>
  <c r="AX44" i="24" s="1"/>
  <c r="AX42" i="24" s="1"/>
  <c r="AZ32" i="24"/>
  <c r="BA37" i="24"/>
  <c r="AY34" i="24"/>
  <c r="AY35" i="24"/>
  <c r="AY38" i="24" s="1"/>
  <c r="AY39" i="24" s="1"/>
  <c r="AL35" i="24"/>
  <c r="AL38" i="24" s="1"/>
  <c r="AL39" i="24" s="1"/>
  <c r="AM32" i="24"/>
  <c r="AN37" i="24"/>
  <c r="AV95" i="24"/>
  <c r="AV99" i="24" s="1"/>
  <c r="AV72" i="24"/>
  <c r="AV94" i="24"/>
  <c r="AV96" i="24" s="1"/>
  <c r="AV106" i="24" s="1"/>
  <c r="AV68" i="24"/>
  <c r="AV76" i="24" s="1"/>
  <c r="W117" i="24"/>
  <c r="AA8" i="24" s="1"/>
  <c r="AB8" i="24" s="1"/>
  <c r="W114" i="24"/>
  <c r="AA6" i="24" s="1"/>
  <c r="AB6" i="24" s="1"/>
  <c r="W111" i="24"/>
  <c r="AA4" i="24" s="1"/>
  <c r="AB4" i="24" s="1"/>
  <c r="I117" i="24"/>
  <c r="M8" i="24" s="1"/>
  <c r="N8" i="24" s="1"/>
  <c r="I114" i="24"/>
  <c r="M6" i="24" s="1"/>
  <c r="N6" i="24" s="1"/>
  <c r="I111" i="24"/>
  <c r="M4" i="24" s="1"/>
  <c r="N4" i="24" s="1"/>
  <c r="U94" i="24"/>
  <c r="U96" i="24" s="1"/>
  <c r="U106" i="24" s="1"/>
  <c r="U104" i="24" s="1"/>
  <c r="U72" i="24"/>
  <c r="U68" i="24"/>
  <c r="U76" i="24" s="1"/>
  <c r="U74" i="24" s="1"/>
  <c r="G72" i="24"/>
  <c r="G102" i="24" s="1"/>
  <c r="G94" i="24"/>
  <c r="G96" i="24" s="1"/>
  <c r="G106" i="24" s="1"/>
  <c r="G104" i="24" s="1"/>
  <c r="G68" i="24"/>
  <c r="G76" i="24" s="1"/>
  <c r="G74" i="24" s="1"/>
  <c r="Y116" i="24"/>
  <c r="Y113" i="24"/>
  <c r="Y110" i="24"/>
  <c r="Y54" i="24"/>
  <c r="K116" i="24"/>
  <c r="K113" i="24"/>
  <c r="K110" i="24"/>
  <c r="K54" i="24"/>
  <c r="H92" i="24"/>
  <c r="H69" i="24"/>
  <c r="H97" i="24" s="1"/>
  <c r="H67" i="24"/>
  <c r="H70" i="24" s="1"/>
  <c r="H71" i="24" s="1"/>
  <c r="I71" i="24" s="1"/>
  <c r="H66" i="24"/>
  <c r="AK40" i="24"/>
  <c r="AL40" i="24" s="1"/>
  <c r="AK36" i="24"/>
  <c r="AK44" i="24" s="1"/>
  <c r="AK42" i="24" s="1"/>
  <c r="BK104" i="24"/>
  <c r="BK74" i="24"/>
  <c r="AI104" i="24"/>
  <c r="AI74" i="24"/>
  <c r="V58" i="24"/>
  <c r="H58" i="24"/>
  <c r="X55" i="24"/>
  <c r="Y55" i="24" s="1"/>
  <c r="Y39" i="24"/>
  <c r="J55" i="24"/>
  <c r="K55" i="24" s="1"/>
  <c r="K39" i="24"/>
  <c r="Z48" i="24"/>
  <c r="Z51" i="24" s="1"/>
  <c r="Z32" i="24"/>
  <c r="Z35" i="24" s="1"/>
  <c r="Z38" i="24" s="1"/>
  <c r="L48" i="24"/>
  <c r="L51" i="24" s="1"/>
  <c r="L32" i="24"/>
  <c r="L35" i="24" s="1"/>
  <c r="L38" i="24" s="1"/>
  <c r="J34" i="24"/>
  <c r="J50" i="24"/>
  <c r="AY33" i="24"/>
  <c r="AY7" i="24" s="1"/>
  <c r="BJ102" i="24"/>
  <c r="BK72" i="24"/>
  <c r="BK102" i="24" s="1"/>
  <c r="AH102" i="24"/>
  <c r="AI72" i="24"/>
  <c r="T102" i="24"/>
  <c r="F102" i="24"/>
  <c r="W43" i="24"/>
  <c r="I43" i="24"/>
  <c r="I65" i="24"/>
  <c r="I5" i="24" s="1"/>
  <c r="W57" i="24"/>
  <c r="I56" i="24"/>
  <c r="I57" i="24" s="1"/>
  <c r="AK41" i="24"/>
  <c r="AK4" i="24" s="1"/>
  <c r="BJ101" i="23"/>
  <c r="AV101" i="23"/>
  <c r="AH101" i="23"/>
  <c r="T101" i="23"/>
  <c r="U101" i="23" s="1"/>
  <c r="BR53" i="23"/>
  <c r="BP54" i="23"/>
  <c r="BP55" i="23" s="1"/>
  <c r="BP110" i="23"/>
  <c r="BP113" i="23"/>
  <c r="BP116" i="23"/>
  <c r="BD53" i="23"/>
  <c r="BB54" i="23"/>
  <c r="BB55" i="23" s="1"/>
  <c r="BB110" i="23"/>
  <c r="BB113" i="23"/>
  <c r="BB116" i="23"/>
  <c r="AP53" i="23"/>
  <c r="AN54" i="23"/>
  <c r="AN55" i="23" s="1"/>
  <c r="AN110" i="23"/>
  <c r="AN113" i="23"/>
  <c r="AN116" i="23"/>
  <c r="AB53" i="23"/>
  <c r="N53" i="23"/>
  <c r="AB37" i="23"/>
  <c r="N37" i="23"/>
  <c r="BN26" i="23"/>
  <c r="BM79" i="23"/>
  <c r="BL87" i="23"/>
  <c r="BL81" i="23"/>
  <c r="BL91" i="23" s="1"/>
  <c r="BL89" i="23" s="1"/>
  <c r="BQ14" i="23"/>
  <c r="BQ48" i="23" s="1"/>
  <c r="BQ51" i="23" s="1"/>
  <c r="BP15" i="23"/>
  <c r="BP16" i="23"/>
  <c r="BO18" i="23"/>
  <c r="BO50" i="23" s="1"/>
  <c r="BO17" i="23"/>
  <c r="BO24" i="23" s="1"/>
  <c r="BO77" i="23" s="1"/>
  <c r="BN20" i="23"/>
  <c r="BN22" i="23"/>
  <c r="BN64" i="23" s="1"/>
  <c r="BN80" i="23"/>
  <c r="BN84" i="23" s="1"/>
  <c r="BN82" i="23"/>
  <c r="BN52" i="23"/>
  <c r="BN56" i="23"/>
  <c r="BM60" i="23"/>
  <c r="BM58" i="23" s="1"/>
  <c r="BM112" i="23"/>
  <c r="BQ5" i="23" s="1"/>
  <c r="BR5" i="23" s="1"/>
  <c r="BM115" i="23"/>
  <c r="BQ7" i="23" s="1"/>
  <c r="BR7" i="23" s="1"/>
  <c r="BM118" i="23"/>
  <c r="BQ9" i="23" s="1"/>
  <c r="BR9" i="23" s="1"/>
  <c r="BM66" i="23"/>
  <c r="BM67" i="23"/>
  <c r="BM70" i="23" s="1"/>
  <c r="BM92" i="23"/>
  <c r="BM95" i="23" s="1"/>
  <c r="BM99" i="23" s="1"/>
  <c r="BM69" i="23"/>
  <c r="BL86" i="23"/>
  <c r="BM59" i="23"/>
  <c r="AY79" i="23"/>
  <c r="AZ26" i="23"/>
  <c r="AX81" i="23"/>
  <c r="AX91" i="23" s="1"/>
  <c r="AX89" i="23" s="1"/>
  <c r="AX87" i="23"/>
  <c r="BC14" i="23"/>
  <c r="BC48" i="23" s="1"/>
  <c r="BC51" i="23" s="1"/>
  <c r="BB15" i="23"/>
  <c r="BB16" i="23"/>
  <c r="BA18" i="23"/>
  <c r="BA50" i="23"/>
  <c r="BA17" i="23"/>
  <c r="BA24" i="23" s="1"/>
  <c r="BA77" i="23" s="1"/>
  <c r="AZ52" i="23"/>
  <c r="AZ56" i="23"/>
  <c r="AZ20" i="23"/>
  <c r="AZ22" i="23" s="1"/>
  <c r="AZ64" i="23" s="1"/>
  <c r="AZ77" i="23"/>
  <c r="AY60" i="23"/>
  <c r="AY58" i="23" s="1"/>
  <c r="AY112" i="23"/>
  <c r="BC5" i="23" s="1"/>
  <c r="BD5" i="23" s="1"/>
  <c r="AY115" i="23"/>
  <c r="BC7" i="23" s="1"/>
  <c r="BD7" i="23" s="1"/>
  <c r="AY118" i="23"/>
  <c r="BC9" i="23" s="1"/>
  <c r="BD9" i="23" s="1"/>
  <c r="AY23" i="23"/>
  <c r="AY64" i="23"/>
  <c r="AX94" i="23"/>
  <c r="AX96" i="23" s="1"/>
  <c r="AX106" i="23" s="1"/>
  <c r="AX68" i="23"/>
  <c r="AX76" i="23" s="1"/>
  <c r="AY59" i="23"/>
  <c r="AX86" i="23"/>
  <c r="AY86" i="23" s="1"/>
  <c r="AY85" i="23"/>
  <c r="AY83" i="23"/>
  <c r="AK79" i="23"/>
  <c r="AL26" i="23"/>
  <c r="AJ81" i="23"/>
  <c r="AJ91" i="23" s="1"/>
  <c r="AJ89" i="23" s="1"/>
  <c r="AJ87" i="23"/>
  <c r="AO14" i="23"/>
  <c r="AO48" i="23" s="1"/>
  <c r="AO51" i="23" s="1"/>
  <c r="AN15" i="23"/>
  <c r="AN16" i="23"/>
  <c r="AM17" i="23"/>
  <c r="AM24" i="23" s="1"/>
  <c r="AM77" i="23" s="1"/>
  <c r="AM18" i="23"/>
  <c r="AM50" i="23" s="1"/>
  <c r="AL52" i="23"/>
  <c r="AL56" i="23"/>
  <c r="AL77" i="23"/>
  <c r="AL20" i="23"/>
  <c r="AL22" i="23"/>
  <c r="AL64" i="23" s="1"/>
  <c r="AK23" i="23"/>
  <c r="AK64" i="23"/>
  <c r="AK60" i="23"/>
  <c r="AK58" i="23" s="1"/>
  <c r="AK112" i="23"/>
  <c r="AO5" i="23" s="1"/>
  <c r="AP5" i="23" s="1"/>
  <c r="AK115" i="23"/>
  <c r="AO7" i="23" s="1"/>
  <c r="AP7" i="23" s="1"/>
  <c r="AK118" i="23"/>
  <c r="AO9" i="23" s="1"/>
  <c r="AP9" i="23" s="1"/>
  <c r="AK59" i="23"/>
  <c r="AJ94" i="23"/>
  <c r="AJ96" i="23" s="1"/>
  <c r="AJ106" i="23" s="1"/>
  <c r="AJ68" i="23"/>
  <c r="AJ76" i="23" s="1"/>
  <c r="AK85" i="23"/>
  <c r="AJ86" i="23"/>
  <c r="AK86" i="23" s="1"/>
  <c r="AK83" i="23"/>
  <c r="X26" i="23"/>
  <c r="W79" i="23"/>
  <c r="V81" i="23"/>
  <c r="V91" i="23" s="1"/>
  <c r="V89" i="23" s="1"/>
  <c r="V87" i="23"/>
  <c r="AA14" i="23"/>
  <c r="Z15" i="23"/>
  <c r="Z16" i="23"/>
  <c r="Y17" i="23"/>
  <c r="Y24" i="23" s="1"/>
  <c r="Y77" i="23" s="1"/>
  <c r="Y18" i="23"/>
  <c r="X20" i="23"/>
  <c r="X22" i="23"/>
  <c r="X36" i="23"/>
  <c r="X44" i="23" s="1"/>
  <c r="X52" i="23"/>
  <c r="X82" i="23"/>
  <c r="X80" i="23"/>
  <c r="X84" i="23" s="1"/>
  <c r="W66" i="23"/>
  <c r="W67" i="23"/>
  <c r="W70" i="23" s="1"/>
  <c r="W92" i="23"/>
  <c r="W95" i="23" s="1"/>
  <c r="W99" i="23" s="1"/>
  <c r="W69" i="23"/>
  <c r="V86" i="23"/>
  <c r="W65" i="23"/>
  <c r="W5" i="23" s="1"/>
  <c r="V66" i="23"/>
  <c r="V67" i="23"/>
  <c r="V70" i="23" s="1"/>
  <c r="V71" i="23" s="1"/>
  <c r="W71" i="23" s="1"/>
  <c r="V92" i="23"/>
  <c r="V69" i="23"/>
  <c r="V97" i="23" s="1"/>
  <c r="H81" i="23"/>
  <c r="H91" i="23" s="1"/>
  <c r="H89" i="23" s="1"/>
  <c r="H87" i="23"/>
  <c r="I79" i="23"/>
  <c r="J26" i="23"/>
  <c r="M14" i="23"/>
  <c r="L15" i="23"/>
  <c r="L16" i="23"/>
  <c r="K17" i="23"/>
  <c r="K24" i="23" s="1"/>
  <c r="K77" i="23" s="1"/>
  <c r="K18" i="23"/>
  <c r="J77" i="23"/>
  <c r="J20" i="23"/>
  <c r="J22" i="23"/>
  <c r="J64" i="23" s="1"/>
  <c r="I23" i="23"/>
  <c r="I64" i="23"/>
  <c r="I60" i="23"/>
  <c r="I112" i="23"/>
  <c r="M5" i="23" s="1"/>
  <c r="N5" i="23" s="1"/>
  <c r="I115" i="23"/>
  <c r="M7" i="23" s="1"/>
  <c r="N7" i="23" s="1"/>
  <c r="I118" i="23"/>
  <c r="M9" i="23" s="1"/>
  <c r="N9" i="23" s="1"/>
  <c r="I83" i="23"/>
  <c r="I85" i="23"/>
  <c r="H86" i="23"/>
  <c r="I86" i="23" s="1"/>
  <c r="H94" i="23"/>
  <c r="H96" i="23" s="1"/>
  <c r="H106" i="23" s="1"/>
  <c r="H104" i="23" s="1"/>
  <c r="H68" i="23"/>
  <c r="H76" i="23" s="1"/>
  <c r="H74" i="23" s="1"/>
  <c r="BO37" i="23"/>
  <c r="BN32" i="23"/>
  <c r="BM33" i="23"/>
  <c r="BM7" i="23" s="1"/>
  <c r="BM34" i="23"/>
  <c r="BM35" i="23"/>
  <c r="BM38" i="23" s="1"/>
  <c r="BM39" i="23" s="1"/>
  <c r="BL40" i="23"/>
  <c r="BL36" i="23"/>
  <c r="BL44" i="23" s="1"/>
  <c r="BL42" i="23" s="1"/>
  <c r="BA37" i="23"/>
  <c r="AZ32" i="23"/>
  <c r="AY33" i="23"/>
  <c r="AY7" i="23" s="1"/>
  <c r="AY34" i="23"/>
  <c r="AY35" i="23"/>
  <c r="AY38" i="23" s="1"/>
  <c r="AY39" i="23" s="1"/>
  <c r="AX40" i="23"/>
  <c r="AX36" i="23"/>
  <c r="AX44" i="23" s="1"/>
  <c r="AX42" i="23" s="1"/>
  <c r="AN37" i="23"/>
  <c r="AM32" i="23"/>
  <c r="AM34" i="23" s="1"/>
  <c r="W117" i="23"/>
  <c r="AA8" i="23" s="1"/>
  <c r="AB8" i="23" s="1"/>
  <c r="W114" i="23"/>
  <c r="AA6" i="23" s="1"/>
  <c r="AB6" i="23" s="1"/>
  <c r="W111" i="23"/>
  <c r="AA4" i="23" s="1"/>
  <c r="AB4" i="23" s="1"/>
  <c r="I117" i="23"/>
  <c r="M8" i="23" s="1"/>
  <c r="N8" i="23" s="1"/>
  <c r="I114" i="23"/>
  <c r="M6" i="23" s="1"/>
  <c r="N6" i="23" s="1"/>
  <c r="I111" i="23"/>
  <c r="M4" i="23" s="1"/>
  <c r="N4" i="23" s="1"/>
  <c r="F95" i="23"/>
  <c r="F99" i="23" s="1"/>
  <c r="F94" i="23"/>
  <c r="F96" i="23" s="1"/>
  <c r="F106" i="23" s="1"/>
  <c r="F72" i="23"/>
  <c r="F68" i="23"/>
  <c r="F76" i="23" s="1"/>
  <c r="BK94" i="23"/>
  <c r="BK96" i="23" s="1"/>
  <c r="BK106" i="23" s="1"/>
  <c r="BK104" i="23" s="1"/>
  <c r="BK72" i="23"/>
  <c r="BK102" i="23" s="1"/>
  <c r="BK68" i="23"/>
  <c r="BK76" i="23" s="1"/>
  <c r="BK74" i="23" s="1"/>
  <c r="AW72" i="23"/>
  <c r="AW94" i="23"/>
  <c r="AW96" i="23" s="1"/>
  <c r="AW106" i="23" s="1"/>
  <c r="AW104" i="23" s="1"/>
  <c r="AW68" i="23"/>
  <c r="AW76" i="23" s="1"/>
  <c r="AW74" i="23" s="1"/>
  <c r="AI94" i="23"/>
  <c r="AI96" i="23" s="1"/>
  <c r="AI106" i="23" s="1"/>
  <c r="AI104" i="23" s="1"/>
  <c r="AI72" i="23"/>
  <c r="AI68" i="23"/>
  <c r="AI76" i="23" s="1"/>
  <c r="AI74" i="23" s="1"/>
  <c r="I57" i="23"/>
  <c r="H60" i="23"/>
  <c r="H58" i="23" s="1"/>
  <c r="H112" i="23"/>
  <c r="H115" i="23"/>
  <c r="H118" i="23"/>
  <c r="I41" i="23"/>
  <c r="I4" i="23" s="1"/>
  <c r="AK41" i="23"/>
  <c r="AK4" i="23" s="1"/>
  <c r="BM80" i="23"/>
  <c r="BM84" i="23" s="1"/>
  <c r="BM82" i="23"/>
  <c r="BL69" i="23"/>
  <c r="BL97" i="23" s="1"/>
  <c r="BL92" i="23"/>
  <c r="BL67" i="23"/>
  <c r="BL70" i="23" s="1"/>
  <c r="BL71" i="23" s="1"/>
  <c r="BM71" i="23" s="1"/>
  <c r="BL66" i="23"/>
  <c r="Y116" i="23"/>
  <c r="Y113" i="23"/>
  <c r="Y110" i="23"/>
  <c r="Y54" i="23"/>
  <c r="W82" i="23"/>
  <c r="W80" i="23"/>
  <c r="W84" i="23" s="1"/>
  <c r="W40" i="23"/>
  <c r="X40" i="23" s="1"/>
  <c r="W36" i="23"/>
  <c r="W44" i="23" s="1"/>
  <c r="W42" i="23" s="1"/>
  <c r="W56" i="23"/>
  <c r="X56" i="23" s="1"/>
  <c r="W52" i="23"/>
  <c r="K116" i="23"/>
  <c r="K113" i="23"/>
  <c r="K110" i="23"/>
  <c r="K54" i="23"/>
  <c r="V58" i="23"/>
  <c r="U104" i="23"/>
  <c r="I42" i="23"/>
  <c r="X55" i="23"/>
  <c r="Y55" i="23" s="1"/>
  <c r="J55" i="23"/>
  <c r="K55" i="23" s="1"/>
  <c r="Y39" i="23"/>
  <c r="BK101" i="23"/>
  <c r="AW101" i="23"/>
  <c r="AX101" i="23" s="1"/>
  <c r="AX97" i="23"/>
  <c r="AI101" i="23"/>
  <c r="AJ101" i="23" s="1"/>
  <c r="AK42" i="23"/>
  <c r="AJ97" i="23"/>
  <c r="U74" i="23"/>
  <c r="K39" i="23"/>
  <c r="Z32" i="23"/>
  <c r="Z35" i="23" s="1"/>
  <c r="Z38" i="23" s="1"/>
  <c r="Z48" i="23"/>
  <c r="Z51" i="23" s="1"/>
  <c r="L32" i="23"/>
  <c r="L35" i="23" s="1"/>
  <c r="L38" i="23" s="1"/>
  <c r="L48" i="23"/>
  <c r="L51" i="23" s="1"/>
  <c r="J50" i="23"/>
  <c r="J34" i="23"/>
  <c r="AL35" i="23"/>
  <c r="AL38" i="23" s="1"/>
  <c r="AL34" i="23"/>
  <c r="BJ102" i="23"/>
  <c r="AV102" i="23"/>
  <c r="AH102" i="23"/>
  <c r="T102" i="23"/>
  <c r="U72" i="23"/>
  <c r="BM65" i="23"/>
  <c r="BM5" i="23" s="1"/>
  <c r="W57" i="23"/>
  <c r="BM34" i="18"/>
  <c r="BM35" i="18"/>
  <c r="BM38" i="18" s="1"/>
  <c r="BM39" i="18" s="1"/>
  <c r="BN32" i="18"/>
  <c r="BN35" i="18" s="1"/>
  <c r="BN38" i="18" s="1"/>
  <c r="BN39" i="18" s="1"/>
  <c r="BO37" i="18"/>
  <c r="BR53" i="22"/>
  <c r="BP54" i="22"/>
  <c r="BP55" i="22" s="1"/>
  <c r="BP110" i="22"/>
  <c r="BP113" i="22"/>
  <c r="BP116" i="22"/>
  <c r="BD53" i="22"/>
  <c r="BB54" i="22"/>
  <c r="BB55" i="22" s="1"/>
  <c r="BB113" i="22"/>
  <c r="BB116" i="22"/>
  <c r="BB110" i="22"/>
  <c r="AP53" i="22"/>
  <c r="AN54" i="22"/>
  <c r="AN55" i="22" s="1"/>
  <c r="AN113" i="22"/>
  <c r="AN116" i="22"/>
  <c r="AN110" i="22"/>
  <c r="AB53" i="22"/>
  <c r="N53" i="22"/>
  <c r="AB37" i="22"/>
  <c r="N37" i="22"/>
  <c r="BL81" i="22"/>
  <c r="BL91" i="22" s="1"/>
  <c r="BL89" i="22" s="1"/>
  <c r="BL87" i="22"/>
  <c r="BM79" i="22"/>
  <c r="BN26" i="22"/>
  <c r="BQ14" i="22"/>
  <c r="BQ48" i="22" s="1"/>
  <c r="BQ51" i="22" s="1"/>
  <c r="BP15" i="22"/>
  <c r="BP16" i="22"/>
  <c r="BO17" i="22"/>
  <c r="BO24" i="22" s="1"/>
  <c r="BO77" i="22" s="1"/>
  <c r="BO18" i="22"/>
  <c r="BO50" i="22"/>
  <c r="BN52" i="22"/>
  <c r="BN56" i="22"/>
  <c r="BN77" i="22"/>
  <c r="BN20" i="22"/>
  <c r="BN22" i="22"/>
  <c r="BM66" i="22"/>
  <c r="BM67" i="22"/>
  <c r="BM70" i="22" s="1"/>
  <c r="BM92" i="22"/>
  <c r="BM95" i="22" s="1"/>
  <c r="BM99" i="22" s="1"/>
  <c r="BM69" i="22"/>
  <c r="BM97" i="22" s="1"/>
  <c r="BM60" i="22"/>
  <c r="BM58" i="22" s="1"/>
  <c r="BM118" i="22"/>
  <c r="BQ9" i="22" s="1"/>
  <c r="BR9" i="22" s="1"/>
  <c r="BM112" i="22"/>
  <c r="BQ5" i="22" s="1"/>
  <c r="BR5" i="22" s="1"/>
  <c r="BM115" i="22"/>
  <c r="BQ7" i="22" s="1"/>
  <c r="BR7" i="22" s="1"/>
  <c r="BM57" i="22"/>
  <c r="BL86" i="22"/>
  <c r="BM86" i="22" s="1"/>
  <c r="BM85" i="22"/>
  <c r="BM83" i="22"/>
  <c r="BC14" i="22"/>
  <c r="BC48" i="22" s="1"/>
  <c r="BC51" i="22" s="1"/>
  <c r="BB15" i="22"/>
  <c r="BB16" i="22"/>
  <c r="BA18" i="22"/>
  <c r="BA50" i="22" s="1"/>
  <c r="BA17" i="22"/>
  <c r="BA24" i="22" s="1"/>
  <c r="BA77" i="22" s="1"/>
  <c r="AZ77" i="22"/>
  <c r="AZ20" i="22"/>
  <c r="AZ22" i="22"/>
  <c r="AZ64" i="22" s="1"/>
  <c r="AZ52" i="22"/>
  <c r="AZ56" i="22"/>
  <c r="AY60" i="22"/>
  <c r="AY58" i="22" s="1"/>
  <c r="AY112" i="22"/>
  <c r="BC5" i="22" s="1"/>
  <c r="BD5" i="22" s="1"/>
  <c r="AY115" i="22"/>
  <c r="BC7" i="22" s="1"/>
  <c r="BD7" i="22" s="1"/>
  <c r="AY118" i="22"/>
  <c r="BC9" i="22" s="1"/>
  <c r="BD9" i="22" s="1"/>
  <c r="AY57" i="22"/>
  <c r="AY78" i="22"/>
  <c r="AY6" i="22" s="1"/>
  <c r="AY80" i="22"/>
  <c r="AY84" i="22" s="1"/>
  <c r="AY82" i="22"/>
  <c r="AY21" i="22"/>
  <c r="AY23" i="22"/>
  <c r="AY64" i="22"/>
  <c r="AX94" i="22"/>
  <c r="AX96" i="22" s="1"/>
  <c r="AX106" i="22" s="1"/>
  <c r="AX68" i="22"/>
  <c r="AX76" i="22" s="1"/>
  <c r="AW94" i="22"/>
  <c r="AW96" i="22" s="1"/>
  <c r="AW106" i="22" s="1"/>
  <c r="AW104" i="22" s="1"/>
  <c r="AW72" i="22"/>
  <c r="AX72" i="22" s="1"/>
  <c r="AW68" i="22"/>
  <c r="AW76" i="22" s="1"/>
  <c r="AW74" i="22" s="1"/>
  <c r="AW95" i="22"/>
  <c r="AW99" i="22" s="1"/>
  <c r="AX81" i="22"/>
  <c r="AX91" i="22" s="1"/>
  <c r="AX89" i="22" s="1"/>
  <c r="AX87" i="22"/>
  <c r="AY79" i="22"/>
  <c r="AZ26" i="22"/>
  <c r="AL26" i="22"/>
  <c r="AK79" i="22"/>
  <c r="AJ81" i="22"/>
  <c r="AJ91" i="22" s="1"/>
  <c r="AJ89" i="22" s="1"/>
  <c r="AJ87" i="22"/>
  <c r="AO14" i="22"/>
  <c r="AO48" i="22" s="1"/>
  <c r="AO51" i="22" s="1"/>
  <c r="AN15" i="22"/>
  <c r="AN16" i="22"/>
  <c r="AM17" i="22"/>
  <c r="AM24" i="22" s="1"/>
  <c r="AM77" i="22" s="1"/>
  <c r="AM18" i="22"/>
  <c r="AM50" i="22" s="1"/>
  <c r="AL20" i="22"/>
  <c r="AL22" i="22"/>
  <c r="AL64" i="22" s="1"/>
  <c r="AL52" i="22"/>
  <c r="AL56" i="22"/>
  <c r="AL77" i="22"/>
  <c r="AK60" i="22"/>
  <c r="AK58" i="22" s="1"/>
  <c r="AK112" i="22"/>
  <c r="AO5" i="22" s="1"/>
  <c r="AP5" i="22" s="1"/>
  <c r="AK115" i="22"/>
  <c r="AO7" i="22" s="1"/>
  <c r="AP7" i="22" s="1"/>
  <c r="AK118" i="22"/>
  <c r="AO9" i="22" s="1"/>
  <c r="AP9" i="22" s="1"/>
  <c r="AK59" i="22"/>
  <c r="AK85" i="22"/>
  <c r="AJ86" i="22"/>
  <c r="AK86" i="22" s="1"/>
  <c r="AK83" i="22"/>
  <c r="X26" i="22"/>
  <c r="W79" i="22"/>
  <c r="V87" i="22"/>
  <c r="V81" i="22"/>
  <c r="V91" i="22" s="1"/>
  <c r="V89" i="22" s="1"/>
  <c r="AA14" i="22"/>
  <c r="Z15" i="22"/>
  <c r="Z16" i="22"/>
  <c r="Y17" i="22"/>
  <c r="Y24" i="22" s="1"/>
  <c r="Y77" i="22" s="1"/>
  <c r="Y18" i="22"/>
  <c r="X77" i="22"/>
  <c r="X20" i="22"/>
  <c r="X22" i="22" s="1"/>
  <c r="W23" i="22"/>
  <c r="W64" i="22"/>
  <c r="V94" i="22"/>
  <c r="V96" i="22" s="1"/>
  <c r="V106" i="22" s="1"/>
  <c r="V104" i="22" s="1"/>
  <c r="V68" i="22"/>
  <c r="V76" i="22" s="1"/>
  <c r="V74" i="22" s="1"/>
  <c r="W85" i="22"/>
  <c r="V86" i="22"/>
  <c r="W86" i="22" s="1"/>
  <c r="W83" i="22"/>
  <c r="H81" i="22"/>
  <c r="H91" i="22" s="1"/>
  <c r="H89" i="22" s="1"/>
  <c r="H87" i="22"/>
  <c r="J26" i="22"/>
  <c r="I79" i="22"/>
  <c r="M14" i="22"/>
  <c r="L15" i="22"/>
  <c r="L16" i="22"/>
  <c r="K17" i="22"/>
  <c r="K24" i="22" s="1"/>
  <c r="K77" i="22" s="1"/>
  <c r="K18" i="22"/>
  <c r="K50" i="22" s="1"/>
  <c r="K34" i="22"/>
  <c r="J82" i="22"/>
  <c r="J80" i="22"/>
  <c r="J84" i="22" s="1"/>
  <c r="J20" i="22"/>
  <c r="J22" i="22" s="1"/>
  <c r="I66" i="22"/>
  <c r="I67" i="22"/>
  <c r="I70" i="22" s="1"/>
  <c r="I69" i="22"/>
  <c r="I92" i="22"/>
  <c r="I95" i="22" s="1"/>
  <c r="I99" i="22" s="1"/>
  <c r="I60" i="22"/>
  <c r="I58" i="22" s="1"/>
  <c r="I112" i="22"/>
  <c r="M5" i="22" s="1"/>
  <c r="I115" i="22"/>
  <c r="M7" i="22" s="1"/>
  <c r="I118" i="22"/>
  <c r="M9" i="22" s="1"/>
  <c r="H86" i="22"/>
  <c r="BO37" i="22"/>
  <c r="BN32" i="22"/>
  <c r="BM33" i="22"/>
  <c r="BM7" i="22" s="1"/>
  <c r="BM34" i="22"/>
  <c r="BM35" i="22"/>
  <c r="BM38" i="22" s="1"/>
  <c r="BM39" i="22" s="1"/>
  <c r="BL40" i="22"/>
  <c r="BL36" i="22"/>
  <c r="BL44" i="22" s="1"/>
  <c r="BL42" i="22" s="1"/>
  <c r="BA37" i="22"/>
  <c r="AZ32" i="22"/>
  <c r="AY33" i="22"/>
  <c r="AY7" i="22" s="1"/>
  <c r="AY34" i="22"/>
  <c r="AY35" i="22"/>
  <c r="AY38" i="22" s="1"/>
  <c r="AY39" i="22" s="1"/>
  <c r="AX40" i="22"/>
  <c r="AX36" i="22"/>
  <c r="AX44" i="22" s="1"/>
  <c r="AX42" i="22" s="1"/>
  <c r="AN37" i="22"/>
  <c r="AM32" i="22"/>
  <c r="AM34" i="22" s="1"/>
  <c r="BJ95" i="22"/>
  <c r="BJ99" i="22" s="1"/>
  <c r="BJ72" i="22"/>
  <c r="BJ94" i="22"/>
  <c r="BJ96" i="22" s="1"/>
  <c r="BJ106" i="22" s="1"/>
  <c r="BJ68" i="22"/>
  <c r="BJ76" i="22" s="1"/>
  <c r="AH95" i="22"/>
  <c r="AH99" i="22" s="1"/>
  <c r="AH94" i="22"/>
  <c r="AH96" i="22" s="1"/>
  <c r="AH106" i="22" s="1"/>
  <c r="AH72" i="22"/>
  <c r="AH68" i="22"/>
  <c r="AH76" i="22" s="1"/>
  <c r="W117" i="22"/>
  <c r="AA8" i="22" s="1"/>
  <c r="AB8" i="22" s="1"/>
  <c r="W111" i="22"/>
  <c r="AA4" i="22" s="1"/>
  <c r="AB4" i="22" s="1"/>
  <c r="W114" i="22"/>
  <c r="AA6" i="22" s="1"/>
  <c r="AB6" i="22" s="1"/>
  <c r="T95" i="22"/>
  <c r="T99" i="22" s="1"/>
  <c r="T94" i="22"/>
  <c r="T96" i="22" s="1"/>
  <c r="T106" i="22" s="1"/>
  <c r="T72" i="22"/>
  <c r="T68" i="22"/>
  <c r="T76" i="22" s="1"/>
  <c r="I117" i="22"/>
  <c r="M8" i="22" s="1"/>
  <c r="I111" i="22"/>
  <c r="M4" i="22" s="1"/>
  <c r="I114" i="22"/>
  <c r="M6" i="22" s="1"/>
  <c r="F95" i="22"/>
  <c r="F99" i="22" s="1"/>
  <c r="F72" i="22"/>
  <c r="F94" i="22"/>
  <c r="F96" i="22" s="1"/>
  <c r="F106" i="22" s="1"/>
  <c r="F68" i="22"/>
  <c r="F76" i="22" s="1"/>
  <c r="AK41" i="22"/>
  <c r="AK4" i="22" s="1"/>
  <c r="BL92" i="22"/>
  <c r="BL69" i="22"/>
  <c r="BL97" i="22" s="1"/>
  <c r="BL67" i="22"/>
  <c r="BL70" i="22" s="1"/>
  <c r="BL71" i="22" s="1"/>
  <c r="BM71" i="22" s="1"/>
  <c r="BL66" i="22"/>
  <c r="AJ69" i="22"/>
  <c r="AJ97" i="22" s="1"/>
  <c r="AJ92" i="22"/>
  <c r="AJ67" i="22"/>
  <c r="AJ70" i="22" s="1"/>
  <c r="AJ71" i="22" s="1"/>
  <c r="AJ66" i="22"/>
  <c r="Y116" i="22"/>
  <c r="Y110" i="22"/>
  <c r="Y113" i="22"/>
  <c r="Y54" i="22"/>
  <c r="W40" i="22"/>
  <c r="W36" i="22"/>
  <c r="W44" i="22" s="1"/>
  <c r="W42" i="22" s="1"/>
  <c r="W56" i="22"/>
  <c r="W52" i="22"/>
  <c r="K116" i="22"/>
  <c r="K113" i="22"/>
  <c r="K110" i="22"/>
  <c r="K54" i="22"/>
  <c r="I80" i="22"/>
  <c r="I84" i="22" s="1"/>
  <c r="I82" i="22"/>
  <c r="H92" i="22"/>
  <c r="H69" i="22"/>
  <c r="H97" i="22" s="1"/>
  <c r="H67" i="22"/>
  <c r="H70" i="22" s="1"/>
  <c r="H71" i="22" s="1"/>
  <c r="I71" i="22" s="1"/>
  <c r="H66" i="22"/>
  <c r="V97" i="22"/>
  <c r="V58" i="22"/>
  <c r="H58" i="22"/>
  <c r="Y39" i="22"/>
  <c r="AX97" i="22"/>
  <c r="AX86" i="22"/>
  <c r="AY86" i="22" s="1"/>
  <c r="AK42" i="22"/>
  <c r="X55" i="22"/>
  <c r="Y55" i="22" s="1"/>
  <c r="J55" i="22"/>
  <c r="K55" i="22" s="1"/>
  <c r="K39" i="22"/>
  <c r="AK23" i="22"/>
  <c r="AK64" i="22"/>
  <c r="Z48" i="22"/>
  <c r="Z51" i="22" s="1"/>
  <c r="Z32" i="22"/>
  <c r="Z35" i="22" s="1"/>
  <c r="Z38" i="22" s="1"/>
  <c r="X34" i="22"/>
  <c r="X50" i="22"/>
  <c r="L48" i="22"/>
  <c r="L51" i="22" s="1"/>
  <c r="L32" i="22"/>
  <c r="L35" i="22" s="1"/>
  <c r="L38" i="22" s="1"/>
  <c r="J34" i="22"/>
  <c r="J50" i="22"/>
  <c r="AL35" i="22"/>
  <c r="AL38" i="22" s="1"/>
  <c r="AL39" i="22" s="1"/>
  <c r="AL34" i="22"/>
  <c r="I59" i="22"/>
  <c r="AY83" i="22"/>
  <c r="AY85" i="22"/>
  <c r="BM59" i="22"/>
  <c r="I43" i="22"/>
  <c r="BM65" i="22"/>
  <c r="BM5" i="22" s="1"/>
  <c r="AK65" i="22"/>
  <c r="AK5" i="22" s="1"/>
  <c r="I65" i="22"/>
  <c r="I5" i="22" s="1"/>
  <c r="W41" i="22"/>
  <c r="W4" i="22" s="1"/>
  <c r="E9" i="21" s="1"/>
  <c r="I56" i="22"/>
  <c r="I57" i="22" s="1"/>
  <c r="AV101" i="18"/>
  <c r="AW101" i="18" s="1"/>
  <c r="T101" i="18"/>
  <c r="AH101" i="18"/>
  <c r="AI101" i="18" s="1"/>
  <c r="BP15" i="18"/>
  <c r="BP16" i="18"/>
  <c r="BP48" i="18"/>
  <c r="BP51" i="18" s="1"/>
  <c r="BQ14" i="18"/>
  <c r="BO17" i="18"/>
  <c r="BO24" i="18" s="1"/>
  <c r="BO18" i="18"/>
  <c r="BO50" i="18"/>
  <c r="BO54" i="18"/>
  <c r="BO55" i="18" s="1"/>
  <c r="BO110" i="18"/>
  <c r="BO116" i="18"/>
  <c r="BO113" i="18"/>
  <c r="BN80" i="18"/>
  <c r="BN84" i="18" s="1"/>
  <c r="BN82" i="18"/>
  <c r="BN20" i="18"/>
  <c r="BN22" i="18"/>
  <c r="BM78" i="18"/>
  <c r="BM6" i="18" s="1"/>
  <c r="BM82" i="18"/>
  <c r="BM80" i="18"/>
  <c r="BM84" i="18" s="1"/>
  <c r="BM21" i="18"/>
  <c r="BM66" i="18"/>
  <c r="BM67" i="18"/>
  <c r="BM70" i="18" s="1"/>
  <c r="BM69" i="18"/>
  <c r="BM97" i="18" s="1"/>
  <c r="BM92" i="18"/>
  <c r="BM95" i="18" s="1"/>
  <c r="BM99" i="18" s="1"/>
  <c r="BM60" i="18"/>
  <c r="BM118" i="18"/>
  <c r="BQ9" i="18" s="1"/>
  <c r="BR9" i="18" s="1"/>
  <c r="BM112" i="18"/>
  <c r="BQ5" i="18" s="1"/>
  <c r="BR5" i="18" s="1"/>
  <c r="BM115" i="18"/>
  <c r="BQ7" i="18" s="1"/>
  <c r="BR7" i="18" s="1"/>
  <c r="BK94" i="18"/>
  <c r="BK96" i="18" s="1"/>
  <c r="BK106" i="18" s="1"/>
  <c r="BK104" i="18" s="1"/>
  <c r="BK72" i="18"/>
  <c r="BK68" i="18"/>
  <c r="BK76" i="18" s="1"/>
  <c r="BK74" i="18" s="1"/>
  <c r="BK95" i="18"/>
  <c r="BK99" i="18" s="1"/>
  <c r="BM79" i="18"/>
  <c r="BN26" i="18"/>
  <c r="BL87" i="18"/>
  <c r="BL81" i="18"/>
  <c r="BL91" i="18" s="1"/>
  <c r="BL89" i="18" s="1"/>
  <c r="BL60" i="18"/>
  <c r="BL58" i="18" s="1"/>
  <c r="BL112" i="18"/>
  <c r="BL115" i="18"/>
  <c r="BL118" i="18"/>
  <c r="BM57" i="18"/>
  <c r="BL69" i="18"/>
  <c r="BL97" i="18" s="1"/>
  <c r="BL67" i="18"/>
  <c r="BL70" i="18" s="1"/>
  <c r="BL71" i="18" s="1"/>
  <c r="BM71" i="18" s="1"/>
  <c r="BL92" i="18"/>
  <c r="BL66" i="18"/>
  <c r="BN34" i="18"/>
  <c r="BN50" i="18"/>
  <c r="BM117" i="18"/>
  <c r="BQ8" i="18" s="1"/>
  <c r="BR8" i="18" s="1"/>
  <c r="BM111" i="18"/>
  <c r="BQ4" i="18" s="1"/>
  <c r="BR4" i="18" s="1"/>
  <c r="BM114" i="18"/>
  <c r="BQ6" i="18" s="1"/>
  <c r="BR6" i="18" s="1"/>
  <c r="BM65" i="18"/>
  <c r="BM5" i="18" s="1"/>
  <c r="AZ26" i="18"/>
  <c r="AY79" i="18"/>
  <c r="AX81" i="18"/>
  <c r="AX91" i="18" s="1"/>
  <c r="AX89" i="18" s="1"/>
  <c r="AX87" i="18"/>
  <c r="BA17" i="18"/>
  <c r="BA24" i="18" s="1"/>
  <c r="BA77" i="18" s="1"/>
  <c r="BA18" i="18"/>
  <c r="BA34" i="18"/>
  <c r="BA50" i="18"/>
  <c r="BB32" i="18"/>
  <c r="BB35" i="18" s="1"/>
  <c r="BB38" i="18" s="1"/>
  <c r="BB39" i="18" s="1"/>
  <c r="BB48" i="18"/>
  <c r="BB51" i="18" s="1"/>
  <c r="BC14" i="18"/>
  <c r="BB15" i="18"/>
  <c r="BB16" i="18"/>
  <c r="BA54" i="18"/>
  <c r="BA110" i="18"/>
  <c r="BA113" i="18"/>
  <c r="BA116" i="18"/>
  <c r="AZ77" i="18"/>
  <c r="AZ56" i="18"/>
  <c r="AZ52" i="18"/>
  <c r="AZ20" i="18"/>
  <c r="AZ22" i="18"/>
  <c r="AZ64" i="18" s="1"/>
  <c r="AZ36" i="18"/>
  <c r="AZ44" i="18" s="1"/>
  <c r="AZ42" i="18" s="1"/>
  <c r="AZ40" i="18"/>
  <c r="AZ110" i="18"/>
  <c r="AZ113" i="18"/>
  <c r="AZ116" i="18"/>
  <c r="AZ54" i="18"/>
  <c r="AZ55" i="18" s="1"/>
  <c r="BA55" i="18" s="1"/>
  <c r="AY60" i="18"/>
  <c r="AY58" i="18" s="1"/>
  <c r="AY112" i="18"/>
  <c r="BC5" i="18" s="1"/>
  <c r="BD5" i="18" s="1"/>
  <c r="AY115" i="18"/>
  <c r="BC7" i="18" s="1"/>
  <c r="BD7" i="18" s="1"/>
  <c r="AY118" i="18"/>
  <c r="BC9" i="18" s="1"/>
  <c r="BD9" i="18" s="1"/>
  <c r="AY85" i="18"/>
  <c r="AX86" i="18"/>
  <c r="AY86" i="18" s="1"/>
  <c r="AY83" i="18"/>
  <c r="AX66" i="18"/>
  <c r="AX67" i="18"/>
  <c r="AX70" i="18" s="1"/>
  <c r="AX71" i="18" s="1"/>
  <c r="AX69" i="18"/>
  <c r="AX97" i="18" s="1"/>
  <c r="AX92" i="18"/>
  <c r="AX58" i="18"/>
  <c r="AW104" i="18"/>
  <c r="AW74" i="18"/>
  <c r="AY23" i="18"/>
  <c r="AY64" i="18"/>
  <c r="AV102" i="18"/>
  <c r="AW72" i="18"/>
  <c r="AY59" i="18"/>
  <c r="AY41" i="18"/>
  <c r="AY4" i="18" s="1"/>
  <c r="AY57" i="18"/>
  <c r="AJ87" i="18"/>
  <c r="AJ81" i="18"/>
  <c r="AJ91" i="18" s="1"/>
  <c r="AJ89" i="18" s="1"/>
  <c r="AK79" i="18"/>
  <c r="AL26" i="18"/>
  <c r="AL113" i="18"/>
  <c r="AL54" i="18"/>
  <c r="AL55" i="18" s="1"/>
  <c r="AL110" i="18"/>
  <c r="AL116" i="18"/>
  <c r="AM54" i="18"/>
  <c r="AM110" i="18"/>
  <c r="AM113" i="18"/>
  <c r="AM116" i="18"/>
  <c r="AM17" i="18"/>
  <c r="AM24" i="18" s="1"/>
  <c r="AM77" i="18" s="1"/>
  <c r="AM18" i="18"/>
  <c r="AM34" i="18"/>
  <c r="AM50" i="18"/>
  <c r="AN15" i="18"/>
  <c r="AN48" i="18"/>
  <c r="AN51" i="18" s="1"/>
  <c r="AN32" i="18"/>
  <c r="AN35" i="18" s="1"/>
  <c r="AN38" i="18" s="1"/>
  <c r="AN39" i="18" s="1"/>
  <c r="AO14" i="18"/>
  <c r="AN16" i="18"/>
  <c r="AL36" i="18"/>
  <c r="AL44" i="18" s="1"/>
  <c r="AL77" i="18"/>
  <c r="AL20" i="18"/>
  <c r="AL22" i="18"/>
  <c r="AL52" i="18"/>
  <c r="AK66" i="18"/>
  <c r="AK67" i="18"/>
  <c r="AK70" i="18" s="1"/>
  <c r="AK69" i="18"/>
  <c r="AK97" i="18" s="1"/>
  <c r="AK92" i="18"/>
  <c r="AK95" i="18" s="1"/>
  <c r="AK99" i="18" s="1"/>
  <c r="AK85" i="18"/>
  <c r="AJ86" i="18"/>
  <c r="AK86" i="18" s="1"/>
  <c r="AK83" i="18"/>
  <c r="AK65" i="18"/>
  <c r="AK5" i="18" s="1"/>
  <c r="AJ66" i="18"/>
  <c r="AJ67" i="18"/>
  <c r="AJ70" i="18" s="1"/>
  <c r="AJ71" i="18" s="1"/>
  <c r="AK71" i="18" s="1"/>
  <c r="AJ69" i="18"/>
  <c r="AJ97" i="18" s="1"/>
  <c r="AJ92" i="18"/>
  <c r="AK40" i="18"/>
  <c r="AL40" i="18" s="1"/>
  <c r="AK36" i="18"/>
  <c r="AK44" i="18" s="1"/>
  <c r="AK42" i="18" s="1"/>
  <c r="AK56" i="18"/>
  <c r="AL56" i="18" s="1"/>
  <c r="AK52" i="18"/>
  <c r="AI104" i="18"/>
  <c r="AI74" i="18"/>
  <c r="AH102" i="18"/>
  <c r="AI72" i="18"/>
  <c r="X26" i="18"/>
  <c r="W79" i="18"/>
  <c r="V81" i="18"/>
  <c r="V91" i="18" s="1"/>
  <c r="V89" i="18" s="1"/>
  <c r="V87" i="18"/>
  <c r="X77" i="18"/>
  <c r="X36" i="18"/>
  <c r="X44" i="18" s="1"/>
  <c r="X42" i="18" s="1"/>
  <c r="X40" i="18"/>
  <c r="X20" i="18"/>
  <c r="X22" i="18" s="1"/>
  <c r="X64" i="18" s="1"/>
  <c r="X52" i="18"/>
  <c r="X56" i="18"/>
  <c r="Z16" i="18"/>
  <c r="AA14" i="18"/>
  <c r="Z15" i="18"/>
  <c r="Z32" i="18"/>
  <c r="Z35" i="18" s="1"/>
  <c r="Z38" i="18" s="1"/>
  <c r="Z39" i="18" s="1"/>
  <c r="Z48" i="18"/>
  <c r="Z51" i="18" s="1"/>
  <c r="Y17" i="18"/>
  <c r="Y24" i="18" s="1"/>
  <c r="Y77" i="18" s="1"/>
  <c r="Y18" i="18"/>
  <c r="Y50" i="18" s="1"/>
  <c r="Y34" i="18"/>
  <c r="Y110" i="18"/>
  <c r="Y54" i="18"/>
  <c r="Y113" i="18"/>
  <c r="Y116" i="18"/>
  <c r="X54" i="18"/>
  <c r="X55" i="18" s="1"/>
  <c r="Y55" i="18" s="1"/>
  <c r="X110" i="18"/>
  <c r="X113" i="18"/>
  <c r="X116" i="18"/>
  <c r="W60" i="18"/>
  <c r="W58" i="18" s="1"/>
  <c r="W112" i="18"/>
  <c r="AA5" i="18" s="1"/>
  <c r="AB5" i="18" s="1"/>
  <c r="W118" i="18"/>
  <c r="AA9" i="18" s="1"/>
  <c r="AB9" i="18" s="1"/>
  <c r="W115" i="18"/>
  <c r="AA7" i="18" s="1"/>
  <c r="AB7" i="18" s="1"/>
  <c r="W57" i="18"/>
  <c r="W23" i="18"/>
  <c r="W64" i="18"/>
  <c r="V68" i="18"/>
  <c r="V76" i="18" s="1"/>
  <c r="V94" i="18"/>
  <c r="V96" i="18" s="1"/>
  <c r="V106" i="18" s="1"/>
  <c r="W85" i="18"/>
  <c r="V86" i="18"/>
  <c r="W86" i="18" s="1"/>
  <c r="W83" i="18"/>
  <c r="U72" i="18"/>
  <c r="U94" i="18"/>
  <c r="U96" i="18" s="1"/>
  <c r="U106" i="18" s="1"/>
  <c r="U104" i="18" s="1"/>
  <c r="U68" i="18"/>
  <c r="U76" i="18" s="1"/>
  <c r="U74" i="18" s="1"/>
  <c r="U101" i="18"/>
  <c r="V101" i="18" s="1"/>
  <c r="V97" i="18"/>
  <c r="T102" i="18"/>
  <c r="W59" i="18"/>
  <c r="I79" i="18"/>
  <c r="J26" i="18"/>
  <c r="H87" i="18"/>
  <c r="H81" i="18"/>
  <c r="H91" i="18" s="1"/>
  <c r="H89" i="18" s="1"/>
  <c r="H86" i="18"/>
  <c r="H94" i="18"/>
  <c r="H96" i="18" s="1"/>
  <c r="H106" i="18" s="1"/>
  <c r="H104" i="18" s="1"/>
  <c r="H68" i="18"/>
  <c r="H76" i="18" s="1"/>
  <c r="H74" i="18" s="1"/>
  <c r="L15" i="18"/>
  <c r="M14" i="18"/>
  <c r="L16" i="18"/>
  <c r="L32" i="18"/>
  <c r="L35" i="18" s="1"/>
  <c r="L38" i="18" s="1"/>
  <c r="L39" i="18" s="1"/>
  <c r="L48" i="18"/>
  <c r="L51" i="18" s="1"/>
  <c r="K17" i="18"/>
  <c r="K24" i="18" s="1"/>
  <c r="K77" i="18" s="1"/>
  <c r="K18" i="18"/>
  <c r="K113" i="18"/>
  <c r="K110" i="18"/>
  <c r="K54" i="18"/>
  <c r="K55" i="18" s="1"/>
  <c r="K116" i="18"/>
  <c r="J82" i="18"/>
  <c r="J80" i="18"/>
  <c r="J84" i="18" s="1"/>
  <c r="J20" i="18"/>
  <c r="J22" i="18" s="1"/>
  <c r="J64" i="18" s="1"/>
  <c r="F95" i="18"/>
  <c r="F99" i="18" s="1"/>
  <c r="F68" i="18"/>
  <c r="F76" i="18" s="1"/>
  <c r="F94" i="18"/>
  <c r="F96" i="18" s="1"/>
  <c r="F106" i="18" s="1"/>
  <c r="F72" i="18"/>
  <c r="I82" i="18"/>
  <c r="I80" i="18"/>
  <c r="I84" i="18" s="1"/>
  <c r="I56" i="18"/>
  <c r="I52" i="18"/>
  <c r="I40" i="18"/>
  <c r="I36" i="18"/>
  <c r="I44" i="18" s="1"/>
  <c r="I42" i="18" s="1"/>
  <c r="H58" i="18"/>
  <c r="J34" i="18"/>
  <c r="J50" i="18"/>
  <c r="I21" i="18"/>
  <c r="I22" i="18"/>
  <c r="I111" i="18"/>
  <c r="M4" i="18" s="1"/>
  <c r="N4" i="18" s="1"/>
  <c r="I117" i="18"/>
  <c r="M8" i="18" s="1"/>
  <c r="N8" i="18" s="1"/>
  <c r="I114" i="18"/>
  <c r="M6" i="18" s="1"/>
  <c r="N6" i="18" s="1"/>
  <c r="I43" i="18"/>
  <c r="I41" i="36"/>
  <c r="I43" i="36"/>
  <c r="E102" i="36"/>
  <c r="I83" i="36"/>
  <c r="I85" i="36"/>
  <c r="I64" i="36"/>
  <c r="I23" i="36"/>
  <c r="G68" i="36"/>
  <c r="G76" i="36" s="1"/>
  <c r="G74" i="36" s="1"/>
  <c r="G96" i="36"/>
  <c r="G106" i="36" s="1"/>
  <c r="G104" i="36" s="1"/>
  <c r="K36" i="36"/>
  <c r="K44" i="36" s="1"/>
  <c r="K42" i="36" s="1"/>
  <c r="K40" i="36"/>
  <c r="J52" i="36"/>
  <c r="J56" i="36"/>
  <c r="I67" i="36"/>
  <c r="I70" i="36" s="1"/>
  <c r="I69" i="36"/>
  <c r="I97" i="36" s="1"/>
  <c r="I66" i="36"/>
  <c r="I94" i="36" s="1"/>
  <c r="I71" i="36"/>
  <c r="L17" i="36"/>
  <c r="L24" i="36" s="1"/>
  <c r="L77" i="36" s="1"/>
  <c r="L18" i="36"/>
  <c r="F74" i="36"/>
  <c r="J26" i="36"/>
  <c r="J79" i="36" s="1"/>
  <c r="L35" i="36"/>
  <c r="L38" i="36" s="1"/>
  <c r="L39" i="36" s="1"/>
  <c r="M16" i="36"/>
  <c r="N14" i="36"/>
  <c r="M48" i="36"/>
  <c r="M51" i="36" s="1"/>
  <c r="M15" i="36"/>
  <c r="M32" i="36"/>
  <c r="M35" i="36" s="1"/>
  <c r="M38" i="36" s="1"/>
  <c r="E101" i="36"/>
  <c r="F101" i="36" s="1"/>
  <c r="G101" i="36" s="1"/>
  <c r="H101" i="36" s="1"/>
  <c r="I118" i="36"/>
  <c r="M9" i="36" s="1"/>
  <c r="I112" i="36"/>
  <c r="M5" i="36" s="1"/>
  <c r="I115" i="36"/>
  <c r="M7" i="36" s="1"/>
  <c r="I60" i="36"/>
  <c r="I58" i="36" s="1"/>
  <c r="I59" i="36" s="1"/>
  <c r="H87" i="36"/>
  <c r="H81" i="36"/>
  <c r="H91" i="36" s="1"/>
  <c r="H89" i="36" s="1"/>
  <c r="F72" i="36"/>
  <c r="K20" i="36"/>
  <c r="K22" i="36" s="1"/>
  <c r="K50" i="36"/>
  <c r="L116" i="36"/>
  <c r="L113" i="36"/>
  <c r="L110" i="36"/>
  <c r="L54" i="36"/>
  <c r="H96" i="36"/>
  <c r="H106" i="36" s="1"/>
  <c r="H104" i="36" s="1"/>
  <c r="H68" i="36"/>
  <c r="H76" i="36" s="1"/>
  <c r="H74" i="36" s="1"/>
  <c r="J80" i="36"/>
  <c r="J84" i="36" s="1"/>
  <c r="J86" i="36" s="1"/>
  <c r="J82" i="36"/>
  <c r="J42" i="36"/>
  <c r="K113" i="36"/>
  <c r="K110" i="36"/>
  <c r="K54" i="36"/>
  <c r="K55" i="36" s="1"/>
  <c r="L55" i="36" s="1"/>
  <c r="K116" i="36"/>
  <c r="M34" i="19"/>
  <c r="M32" i="19"/>
  <c r="H38" i="19"/>
  <c r="L38" i="19" s="1"/>
  <c r="K38" i="19"/>
  <c r="M38" i="19" s="1"/>
  <c r="K35" i="19"/>
  <c r="H35" i="19"/>
  <c r="L35" i="19" s="1"/>
  <c r="K36" i="19"/>
  <c r="H36" i="19"/>
  <c r="L36" i="19" s="1"/>
  <c r="H37" i="19"/>
  <c r="L37" i="19" s="1"/>
  <c r="K37" i="19"/>
  <c r="M36" i="13"/>
  <c r="M38" i="13" s="1"/>
  <c r="L38" i="13"/>
  <c r="L12" i="13"/>
  <c r="K14" i="13"/>
  <c r="H40" i="13"/>
  <c r="H41" i="13" s="1"/>
  <c r="I37" i="13"/>
  <c r="G34" i="13"/>
  <c r="H31" i="13"/>
  <c r="H28" i="13"/>
  <c r="H29" i="13" s="1"/>
  <c r="H27" i="13"/>
  <c r="I25" i="13"/>
  <c r="H22" i="13"/>
  <c r="H23" i="13" s="1"/>
  <c r="H21" i="13"/>
  <c r="I19" i="13"/>
  <c r="G16" i="13"/>
  <c r="G15" i="13"/>
  <c r="H13" i="13"/>
  <c r="BP55" i="27" l="1"/>
  <c r="BP55" i="24"/>
  <c r="BB55" i="24"/>
  <c r="AN55" i="24"/>
  <c r="W59" i="24"/>
  <c r="I59" i="24"/>
  <c r="H104" i="27"/>
  <c r="AX104" i="31"/>
  <c r="BL102" i="35"/>
  <c r="I103" i="35"/>
  <c r="N103" i="35"/>
  <c r="BQ54" i="35"/>
  <c r="BQ55" i="35" s="1"/>
  <c r="BQ110" i="35"/>
  <c r="BQ113" i="35"/>
  <c r="BQ116" i="35"/>
  <c r="BC54" i="35"/>
  <c r="BC55" i="35" s="1"/>
  <c r="BC110" i="35"/>
  <c r="BC113" i="35"/>
  <c r="BC116" i="35"/>
  <c r="AO54" i="35"/>
  <c r="AO55" i="35" s="1"/>
  <c r="AO110" i="35"/>
  <c r="AO113" i="35"/>
  <c r="AO116" i="35"/>
  <c r="BR14" i="35"/>
  <c r="BQ15" i="35"/>
  <c r="BQ16" i="35"/>
  <c r="BP17" i="35"/>
  <c r="BP24" i="35" s="1"/>
  <c r="BP77" i="35" s="1"/>
  <c r="BP18" i="35"/>
  <c r="BP50" i="35"/>
  <c r="BO77" i="35"/>
  <c r="BO20" i="35"/>
  <c r="BO22" i="35"/>
  <c r="BO52" i="35"/>
  <c r="BO56" i="35"/>
  <c r="BN66" i="35"/>
  <c r="BN67" i="35"/>
  <c r="BN70" i="35" s="1"/>
  <c r="BN69" i="35"/>
  <c r="BN97" i="35" s="1"/>
  <c r="BN92" i="35"/>
  <c r="BN95" i="35" s="1"/>
  <c r="BN99" i="35" s="1"/>
  <c r="BN60" i="35"/>
  <c r="BN58" i="35" s="1"/>
  <c r="BN112" i="35"/>
  <c r="BN115" i="35"/>
  <c r="BN118" i="35"/>
  <c r="BM83" i="35"/>
  <c r="BM86" i="35"/>
  <c r="BN86" i="35" s="1"/>
  <c r="BM85" i="35"/>
  <c r="BM65" i="35"/>
  <c r="BM5" i="35" s="1"/>
  <c r="BM66" i="35"/>
  <c r="BM67" i="35"/>
  <c r="BM70" i="35" s="1"/>
  <c r="BM71" i="35" s="1"/>
  <c r="BN71" i="35" s="1"/>
  <c r="BM69" i="35"/>
  <c r="BM97" i="35" s="1"/>
  <c r="BM92" i="35"/>
  <c r="BM59" i="35"/>
  <c r="BK102" i="35"/>
  <c r="BK101" i="35"/>
  <c r="BL101" i="35" s="1"/>
  <c r="BM81" i="35"/>
  <c r="BM91" i="35" s="1"/>
  <c r="BM89" i="35" s="1"/>
  <c r="BM87" i="35"/>
  <c r="BO26" i="35"/>
  <c r="BN79" i="35"/>
  <c r="BD14" i="35"/>
  <c r="BC15" i="35"/>
  <c r="BC16" i="35"/>
  <c r="BB17" i="35"/>
  <c r="BB24" i="35" s="1"/>
  <c r="BB77" i="35" s="1"/>
  <c r="BB18" i="35"/>
  <c r="BB50" i="35"/>
  <c r="BA77" i="35"/>
  <c r="BA20" i="35"/>
  <c r="BA22" i="35"/>
  <c r="BA64" i="35" s="1"/>
  <c r="BA52" i="35"/>
  <c r="BA56" i="35"/>
  <c r="AZ64" i="35"/>
  <c r="AZ60" i="35"/>
  <c r="AZ58" i="35" s="1"/>
  <c r="AZ112" i="35"/>
  <c r="AZ115" i="35"/>
  <c r="AZ118" i="35"/>
  <c r="AY85" i="35"/>
  <c r="AY86" i="35"/>
  <c r="AZ86" i="35" s="1"/>
  <c r="AY83" i="35"/>
  <c r="AY94" i="35"/>
  <c r="AY96" i="35" s="1"/>
  <c r="AY106" i="35" s="1"/>
  <c r="AY68" i="35"/>
  <c r="AY76" i="35" s="1"/>
  <c r="AY59" i="35"/>
  <c r="AW102" i="35"/>
  <c r="AW101" i="35"/>
  <c r="BA26" i="35"/>
  <c r="AZ79" i="35"/>
  <c r="AY81" i="35"/>
  <c r="AY91" i="35" s="1"/>
  <c r="AY89" i="35" s="1"/>
  <c r="AY87" i="35"/>
  <c r="AK81" i="35"/>
  <c r="AK91" i="35" s="1"/>
  <c r="AK89" i="35" s="1"/>
  <c r="AK87" i="35"/>
  <c r="AM26" i="35"/>
  <c r="AL79" i="35"/>
  <c r="AP14" i="35"/>
  <c r="AO15" i="35"/>
  <c r="AO16" i="35"/>
  <c r="AN17" i="35"/>
  <c r="AN24" i="35" s="1"/>
  <c r="AN77" i="35" s="1"/>
  <c r="AN18" i="35"/>
  <c r="AN50" i="35"/>
  <c r="AM80" i="35"/>
  <c r="AM84" i="35" s="1"/>
  <c r="AM82" i="35"/>
  <c r="AM20" i="35"/>
  <c r="AM22" i="35"/>
  <c r="AM64" i="35" s="1"/>
  <c r="AM52" i="35"/>
  <c r="AM56" i="35"/>
  <c r="AL82" i="35"/>
  <c r="AL80" i="35"/>
  <c r="AL84" i="35" s="1"/>
  <c r="AL64" i="35"/>
  <c r="AL60" i="35"/>
  <c r="AL58" i="35" s="1"/>
  <c r="AL112" i="35"/>
  <c r="AL115" i="35"/>
  <c r="AL118" i="35"/>
  <c r="AK94" i="35"/>
  <c r="AK96" i="35" s="1"/>
  <c r="AK106" i="35" s="1"/>
  <c r="AK68" i="35"/>
  <c r="AK76" i="35" s="1"/>
  <c r="AJ94" i="35"/>
  <c r="AJ96" i="35" s="1"/>
  <c r="AJ106" i="35" s="1"/>
  <c r="AJ104" i="35" s="1"/>
  <c r="AJ72" i="35"/>
  <c r="AJ68" i="35"/>
  <c r="AJ76" i="35" s="1"/>
  <c r="AJ74" i="35" s="1"/>
  <c r="AK98" i="35"/>
  <c r="AK93" i="35"/>
  <c r="AK9" i="35" s="1"/>
  <c r="AJ95" i="35"/>
  <c r="AJ99" i="35" s="1"/>
  <c r="W87" i="35"/>
  <c r="W81" i="35"/>
  <c r="W91" i="35" s="1"/>
  <c r="W89" i="35" s="1"/>
  <c r="Y26" i="35"/>
  <c r="X79" i="35"/>
  <c r="AB14" i="35"/>
  <c r="AA15" i="35"/>
  <c r="AA16" i="35"/>
  <c r="Z17" i="35"/>
  <c r="Z24" i="35" s="1"/>
  <c r="Z77" i="35" s="1"/>
  <c r="Z18" i="35"/>
  <c r="Z34" i="35"/>
  <c r="Z50" i="35"/>
  <c r="Y80" i="35"/>
  <c r="Y84" i="35" s="1"/>
  <c r="Y82" i="35"/>
  <c r="Y20" i="35"/>
  <c r="Y22" i="35"/>
  <c r="Y64" i="35" s="1"/>
  <c r="Y52" i="35"/>
  <c r="Y56" i="35"/>
  <c r="Y40" i="35"/>
  <c r="Y36" i="35"/>
  <c r="Y44" i="35" s="1"/>
  <c r="Y42" i="35" s="1"/>
  <c r="X80" i="35"/>
  <c r="X84" i="35" s="1"/>
  <c r="X82" i="35"/>
  <c r="X64" i="35"/>
  <c r="X60" i="35"/>
  <c r="X58" i="35" s="1"/>
  <c r="X112" i="35"/>
  <c r="X115" i="35"/>
  <c r="X118" i="35"/>
  <c r="W94" i="35"/>
  <c r="W96" i="35" s="1"/>
  <c r="W106" i="35" s="1"/>
  <c r="W68" i="35"/>
  <c r="W76" i="35" s="1"/>
  <c r="V94" i="35"/>
  <c r="V96" i="35" s="1"/>
  <c r="V106" i="35" s="1"/>
  <c r="V104" i="35" s="1"/>
  <c r="V72" i="35"/>
  <c r="V68" i="35"/>
  <c r="V76" i="35" s="1"/>
  <c r="V74" i="35" s="1"/>
  <c r="W98" i="35"/>
  <c r="W93" i="35"/>
  <c r="W9" i="35" s="1"/>
  <c r="V95" i="35"/>
  <c r="V99" i="35" s="1"/>
  <c r="N14" i="35"/>
  <c r="M15" i="35"/>
  <c r="M16" i="35"/>
  <c r="L17" i="35"/>
  <c r="L24" i="35" s="1"/>
  <c r="L77" i="35" s="1"/>
  <c r="L18" i="35"/>
  <c r="L50" i="35"/>
  <c r="L34" i="35"/>
  <c r="K80" i="35"/>
  <c r="K84" i="35" s="1"/>
  <c r="K82" i="35"/>
  <c r="K20" i="35"/>
  <c r="K22" i="35"/>
  <c r="K64" i="35" s="1"/>
  <c r="K52" i="35"/>
  <c r="K56" i="35"/>
  <c r="K36" i="35"/>
  <c r="K44" i="35" s="1"/>
  <c r="K42" i="35" s="1"/>
  <c r="K40" i="35"/>
  <c r="J80" i="35"/>
  <c r="J84" i="35" s="1"/>
  <c r="J82" i="35"/>
  <c r="J64" i="35"/>
  <c r="J60" i="35"/>
  <c r="J58" i="35" s="1"/>
  <c r="J112" i="35"/>
  <c r="J115" i="35"/>
  <c r="J118" i="35"/>
  <c r="I94" i="35"/>
  <c r="I96" i="35" s="1"/>
  <c r="I106" i="35" s="1"/>
  <c r="I68" i="35"/>
  <c r="I76" i="35" s="1"/>
  <c r="H72" i="35"/>
  <c r="I72" i="35" s="1"/>
  <c r="H94" i="35"/>
  <c r="H96" i="35" s="1"/>
  <c r="H106" i="35" s="1"/>
  <c r="H104" i="35" s="1"/>
  <c r="H68" i="35"/>
  <c r="H76" i="35" s="1"/>
  <c r="H74" i="35" s="1"/>
  <c r="I98" i="35"/>
  <c r="I93" i="35"/>
  <c r="I9" i="35" s="1"/>
  <c r="H95" i="35"/>
  <c r="H99" i="35" s="1"/>
  <c r="I81" i="35"/>
  <c r="I91" i="35" s="1"/>
  <c r="I89" i="35" s="1"/>
  <c r="I87" i="35"/>
  <c r="J79" i="35"/>
  <c r="K26" i="35"/>
  <c r="BP37" i="35"/>
  <c r="BO32" i="35"/>
  <c r="BN34" i="35"/>
  <c r="BN35" i="35"/>
  <c r="BN38" i="35" s="1"/>
  <c r="BN39" i="35" s="1"/>
  <c r="BM36" i="35"/>
  <c r="BM44" i="35" s="1"/>
  <c r="BM42" i="35" s="1"/>
  <c r="BM40" i="35"/>
  <c r="AZ34" i="35"/>
  <c r="AZ35" i="35"/>
  <c r="AZ38" i="35" s="1"/>
  <c r="AZ39" i="35" s="1"/>
  <c r="BA32" i="35"/>
  <c r="BB37" i="35"/>
  <c r="AY40" i="35"/>
  <c r="AY36" i="35"/>
  <c r="AY44" i="35" s="1"/>
  <c r="AY42" i="35" s="1"/>
  <c r="AO37" i="35"/>
  <c r="AN32" i="35"/>
  <c r="AX94" i="35"/>
  <c r="AX96" i="35" s="1"/>
  <c r="AX106" i="35" s="1"/>
  <c r="AX104" i="35" s="1"/>
  <c r="AX72" i="35"/>
  <c r="AX68" i="35"/>
  <c r="AX76" i="35" s="1"/>
  <c r="AX74" i="35" s="1"/>
  <c r="AK43" i="35"/>
  <c r="Z116" i="35"/>
  <c r="Z113" i="35"/>
  <c r="Z110" i="35"/>
  <c r="Z54" i="35"/>
  <c r="Z55" i="35" s="1"/>
  <c r="L116" i="35"/>
  <c r="L113" i="35"/>
  <c r="L110" i="35"/>
  <c r="L54" i="35"/>
  <c r="L55" i="35" s="1"/>
  <c r="BL74" i="35"/>
  <c r="AL42" i="35"/>
  <c r="Z39" i="35"/>
  <c r="BL104" i="35"/>
  <c r="L39" i="35"/>
  <c r="AY90" i="35"/>
  <c r="AY88" i="35"/>
  <c r="AK88" i="35"/>
  <c r="AK90" i="35"/>
  <c r="AA32" i="35"/>
  <c r="AA35" i="35" s="1"/>
  <c r="AA38" i="35" s="1"/>
  <c r="AA48" i="35"/>
  <c r="AA51" i="35" s="1"/>
  <c r="M48" i="35"/>
  <c r="M51" i="35" s="1"/>
  <c r="M32" i="35"/>
  <c r="M35" i="35" s="1"/>
  <c r="M38" i="35" s="1"/>
  <c r="BM41" i="35"/>
  <c r="BM4" i="35" s="1"/>
  <c r="AM35" i="35"/>
  <c r="AM38" i="35" s="1"/>
  <c r="AM39" i="35" s="1"/>
  <c r="AM34" i="35"/>
  <c r="AX95" i="35"/>
  <c r="AX99" i="35" s="1"/>
  <c r="AY100" i="35" s="1"/>
  <c r="AY93" i="35"/>
  <c r="AY9" i="35" s="1"/>
  <c r="AY98" i="35"/>
  <c r="AI102" i="35"/>
  <c r="U102" i="35"/>
  <c r="G102" i="35"/>
  <c r="AX102" i="34"/>
  <c r="BQ54" i="34"/>
  <c r="BQ55" i="34" s="1"/>
  <c r="BQ110" i="34"/>
  <c r="BQ113" i="34"/>
  <c r="BQ116" i="34"/>
  <c r="BC54" i="34"/>
  <c r="BC55" i="34" s="1"/>
  <c r="BC110" i="34"/>
  <c r="BC113" i="34"/>
  <c r="BC116" i="34"/>
  <c r="AO54" i="34"/>
  <c r="AO55" i="34" s="1"/>
  <c r="AO110" i="34"/>
  <c r="AO113" i="34"/>
  <c r="AO116" i="34"/>
  <c r="BR14" i="34"/>
  <c r="BQ15" i="34"/>
  <c r="BQ16" i="34"/>
  <c r="BP17" i="34"/>
  <c r="BP24" i="34" s="1"/>
  <c r="BP77" i="34" s="1"/>
  <c r="BP18" i="34"/>
  <c r="BP50" i="34"/>
  <c r="BO77" i="34"/>
  <c r="BO20" i="34"/>
  <c r="BO22" i="34" s="1"/>
  <c r="BO64" i="34" s="1"/>
  <c r="BO52" i="34"/>
  <c r="BO56" i="34"/>
  <c r="BN64" i="34"/>
  <c r="BN60" i="34"/>
  <c r="BN58" i="34" s="1"/>
  <c r="BN112" i="34"/>
  <c r="BN115" i="34"/>
  <c r="BN118" i="34"/>
  <c r="BM86" i="34"/>
  <c r="BN86" i="34" s="1"/>
  <c r="BM85" i="34"/>
  <c r="BM83" i="34"/>
  <c r="BM94" i="34"/>
  <c r="BM96" i="34" s="1"/>
  <c r="BM106" i="34" s="1"/>
  <c r="BM68" i="34"/>
  <c r="BM76" i="34" s="1"/>
  <c r="BM59" i="34"/>
  <c r="BK102" i="34"/>
  <c r="BK101" i="34"/>
  <c r="BM81" i="34"/>
  <c r="BM91" i="34" s="1"/>
  <c r="BM89" i="34" s="1"/>
  <c r="BM90" i="34" s="1"/>
  <c r="BM87" i="34"/>
  <c r="BM88" i="34" s="1"/>
  <c r="BN79" i="34"/>
  <c r="BO26" i="34"/>
  <c r="BD14" i="34"/>
  <c r="BC15" i="34"/>
  <c r="BC16" i="34"/>
  <c r="BB17" i="34"/>
  <c r="BB24" i="34" s="1"/>
  <c r="BB77" i="34" s="1"/>
  <c r="BB18" i="34"/>
  <c r="BB50" i="34"/>
  <c r="BA77" i="34"/>
  <c r="BA20" i="34"/>
  <c r="BA22" i="34" s="1"/>
  <c r="BA52" i="34"/>
  <c r="BA56" i="34"/>
  <c r="AZ66" i="34"/>
  <c r="AZ67" i="34"/>
  <c r="AZ70" i="34" s="1"/>
  <c r="AZ69" i="34"/>
  <c r="AZ97" i="34" s="1"/>
  <c r="AZ92" i="34"/>
  <c r="AZ95" i="34" s="1"/>
  <c r="AZ99" i="34" s="1"/>
  <c r="AZ60" i="34"/>
  <c r="AZ58" i="34" s="1"/>
  <c r="AZ112" i="34"/>
  <c r="AZ115" i="34"/>
  <c r="AZ118" i="34"/>
  <c r="AY86" i="34"/>
  <c r="AZ86" i="34" s="1"/>
  <c r="AY85" i="34"/>
  <c r="AY83" i="34"/>
  <c r="AY65" i="34"/>
  <c r="AY5" i="34" s="1"/>
  <c r="AY66" i="34"/>
  <c r="AY67" i="34"/>
  <c r="AY70" i="34" s="1"/>
  <c r="AY71" i="34" s="1"/>
  <c r="AZ71" i="34" s="1"/>
  <c r="AY69" i="34"/>
  <c r="AY97" i="34" s="1"/>
  <c r="AY92" i="34"/>
  <c r="AY59" i="34"/>
  <c r="AW102" i="34"/>
  <c r="AW101" i="34"/>
  <c r="AX101" i="34" s="1"/>
  <c r="AY87" i="34"/>
  <c r="AY81" i="34"/>
  <c r="AY91" i="34" s="1"/>
  <c r="AY89" i="34" s="1"/>
  <c r="AZ79" i="34"/>
  <c r="BA26" i="34"/>
  <c r="AK81" i="34"/>
  <c r="AK91" i="34" s="1"/>
  <c r="AK89" i="34" s="1"/>
  <c r="AK87" i="34"/>
  <c r="AM26" i="34"/>
  <c r="AL79" i="34"/>
  <c r="AP14" i="34"/>
  <c r="AO15" i="34"/>
  <c r="AO16" i="34"/>
  <c r="AN17" i="34"/>
  <c r="AN24" i="34" s="1"/>
  <c r="AN77" i="34" s="1"/>
  <c r="AN18" i="34"/>
  <c r="AN50" i="34"/>
  <c r="AM80" i="34"/>
  <c r="AM84" i="34" s="1"/>
  <c r="AM82" i="34"/>
  <c r="AM20" i="34"/>
  <c r="AM22" i="34"/>
  <c r="AM64" i="34" s="1"/>
  <c r="AM52" i="34"/>
  <c r="AM56" i="34"/>
  <c r="AL80" i="34"/>
  <c r="AL84" i="34" s="1"/>
  <c r="AL82" i="34"/>
  <c r="AL64" i="34"/>
  <c r="AL60" i="34"/>
  <c r="AL58" i="34" s="1"/>
  <c r="AL112" i="34"/>
  <c r="AL115" i="34"/>
  <c r="AL118" i="34"/>
  <c r="AK94" i="34"/>
  <c r="AK96" i="34" s="1"/>
  <c r="AK106" i="34" s="1"/>
  <c r="AK68" i="34"/>
  <c r="AK76" i="34" s="1"/>
  <c r="AJ94" i="34"/>
  <c r="AJ96" i="34" s="1"/>
  <c r="AJ106" i="34" s="1"/>
  <c r="AJ104" i="34" s="1"/>
  <c r="AJ72" i="34"/>
  <c r="AK72" i="34" s="1"/>
  <c r="AJ68" i="34"/>
  <c r="AJ76" i="34" s="1"/>
  <c r="AJ74" i="34" s="1"/>
  <c r="AK98" i="34"/>
  <c r="AK93" i="34"/>
  <c r="AK9" i="34" s="1"/>
  <c r="M10" i="21" s="1"/>
  <c r="AJ95" i="34"/>
  <c r="AJ99" i="34" s="1"/>
  <c r="AB14" i="34"/>
  <c r="AA15" i="34"/>
  <c r="AA16" i="34"/>
  <c r="Z17" i="34"/>
  <c r="Z24" i="34" s="1"/>
  <c r="Z77" i="34" s="1"/>
  <c r="Z18" i="34"/>
  <c r="Z50" i="34"/>
  <c r="Z34" i="34"/>
  <c r="Y77" i="34"/>
  <c r="Y20" i="34"/>
  <c r="Y22" i="34"/>
  <c r="Y64" i="34" s="1"/>
  <c r="Y52" i="34"/>
  <c r="Y56" i="34"/>
  <c r="Y40" i="34"/>
  <c r="Y36" i="34"/>
  <c r="Y44" i="34" s="1"/>
  <c r="Y42" i="34" s="1"/>
  <c r="X64" i="34"/>
  <c r="X60" i="34"/>
  <c r="X58" i="34" s="1"/>
  <c r="X112" i="34"/>
  <c r="X115" i="34"/>
  <c r="X118" i="34"/>
  <c r="W86" i="34"/>
  <c r="X86" i="34" s="1"/>
  <c r="W85" i="34"/>
  <c r="W83" i="34"/>
  <c r="W94" i="34"/>
  <c r="W96" i="34" s="1"/>
  <c r="W106" i="34" s="1"/>
  <c r="W68" i="34"/>
  <c r="W76" i="34" s="1"/>
  <c r="W59" i="34"/>
  <c r="V94" i="34"/>
  <c r="V96" i="34" s="1"/>
  <c r="V106" i="34" s="1"/>
  <c r="V104" i="34" s="1"/>
  <c r="V72" i="34"/>
  <c r="W72" i="34" s="1"/>
  <c r="V68" i="34"/>
  <c r="V76" i="34" s="1"/>
  <c r="V74" i="34" s="1"/>
  <c r="W98" i="34"/>
  <c r="W93" i="34"/>
  <c r="W9" i="34" s="1"/>
  <c r="M9" i="21" s="1"/>
  <c r="V95" i="34"/>
  <c r="V99" i="34" s="1"/>
  <c r="W87" i="34"/>
  <c r="W81" i="34"/>
  <c r="W91" i="34" s="1"/>
  <c r="W89" i="34" s="1"/>
  <c r="X79" i="34"/>
  <c r="Y26" i="34"/>
  <c r="W90" i="34"/>
  <c r="N14" i="34"/>
  <c r="M15" i="34"/>
  <c r="M16" i="34"/>
  <c r="L17" i="34"/>
  <c r="L24" i="34" s="1"/>
  <c r="L77" i="34" s="1"/>
  <c r="L18" i="34"/>
  <c r="L50" i="34"/>
  <c r="L34" i="34"/>
  <c r="K77" i="34"/>
  <c r="K20" i="34"/>
  <c r="K22" i="34"/>
  <c r="K52" i="34"/>
  <c r="K56" i="34"/>
  <c r="K36" i="34"/>
  <c r="K44" i="34" s="1"/>
  <c r="K42" i="34" s="1"/>
  <c r="K40" i="34"/>
  <c r="J66" i="34"/>
  <c r="J67" i="34"/>
  <c r="J70" i="34" s="1"/>
  <c r="J69" i="34"/>
  <c r="J97" i="34" s="1"/>
  <c r="J92" i="34"/>
  <c r="J95" i="34" s="1"/>
  <c r="J99" i="34" s="1"/>
  <c r="J60" i="34"/>
  <c r="J58" i="34" s="1"/>
  <c r="J112" i="34"/>
  <c r="J115" i="34"/>
  <c r="J118" i="34"/>
  <c r="I83" i="34"/>
  <c r="I85" i="34"/>
  <c r="I86" i="34"/>
  <c r="J86" i="34" s="1"/>
  <c r="I65" i="34"/>
  <c r="I5" i="34" s="1"/>
  <c r="I66" i="34"/>
  <c r="I67" i="34"/>
  <c r="I70" i="34" s="1"/>
  <c r="I71" i="34" s="1"/>
  <c r="J71" i="34" s="1"/>
  <c r="I69" i="34"/>
  <c r="I97" i="34" s="1"/>
  <c r="I92" i="34"/>
  <c r="I59" i="34"/>
  <c r="J79" i="34"/>
  <c r="K26" i="34"/>
  <c r="I81" i="34"/>
  <c r="I91" i="34" s="1"/>
  <c r="I89" i="34" s="1"/>
  <c r="I87" i="34"/>
  <c r="G102" i="34"/>
  <c r="G101" i="34"/>
  <c r="H101" i="34" s="1"/>
  <c r="BM36" i="34"/>
  <c r="BM44" i="34" s="1"/>
  <c r="BM42" i="34" s="1"/>
  <c r="BM40" i="34"/>
  <c r="BP37" i="34"/>
  <c r="BO32" i="34"/>
  <c r="BN34" i="34"/>
  <c r="BN35" i="34"/>
  <c r="BN38" i="34" s="1"/>
  <c r="BN39" i="34" s="1"/>
  <c r="AY40" i="34"/>
  <c r="AY36" i="34"/>
  <c r="AY44" i="34" s="1"/>
  <c r="AY42" i="34" s="1"/>
  <c r="AZ34" i="34"/>
  <c r="AZ35" i="34"/>
  <c r="AZ38" i="34" s="1"/>
  <c r="AZ39" i="34" s="1"/>
  <c r="BA32" i="34"/>
  <c r="BB37" i="34"/>
  <c r="AN32" i="34"/>
  <c r="AO37" i="34"/>
  <c r="BL94" i="34"/>
  <c r="BL96" i="34" s="1"/>
  <c r="BL106" i="34" s="1"/>
  <c r="BL104" i="34" s="1"/>
  <c r="BL72" i="34"/>
  <c r="BL68" i="34"/>
  <c r="BL76" i="34" s="1"/>
  <c r="BL74" i="34" s="1"/>
  <c r="AK41" i="34"/>
  <c r="AK4" i="34" s="1"/>
  <c r="AK43" i="34"/>
  <c r="Z116" i="34"/>
  <c r="Z113" i="34"/>
  <c r="Z110" i="34"/>
  <c r="Z54" i="34"/>
  <c r="Z55" i="34" s="1"/>
  <c r="L116" i="34"/>
  <c r="L113" i="34"/>
  <c r="L110" i="34"/>
  <c r="L54" i="34"/>
  <c r="L55" i="34" s="1"/>
  <c r="AL36" i="34"/>
  <c r="AL44" i="34" s="1"/>
  <c r="AL42" i="34" s="1"/>
  <c r="AL40" i="34"/>
  <c r="Z39" i="34"/>
  <c r="AX74" i="34"/>
  <c r="H74" i="34"/>
  <c r="AX104" i="34"/>
  <c r="H104" i="34"/>
  <c r="L39" i="34"/>
  <c r="AK88" i="34"/>
  <c r="AA48" i="34"/>
  <c r="AA51" i="34" s="1"/>
  <c r="AA32" i="34"/>
  <c r="AA35" i="34" s="1"/>
  <c r="AA38" i="34" s="1"/>
  <c r="M48" i="34"/>
  <c r="M51" i="34" s="1"/>
  <c r="M32" i="34"/>
  <c r="M35" i="34" s="1"/>
  <c r="M38" i="34" s="1"/>
  <c r="AM35" i="34"/>
  <c r="AM38" i="34" s="1"/>
  <c r="AM39" i="34" s="1"/>
  <c r="AM34" i="34"/>
  <c r="BL95" i="34"/>
  <c r="BL99" i="34" s="1"/>
  <c r="BM100" i="34" s="1"/>
  <c r="BM93" i="34"/>
  <c r="BM9" i="34" s="1"/>
  <c r="BM98" i="34"/>
  <c r="AI102" i="34"/>
  <c r="BQ54" i="33"/>
  <c r="BQ55" i="33" s="1"/>
  <c r="BQ110" i="33"/>
  <c r="BQ113" i="33"/>
  <c r="BQ116" i="33"/>
  <c r="BC54" i="33"/>
  <c r="BC55" i="33" s="1"/>
  <c r="BC110" i="33"/>
  <c r="BC113" i="33"/>
  <c r="BC116" i="33"/>
  <c r="AO54" i="33"/>
  <c r="AO55" i="33" s="1"/>
  <c r="AO110" i="33"/>
  <c r="AO113" i="33"/>
  <c r="AO116" i="33"/>
  <c r="BR14" i="33"/>
  <c r="BQ15" i="33"/>
  <c r="BQ16" i="33"/>
  <c r="BP17" i="33"/>
  <c r="BP24" i="33" s="1"/>
  <c r="BP77" i="33" s="1"/>
  <c r="BP18" i="33"/>
  <c r="BP50" i="33"/>
  <c r="BO77" i="33"/>
  <c r="BO20" i="33"/>
  <c r="BO22" i="33"/>
  <c r="BO64" i="33" s="1"/>
  <c r="BO52" i="33"/>
  <c r="BO56" i="33"/>
  <c r="BN60" i="33"/>
  <c r="BN58" i="33" s="1"/>
  <c r="BN112" i="33"/>
  <c r="BN115" i="33"/>
  <c r="BN118" i="33"/>
  <c r="BM83" i="33"/>
  <c r="BM85" i="33"/>
  <c r="BM86" i="33"/>
  <c r="BN86" i="33" s="1"/>
  <c r="BM65" i="33"/>
  <c r="BM5" i="33" s="1"/>
  <c r="BM66" i="33"/>
  <c r="BM67" i="33"/>
  <c r="BM70" i="33" s="1"/>
  <c r="BM71" i="33" s="1"/>
  <c r="BM69" i="33"/>
  <c r="BM97" i="33" s="1"/>
  <c r="BM92" i="33"/>
  <c r="BM59" i="33"/>
  <c r="BK102" i="33"/>
  <c r="BK101" i="33"/>
  <c r="BL101" i="33" s="1"/>
  <c r="BN79" i="33"/>
  <c r="BO26" i="33"/>
  <c r="BM81" i="33"/>
  <c r="BM91" i="33" s="1"/>
  <c r="BM89" i="33" s="1"/>
  <c r="BM87" i="33"/>
  <c r="BD14" i="33"/>
  <c r="BC15" i="33"/>
  <c r="BC16" i="33"/>
  <c r="BB17" i="33"/>
  <c r="BB24" i="33" s="1"/>
  <c r="BB77" i="33" s="1"/>
  <c r="BB18" i="33"/>
  <c r="BB50" i="33"/>
  <c r="BA77" i="33"/>
  <c r="BA20" i="33"/>
  <c r="BA22" i="33" s="1"/>
  <c r="BA52" i="33"/>
  <c r="BA56" i="33"/>
  <c r="AZ66" i="33"/>
  <c r="AZ67" i="33"/>
  <c r="AZ70" i="33" s="1"/>
  <c r="AZ69" i="33"/>
  <c r="AZ97" i="33" s="1"/>
  <c r="AZ92" i="33"/>
  <c r="AZ95" i="33" s="1"/>
  <c r="AZ99" i="33" s="1"/>
  <c r="AZ60" i="33"/>
  <c r="AZ58" i="33" s="1"/>
  <c r="AZ112" i="33"/>
  <c r="AZ115" i="33"/>
  <c r="AZ118" i="33"/>
  <c r="AY83" i="33"/>
  <c r="AY85" i="33"/>
  <c r="AY86" i="33"/>
  <c r="AZ86" i="33" s="1"/>
  <c r="AY65" i="33"/>
  <c r="AY5" i="33" s="1"/>
  <c r="AY66" i="33"/>
  <c r="AY67" i="33"/>
  <c r="AY70" i="33" s="1"/>
  <c r="AY71" i="33" s="1"/>
  <c r="AZ71" i="33" s="1"/>
  <c r="AY69" i="33"/>
  <c r="AY97" i="33" s="1"/>
  <c r="AY92" i="33"/>
  <c r="AY59" i="33"/>
  <c r="AW102" i="33"/>
  <c r="AW101" i="33"/>
  <c r="AX101" i="33" s="1"/>
  <c r="BA26" i="33"/>
  <c r="AZ79" i="33"/>
  <c r="AY81" i="33"/>
  <c r="AY91" i="33" s="1"/>
  <c r="AY89" i="33" s="1"/>
  <c r="AY87" i="33"/>
  <c r="AP14" i="33"/>
  <c r="AO15" i="33"/>
  <c r="AO16" i="33"/>
  <c r="AN17" i="33"/>
  <c r="AN24" i="33" s="1"/>
  <c r="AN77" i="33" s="1"/>
  <c r="AN18" i="33"/>
  <c r="AN50" i="33"/>
  <c r="AM77" i="33"/>
  <c r="AM20" i="33"/>
  <c r="AM22" i="33"/>
  <c r="AM64" i="33" s="1"/>
  <c r="AM52" i="33"/>
  <c r="AM56" i="33"/>
  <c r="AL66" i="33"/>
  <c r="AL67" i="33"/>
  <c r="AL70" i="33" s="1"/>
  <c r="AL69" i="33"/>
  <c r="AL97" i="33" s="1"/>
  <c r="AL92" i="33"/>
  <c r="AL95" i="33" s="1"/>
  <c r="AL99" i="33" s="1"/>
  <c r="AL60" i="33"/>
  <c r="AL58" i="33" s="1"/>
  <c r="AL112" i="33"/>
  <c r="AL115" i="33"/>
  <c r="AL118" i="33"/>
  <c r="AK83" i="33"/>
  <c r="AK86" i="33"/>
  <c r="AL86" i="33" s="1"/>
  <c r="AK85" i="33"/>
  <c r="AK65" i="33"/>
  <c r="AK5" i="33" s="1"/>
  <c r="AK66" i="33"/>
  <c r="AK67" i="33"/>
  <c r="AK70" i="33" s="1"/>
  <c r="AK71" i="33" s="1"/>
  <c r="AL71" i="33" s="1"/>
  <c r="AK69" i="33"/>
  <c r="AK97" i="33" s="1"/>
  <c r="AK92" i="33"/>
  <c r="AK59" i="33"/>
  <c r="AK81" i="33"/>
  <c r="AK91" i="33" s="1"/>
  <c r="AK89" i="33" s="1"/>
  <c r="AK87" i="33"/>
  <c r="AL79" i="33"/>
  <c r="AM26" i="33"/>
  <c r="AB14" i="33"/>
  <c r="AA15" i="33"/>
  <c r="AA16" i="33"/>
  <c r="Z17" i="33"/>
  <c r="Z24" i="33" s="1"/>
  <c r="Z77" i="33" s="1"/>
  <c r="Z18" i="33"/>
  <c r="Z34" i="33"/>
  <c r="Z50" i="33"/>
  <c r="Y77" i="33"/>
  <c r="Y20" i="33"/>
  <c r="Y22" i="33"/>
  <c r="Y64" i="33" s="1"/>
  <c r="Y40" i="33"/>
  <c r="Y36" i="33"/>
  <c r="Y44" i="33" s="1"/>
  <c r="Y42" i="33" s="1"/>
  <c r="Y52" i="33"/>
  <c r="Y56" i="33"/>
  <c r="X66" i="33"/>
  <c r="X67" i="33"/>
  <c r="X70" i="33" s="1"/>
  <c r="X69" i="33"/>
  <c r="X97" i="33" s="1"/>
  <c r="X92" i="33"/>
  <c r="X95" i="33" s="1"/>
  <c r="X99" i="33" s="1"/>
  <c r="X60" i="33"/>
  <c r="X58" i="33" s="1"/>
  <c r="X112" i="33"/>
  <c r="X115" i="33"/>
  <c r="X118" i="33"/>
  <c r="W86" i="33"/>
  <c r="X86" i="33" s="1"/>
  <c r="W85" i="33"/>
  <c r="W83" i="33"/>
  <c r="W59" i="33"/>
  <c r="V94" i="33"/>
  <c r="V96" i="33" s="1"/>
  <c r="V106" i="33" s="1"/>
  <c r="V104" i="33" s="1"/>
  <c r="V72" i="33"/>
  <c r="V68" i="33"/>
  <c r="V76" i="33" s="1"/>
  <c r="V74" i="33" s="1"/>
  <c r="V95" i="33"/>
  <c r="V99" i="33" s="1"/>
  <c r="Y26" i="33"/>
  <c r="X79" i="33"/>
  <c r="W81" i="33"/>
  <c r="W91" i="33" s="1"/>
  <c r="W89" i="33" s="1"/>
  <c r="W87" i="33"/>
  <c r="N14" i="33"/>
  <c r="M15" i="33"/>
  <c r="M16" i="33"/>
  <c r="L17" i="33"/>
  <c r="L24" i="33" s="1"/>
  <c r="L77" i="33" s="1"/>
  <c r="L18" i="33"/>
  <c r="L50" i="33"/>
  <c r="L34" i="33"/>
  <c r="K77" i="33"/>
  <c r="K20" i="33"/>
  <c r="K22" i="33"/>
  <c r="K52" i="33"/>
  <c r="K56" i="33"/>
  <c r="K36" i="33"/>
  <c r="K44" i="33" s="1"/>
  <c r="K42" i="33" s="1"/>
  <c r="K40" i="33"/>
  <c r="J66" i="33"/>
  <c r="J67" i="33"/>
  <c r="J70" i="33" s="1"/>
  <c r="J69" i="33"/>
  <c r="J97" i="33" s="1"/>
  <c r="J92" i="33"/>
  <c r="J95" i="33" s="1"/>
  <c r="J99" i="33" s="1"/>
  <c r="J60" i="33"/>
  <c r="J58" i="33" s="1"/>
  <c r="J112" i="33"/>
  <c r="J115" i="33"/>
  <c r="J118" i="33"/>
  <c r="I86" i="33"/>
  <c r="J86" i="33" s="1"/>
  <c r="I85" i="33"/>
  <c r="I83" i="33"/>
  <c r="I65" i="33"/>
  <c r="I5" i="33" s="1"/>
  <c r="I66" i="33"/>
  <c r="I67" i="33"/>
  <c r="I70" i="33" s="1"/>
  <c r="I71" i="33" s="1"/>
  <c r="J71" i="33" s="1"/>
  <c r="I69" i="33"/>
  <c r="I97" i="33" s="1"/>
  <c r="I92" i="33"/>
  <c r="I59" i="33"/>
  <c r="G102" i="33"/>
  <c r="G101" i="33"/>
  <c r="H101" i="33" s="1"/>
  <c r="I81" i="33"/>
  <c r="I91" i="33" s="1"/>
  <c r="I89" i="33" s="1"/>
  <c r="I87" i="33"/>
  <c r="J79" i="33"/>
  <c r="K26" i="33"/>
  <c r="BP37" i="33"/>
  <c r="BO32" i="33"/>
  <c r="BN34" i="33"/>
  <c r="BN35" i="33"/>
  <c r="BN38" i="33" s="1"/>
  <c r="BN39" i="33" s="1"/>
  <c r="BM36" i="33"/>
  <c r="BM44" i="33" s="1"/>
  <c r="BM42" i="33" s="1"/>
  <c r="BM40" i="33"/>
  <c r="AY36" i="33"/>
  <c r="AY44" i="33" s="1"/>
  <c r="AY42" i="33" s="1"/>
  <c r="AY40" i="33"/>
  <c r="AZ34" i="33"/>
  <c r="AZ35" i="33"/>
  <c r="AZ38" i="33" s="1"/>
  <c r="AZ39" i="33" s="1"/>
  <c r="BA32" i="33"/>
  <c r="BB37" i="33"/>
  <c r="AN32" i="33"/>
  <c r="AO37" i="33"/>
  <c r="AK43" i="33"/>
  <c r="Z116" i="33"/>
  <c r="Z113" i="33"/>
  <c r="Z110" i="33"/>
  <c r="Z54" i="33"/>
  <c r="Z55" i="33" s="1"/>
  <c r="W92" i="33"/>
  <c r="W69" i="33"/>
  <c r="W97" i="33" s="1"/>
  <c r="W67" i="33"/>
  <c r="W70" i="33" s="1"/>
  <c r="W71" i="33" s="1"/>
  <c r="X71" i="33" s="1"/>
  <c r="W66" i="33"/>
  <c r="L116" i="33"/>
  <c r="L113" i="33"/>
  <c r="L110" i="33"/>
  <c r="L54" i="33"/>
  <c r="L55" i="33" s="1"/>
  <c r="H74" i="33"/>
  <c r="AX74" i="33"/>
  <c r="BL104" i="33"/>
  <c r="BL74" i="33"/>
  <c r="AX104" i="33"/>
  <c r="AL42" i="33"/>
  <c r="AJ104" i="33"/>
  <c r="AJ74" i="33"/>
  <c r="H104" i="33"/>
  <c r="Z39" i="33"/>
  <c r="L39" i="33"/>
  <c r="BN64" i="33"/>
  <c r="AK88" i="33"/>
  <c r="AA48" i="33"/>
  <c r="AA51" i="33" s="1"/>
  <c r="AA32" i="33"/>
  <c r="AA35" i="33" s="1"/>
  <c r="AA38" i="33" s="1"/>
  <c r="M48" i="33"/>
  <c r="M51" i="33" s="1"/>
  <c r="M32" i="33"/>
  <c r="M35" i="33" s="1"/>
  <c r="M38" i="33" s="1"/>
  <c r="BM43" i="33"/>
  <c r="AM35" i="33"/>
  <c r="AM38" i="33" s="1"/>
  <c r="AM39" i="33" s="1"/>
  <c r="AN39" i="33" s="1"/>
  <c r="AM34" i="33"/>
  <c r="AI102" i="33"/>
  <c r="AJ72" i="33"/>
  <c r="AL40" i="33"/>
  <c r="AK41" i="33"/>
  <c r="AK4" i="33" s="1"/>
  <c r="W65" i="33"/>
  <c r="W5" i="33" s="1"/>
  <c r="BQ54" i="31"/>
  <c r="BQ55" i="31" s="1"/>
  <c r="BQ110" i="31"/>
  <c r="BQ113" i="31"/>
  <c r="BQ116" i="31"/>
  <c r="BC54" i="31"/>
  <c r="BC55" i="31" s="1"/>
  <c r="BC110" i="31"/>
  <c r="BC113" i="31"/>
  <c r="BC116" i="31"/>
  <c r="AO54" i="31"/>
  <c r="AO55" i="31" s="1"/>
  <c r="AO110" i="31"/>
  <c r="AO113" i="31"/>
  <c r="AO116" i="31"/>
  <c r="AA54" i="31"/>
  <c r="AA55" i="31" s="1"/>
  <c r="AA110" i="31"/>
  <c r="AA113" i="31"/>
  <c r="AA116" i="31"/>
  <c r="BL94" i="31"/>
  <c r="BL96" i="31" s="1"/>
  <c r="BL106" i="31" s="1"/>
  <c r="BL104" i="31" s="1"/>
  <c r="BL72" i="31"/>
  <c r="BL68" i="31"/>
  <c r="BL76" i="31" s="1"/>
  <c r="BL74" i="31" s="1"/>
  <c r="BL95" i="31"/>
  <c r="BL99" i="31" s="1"/>
  <c r="BN66" i="31"/>
  <c r="BN67" i="31"/>
  <c r="BN70" i="31" s="1"/>
  <c r="BN69" i="31"/>
  <c r="BN60" i="31"/>
  <c r="BN58" i="31" s="1"/>
  <c r="BN112" i="31"/>
  <c r="BN115" i="31"/>
  <c r="BN118" i="31"/>
  <c r="BN80" i="31"/>
  <c r="BN84" i="31" s="1"/>
  <c r="BN82" i="31"/>
  <c r="BQ16" i="31"/>
  <c r="BR14" i="31"/>
  <c r="BQ15" i="31"/>
  <c r="BP17" i="31"/>
  <c r="BP24" i="31" s="1"/>
  <c r="BP77" i="31" s="1"/>
  <c r="BP18" i="31"/>
  <c r="BP50" i="31"/>
  <c r="BO80" i="31"/>
  <c r="BO84" i="31" s="1"/>
  <c r="BO82" i="31"/>
  <c r="BO20" i="31"/>
  <c r="BO22" i="31"/>
  <c r="BO64" i="31" s="1"/>
  <c r="BO52" i="31"/>
  <c r="BO56" i="31"/>
  <c r="BN79" i="31"/>
  <c r="BO26" i="31"/>
  <c r="BM81" i="31"/>
  <c r="BM91" i="31" s="1"/>
  <c r="BM89" i="31" s="1"/>
  <c r="BM87" i="31"/>
  <c r="BD14" i="31"/>
  <c r="BC15" i="31"/>
  <c r="BC16" i="31"/>
  <c r="BB17" i="31"/>
  <c r="BB24" i="31" s="1"/>
  <c r="BB77" i="31" s="1"/>
  <c r="BB18" i="31"/>
  <c r="BB50" i="31" s="1"/>
  <c r="BA77" i="31"/>
  <c r="BA20" i="31"/>
  <c r="BA22" i="31"/>
  <c r="BA64" i="31" s="1"/>
  <c r="BA52" i="31"/>
  <c r="BA56" i="31"/>
  <c r="AZ60" i="31"/>
  <c r="AZ58" i="31" s="1"/>
  <c r="AZ112" i="31"/>
  <c r="AZ115" i="31"/>
  <c r="AZ118" i="31"/>
  <c r="AY65" i="31"/>
  <c r="AY5" i="31" s="1"/>
  <c r="AY66" i="31"/>
  <c r="AY67" i="31"/>
  <c r="AY70" i="31" s="1"/>
  <c r="AY71" i="31" s="1"/>
  <c r="AY69" i="31"/>
  <c r="AY97" i="31" s="1"/>
  <c r="AY92" i="31"/>
  <c r="AY59" i="31"/>
  <c r="AY85" i="31"/>
  <c r="AY86" i="31"/>
  <c r="AZ86" i="31" s="1"/>
  <c r="AY83" i="31"/>
  <c r="AW102" i="31"/>
  <c r="AW101" i="31"/>
  <c r="AX101" i="31" s="1"/>
  <c r="AZ79" i="31"/>
  <c r="BA26" i="31"/>
  <c r="AY81" i="31"/>
  <c r="AY91" i="31" s="1"/>
  <c r="AY89" i="31" s="1"/>
  <c r="AY87" i="31"/>
  <c r="AL79" i="31"/>
  <c r="AM26" i="31"/>
  <c r="AK81" i="31"/>
  <c r="AK91" i="31" s="1"/>
  <c r="AK89" i="31" s="1"/>
  <c r="AK87" i="31"/>
  <c r="AP14" i="31"/>
  <c r="AO15" i="31"/>
  <c r="AO16" i="31"/>
  <c r="AN18" i="31"/>
  <c r="AN17" i="31"/>
  <c r="AN24" i="31" s="1"/>
  <c r="AN77" i="31" s="1"/>
  <c r="AN50" i="31"/>
  <c r="AM20" i="31"/>
  <c r="AM22" i="31"/>
  <c r="AM64" i="31" s="1"/>
  <c r="AM52" i="31"/>
  <c r="AM56" i="31"/>
  <c r="AM80" i="31"/>
  <c r="AM84" i="31" s="1"/>
  <c r="AM82" i="31"/>
  <c r="AL80" i="31"/>
  <c r="AL84" i="31" s="1"/>
  <c r="AL82" i="31"/>
  <c r="AL64" i="31"/>
  <c r="AL60" i="31"/>
  <c r="AL58" i="31" s="1"/>
  <c r="AL112" i="31"/>
  <c r="AL115" i="31"/>
  <c r="AL118" i="31"/>
  <c r="AK94" i="31"/>
  <c r="AK96" i="31" s="1"/>
  <c r="AK106" i="31" s="1"/>
  <c r="AK68" i="31"/>
  <c r="AK76" i="31" s="1"/>
  <c r="AJ94" i="31"/>
  <c r="AJ96" i="31" s="1"/>
  <c r="AJ106" i="31" s="1"/>
  <c r="AJ104" i="31" s="1"/>
  <c r="AJ72" i="31"/>
  <c r="AJ68" i="31"/>
  <c r="AJ76" i="31" s="1"/>
  <c r="AJ74" i="31" s="1"/>
  <c r="AK98" i="31"/>
  <c r="AK93" i="31"/>
  <c r="AK9" i="31" s="1"/>
  <c r="AJ95" i="31"/>
  <c r="AJ99" i="31" s="1"/>
  <c r="W85" i="31"/>
  <c r="W86" i="31"/>
  <c r="W83" i="31"/>
  <c r="W94" i="31"/>
  <c r="W96" i="31" s="1"/>
  <c r="W106" i="31" s="1"/>
  <c r="W68" i="31"/>
  <c r="W76" i="31" s="1"/>
  <c r="W59" i="31"/>
  <c r="X64" i="31"/>
  <c r="X60" i="31"/>
  <c r="X58" i="31" s="1"/>
  <c r="X112" i="31"/>
  <c r="X115" i="31"/>
  <c r="X118" i="31"/>
  <c r="Y80" i="31"/>
  <c r="Y84" i="31" s="1"/>
  <c r="Y82" i="31"/>
  <c r="Y20" i="31"/>
  <c r="Y22" i="31"/>
  <c r="Y64" i="31" s="1"/>
  <c r="Y36" i="31"/>
  <c r="Y44" i="31" s="1"/>
  <c r="Y52" i="31"/>
  <c r="Y56" i="31"/>
  <c r="AA16" i="31"/>
  <c r="AB14" i="31"/>
  <c r="AA15" i="31"/>
  <c r="Z17" i="31"/>
  <c r="Z24" i="31" s="1"/>
  <c r="Z77" i="31" s="1"/>
  <c r="Z18" i="31"/>
  <c r="Z50" i="31"/>
  <c r="U102" i="31"/>
  <c r="U101" i="31"/>
  <c r="W81" i="31"/>
  <c r="W91" i="31" s="1"/>
  <c r="W89" i="31" s="1"/>
  <c r="W87" i="31"/>
  <c r="Y26" i="31"/>
  <c r="X79" i="31"/>
  <c r="J79" i="31"/>
  <c r="K26" i="31"/>
  <c r="I81" i="31"/>
  <c r="I91" i="31" s="1"/>
  <c r="I89" i="31" s="1"/>
  <c r="I87" i="31"/>
  <c r="K80" i="31"/>
  <c r="K84" i="31" s="1"/>
  <c r="K82" i="31"/>
  <c r="K20" i="31"/>
  <c r="K22" i="31" s="1"/>
  <c r="K64" i="31" s="1"/>
  <c r="K36" i="31"/>
  <c r="K44" i="31" s="1"/>
  <c r="K42" i="31" s="1"/>
  <c r="K40" i="31"/>
  <c r="K52" i="31"/>
  <c r="K56" i="31"/>
  <c r="M16" i="31"/>
  <c r="N14" i="31"/>
  <c r="M15" i="31"/>
  <c r="L17" i="31"/>
  <c r="L24" i="31" s="1"/>
  <c r="L77" i="31" s="1"/>
  <c r="L18" i="31"/>
  <c r="J80" i="31"/>
  <c r="J84" i="31" s="1"/>
  <c r="J82" i="31"/>
  <c r="J64" i="31"/>
  <c r="J60" i="31"/>
  <c r="J112" i="31"/>
  <c r="J115" i="31"/>
  <c r="J118" i="31"/>
  <c r="I94" i="31"/>
  <c r="I96" i="31" s="1"/>
  <c r="I106" i="31" s="1"/>
  <c r="I68" i="31"/>
  <c r="I76" i="31" s="1"/>
  <c r="AA37" i="31"/>
  <c r="Z32" i="31"/>
  <c r="Y35" i="31"/>
  <c r="Y38" i="31" s="1"/>
  <c r="Y39" i="31" s="1"/>
  <c r="Z39" i="31" s="1"/>
  <c r="BO37" i="31"/>
  <c r="BN32" i="31"/>
  <c r="BN92" i="31" s="1"/>
  <c r="BN95" i="31" s="1"/>
  <c r="BN99" i="31" s="1"/>
  <c r="BM33" i="31"/>
  <c r="BM7" i="31" s="1"/>
  <c r="BM34" i="31"/>
  <c r="BM35" i="31"/>
  <c r="BM38" i="31" s="1"/>
  <c r="BM39" i="31" s="1"/>
  <c r="BL40" i="31"/>
  <c r="BL36" i="31"/>
  <c r="BL44" i="31" s="1"/>
  <c r="BL42" i="31" s="1"/>
  <c r="BA37" i="31"/>
  <c r="AZ32" i="31"/>
  <c r="AY33" i="31"/>
  <c r="AY7" i="31" s="1"/>
  <c r="AY34" i="31"/>
  <c r="AY35" i="31"/>
  <c r="AY38" i="31" s="1"/>
  <c r="AY39" i="31" s="1"/>
  <c r="AX40" i="31"/>
  <c r="AX102" i="31" s="1"/>
  <c r="AX36" i="31"/>
  <c r="AX44" i="31" s="1"/>
  <c r="AX42" i="31" s="1"/>
  <c r="AN37" i="31"/>
  <c r="AM32" i="31"/>
  <c r="AL34" i="31"/>
  <c r="AL35" i="31"/>
  <c r="AL38" i="31" s="1"/>
  <c r="AL39" i="31" s="1"/>
  <c r="AK40" i="31"/>
  <c r="AK36" i="31"/>
  <c r="AK44" i="31" s="1"/>
  <c r="AK42" i="31" s="1"/>
  <c r="AK43" i="31"/>
  <c r="F101" i="31"/>
  <c r="G101" i="31" s="1"/>
  <c r="G104" i="31"/>
  <c r="F104" i="31"/>
  <c r="G72" i="31"/>
  <c r="G102" i="31" s="1"/>
  <c r="F102" i="31"/>
  <c r="G74" i="31"/>
  <c r="F74" i="31"/>
  <c r="V94" i="31"/>
  <c r="V96" i="31" s="1"/>
  <c r="V106" i="31" s="1"/>
  <c r="V104" i="31" s="1"/>
  <c r="V72" i="31"/>
  <c r="V68" i="31"/>
  <c r="V76" i="31" s="1"/>
  <c r="V74" i="31" s="1"/>
  <c r="I41" i="31"/>
  <c r="I4" i="31" s="1"/>
  <c r="I43" i="31"/>
  <c r="I57" i="31"/>
  <c r="I60" i="31"/>
  <c r="I58" i="31" s="1"/>
  <c r="I112" i="31"/>
  <c r="M5" i="31" s="1"/>
  <c r="N5" i="31" s="1"/>
  <c r="I115" i="31"/>
  <c r="M7" i="31" s="1"/>
  <c r="N7" i="31" s="1"/>
  <c r="I118" i="31"/>
  <c r="M9" i="31" s="1"/>
  <c r="N9" i="31" s="1"/>
  <c r="H94" i="31"/>
  <c r="H96" i="31" s="1"/>
  <c r="H106" i="31" s="1"/>
  <c r="H104" i="31" s="1"/>
  <c r="H72" i="31"/>
  <c r="H68" i="31"/>
  <c r="H76" i="31" s="1"/>
  <c r="H74" i="31" s="1"/>
  <c r="W43" i="31"/>
  <c r="BM92" i="31"/>
  <c r="BM69" i="31"/>
  <c r="BM97" i="31" s="1"/>
  <c r="BM67" i="31"/>
  <c r="BM70" i="31" s="1"/>
  <c r="BM71" i="31" s="1"/>
  <c r="BN71" i="31" s="1"/>
  <c r="BM66" i="31"/>
  <c r="X82" i="31"/>
  <c r="X80" i="31"/>
  <c r="X84" i="31" s="1"/>
  <c r="L116" i="31"/>
  <c r="L113" i="31"/>
  <c r="L110" i="31"/>
  <c r="L54" i="31"/>
  <c r="L55" i="31" s="1"/>
  <c r="X40" i="31"/>
  <c r="Y40" i="31" s="1"/>
  <c r="X36" i="31"/>
  <c r="X44" i="31" s="1"/>
  <c r="X42" i="31" s="1"/>
  <c r="AX74" i="31"/>
  <c r="J42" i="31"/>
  <c r="AZ64" i="31"/>
  <c r="M48" i="31"/>
  <c r="M51" i="31" s="1"/>
  <c r="M32" i="31"/>
  <c r="M35" i="31" s="1"/>
  <c r="M38" i="31" s="1"/>
  <c r="M39" i="31" s="1"/>
  <c r="V95" i="31"/>
  <c r="V99" i="31" s="1"/>
  <c r="W100" i="31" s="1"/>
  <c r="W93" i="31"/>
  <c r="W9" i="31" s="1"/>
  <c r="W98" i="31"/>
  <c r="H95" i="31"/>
  <c r="H99" i="31" s="1"/>
  <c r="I100" i="31" s="1"/>
  <c r="I93" i="31"/>
  <c r="I9" i="31" s="1"/>
  <c r="I98" i="31"/>
  <c r="BK102" i="31"/>
  <c r="AI102" i="31"/>
  <c r="BQ54" i="30"/>
  <c r="BQ55" i="30" s="1"/>
  <c r="BQ110" i="30"/>
  <c r="BQ113" i="30"/>
  <c r="BQ116" i="30"/>
  <c r="BC54" i="30"/>
  <c r="BC55" i="30" s="1"/>
  <c r="BC110" i="30"/>
  <c r="BC113" i="30"/>
  <c r="BC116" i="30"/>
  <c r="AO54" i="30"/>
  <c r="AO55" i="30" s="1"/>
  <c r="AO110" i="30"/>
  <c r="AO113" i="30"/>
  <c r="AO116" i="30"/>
  <c r="BM81" i="30"/>
  <c r="BM91" i="30" s="1"/>
  <c r="BM89" i="30" s="1"/>
  <c r="BM87" i="30"/>
  <c r="BO26" i="30"/>
  <c r="BN79" i="30"/>
  <c r="BR14" i="30"/>
  <c r="BQ15" i="30"/>
  <c r="BQ16" i="30"/>
  <c r="BP17" i="30"/>
  <c r="BP24" i="30" s="1"/>
  <c r="BP77" i="30" s="1"/>
  <c r="BP18" i="30"/>
  <c r="BP50" i="30" s="1"/>
  <c r="BO80" i="30"/>
  <c r="BO84" i="30" s="1"/>
  <c r="BO82" i="30"/>
  <c r="BO20" i="30"/>
  <c r="BO22" i="30" s="1"/>
  <c r="BO64" i="30" s="1"/>
  <c r="BO52" i="30"/>
  <c r="BO56" i="30"/>
  <c r="BN80" i="30"/>
  <c r="BN84" i="30" s="1"/>
  <c r="BN82" i="30"/>
  <c r="BN60" i="30"/>
  <c r="BN58" i="30" s="1"/>
  <c r="BN112" i="30"/>
  <c r="BN115" i="30"/>
  <c r="BN118" i="30"/>
  <c r="BN66" i="30"/>
  <c r="BN67" i="30"/>
  <c r="BN70" i="30" s="1"/>
  <c r="BN69" i="30"/>
  <c r="BN97" i="30" s="1"/>
  <c r="BN92" i="30"/>
  <c r="BN95" i="30" s="1"/>
  <c r="BN99" i="30" s="1"/>
  <c r="AY81" i="30"/>
  <c r="AY91" i="30" s="1"/>
  <c r="AY89" i="30" s="1"/>
  <c r="AY87" i="30"/>
  <c r="BA26" i="30"/>
  <c r="AZ79" i="30"/>
  <c r="BD14" i="30"/>
  <c r="BC15" i="30"/>
  <c r="BC16" i="30"/>
  <c r="BB17" i="30"/>
  <c r="BB24" i="30" s="1"/>
  <c r="BB77" i="30" s="1"/>
  <c r="BB18" i="30"/>
  <c r="BB50" i="30"/>
  <c r="BA80" i="30"/>
  <c r="BA84" i="30" s="1"/>
  <c r="BA82" i="30"/>
  <c r="BA52" i="30"/>
  <c r="BA56" i="30"/>
  <c r="BA20" i="30"/>
  <c r="BA22" i="30" s="1"/>
  <c r="AZ80" i="30"/>
  <c r="AZ84" i="30" s="1"/>
  <c r="AZ82" i="30"/>
  <c r="AZ60" i="30"/>
  <c r="AZ58" i="30" s="1"/>
  <c r="AZ112" i="30"/>
  <c r="AZ115" i="30"/>
  <c r="AZ118" i="30"/>
  <c r="AZ66" i="30"/>
  <c r="AZ67" i="30"/>
  <c r="AZ70" i="30" s="1"/>
  <c r="AZ69" i="30"/>
  <c r="AZ97" i="30" s="1"/>
  <c r="AZ92" i="30"/>
  <c r="AZ95" i="30" s="1"/>
  <c r="AZ99" i="30" s="1"/>
  <c r="AY65" i="30"/>
  <c r="AY5" i="30" s="1"/>
  <c r="AY66" i="30"/>
  <c r="AY67" i="30"/>
  <c r="AY70" i="30" s="1"/>
  <c r="AY71" i="30" s="1"/>
  <c r="AZ71" i="30" s="1"/>
  <c r="AY69" i="30"/>
  <c r="AY97" i="30" s="1"/>
  <c r="AY92" i="30"/>
  <c r="AL79" i="30"/>
  <c r="AM26" i="30"/>
  <c r="AK81" i="30"/>
  <c r="AK91" i="30" s="1"/>
  <c r="AK89" i="30" s="1"/>
  <c r="AK87" i="30"/>
  <c r="AP14" i="30"/>
  <c r="AO15" i="30"/>
  <c r="AO16" i="30"/>
  <c r="AN17" i="30"/>
  <c r="AN24" i="30" s="1"/>
  <c r="AN77" i="30" s="1"/>
  <c r="AN18" i="30"/>
  <c r="AN50" i="30"/>
  <c r="AM80" i="30"/>
  <c r="AM84" i="30" s="1"/>
  <c r="AM82" i="30"/>
  <c r="AM20" i="30"/>
  <c r="AM22" i="30" s="1"/>
  <c r="AM52" i="30"/>
  <c r="AM56" i="30"/>
  <c r="AM36" i="30"/>
  <c r="AM44" i="30" s="1"/>
  <c r="AL80" i="30"/>
  <c r="AL84" i="30" s="1"/>
  <c r="AL82" i="30"/>
  <c r="AL66" i="30"/>
  <c r="AL67" i="30"/>
  <c r="AL70" i="30" s="1"/>
  <c r="AL69" i="30"/>
  <c r="AL97" i="30" s="1"/>
  <c r="AL92" i="30"/>
  <c r="AL95" i="30" s="1"/>
  <c r="AL99" i="30" s="1"/>
  <c r="AL60" i="30"/>
  <c r="AL58" i="30" s="1"/>
  <c r="AL112" i="30"/>
  <c r="AL115" i="30"/>
  <c r="AL118" i="30"/>
  <c r="AK65" i="30"/>
  <c r="AK5" i="30" s="1"/>
  <c r="AK66" i="30"/>
  <c r="AK67" i="30"/>
  <c r="AK70" i="30" s="1"/>
  <c r="AK71" i="30" s="1"/>
  <c r="AL71" i="30" s="1"/>
  <c r="AK69" i="30"/>
  <c r="AK97" i="30" s="1"/>
  <c r="AK92" i="30"/>
  <c r="X79" i="30"/>
  <c r="Y26" i="30"/>
  <c r="W81" i="30"/>
  <c r="W91" i="30" s="1"/>
  <c r="W89" i="30" s="1"/>
  <c r="W87" i="30"/>
  <c r="AB14" i="30"/>
  <c r="AA15" i="30"/>
  <c r="AA16" i="30"/>
  <c r="Z17" i="30"/>
  <c r="Z24" i="30" s="1"/>
  <c r="Z77" i="30" s="1"/>
  <c r="Z18" i="30"/>
  <c r="Z34" i="30"/>
  <c r="Z50" i="30"/>
  <c r="Y80" i="30"/>
  <c r="Y84" i="30" s="1"/>
  <c r="Y82" i="30"/>
  <c r="Y20" i="30"/>
  <c r="Y22" i="30"/>
  <c r="Y64" i="30" s="1"/>
  <c r="Y52" i="30"/>
  <c r="Y56" i="30"/>
  <c r="Y36" i="30"/>
  <c r="Y44" i="30" s="1"/>
  <c r="Y42" i="30" s="1"/>
  <c r="Y40" i="30"/>
  <c r="X80" i="30"/>
  <c r="X84" i="30" s="1"/>
  <c r="X82" i="30"/>
  <c r="X64" i="30"/>
  <c r="X60" i="30"/>
  <c r="X58" i="30" s="1"/>
  <c r="X112" i="30"/>
  <c r="X115" i="30"/>
  <c r="X118" i="30"/>
  <c r="W94" i="30"/>
  <c r="W96" i="30" s="1"/>
  <c r="W106" i="30" s="1"/>
  <c r="W68" i="30"/>
  <c r="W76" i="30" s="1"/>
  <c r="V94" i="30"/>
  <c r="V96" i="30" s="1"/>
  <c r="V106" i="30" s="1"/>
  <c r="V104" i="30" s="1"/>
  <c r="V72" i="30"/>
  <c r="V68" i="30"/>
  <c r="V76" i="30" s="1"/>
  <c r="V74" i="30" s="1"/>
  <c r="W98" i="30"/>
  <c r="W93" i="30"/>
  <c r="W9" i="30" s="1"/>
  <c r="V95" i="30"/>
  <c r="V99" i="30" s="1"/>
  <c r="K26" i="30"/>
  <c r="J79" i="30"/>
  <c r="I87" i="30"/>
  <c r="I81" i="30"/>
  <c r="I91" i="30" s="1"/>
  <c r="I89" i="30" s="1"/>
  <c r="N14" i="30"/>
  <c r="M15" i="30"/>
  <c r="M16" i="30"/>
  <c r="L17" i="30"/>
  <c r="L24" i="30" s="1"/>
  <c r="L77" i="30" s="1"/>
  <c r="L18" i="30"/>
  <c r="L34" i="30"/>
  <c r="L50" i="30"/>
  <c r="K80" i="30"/>
  <c r="K84" i="30" s="1"/>
  <c r="K82" i="30"/>
  <c r="K20" i="30"/>
  <c r="K22" i="30"/>
  <c r="K64" i="30" s="1"/>
  <c r="K52" i="30"/>
  <c r="K56" i="30"/>
  <c r="K36" i="30"/>
  <c r="K44" i="30" s="1"/>
  <c r="K42" i="30" s="1"/>
  <c r="K40" i="30"/>
  <c r="J80" i="30"/>
  <c r="J84" i="30" s="1"/>
  <c r="J82" i="30"/>
  <c r="J66" i="30"/>
  <c r="J67" i="30"/>
  <c r="J70" i="30" s="1"/>
  <c r="J69" i="30"/>
  <c r="J97" i="30" s="1"/>
  <c r="J92" i="30"/>
  <c r="J95" i="30" s="1"/>
  <c r="J99" i="30" s="1"/>
  <c r="J60" i="30"/>
  <c r="J58" i="30" s="1"/>
  <c r="J112" i="30"/>
  <c r="J115" i="30"/>
  <c r="J118" i="30"/>
  <c r="BP37" i="30"/>
  <c r="BO32" i="30"/>
  <c r="BN34" i="30"/>
  <c r="BN35" i="30"/>
  <c r="BN38" i="30" s="1"/>
  <c r="BN39" i="30" s="1"/>
  <c r="BM40" i="30"/>
  <c r="BM36" i="30"/>
  <c r="BM44" i="30" s="1"/>
  <c r="BM42" i="30" s="1"/>
  <c r="BB37" i="30"/>
  <c r="BA32" i="30"/>
  <c r="AZ34" i="30"/>
  <c r="AZ35" i="30"/>
  <c r="AZ38" i="30" s="1"/>
  <c r="AZ39" i="30" s="1"/>
  <c r="AY40" i="30"/>
  <c r="AY36" i="30"/>
  <c r="AY44" i="30" s="1"/>
  <c r="AY42" i="30" s="1"/>
  <c r="AO37" i="30"/>
  <c r="AN32" i="30"/>
  <c r="AM35" i="30"/>
  <c r="AM38" i="30" s="1"/>
  <c r="AM39" i="30" s="1"/>
  <c r="BJ101" i="30"/>
  <c r="BK101" i="30" s="1"/>
  <c r="BK104" i="30"/>
  <c r="BJ104" i="30"/>
  <c r="BK72" i="30"/>
  <c r="BK102" i="30" s="1"/>
  <c r="BJ102" i="30"/>
  <c r="BK74" i="30"/>
  <c r="BJ74" i="30"/>
  <c r="AV101" i="30"/>
  <c r="AW101" i="30" s="1"/>
  <c r="AX101" i="30" s="1"/>
  <c r="AW104" i="30"/>
  <c r="AV104" i="30"/>
  <c r="AW72" i="30"/>
  <c r="AV102" i="30"/>
  <c r="AW74" i="30"/>
  <c r="AV74" i="30"/>
  <c r="AH101" i="30"/>
  <c r="AI101" i="30" s="1"/>
  <c r="AJ101" i="30" s="1"/>
  <c r="AI104" i="30"/>
  <c r="AH104" i="30"/>
  <c r="AI72" i="30"/>
  <c r="AH102" i="30"/>
  <c r="AI74" i="30"/>
  <c r="AH74" i="30"/>
  <c r="BL94" i="30"/>
  <c r="BL96" i="30" s="1"/>
  <c r="BL106" i="30" s="1"/>
  <c r="BL104" i="30" s="1"/>
  <c r="BL72" i="30"/>
  <c r="BL68" i="30"/>
  <c r="BL76" i="30" s="1"/>
  <c r="BL74" i="30" s="1"/>
  <c r="H95" i="30"/>
  <c r="H99" i="30" s="1"/>
  <c r="H94" i="30"/>
  <c r="H96" i="30" s="1"/>
  <c r="H106" i="30" s="1"/>
  <c r="H104" i="30" s="1"/>
  <c r="H72" i="30"/>
  <c r="H68" i="30"/>
  <c r="H76" i="30" s="1"/>
  <c r="H74" i="30" s="1"/>
  <c r="AK43" i="30"/>
  <c r="BM92" i="30"/>
  <c r="BM95" i="30" s="1"/>
  <c r="BM99" i="30" s="1"/>
  <c r="BM69" i="30"/>
  <c r="BM97" i="30" s="1"/>
  <c r="BM67" i="30"/>
  <c r="BM70" i="30" s="1"/>
  <c r="BM71" i="30" s="1"/>
  <c r="BN71" i="30" s="1"/>
  <c r="BM66" i="30"/>
  <c r="Z116" i="30"/>
  <c r="Z113" i="30"/>
  <c r="Z110" i="30"/>
  <c r="Z54" i="30"/>
  <c r="Z55" i="30" s="1"/>
  <c r="L116" i="30"/>
  <c r="L113" i="30"/>
  <c r="L110" i="30"/>
  <c r="L54" i="30"/>
  <c r="L55" i="30" s="1"/>
  <c r="I92" i="30"/>
  <c r="I69" i="30"/>
  <c r="I97" i="30" s="1"/>
  <c r="I67" i="30"/>
  <c r="I70" i="30" s="1"/>
  <c r="I71" i="30" s="1"/>
  <c r="J71" i="30" s="1"/>
  <c r="I66" i="30"/>
  <c r="AL40" i="30"/>
  <c r="AM40" i="30" s="1"/>
  <c r="AL36" i="30"/>
  <c r="AL44" i="30" s="1"/>
  <c r="AL42" i="30" s="1"/>
  <c r="Z39" i="30"/>
  <c r="L39" i="30"/>
  <c r="AK90" i="30"/>
  <c r="AK88" i="30"/>
  <c r="W90" i="30"/>
  <c r="W88" i="30"/>
  <c r="AA48" i="30"/>
  <c r="AA51" i="30" s="1"/>
  <c r="AA32" i="30"/>
  <c r="AA35" i="30" s="1"/>
  <c r="AA38" i="30" s="1"/>
  <c r="M48" i="30"/>
  <c r="M51" i="30" s="1"/>
  <c r="M32" i="30"/>
  <c r="M35" i="30" s="1"/>
  <c r="M38" i="30" s="1"/>
  <c r="BL95" i="30"/>
  <c r="BL99" i="30" s="1"/>
  <c r="BM93" i="30"/>
  <c r="BM9" i="30" s="1"/>
  <c r="BM98" i="30"/>
  <c r="U102" i="30"/>
  <c r="AX102" i="29"/>
  <c r="BQ54" i="29"/>
  <c r="BQ55" i="29" s="1"/>
  <c r="BQ110" i="29"/>
  <c r="BQ113" i="29"/>
  <c r="BQ116" i="29"/>
  <c r="BC54" i="29"/>
  <c r="BC55" i="29" s="1"/>
  <c r="BC110" i="29"/>
  <c r="BC113" i="29"/>
  <c r="BC116" i="29"/>
  <c r="AO54" i="29"/>
  <c r="AO55" i="29" s="1"/>
  <c r="AO110" i="29"/>
  <c r="AO113" i="29"/>
  <c r="AO116" i="29"/>
  <c r="BR14" i="29"/>
  <c r="BQ15" i="29"/>
  <c r="BQ16" i="29"/>
  <c r="BP17" i="29"/>
  <c r="BP24" i="29" s="1"/>
  <c r="BP77" i="29" s="1"/>
  <c r="BP18" i="29"/>
  <c r="BP50" i="29" s="1"/>
  <c r="BO77" i="29"/>
  <c r="BO20" i="29"/>
  <c r="BO22" i="29"/>
  <c r="BO64" i="29" s="1"/>
  <c r="BO52" i="29"/>
  <c r="BO56" i="29"/>
  <c r="BN60" i="29"/>
  <c r="BN58" i="29" s="1"/>
  <c r="BN112" i="29"/>
  <c r="BN115" i="29"/>
  <c r="BN118" i="29"/>
  <c r="BN66" i="29"/>
  <c r="BN67" i="29"/>
  <c r="BN70" i="29" s="1"/>
  <c r="BN69" i="29"/>
  <c r="BN97" i="29" s="1"/>
  <c r="BN92" i="29"/>
  <c r="BN95" i="29" s="1"/>
  <c r="BN99" i="29" s="1"/>
  <c r="BM85" i="29"/>
  <c r="BM86" i="29"/>
  <c r="BN86" i="29" s="1"/>
  <c r="BM83" i="29"/>
  <c r="BM59" i="29"/>
  <c r="BM65" i="29"/>
  <c r="BM5" i="29" s="1"/>
  <c r="BM66" i="29"/>
  <c r="BM67" i="29"/>
  <c r="BM70" i="29" s="1"/>
  <c r="BM71" i="29" s="1"/>
  <c r="BN71" i="29" s="1"/>
  <c r="BM69" i="29"/>
  <c r="BM97" i="29" s="1"/>
  <c r="BM92" i="29"/>
  <c r="BM81" i="29"/>
  <c r="BM91" i="29" s="1"/>
  <c r="BM89" i="29" s="1"/>
  <c r="BM87" i="29"/>
  <c r="BN79" i="29"/>
  <c r="BO26" i="29"/>
  <c r="BD14" i="29"/>
  <c r="BC15" i="29"/>
  <c r="BC16" i="29"/>
  <c r="BB17" i="29"/>
  <c r="BB24" i="29" s="1"/>
  <c r="BB77" i="29" s="1"/>
  <c r="BB18" i="29"/>
  <c r="BB50" i="29"/>
  <c r="BA77" i="29"/>
  <c r="BA52" i="29"/>
  <c r="BA56" i="29"/>
  <c r="BA20" i="29"/>
  <c r="BA22" i="29" s="1"/>
  <c r="AZ60" i="29"/>
  <c r="AZ58" i="29" s="1"/>
  <c r="AZ112" i="29"/>
  <c r="AZ115" i="29"/>
  <c r="AZ118" i="29"/>
  <c r="AZ66" i="29"/>
  <c r="AZ67" i="29"/>
  <c r="AZ70" i="29" s="1"/>
  <c r="AZ69" i="29"/>
  <c r="AZ97" i="29" s="1"/>
  <c r="AZ92" i="29"/>
  <c r="AZ95" i="29" s="1"/>
  <c r="AZ99" i="29" s="1"/>
  <c r="AY85" i="29"/>
  <c r="AY86" i="29"/>
  <c r="AZ86" i="29" s="1"/>
  <c r="AY83" i="29"/>
  <c r="AY65" i="29"/>
  <c r="AY5" i="29" s="1"/>
  <c r="AY66" i="29"/>
  <c r="AY67" i="29"/>
  <c r="AY70" i="29" s="1"/>
  <c r="AY71" i="29" s="1"/>
  <c r="AZ71" i="29" s="1"/>
  <c r="AY69" i="29"/>
  <c r="AY97" i="29" s="1"/>
  <c r="AY92" i="29"/>
  <c r="AY59" i="29"/>
  <c r="AW102" i="29"/>
  <c r="AW101" i="29"/>
  <c r="AX101" i="29" s="1"/>
  <c r="AY81" i="29"/>
  <c r="AY91" i="29" s="1"/>
  <c r="AY89" i="29" s="1"/>
  <c r="AY87" i="29"/>
  <c r="BA26" i="29"/>
  <c r="AZ79" i="29"/>
  <c r="AP14" i="29"/>
  <c r="AO15" i="29"/>
  <c r="AO16" i="29"/>
  <c r="AN17" i="29"/>
  <c r="AN24" i="29" s="1"/>
  <c r="AN77" i="29" s="1"/>
  <c r="AN18" i="29"/>
  <c r="AN50" i="29" s="1"/>
  <c r="AM77" i="29"/>
  <c r="AM20" i="29"/>
  <c r="AM22" i="29"/>
  <c r="AM64" i="29" s="1"/>
  <c r="AM52" i="29"/>
  <c r="AM56" i="29"/>
  <c r="AL60" i="29"/>
  <c r="AL58" i="29" s="1"/>
  <c r="AL112" i="29"/>
  <c r="AL115" i="29"/>
  <c r="AL118" i="29"/>
  <c r="AL66" i="29"/>
  <c r="AL67" i="29"/>
  <c r="AL70" i="29" s="1"/>
  <c r="AL69" i="29"/>
  <c r="AL97" i="29" s="1"/>
  <c r="AL92" i="29"/>
  <c r="AL95" i="29" s="1"/>
  <c r="AL99" i="29" s="1"/>
  <c r="AK85" i="29"/>
  <c r="AK86" i="29"/>
  <c r="AL86" i="29" s="1"/>
  <c r="AK83" i="29"/>
  <c r="AK59" i="29"/>
  <c r="AK87" i="29"/>
  <c r="AK81" i="29"/>
  <c r="AK91" i="29" s="1"/>
  <c r="AK89" i="29" s="1"/>
  <c r="AL79" i="29"/>
  <c r="AM26" i="29"/>
  <c r="AB14" i="29"/>
  <c r="AA15" i="29"/>
  <c r="AA16" i="29"/>
  <c r="Z17" i="29"/>
  <c r="Z24" i="29" s="1"/>
  <c r="Z77" i="29" s="1"/>
  <c r="Z18" i="29"/>
  <c r="Z50" i="29" s="1"/>
  <c r="Z34" i="29"/>
  <c r="Y77" i="29"/>
  <c r="Y20" i="29"/>
  <c r="Y22" i="29"/>
  <c r="Y64" i="29" s="1"/>
  <c r="Y52" i="29"/>
  <c r="Y36" i="29"/>
  <c r="Y44" i="29" s="1"/>
  <c r="X66" i="29"/>
  <c r="X67" i="29"/>
  <c r="X70" i="29" s="1"/>
  <c r="X69" i="29"/>
  <c r="X97" i="29" s="1"/>
  <c r="X92" i="29"/>
  <c r="X95" i="29" s="1"/>
  <c r="X99" i="29" s="1"/>
  <c r="W83" i="29"/>
  <c r="W85" i="29"/>
  <c r="W86" i="29"/>
  <c r="X86" i="29" s="1"/>
  <c r="U102" i="29"/>
  <c r="U101" i="29"/>
  <c r="W81" i="29"/>
  <c r="W91" i="29" s="1"/>
  <c r="W89" i="29" s="1"/>
  <c r="W87" i="29"/>
  <c r="X79" i="29"/>
  <c r="Y26" i="29"/>
  <c r="W90" i="29"/>
  <c r="W88" i="29"/>
  <c r="N14" i="29"/>
  <c r="M15" i="29"/>
  <c r="M16" i="29"/>
  <c r="L17" i="29"/>
  <c r="L24" i="29" s="1"/>
  <c r="L77" i="29" s="1"/>
  <c r="L18" i="29"/>
  <c r="K77" i="29"/>
  <c r="K20" i="29"/>
  <c r="K22" i="29"/>
  <c r="K64" i="29" s="1"/>
  <c r="J66" i="29"/>
  <c r="J67" i="29"/>
  <c r="J70" i="29" s="1"/>
  <c r="J69" i="29"/>
  <c r="J97" i="29" s="1"/>
  <c r="J92" i="29"/>
  <c r="J95" i="29" s="1"/>
  <c r="J99" i="29" s="1"/>
  <c r="J60" i="29"/>
  <c r="J112" i="29"/>
  <c r="J115" i="29"/>
  <c r="J118" i="29"/>
  <c r="I85" i="29"/>
  <c r="I86" i="29"/>
  <c r="J86" i="29" s="1"/>
  <c r="I83" i="29"/>
  <c r="G102" i="29"/>
  <c r="G101" i="29"/>
  <c r="I81" i="29"/>
  <c r="I91" i="29" s="1"/>
  <c r="I89" i="29" s="1"/>
  <c r="I87" i="29"/>
  <c r="J79" i="29"/>
  <c r="K26" i="29"/>
  <c r="BP37" i="29"/>
  <c r="BO32" i="29"/>
  <c r="BN34" i="29"/>
  <c r="BN35" i="29"/>
  <c r="BN38" i="29" s="1"/>
  <c r="BN39" i="29" s="1"/>
  <c r="BM40" i="29"/>
  <c r="BM36" i="29"/>
  <c r="BM44" i="29" s="1"/>
  <c r="BM42" i="29" s="1"/>
  <c r="BA32" i="29"/>
  <c r="BB37" i="29"/>
  <c r="AZ34" i="29"/>
  <c r="AZ35" i="29"/>
  <c r="AZ38" i="29" s="1"/>
  <c r="AZ39" i="29" s="1"/>
  <c r="AY40" i="29"/>
  <c r="AY36" i="29"/>
  <c r="AY44" i="29" s="1"/>
  <c r="AY42" i="29" s="1"/>
  <c r="AO37" i="29"/>
  <c r="AN32" i="29"/>
  <c r="AJ95" i="29"/>
  <c r="AJ99" i="29" s="1"/>
  <c r="AJ94" i="29"/>
  <c r="AJ96" i="29" s="1"/>
  <c r="AJ106" i="29" s="1"/>
  <c r="AJ104" i="29" s="1"/>
  <c r="AJ72" i="29"/>
  <c r="AJ68" i="29"/>
  <c r="AJ76" i="29" s="1"/>
  <c r="AJ74" i="29" s="1"/>
  <c r="W41" i="29"/>
  <c r="W4" i="29" s="1"/>
  <c r="W57" i="29"/>
  <c r="W60" i="29"/>
  <c r="W58" i="29" s="1"/>
  <c r="W112" i="29"/>
  <c r="AA5" i="29" s="1"/>
  <c r="AB5" i="29" s="1"/>
  <c r="W115" i="29"/>
  <c r="AA7" i="29" s="1"/>
  <c r="AB7" i="29" s="1"/>
  <c r="W118" i="29"/>
  <c r="AA9" i="29" s="1"/>
  <c r="AB9" i="29" s="1"/>
  <c r="V94" i="29"/>
  <c r="V96" i="29" s="1"/>
  <c r="V106" i="29" s="1"/>
  <c r="V104" i="29" s="1"/>
  <c r="V72" i="29"/>
  <c r="V68" i="29"/>
  <c r="V76" i="29" s="1"/>
  <c r="V74" i="29" s="1"/>
  <c r="I41" i="29"/>
  <c r="I4" i="29" s="1"/>
  <c r="I43" i="29"/>
  <c r="I57" i="29"/>
  <c r="I60" i="29"/>
  <c r="I58" i="29" s="1"/>
  <c r="I112" i="29"/>
  <c r="M5" i="29" s="1"/>
  <c r="N5" i="29" s="1"/>
  <c r="I115" i="29"/>
  <c r="M7" i="29" s="1"/>
  <c r="N7" i="29" s="1"/>
  <c r="I118" i="29"/>
  <c r="M9" i="29" s="1"/>
  <c r="N9" i="29" s="1"/>
  <c r="H72" i="29"/>
  <c r="H94" i="29"/>
  <c r="H96" i="29" s="1"/>
  <c r="H106" i="29" s="1"/>
  <c r="H104" i="29" s="1"/>
  <c r="H68" i="29"/>
  <c r="H76" i="29" s="1"/>
  <c r="H74" i="29" s="1"/>
  <c r="AK43" i="29"/>
  <c r="AK92" i="29"/>
  <c r="AK69" i="29"/>
  <c r="AK97" i="29" s="1"/>
  <c r="AK67" i="29"/>
  <c r="AK70" i="29" s="1"/>
  <c r="AK71" i="29" s="1"/>
  <c r="AL71" i="29" s="1"/>
  <c r="AK66" i="29"/>
  <c r="Z116" i="29"/>
  <c r="Z113" i="29"/>
  <c r="Z110" i="29"/>
  <c r="Z54" i="29"/>
  <c r="Z55" i="29" s="1"/>
  <c r="X40" i="29"/>
  <c r="X36" i="29"/>
  <c r="X44" i="29" s="1"/>
  <c r="X42" i="29" s="1"/>
  <c r="X56" i="29"/>
  <c r="X52" i="29"/>
  <c r="W92" i="29"/>
  <c r="W95" i="29" s="1"/>
  <c r="W99" i="29" s="1"/>
  <c r="W69" i="29"/>
  <c r="W97" i="29" s="1"/>
  <c r="W67" i="29"/>
  <c r="W70" i="29" s="1"/>
  <c r="W71" i="29" s="1"/>
  <c r="X71" i="29" s="1"/>
  <c r="W66" i="29"/>
  <c r="L116" i="29"/>
  <c r="L113" i="29"/>
  <c r="L110" i="29"/>
  <c r="L54" i="29"/>
  <c r="L55" i="29" s="1"/>
  <c r="I92" i="29"/>
  <c r="I95" i="29" s="1"/>
  <c r="I99" i="29" s="1"/>
  <c r="I69" i="29"/>
  <c r="I97" i="29" s="1"/>
  <c r="I67" i="29"/>
  <c r="I70" i="29" s="1"/>
  <c r="I71" i="29" s="1"/>
  <c r="J71" i="29" s="1"/>
  <c r="I66" i="29"/>
  <c r="AL40" i="29"/>
  <c r="AL36" i="29"/>
  <c r="AL44" i="29" s="1"/>
  <c r="AL42" i="29" s="1"/>
  <c r="BL104" i="29"/>
  <c r="BL74" i="29"/>
  <c r="L39" i="29"/>
  <c r="Z39" i="29"/>
  <c r="AX74" i="29"/>
  <c r="AX104" i="29"/>
  <c r="J42" i="29"/>
  <c r="AA48" i="29"/>
  <c r="AA51" i="29" s="1"/>
  <c r="AA32" i="29"/>
  <c r="AA35" i="29" s="1"/>
  <c r="AA38" i="29" s="1"/>
  <c r="M48" i="29"/>
  <c r="M51" i="29" s="1"/>
  <c r="M32" i="29"/>
  <c r="M35" i="29" s="1"/>
  <c r="M38" i="29" s="1"/>
  <c r="K50" i="29"/>
  <c r="K34" i="29"/>
  <c r="BM43" i="29"/>
  <c r="BM41" i="29"/>
  <c r="BM4" i="29" s="1"/>
  <c r="AY43" i="29"/>
  <c r="AY41" i="29"/>
  <c r="AY4" i="29" s="1"/>
  <c r="AM35" i="29"/>
  <c r="AM38" i="29" s="1"/>
  <c r="AM34" i="29"/>
  <c r="BK102" i="29"/>
  <c r="BL72" i="29"/>
  <c r="V95" i="29"/>
  <c r="V99" i="29" s="1"/>
  <c r="W93" i="29"/>
  <c r="W9" i="29" s="1"/>
  <c r="K9" i="21" s="1"/>
  <c r="W98" i="29"/>
  <c r="H95" i="29"/>
  <c r="H99" i="29" s="1"/>
  <c r="I93" i="29"/>
  <c r="I9" i="29" s="1"/>
  <c r="I98" i="29"/>
  <c r="W59" i="29"/>
  <c r="AK65" i="29"/>
  <c r="AK5" i="29" s="1"/>
  <c r="BL102" i="28"/>
  <c r="AJ102" i="28"/>
  <c r="V102" i="28"/>
  <c r="BQ110" i="28"/>
  <c r="BQ113" i="28"/>
  <c r="BQ116" i="28"/>
  <c r="BQ54" i="28"/>
  <c r="BQ55" i="28" s="1"/>
  <c r="BC110" i="28"/>
  <c r="BC113" i="28"/>
  <c r="BC116" i="28"/>
  <c r="BC54" i="28"/>
  <c r="BC55" i="28" s="1"/>
  <c r="AO110" i="28"/>
  <c r="AO113" i="28"/>
  <c r="AO116" i="28"/>
  <c r="AO54" i="28"/>
  <c r="AO55" i="28" s="1"/>
  <c r="BR14" i="28"/>
  <c r="BQ15" i="28"/>
  <c r="BQ16" i="28"/>
  <c r="BP17" i="28"/>
  <c r="BP24" i="28" s="1"/>
  <c r="BP77" i="28" s="1"/>
  <c r="BP18" i="28"/>
  <c r="BP50" i="28"/>
  <c r="BO77" i="28"/>
  <c r="BO56" i="28"/>
  <c r="BO52" i="28"/>
  <c r="BO20" i="28"/>
  <c r="BO22" i="28"/>
  <c r="BN60" i="28"/>
  <c r="BN58" i="28" s="1"/>
  <c r="BN112" i="28"/>
  <c r="BN115" i="28"/>
  <c r="BN118" i="28"/>
  <c r="BN66" i="28"/>
  <c r="BN67" i="28"/>
  <c r="BN70" i="28" s="1"/>
  <c r="BN69" i="28"/>
  <c r="BN97" i="28" s="1"/>
  <c r="BN92" i="28"/>
  <c r="BN95" i="28" s="1"/>
  <c r="BN99" i="28" s="1"/>
  <c r="BM65" i="28"/>
  <c r="BM5" i="28" s="1"/>
  <c r="BM66" i="28"/>
  <c r="BM67" i="28"/>
  <c r="BM70" i="28" s="1"/>
  <c r="BM71" i="28" s="1"/>
  <c r="BN71" i="28" s="1"/>
  <c r="BM69" i="28"/>
  <c r="BM97" i="28" s="1"/>
  <c r="BM92" i="28"/>
  <c r="BM85" i="28"/>
  <c r="BM86" i="28"/>
  <c r="BN86" i="28" s="1"/>
  <c r="BM83" i="28"/>
  <c r="BM59" i="28"/>
  <c r="BK102" i="28"/>
  <c r="BK101" i="28"/>
  <c r="BL101" i="28" s="1"/>
  <c r="BM81" i="28"/>
  <c r="BM91" i="28" s="1"/>
  <c r="BM89" i="28" s="1"/>
  <c r="BM87" i="28"/>
  <c r="BO26" i="28"/>
  <c r="BN79" i="28"/>
  <c r="BD14" i="28"/>
  <c r="BC15" i="28"/>
  <c r="BC16" i="28"/>
  <c r="BB17" i="28"/>
  <c r="BB24" i="28" s="1"/>
  <c r="BB77" i="28" s="1"/>
  <c r="BB18" i="28"/>
  <c r="BB50" i="28" s="1"/>
  <c r="BA77" i="28"/>
  <c r="BA20" i="28"/>
  <c r="BA22" i="28"/>
  <c r="BA64" i="28" s="1"/>
  <c r="BA56" i="28"/>
  <c r="BA52" i="28"/>
  <c r="AZ66" i="28"/>
  <c r="AZ67" i="28"/>
  <c r="AZ70" i="28" s="1"/>
  <c r="AZ69" i="28"/>
  <c r="AZ97" i="28" s="1"/>
  <c r="AZ92" i="28"/>
  <c r="AZ95" i="28" s="1"/>
  <c r="AZ99" i="28" s="1"/>
  <c r="AZ60" i="28"/>
  <c r="AZ58" i="28" s="1"/>
  <c r="AZ112" i="28"/>
  <c r="AZ115" i="28"/>
  <c r="AZ118" i="28"/>
  <c r="AY86" i="28"/>
  <c r="AZ86" i="28" s="1"/>
  <c r="AY85" i="28"/>
  <c r="AY83" i="28"/>
  <c r="AY59" i="28"/>
  <c r="AY65" i="28"/>
  <c r="AY5" i="28" s="1"/>
  <c r="AY66" i="28"/>
  <c r="AY67" i="28"/>
  <c r="AY70" i="28" s="1"/>
  <c r="AY71" i="28" s="1"/>
  <c r="AZ71" i="28" s="1"/>
  <c r="AY69" i="28"/>
  <c r="AY97" i="28" s="1"/>
  <c r="AY92" i="28"/>
  <c r="AY87" i="28"/>
  <c r="AY81" i="28"/>
  <c r="AY91" i="28" s="1"/>
  <c r="AY89" i="28" s="1"/>
  <c r="AZ79" i="28"/>
  <c r="BA26" i="28"/>
  <c r="AY90" i="28"/>
  <c r="AY88" i="28"/>
  <c r="AP14" i="28"/>
  <c r="AO15" i="28"/>
  <c r="AO16" i="28"/>
  <c r="AN17" i="28"/>
  <c r="AN24" i="28" s="1"/>
  <c r="AN77" i="28" s="1"/>
  <c r="AN18" i="28"/>
  <c r="AN50" i="28"/>
  <c r="AM77" i="28"/>
  <c r="AM20" i="28"/>
  <c r="AM22" i="28"/>
  <c r="AM52" i="28"/>
  <c r="AM56" i="28"/>
  <c r="AL112" i="28"/>
  <c r="AL115" i="28"/>
  <c r="AL118" i="28"/>
  <c r="AL60" i="28"/>
  <c r="AL58" i="28" s="1"/>
  <c r="AL66" i="28"/>
  <c r="AL67" i="28"/>
  <c r="AL70" i="28" s="1"/>
  <c r="AL69" i="28"/>
  <c r="AL97" i="28" s="1"/>
  <c r="AL92" i="28"/>
  <c r="AL95" i="28" s="1"/>
  <c r="AL99" i="28" s="1"/>
  <c r="AK85" i="28"/>
  <c r="AK86" i="28"/>
  <c r="AL86" i="28" s="1"/>
  <c r="AK83" i="28"/>
  <c r="AK65" i="28"/>
  <c r="AK5" i="28" s="1"/>
  <c r="AK66" i="28"/>
  <c r="AK67" i="28"/>
  <c r="AK70" i="28" s="1"/>
  <c r="AK71" i="28" s="1"/>
  <c r="AL71" i="28" s="1"/>
  <c r="AK69" i="28"/>
  <c r="AK97" i="28" s="1"/>
  <c r="AK92" i="28"/>
  <c r="AK59" i="28"/>
  <c r="AI102" i="28"/>
  <c r="AI101" i="28"/>
  <c r="AJ101" i="28" s="1"/>
  <c r="AK81" i="28"/>
  <c r="AK91" i="28" s="1"/>
  <c r="AK89" i="28" s="1"/>
  <c r="AK87" i="28"/>
  <c r="AL79" i="28"/>
  <c r="AM26" i="28"/>
  <c r="AB14" i="28"/>
  <c r="AA15" i="28"/>
  <c r="AA16" i="28"/>
  <c r="Z17" i="28"/>
  <c r="Z24" i="28" s="1"/>
  <c r="Z77" i="28" s="1"/>
  <c r="Z18" i="28"/>
  <c r="Z34" i="28"/>
  <c r="Z50" i="28"/>
  <c r="Y77" i="28"/>
  <c r="Y20" i="28"/>
  <c r="Y22" i="28"/>
  <c r="Y64" i="28" s="1"/>
  <c r="Y52" i="28"/>
  <c r="Y56" i="28"/>
  <c r="Y36" i="28"/>
  <c r="Y44" i="28" s="1"/>
  <c r="Y42" i="28" s="1"/>
  <c r="Y40" i="28"/>
  <c r="X112" i="28"/>
  <c r="X115" i="28"/>
  <c r="X118" i="28"/>
  <c r="X60" i="28"/>
  <c r="X58" i="28" s="1"/>
  <c r="W86" i="28"/>
  <c r="X86" i="28" s="1"/>
  <c r="W85" i="28"/>
  <c r="W83" i="28"/>
  <c r="W65" i="28"/>
  <c r="W5" i="28" s="1"/>
  <c r="W66" i="28"/>
  <c r="W67" i="28"/>
  <c r="W70" i="28" s="1"/>
  <c r="W71" i="28" s="1"/>
  <c r="W69" i="28"/>
  <c r="W97" i="28" s="1"/>
  <c r="W92" i="28"/>
  <c r="W59" i="28"/>
  <c r="U102" i="28"/>
  <c r="U101" i="28"/>
  <c r="V101" i="28" s="1"/>
  <c r="X79" i="28"/>
  <c r="Y26" i="28"/>
  <c r="W81" i="28"/>
  <c r="W91" i="28" s="1"/>
  <c r="W89" i="28" s="1"/>
  <c r="W87" i="28"/>
  <c r="W88" i="28"/>
  <c r="W90" i="28"/>
  <c r="N14" i="28"/>
  <c r="M15" i="28"/>
  <c r="M16" i="28"/>
  <c r="L17" i="28"/>
  <c r="L24" i="28" s="1"/>
  <c r="L77" i="28" s="1"/>
  <c r="L18" i="28"/>
  <c r="L34" i="28"/>
  <c r="L50" i="28"/>
  <c r="K77" i="28"/>
  <c r="K20" i="28"/>
  <c r="K22" i="28" s="1"/>
  <c r="K64" i="28" s="1"/>
  <c r="K52" i="28"/>
  <c r="K56" i="28"/>
  <c r="K36" i="28"/>
  <c r="K44" i="28" s="1"/>
  <c r="K42" i="28" s="1"/>
  <c r="K40" i="28"/>
  <c r="J64" i="28"/>
  <c r="J60" i="28"/>
  <c r="J112" i="28"/>
  <c r="J115" i="28"/>
  <c r="J118" i="28"/>
  <c r="I85" i="28"/>
  <c r="I86" i="28"/>
  <c r="J86" i="28" s="1"/>
  <c r="I83" i="28"/>
  <c r="I94" i="28"/>
  <c r="I96" i="28" s="1"/>
  <c r="I106" i="28" s="1"/>
  <c r="I68" i="28"/>
  <c r="I76" i="28" s="1"/>
  <c r="H94" i="28"/>
  <c r="H96" i="28" s="1"/>
  <c r="H106" i="28" s="1"/>
  <c r="H104" i="28" s="1"/>
  <c r="H72" i="28"/>
  <c r="I72" i="28" s="1"/>
  <c r="H68" i="28"/>
  <c r="H76" i="28" s="1"/>
  <c r="H74" i="28" s="1"/>
  <c r="I98" i="28"/>
  <c r="I93" i="28"/>
  <c r="I9" i="28" s="1"/>
  <c r="H95" i="28"/>
  <c r="H99" i="28" s="1"/>
  <c r="J79" i="28"/>
  <c r="K26" i="28"/>
  <c r="I81" i="28"/>
  <c r="I91" i="28" s="1"/>
  <c r="I89" i="28" s="1"/>
  <c r="I87" i="28"/>
  <c r="BP37" i="28"/>
  <c r="BO32" i="28"/>
  <c r="BN34" i="28"/>
  <c r="BN35" i="28"/>
  <c r="BN38" i="28" s="1"/>
  <c r="BN39" i="28" s="1"/>
  <c r="BM40" i="28"/>
  <c r="BM36" i="28"/>
  <c r="BM44" i="28" s="1"/>
  <c r="BM42" i="28" s="1"/>
  <c r="BM43" i="28" s="1"/>
  <c r="AY40" i="28"/>
  <c r="AY36" i="28"/>
  <c r="AY44" i="28" s="1"/>
  <c r="AY42" i="28" s="1"/>
  <c r="AZ34" i="28"/>
  <c r="AZ35" i="28"/>
  <c r="AZ38" i="28" s="1"/>
  <c r="AZ39" i="28" s="1"/>
  <c r="BA32" i="28"/>
  <c r="BB37" i="28"/>
  <c r="AN32" i="28"/>
  <c r="AO37" i="28"/>
  <c r="I43" i="28"/>
  <c r="I41" i="28"/>
  <c r="I4" i="28" s="1"/>
  <c r="I57" i="28"/>
  <c r="I60" i="28"/>
  <c r="I58" i="28" s="1"/>
  <c r="I112" i="28"/>
  <c r="M5" i="28" s="1"/>
  <c r="N5" i="28" s="1"/>
  <c r="I115" i="28"/>
  <c r="M7" i="28" s="1"/>
  <c r="N7" i="28" s="1"/>
  <c r="I118" i="28"/>
  <c r="M9" i="28" s="1"/>
  <c r="N9" i="28" s="1"/>
  <c r="AK43" i="28"/>
  <c r="Z116" i="28"/>
  <c r="Z113" i="28"/>
  <c r="Z110" i="28"/>
  <c r="Z54" i="28"/>
  <c r="Z55" i="28" s="1"/>
  <c r="L54" i="28"/>
  <c r="L55" i="28" s="1"/>
  <c r="L116" i="28"/>
  <c r="L113" i="28"/>
  <c r="L110" i="28"/>
  <c r="BL104" i="28"/>
  <c r="BL74" i="28"/>
  <c r="AX74" i="28"/>
  <c r="AL42" i="28"/>
  <c r="AJ104" i="28"/>
  <c r="AJ74" i="28"/>
  <c r="V104" i="28"/>
  <c r="Z39" i="28"/>
  <c r="AX104" i="28"/>
  <c r="V74" i="28"/>
  <c r="J42" i="28"/>
  <c r="L39" i="28"/>
  <c r="BM90" i="28"/>
  <c r="BM88" i="28"/>
  <c r="AK88" i="28"/>
  <c r="AK90" i="28"/>
  <c r="AA48" i="28"/>
  <c r="AA51" i="28" s="1"/>
  <c r="AA32" i="28"/>
  <c r="AA35" i="28" s="1"/>
  <c r="AA38" i="28" s="1"/>
  <c r="X64" i="28"/>
  <c r="M48" i="28"/>
  <c r="M51" i="28" s="1"/>
  <c r="M32" i="28"/>
  <c r="M35" i="28" s="1"/>
  <c r="M38" i="28" s="1"/>
  <c r="AM35" i="28"/>
  <c r="AM38" i="28" s="1"/>
  <c r="AM39" i="28" s="1"/>
  <c r="AM34" i="28"/>
  <c r="AW102" i="28"/>
  <c r="AX72" i="28"/>
  <c r="H102" i="27"/>
  <c r="BQ54" i="27"/>
  <c r="BQ110" i="27"/>
  <c r="BQ113" i="27"/>
  <c r="BQ116" i="27"/>
  <c r="BC54" i="27"/>
  <c r="BC55" i="27" s="1"/>
  <c r="BC110" i="27"/>
  <c r="BC113" i="27"/>
  <c r="BC116" i="27"/>
  <c r="AO54" i="27"/>
  <c r="AO55" i="27" s="1"/>
  <c r="AO110" i="27"/>
  <c r="AO113" i="27"/>
  <c r="AO116" i="27"/>
  <c r="BO26" i="27"/>
  <c r="BN79" i="27"/>
  <c r="BM81" i="27"/>
  <c r="BM91" i="27" s="1"/>
  <c r="BM89" i="27" s="1"/>
  <c r="BM87" i="27"/>
  <c r="BR14" i="27"/>
  <c r="BQ15" i="27"/>
  <c r="BQ16" i="27"/>
  <c r="BP17" i="27"/>
  <c r="BP24" i="27" s="1"/>
  <c r="BP77" i="27" s="1"/>
  <c r="BP18" i="27"/>
  <c r="BP50" i="27" s="1"/>
  <c r="BO20" i="27"/>
  <c r="BO22" i="27" s="1"/>
  <c r="BO64" i="27" s="1"/>
  <c r="BO52" i="27"/>
  <c r="BO56" i="27"/>
  <c r="BO82" i="27"/>
  <c r="BO80" i="27"/>
  <c r="BO84" i="27" s="1"/>
  <c r="BN80" i="27"/>
  <c r="BN84" i="27" s="1"/>
  <c r="BN82" i="27"/>
  <c r="BN64" i="27"/>
  <c r="BN60" i="27"/>
  <c r="BN58" i="27" s="1"/>
  <c r="BN112" i="27"/>
  <c r="BN115" i="27"/>
  <c r="BN118" i="27"/>
  <c r="BM94" i="27"/>
  <c r="BM96" i="27" s="1"/>
  <c r="BM106" i="27" s="1"/>
  <c r="BM68" i="27"/>
  <c r="BM76" i="27" s="1"/>
  <c r="BL94" i="27"/>
  <c r="BL96" i="27" s="1"/>
  <c r="BL106" i="27" s="1"/>
  <c r="BL104" i="27" s="1"/>
  <c r="BL72" i="27"/>
  <c r="BL68" i="27"/>
  <c r="BL76" i="27" s="1"/>
  <c r="BL74" i="27" s="1"/>
  <c r="BM93" i="27"/>
  <c r="BM9" i="27" s="1"/>
  <c r="BL95" i="27"/>
  <c r="BL99" i="27" s="1"/>
  <c r="BM98" i="27"/>
  <c r="BD14" i="27"/>
  <c r="BC15" i="27"/>
  <c r="BC16" i="27"/>
  <c r="BB17" i="27"/>
  <c r="BB24" i="27" s="1"/>
  <c r="BB77" i="27" s="1"/>
  <c r="BB18" i="27"/>
  <c r="BB50" i="27"/>
  <c r="BA52" i="27"/>
  <c r="BA56" i="27"/>
  <c r="BA77" i="27"/>
  <c r="BA20" i="27"/>
  <c r="BA22" i="27" s="1"/>
  <c r="BA64" i="27" s="1"/>
  <c r="AZ64" i="27"/>
  <c r="AZ60" i="27"/>
  <c r="AZ58" i="27" s="1"/>
  <c r="AZ112" i="27"/>
  <c r="AZ115" i="27"/>
  <c r="AZ118" i="27"/>
  <c r="AY59" i="27"/>
  <c r="AY85" i="27"/>
  <c r="AY86" i="27"/>
  <c r="AZ86" i="27" s="1"/>
  <c r="AY83" i="27"/>
  <c r="AY94" i="27"/>
  <c r="AY96" i="27" s="1"/>
  <c r="AY106" i="27" s="1"/>
  <c r="AY68" i="27"/>
  <c r="AY76" i="27" s="1"/>
  <c r="AX94" i="27"/>
  <c r="AX96" i="27" s="1"/>
  <c r="AX106" i="27" s="1"/>
  <c r="AX104" i="27" s="1"/>
  <c r="AX72" i="27"/>
  <c r="AY72" i="27" s="1"/>
  <c r="AX68" i="27"/>
  <c r="AX76" i="27" s="1"/>
  <c r="AX74" i="27" s="1"/>
  <c r="AY93" i="27"/>
  <c r="AY9" i="27" s="1"/>
  <c r="AX95" i="27"/>
  <c r="AX99" i="27" s="1"/>
  <c r="AY98" i="27"/>
  <c r="BA26" i="27"/>
  <c r="AZ79" i="27"/>
  <c r="AY81" i="27"/>
  <c r="AY91" i="27" s="1"/>
  <c r="AY89" i="27" s="1"/>
  <c r="AY87" i="27"/>
  <c r="AK81" i="27"/>
  <c r="AK91" i="27" s="1"/>
  <c r="AK89" i="27" s="1"/>
  <c r="AK87" i="27"/>
  <c r="AL79" i="27"/>
  <c r="AM26" i="27"/>
  <c r="AP14" i="27"/>
  <c r="AO15" i="27"/>
  <c r="AO16" i="27"/>
  <c r="AN18" i="27"/>
  <c r="AN50" i="27"/>
  <c r="AN17" i="27"/>
  <c r="AN24" i="27" s="1"/>
  <c r="AN77" i="27" s="1"/>
  <c r="AM82" i="27"/>
  <c r="AM80" i="27"/>
  <c r="AM84" i="27" s="1"/>
  <c r="AM36" i="27"/>
  <c r="AM44" i="27" s="1"/>
  <c r="AM52" i="27"/>
  <c r="AM56" i="27"/>
  <c r="AM20" i="27"/>
  <c r="AM22" i="27"/>
  <c r="AM64" i="27" s="1"/>
  <c r="AL64" i="27"/>
  <c r="AL60" i="27"/>
  <c r="AL58" i="27" s="1"/>
  <c r="AL112" i="27"/>
  <c r="AL115" i="27"/>
  <c r="AL118" i="27"/>
  <c r="AL80" i="27"/>
  <c r="AL84" i="27" s="1"/>
  <c r="AL82" i="27"/>
  <c r="AK94" i="27"/>
  <c r="AK96" i="27" s="1"/>
  <c r="AK106" i="27" s="1"/>
  <c r="AK68" i="27"/>
  <c r="AK76" i="27" s="1"/>
  <c r="AJ94" i="27"/>
  <c r="AJ96" i="27" s="1"/>
  <c r="AJ106" i="27" s="1"/>
  <c r="AJ104" i="27" s="1"/>
  <c r="AJ72" i="27"/>
  <c r="AK72" i="27" s="1"/>
  <c r="AK102" i="27" s="1"/>
  <c r="AJ68" i="27"/>
  <c r="AJ76" i="27" s="1"/>
  <c r="AJ74" i="27" s="1"/>
  <c r="AK98" i="27"/>
  <c r="AK93" i="27"/>
  <c r="AK9" i="27" s="1"/>
  <c r="AJ95" i="27"/>
  <c r="AJ99" i="27" s="1"/>
  <c r="AB14" i="27"/>
  <c r="AA15" i="27"/>
  <c r="AA16" i="27"/>
  <c r="Z17" i="27"/>
  <c r="Z24" i="27" s="1"/>
  <c r="Z77" i="27" s="1"/>
  <c r="Z18" i="27"/>
  <c r="Z50" i="27"/>
  <c r="Z34" i="27"/>
  <c r="Y77" i="27"/>
  <c r="Y20" i="27"/>
  <c r="Y22" i="27"/>
  <c r="Y64" i="27" s="1"/>
  <c r="X64" i="27"/>
  <c r="W86" i="27"/>
  <c r="X86" i="27" s="1"/>
  <c r="W85" i="27"/>
  <c r="W83" i="27"/>
  <c r="W94" i="27"/>
  <c r="W96" i="27" s="1"/>
  <c r="W106" i="27" s="1"/>
  <c r="W68" i="27"/>
  <c r="W76" i="27" s="1"/>
  <c r="U102" i="27"/>
  <c r="U101" i="27"/>
  <c r="W81" i="27"/>
  <c r="W91" i="27" s="1"/>
  <c r="W89" i="27" s="1"/>
  <c r="W87" i="27"/>
  <c r="Y26" i="27"/>
  <c r="X79" i="27"/>
  <c r="N14" i="27"/>
  <c r="M15" i="27"/>
  <c r="M16" i="27"/>
  <c r="L17" i="27"/>
  <c r="L24" i="27" s="1"/>
  <c r="L77" i="27" s="1"/>
  <c r="L18" i="27"/>
  <c r="L50" i="27" s="1"/>
  <c r="L34" i="27"/>
  <c r="K77" i="27"/>
  <c r="K20" i="27"/>
  <c r="K22" i="27" s="1"/>
  <c r="K64" i="27" s="1"/>
  <c r="K36" i="27"/>
  <c r="K44" i="27" s="1"/>
  <c r="K42" i="27" s="1"/>
  <c r="K40" i="27"/>
  <c r="K52" i="27"/>
  <c r="K56" i="27"/>
  <c r="J60" i="27"/>
  <c r="J112" i="27"/>
  <c r="J115" i="27"/>
  <c r="J118" i="27"/>
  <c r="I83" i="27"/>
  <c r="I85" i="27"/>
  <c r="I86" i="27"/>
  <c r="J86" i="27" s="1"/>
  <c r="I65" i="27"/>
  <c r="I5" i="27" s="1"/>
  <c r="I66" i="27"/>
  <c r="I67" i="27"/>
  <c r="I70" i="27" s="1"/>
  <c r="I71" i="27" s="1"/>
  <c r="I69" i="27"/>
  <c r="I97" i="27" s="1"/>
  <c r="I92" i="27"/>
  <c r="G102" i="27"/>
  <c r="G101" i="27"/>
  <c r="H101" i="27" s="1"/>
  <c r="K26" i="27"/>
  <c r="J79" i="27"/>
  <c r="I81" i="27"/>
  <c r="I91" i="27" s="1"/>
  <c r="I89" i="27" s="1"/>
  <c r="I87" i="27"/>
  <c r="BP37" i="27"/>
  <c r="BO32" i="27"/>
  <c r="BN34" i="27"/>
  <c r="BN35" i="27"/>
  <c r="BN38" i="27" s="1"/>
  <c r="BN39" i="27" s="1"/>
  <c r="BM40" i="27"/>
  <c r="BM36" i="27"/>
  <c r="BM44" i="27" s="1"/>
  <c r="BM42" i="27" s="1"/>
  <c r="BB37" i="27"/>
  <c r="BA32" i="27"/>
  <c r="AZ34" i="27"/>
  <c r="AZ35" i="27"/>
  <c r="AZ38" i="27" s="1"/>
  <c r="AZ39" i="27" s="1"/>
  <c r="AY40" i="27"/>
  <c r="AY36" i="27"/>
  <c r="AY44" i="27" s="1"/>
  <c r="AY42" i="27" s="1"/>
  <c r="AO37" i="27"/>
  <c r="AN32" i="27"/>
  <c r="AM35" i="27"/>
  <c r="AM38" i="27" s="1"/>
  <c r="AM39" i="27" s="1"/>
  <c r="AN39" i="27" s="1"/>
  <c r="V94" i="27"/>
  <c r="V96" i="27" s="1"/>
  <c r="V106" i="27" s="1"/>
  <c r="V104" i="27" s="1"/>
  <c r="V72" i="27"/>
  <c r="V68" i="27"/>
  <c r="V76" i="27" s="1"/>
  <c r="V74" i="27" s="1"/>
  <c r="I57" i="27"/>
  <c r="I60" i="27"/>
  <c r="I58" i="27" s="1"/>
  <c r="I112" i="27"/>
  <c r="M5" i="27" s="1"/>
  <c r="N5" i="27" s="1"/>
  <c r="I115" i="27"/>
  <c r="M7" i="27" s="1"/>
  <c r="N7" i="27" s="1"/>
  <c r="I118" i="27"/>
  <c r="M9" i="27" s="1"/>
  <c r="N9" i="27" s="1"/>
  <c r="I41" i="27"/>
  <c r="I4" i="27" s="1"/>
  <c r="AK43" i="27"/>
  <c r="Z116" i="27"/>
  <c r="Z113" i="27"/>
  <c r="Z110" i="27"/>
  <c r="Z54" i="27"/>
  <c r="Z55" i="27" s="1"/>
  <c r="X56" i="27"/>
  <c r="X52" i="27"/>
  <c r="X40" i="27"/>
  <c r="X36" i="27"/>
  <c r="X44" i="27" s="1"/>
  <c r="X42" i="27" s="1"/>
  <c r="L116" i="27"/>
  <c r="L113" i="27"/>
  <c r="L110" i="27"/>
  <c r="L54" i="27"/>
  <c r="L55" i="27" s="1"/>
  <c r="AL40" i="27"/>
  <c r="AM40" i="27" s="1"/>
  <c r="AL36" i="27"/>
  <c r="AL44" i="27" s="1"/>
  <c r="AL42" i="27" s="1"/>
  <c r="H74" i="27"/>
  <c r="L39" i="27"/>
  <c r="Z39" i="27"/>
  <c r="W58" i="27"/>
  <c r="J42" i="27"/>
  <c r="AY90" i="27"/>
  <c r="AY88" i="27"/>
  <c r="AA48" i="27"/>
  <c r="AA51" i="27" s="1"/>
  <c r="AA32" i="27"/>
  <c r="AA35" i="27" s="1"/>
  <c r="AA38" i="27" s="1"/>
  <c r="Y50" i="27"/>
  <c r="Y34" i="27"/>
  <c r="M48" i="27"/>
  <c r="M51" i="27" s="1"/>
  <c r="M32" i="27"/>
  <c r="M35" i="27" s="1"/>
  <c r="M38" i="27" s="1"/>
  <c r="J64" i="27"/>
  <c r="W59" i="27"/>
  <c r="V95" i="27"/>
  <c r="V99" i="27" s="1"/>
  <c r="W100" i="27" s="1"/>
  <c r="W93" i="27"/>
  <c r="W9" i="27" s="1"/>
  <c r="W98" i="27"/>
  <c r="I59" i="27"/>
  <c r="BK102" i="27"/>
  <c r="BQ54" i="26"/>
  <c r="BQ55" i="26" s="1"/>
  <c r="BQ110" i="26"/>
  <c r="BQ113" i="26"/>
  <c r="BQ116" i="26"/>
  <c r="BC54" i="26"/>
  <c r="BC55" i="26" s="1"/>
  <c r="BC110" i="26"/>
  <c r="BC113" i="26"/>
  <c r="BC116" i="26"/>
  <c r="AO54" i="26"/>
  <c r="AO55" i="26" s="1"/>
  <c r="AO110" i="26"/>
  <c r="AO113" i="26"/>
  <c r="AO116" i="26"/>
  <c r="AA54" i="26"/>
  <c r="AA55" i="26" s="1"/>
  <c r="AA110" i="26"/>
  <c r="AA113" i="26"/>
  <c r="AA116" i="26"/>
  <c r="BR14" i="26"/>
  <c r="BQ15" i="26"/>
  <c r="BQ16" i="26"/>
  <c r="BP17" i="26"/>
  <c r="BP24" i="26" s="1"/>
  <c r="BP77" i="26" s="1"/>
  <c r="BP18" i="26"/>
  <c r="BP50" i="26"/>
  <c r="BO77" i="26"/>
  <c r="BO20" i="26"/>
  <c r="BO22" i="26"/>
  <c r="BO52" i="26"/>
  <c r="BO56" i="26"/>
  <c r="BN66" i="26"/>
  <c r="BN67" i="26"/>
  <c r="BN70" i="26" s="1"/>
  <c r="BN69" i="26"/>
  <c r="BN97" i="26" s="1"/>
  <c r="BN60" i="26"/>
  <c r="BN58" i="26" s="1"/>
  <c r="BN112" i="26"/>
  <c r="BN115" i="26"/>
  <c r="BN118" i="26"/>
  <c r="BM85" i="26"/>
  <c r="BM86" i="26"/>
  <c r="BN86" i="26" s="1"/>
  <c r="BM83" i="26"/>
  <c r="BM65" i="26"/>
  <c r="BM5" i="26" s="1"/>
  <c r="BM66" i="26"/>
  <c r="BM67" i="26"/>
  <c r="BM70" i="26" s="1"/>
  <c r="BM71" i="26" s="1"/>
  <c r="BN71" i="26" s="1"/>
  <c r="BM69" i="26"/>
  <c r="BM97" i="26" s="1"/>
  <c r="BM92" i="26"/>
  <c r="BM59" i="26"/>
  <c r="BK102" i="26"/>
  <c r="BK101" i="26"/>
  <c r="BL101" i="26" s="1"/>
  <c r="BO26" i="26"/>
  <c r="BN79" i="26"/>
  <c r="BM81" i="26"/>
  <c r="BM91" i="26" s="1"/>
  <c r="BM89" i="26" s="1"/>
  <c r="BM87" i="26"/>
  <c r="BA26" i="26"/>
  <c r="AZ79" i="26"/>
  <c r="AY81" i="26"/>
  <c r="AY91" i="26" s="1"/>
  <c r="AY89" i="26" s="1"/>
  <c r="AY87" i="26"/>
  <c r="BD14" i="26"/>
  <c r="BC15" i="26"/>
  <c r="BC16" i="26"/>
  <c r="BB17" i="26"/>
  <c r="BB24" i="26" s="1"/>
  <c r="BB77" i="26" s="1"/>
  <c r="BB18" i="26"/>
  <c r="BB50" i="26"/>
  <c r="BA80" i="26"/>
  <c r="BA84" i="26" s="1"/>
  <c r="BA82" i="26"/>
  <c r="BA20" i="26"/>
  <c r="BA22" i="26"/>
  <c r="BA64" i="26" s="1"/>
  <c r="BA52" i="26"/>
  <c r="BA56" i="26"/>
  <c r="AZ80" i="26"/>
  <c r="AZ84" i="26" s="1"/>
  <c r="AZ82" i="26"/>
  <c r="AZ64" i="26"/>
  <c r="AZ60" i="26"/>
  <c r="AZ58" i="26" s="1"/>
  <c r="AZ112" i="26"/>
  <c r="AZ115" i="26"/>
  <c r="AZ118" i="26"/>
  <c r="AY68" i="26"/>
  <c r="AY76" i="26" s="1"/>
  <c r="AX94" i="26"/>
  <c r="AX96" i="26" s="1"/>
  <c r="AX106" i="26" s="1"/>
  <c r="AX104" i="26" s="1"/>
  <c r="AX72" i="26"/>
  <c r="AY72" i="26" s="1"/>
  <c r="AX68" i="26"/>
  <c r="AX76" i="26" s="1"/>
  <c r="AX74" i="26" s="1"/>
  <c r="AY98" i="26"/>
  <c r="AY93" i="26"/>
  <c r="AY9" i="26" s="1"/>
  <c r="AX95" i="26"/>
  <c r="AX99" i="26" s="1"/>
  <c r="AM26" i="26"/>
  <c r="AL79" i="26"/>
  <c r="AK81" i="26"/>
  <c r="AK91" i="26" s="1"/>
  <c r="AK89" i="26" s="1"/>
  <c r="AK87" i="26"/>
  <c r="AP14" i="26"/>
  <c r="AO15" i="26"/>
  <c r="AO16" i="26"/>
  <c r="AN17" i="26"/>
  <c r="AN24" i="26" s="1"/>
  <c r="AN77" i="26" s="1"/>
  <c r="AN18" i="26"/>
  <c r="AN50" i="26"/>
  <c r="AM80" i="26"/>
  <c r="AM84" i="26" s="1"/>
  <c r="AM82" i="26"/>
  <c r="AM20" i="26"/>
  <c r="AM22" i="26"/>
  <c r="AM64" i="26" s="1"/>
  <c r="AM52" i="26"/>
  <c r="AM56" i="26"/>
  <c r="AL80" i="26"/>
  <c r="AL84" i="26" s="1"/>
  <c r="AL82" i="26"/>
  <c r="AL64" i="26"/>
  <c r="AL60" i="26"/>
  <c r="AL58" i="26" s="1"/>
  <c r="AL112" i="26"/>
  <c r="AL115" i="26"/>
  <c r="AL118" i="26"/>
  <c r="AK94" i="26"/>
  <c r="AK96" i="26" s="1"/>
  <c r="AK106" i="26" s="1"/>
  <c r="AK68" i="26"/>
  <c r="AK76" i="26" s="1"/>
  <c r="AJ94" i="26"/>
  <c r="AJ96" i="26" s="1"/>
  <c r="AJ106" i="26" s="1"/>
  <c r="AJ104" i="26" s="1"/>
  <c r="AJ72" i="26"/>
  <c r="AK72" i="26" s="1"/>
  <c r="AJ68" i="26"/>
  <c r="AJ76" i="26" s="1"/>
  <c r="AJ74" i="26" s="1"/>
  <c r="AK98" i="26"/>
  <c r="AK93" i="26"/>
  <c r="AK9" i="26" s="1"/>
  <c r="AJ95" i="26"/>
  <c r="AJ99" i="26" s="1"/>
  <c r="Y26" i="26"/>
  <c r="X79" i="26"/>
  <c r="W81" i="26"/>
  <c r="W91" i="26" s="1"/>
  <c r="W89" i="26" s="1"/>
  <c r="W87" i="26"/>
  <c r="AB14" i="26"/>
  <c r="AA15" i="26"/>
  <c r="AA16" i="26"/>
  <c r="Z17" i="26"/>
  <c r="Z24" i="26" s="1"/>
  <c r="Z77" i="26" s="1"/>
  <c r="Z18" i="26"/>
  <c r="Z50" i="26"/>
  <c r="Y80" i="26"/>
  <c r="Y84" i="26" s="1"/>
  <c r="Y82" i="26"/>
  <c r="Y20" i="26"/>
  <c r="Y22" i="26"/>
  <c r="Y64" i="26" s="1"/>
  <c r="Y36" i="26"/>
  <c r="Y44" i="26" s="1"/>
  <c r="Y52" i="26"/>
  <c r="Y56" i="26"/>
  <c r="X80" i="26"/>
  <c r="X84" i="26" s="1"/>
  <c r="X82" i="26"/>
  <c r="X64" i="26"/>
  <c r="X60" i="26"/>
  <c r="X58" i="26" s="1"/>
  <c r="X112" i="26"/>
  <c r="X115" i="26"/>
  <c r="X118" i="26"/>
  <c r="W94" i="26"/>
  <c r="W96" i="26" s="1"/>
  <c r="W106" i="26" s="1"/>
  <c r="W68" i="26"/>
  <c r="W76" i="26" s="1"/>
  <c r="V94" i="26"/>
  <c r="V96" i="26" s="1"/>
  <c r="V106" i="26" s="1"/>
  <c r="V104" i="26" s="1"/>
  <c r="V72" i="26"/>
  <c r="W72" i="26" s="1"/>
  <c r="V68" i="26"/>
  <c r="V76" i="26" s="1"/>
  <c r="V74" i="26" s="1"/>
  <c r="W98" i="26"/>
  <c r="W93" i="26"/>
  <c r="W9" i="26" s="1"/>
  <c r="V95" i="26"/>
  <c r="V99" i="26" s="1"/>
  <c r="K26" i="26"/>
  <c r="J79" i="26"/>
  <c r="I81" i="26"/>
  <c r="I91" i="26" s="1"/>
  <c r="I89" i="26" s="1"/>
  <c r="I87" i="26"/>
  <c r="N14" i="26"/>
  <c r="M15" i="26"/>
  <c r="M16" i="26"/>
  <c r="L17" i="26"/>
  <c r="L24" i="26" s="1"/>
  <c r="L77" i="26" s="1"/>
  <c r="L18" i="26"/>
  <c r="L34" i="26"/>
  <c r="L50" i="26"/>
  <c r="K80" i="26"/>
  <c r="K84" i="26" s="1"/>
  <c r="K82" i="26"/>
  <c r="K20" i="26"/>
  <c r="K22" i="26"/>
  <c r="K64" i="26" s="1"/>
  <c r="K36" i="26"/>
  <c r="K44" i="26" s="1"/>
  <c r="K42" i="26" s="1"/>
  <c r="K40" i="26"/>
  <c r="K52" i="26"/>
  <c r="K56" i="26"/>
  <c r="J80" i="26"/>
  <c r="J84" i="26" s="1"/>
  <c r="J82" i="26"/>
  <c r="J64" i="26"/>
  <c r="J60" i="26"/>
  <c r="J58" i="26" s="1"/>
  <c r="J112" i="26"/>
  <c r="J115" i="26"/>
  <c r="J118" i="26"/>
  <c r="I94" i="26"/>
  <c r="I96" i="26" s="1"/>
  <c r="I106" i="26" s="1"/>
  <c r="I68" i="26"/>
  <c r="I76" i="26" s="1"/>
  <c r="H94" i="26"/>
  <c r="H96" i="26" s="1"/>
  <c r="H106" i="26" s="1"/>
  <c r="H104" i="26" s="1"/>
  <c r="H72" i="26"/>
  <c r="H68" i="26"/>
  <c r="H76" i="26" s="1"/>
  <c r="H74" i="26" s="1"/>
  <c r="I98" i="26"/>
  <c r="I93" i="26"/>
  <c r="I9" i="26" s="1"/>
  <c r="H95" i="26"/>
  <c r="H99" i="26" s="1"/>
  <c r="AA37" i="26"/>
  <c r="Z32" i="26"/>
  <c r="Y35" i="26"/>
  <c r="Y38" i="26" s="1"/>
  <c r="Y39" i="26" s="1"/>
  <c r="BO37" i="26"/>
  <c r="BN32" i="26"/>
  <c r="BN92" i="26" s="1"/>
  <c r="BN95" i="26" s="1"/>
  <c r="BN99" i="26" s="1"/>
  <c r="BM33" i="26"/>
  <c r="BM7" i="26" s="1"/>
  <c r="BM34" i="26"/>
  <c r="BM35" i="26"/>
  <c r="BM38" i="26" s="1"/>
  <c r="BM39" i="26" s="1"/>
  <c r="BL40" i="26"/>
  <c r="BL102" i="26" s="1"/>
  <c r="BL36" i="26"/>
  <c r="BL44" i="26" s="1"/>
  <c r="BL42" i="26" s="1"/>
  <c r="BA37" i="26"/>
  <c r="AZ32" i="26"/>
  <c r="AY33" i="26"/>
  <c r="AY7" i="26" s="1"/>
  <c r="AY34" i="26"/>
  <c r="AY94" i="26" s="1"/>
  <c r="AY96" i="26" s="1"/>
  <c r="AY106" i="26" s="1"/>
  <c r="AY104" i="26" s="1"/>
  <c r="AY35" i="26"/>
  <c r="AY38" i="26" s="1"/>
  <c r="AY39" i="26" s="1"/>
  <c r="AX40" i="26"/>
  <c r="AX36" i="26"/>
  <c r="AX44" i="26" s="1"/>
  <c r="AX42" i="26" s="1"/>
  <c r="AN37" i="26"/>
  <c r="AM32" i="26"/>
  <c r="AL34" i="26"/>
  <c r="AL35" i="26"/>
  <c r="AL38" i="26" s="1"/>
  <c r="AL39" i="26" s="1"/>
  <c r="AK40" i="26"/>
  <c r="AK36" i="26"/>
  <c r="AK44" i="26" s="1"/>
  <c r="AK42" i="26" s="1"/>
  <c r="W43" i="26"/>
  <c r="L116" i="26"/>
  <c r="L113" i="26"/>
  <c r="L110" i="26"/>
  <c r="L54" i="26"/>
  <c r="L55" i="26" s="1"/>
  <c r="X40" i="26"/>
  <c r="Y40" i="26" s="1"/>
  <c r="X36" i="26"/>
  <c r="X44" i="26" s="1"/>
  <c r="X42" i="26" s="1"/>
  <c r="BL74" i="26"/>
  <c r="M48" i="26"/>
  <c r="M51" i="26" s="1"/>
  <c r="M32" i="26"/>
  <c r="M35" i="26" s="1"/>
  <c r="M38" i="26" s="1"/>
  <c r="M39" i="26" s="1"/>
  <c r="AI102" i="26"/>
  <c r="U102" i="26"/>
  <c r="G102" i="26"/>
  <c r="BQ54" i="25"/>
  <c r="BQ55" i="25" s="1"/>
  <c r="BQ110" i="25"/>
  <c r="BQ113" i="25"/>
  <c r="BQ116" i="25"/>
  <c r="BC54" i="25"/>
  <c r="BC55" i="25" s="1"/>
  <c r="BC110" i="25"/>
  <c r="BC113" i="25"/>
  <c r="BC116" i="25"/>
  <c r="AO54" i="25"/>
  <c r="AO55" i="25" s="1"/>
  <c r="AO110" i="25"/>
  <c r="AO113" i="25"/>
  <c r="AO116" i="25"/>
  <c r="BR14" i="25"/>
  <c r="BQ15" i="25"/>
  <c r="BQ16" i="25"/>
  <c r="BP17" i="25"/>
  <c r="BP24" i="25" s="1"/>
  <c r="BP77" i="25" s="1"/>
  <c r="BP18" i="25"/>
  <c r="BP50" i="25" s="1"/>
  <c r="BO82" i="25"/>
  <c r="BO80" i="25"/>
  <c r="BO84" i="25" s="1"/>
  <c r="BO20" i="25"/>
  <c r="BO22" i="25" s="1"/>
  <c r="BO64" i="25" s="1"/>
  <c r="BO52" i="25"/>
  <c r="BO56" i="25"/>
  <c r="BN80" i="25"/>
  <c r="BN84" i="25" s="1"/>
  <c r="BN82" i="25"/>
  <c r="BN64" i="25"/>
  <c r="BN60" i="25"/>
  <c r="BN58" i="25" s="1"/>
  <c r="BN112" i="25"/>
  <c r="BN115" i="25"/>
  <c r="BN118" i="25"/>
  <c r="BM94" i="25"/>
  <c r="BM96" i="25" s="1"/>
  <c r="BM106" i="25" s="1"/>
  <c r="BM68" i="25"/>
  <c r="BM76" i="25" s="1"/>
  <c r="BL94" i="25"/>
  <c r="BL96" i="25" s="1"/>
  <c r="BL106" i="25" s="1"/>
  <c r="BL104" i="25" s="1"/>
  <c r="BL72" i="25"/>
  <c r="BM72" i="25" s="1"/>
  <c r="BL68" i="25"/>
  <c r="BL76" i="25" s="1"/>
  <c r="BL74" i="25" s="1"/>
  <c r="BM93" i="25"/>
  <c r="BM9" i="25" s="1"/>
  <c r="BL95" i="25"/>
  <c r="BL99" i="25" s="1"/>
  <c r="AY81" i="25"/>
  <c r="AY91" i="25" s="1"/>
  <c r="AY89" i="25" s="1"/>
  <c r="AY87" i="25"/>
  <c r="AZ79" i="25"/>
  <c r="BA26" i="25"/>
  <c r="BD14" i="25"/>
  <c r="BC15" i="25"/>
  <c r="BC16" i="25"/>
  <c r="BB17" i="25"/>
  <c r="BB24" i="25" s="1"/>
  <c r="BB77" i="25" s="1"/>
  <c r="BB18" i="25"/>
  <c r="BB50" i="25" s="1"/>
  <c r="BA80" i="25"/>
  <c r="BA84" i="25" s="1"/>
  <c r="BA82" i="25"/>
  <c r="BA20" i="25"/>
  <c r="BA22" i="25"/>
  <c r="BA64" i="25" s="1"/>
  <c r="BA52" i="25"/>
  <c r="BA56" i="25"/>
  <c r="AZ60" i="25"/>
  <c r="AZ58" i="25" s="1"/>
  <c r="AZ112" i="25"/>
  <c r="AZ115" i="25"/>
  <c r="AZ118" i="25"/>
  <c r="AZ80" i="25"/>
  <c r="AZ84" i="25" s="1"/>
  <c r="AZ82" i="25"/>
  <c r="AZ66" i="25"/>
  <c r="AZ67" i="25"/>
  <c r="AZ70" i="25" s="1"/>
  <c r="AZ69" i="25"/>
  <c r="AZ97" i="25" s="1"/>
  <c r="AZ92" i="25"/>
  <c r="AZ95" i="25" s="1"/>
  <c r="AZ99" i="25" s="1"/>
  <c r="AM26" i="25"/>
  <c r="AL79" i="25"/>
  <c r="AK81" i="25"/>
  <c r="AK91" i="25" s="1"/>
  <c r="AK89" i="25" s="1"/>
  <c r="AK87" i="25"/>
  <c r="AP14" i="25"/>
  <c r="AO15" i="25"/>
  <c r="AO16" i="25"/>
  <c r="AN18" i="25"/>
  <c r="AN50" i="25"/>
  <c r="AN17" i="25"/>
  <c r="AN24" i="25" s="1"/>
  <c r="AN77" i="25" s="1"/>
  <c r="AM36" i="25"/>
  <c r="AM44" i="25" s="1"/>
  <c r="AM52" i="25"/>
  <c r="AM56" i="25"/>
  <c r="AM80" i="25"/>
  <c r="AM84" i="25" s="1"/>
  <c r="AM82" i="25"/>
  <c r="AM20" i="25"/>
  <c r="AM22" i="25"/>
  <c r="AM64" i="25" s="1"/>
  <c r="AL64" i="25"/>
  <c r="AL60" i="25"/>
  <c r="AL58" i="25" s="1"/>
  <c r="AL112" i="25"/>
  <c r="AL115" i="25"/>
  <c r="AL118" i="25"/>
  <c r="AK94" i="25"/>
  <c r="AK96" i="25" s="1"/>
  <c r="AK106" i="25" s="1"/>
  <c r="AK68" i="25"/>
  <c r="AK76" i="25" s="1"/>
  <c r="AJ94" i="25"/>
  <c r="AJ96" i="25" s="1"/>
  <c r="AJ106" i="25" s="1"/>
  <c r="AJ104" i="25" s="1"/>
  <c r="AJ72" i="25"/>
  <c r="AK72" i="25" s="1"/>
  <c r="AK102" i="25" s="1"/>
  <c r="AJ68" i="25"/>
  <c r="AJ76" i="25" s="1"/>
  <c r="AJ74" i="25" s="1"/>
  <c r="AK93" i="25"/>
  <c r="AK9" i="25" s="1"/>
  <c r="I10" i="21" s="1"/>
  <c r="AJ95" i="25"/>
  <c r="AJ99" i="25" s="1"/>
  <c r="W87" i="25"/>
  <c r="W81" i="25"/>
  <c r="W91" i="25" s="1"/>
  <c r="W89" i="25" s="1"/>
  <c r="X79" i="25"/>
  <c r="Y26" i="25"/>
  <c r="AB14" i="25"/>
  <c r="AA15" i="25"/>
  <c r="AA16" i="25"/>
  <c r="Z17" i="25"/>
  <c r="Z24" i="25" s="1"/>
  <c r="Z77" i="25" s="1"/>
  <c r="Z18" i="25"/>
  <c r="Y52" i="25"/>
  <c r="Y56" i="25"/>
  <c r="Y20" i="25"/>
  <c r="Y22" i="25"/>
  <c r="Y64" i="25" s="1"/>
  <c r="Y36" i="25"/>
  <c r="Y44" i="25" s="1"/>
  <c r="Y42" i="25" s="1"/>
  <c r="Y40" i="25"/>
  <c r="Y80" i="25"/>
  <c r="Y84" i="25" s="1"/>
  <c r="Y82" i="25"/>
  <c r="X64" i="25"/>
  <c r="X60" i="25"/>
  <c r="X58" i="25" s="1"/>
  <c r="X112" i="25"/>
  <c r="X115" i="25"/>
  <c r="X118" i="25"/>
  <c r="X82" i="25"/>
  <c r="X80" i="25"/>
  <c r="X84" i="25" s="1"/>
  <c r="W94" i="25"/>
  <c r="W96" i="25" s="1"/>
  <c r="W106" i="25" s="1"/>
  <c r="W68" i="25"/>
  <c r="W76" i="25" s="1"/>
  <c r="V94" i="25"/>
  <c r="V96" i="25" s="1"/>
  <c r="V106" i="25" s="1"/>
  <c r="V104" i="25" s="1"/>
  <c r="V72" i="25"/>
  <c r="V68" i="25"/>
  <c r="V76" i="25" s="1"/>
  <c r="V74" i="25" s="1"/>
  <c r="W98" i="25"/>
  <c r="W93" i="25"/>
  <c r="W9" i="25" s="1"/>
  <c r="I9" i="21" s="1"/>
  <c r="V95" i="25"/>
  <c r="V99" i="25" s="1"/>
  <c r="J79" i="25"/>
  <c r="K26" i="25"/>
  <c r="I81" i="25"/>
  <c r="I91" i="25" s="1"/>
  <c r="I89" i="25" s="1"/>
  <c r="I87" i="25"/>
  <c r="I90" i="25"/>
  <c r="I88" i="25"/>
  <c r="N14" i="25"/>
  <c r="M15" i="25"/>
  <c r="M16" i="25"/>
  <c r="L18" i="25"/>
  <c r="L17" i="25"/>
  <c r="L24" i="25" s="1"/>
  <c r="L77" i="25" s="1"/>
  <c r="K20" i="25"/>
  <c r="K22" i="25"/>
  <c r="K64" i="25" s="1"/>
  <c r="K36" i="25"/>
  <c r="K44" i="25" s="1"/>
  <c r="K42" i="25" s="1"/>
  <c r="K40" i="25"/>
  <c r="K52" i="25"/>
  <c r="K80" i="25"/>
  <c r="K84" i="25" s="1"/>
  <c r="K82" i="25"/>
  <c r="J60" i="25"/>
  <c r="J58" i="25" s="1"/>
  <c r="J112" i="25"/>
  <c r="J115" i="25"/>
  <c r="J118" i="25"/>
  <c r="J82" i="25"/>
  <c r="J80" i="25"/>
  <c r="J84" i="25" s="1"/>
  <c r="J64" i="25"/>
  <c r="I94" i="25"/>
  <c r="I96" i="25" s="1"/>
  <c r="I106" i="25" s="1"/>
  <c r="I68" i="25"/>
  <c r="I76" i="25" s="1"/>
  <c r="H72" i="25"/>
  <c r="H94" i="25"/>
  <c r="H96" i="25" s="1"/>
  <c r="H106" i="25" s="1"/>
  <c r="H104" i="25" s="1"/>
  <c r="H68" i="25"/>
  <c r="H76" i="25" s="1"/>
  <c r="H74" i="25" s="1"/>
  <c r="I98" i="25"/>
  <c r="I93" i="25"/>
  <c r="I9" i="25" s="1"/>
  <c r="I8" i="21" s="1"/>
  <c r="H95" i="25"/>
  <c r="H99" i="25" s="1"/>
  <c r="BN34" i="25"/>
  <c r="BN35" i="25"/>
  <c r="BN38" i="25" s="1"/>
  <c r="BN39" i="25" s="1"/>
  <c r="BP37" i="25"/>
  <c r="BO32" i="25"/>
  <c r="BM40" i="25"/>
  <c r="BM36" i="25"/>
  <c r="BM44" i="25" s="1"/>
  <c r="BM42" i="25" s="1"/>
  <c r="BB37" i="25"/>
  <c r="BA32" i="25"/>
  <c r="AZ34" i="25"/>
  <c r="AZ35" i="25"/>
  <c r="AZ38" i="25" s="1"/>
  <c r="AZ39" i="25" s="1"/>
  <c r="AY40" i="25"/>
  <c r="AY36" i="25"/>
  <c r="AY44" i="25" s="1"/>
  <c r="AY42" i="25" s="1"/>
  <c r="AO37" i="25"/>
  <c r="AN32" i="25"/>
  <c r="AM35" i="25"/>
  <c r="AM38" i="25" s="1"/>
  <c r="AM39" i="25" s="1"/>
  <c r="AN39" i="25" s="1"/>
  <c r="BM87" i="25"/>
  <c r="BM81" i="25"/>
  <c r="BM91" i="25" s="1"/>
  <c r="BM89" i="25" s="1"/>
  <c r="BO26" i="25"/>
  <c r="BN79" i="25"/>
  <c r="AX95" i="25"/>
  <c r="AX99" i="25" s="1"/>
  <c r="AX94" i="25"/>
  <c r="AX96" i="25" s="1"/>
  <c r="AX106" i="25" s="1"/>
  <c r="AX104" i="25" s="1"/>
  <c r="AX72" i="25"/>
  <c r="AX68" i="25"/>
  <c r="AX76" i="25" s="1"/>
  <c r="AX74" i="25" s="1"/>
  <c r="AK43" i="25"/>
  <c r="AY92" i="25"/>
  <c r="AY69" i="25"/>
  <c r="AY97" i="25" s="1"/>
  <c r="AY67" i="25"/>
  <c r="AY70" i="25" s="1"/>
  <c r="AY71" i="25" s="1"/>
  <c r="AZ71" i="25" s="1"/>
  <c r="AY66" i="25"/>
  <c r="Z116" i="25"/>
  <c r="Z113" i="25"/>
  <c r="Z110" i="25"/>
  <c r="Z54" i="25"/>
  <c r="Z55" i="25" s="1"/>
  <c r="L116" i="25"/>
  <c r="L113" i="25"/>
  <c r="L110" i="25"/>
  <c r="L54" i="25"/>
  <c r="L55" i="25" s="1"/>
  <c r="AL40" i="25"/>
  <c r="AM40" i="25" s="1"/>
  <c r="AL36" i="25"/>
  <c r="AL44" i="25" s="1"/>
  <c r="AL42" i="25" s="1"/>
  <c r="AK97" i="25"/>
  <c r="AK86" i="25"/>
  <c r="AL86" i="25" s="1"/>
  <c r="AM86" i="25" s="1"/>
  <c r="L39" i="25"/>
  <c r="Z39" i="25"/>
  <c r="AY90" i="25"/>
  <c r="AY88" i="25"/>
  <c r="AA48" i="25"/>
  <c r="AA51" i="25" s="1"/>
  <c r="AA32" i="25"/>
  <c r="AA35" i="25" s="1"/>
  <c r="AA38" i="25" s="1"/>
  <c r="M48" i="25"/>
  <c r="M51" i="25" s="1"/>
  <c r="M32" i="25"/>
  <c r="M35" i="25" s="1"/>
  <c r="M38" i="25" s="1"/>
  <c r="AK83" i="25"/>
  <c r="AK85" i="25"/>
  <c r="U102" i="25"/>
  <c r="G102" i="25"/>
  <c r="I57" i="25"/>
  <c r="J56" i="25"/>
  <c r="K56" i="25" s="1"/>
  <c r="BQ54" i="24"/>
  <c r="BQ110" i="24"/>
  <c r="BQ113" i="24"/>
  <c r="BQ116" i="24"/>
  <c r="BC54" i="24"/>
  <c r="BC110" i="24"/>
  <c r="BC113" i="24"/>
  <c r="BC116" i="24"/>
  <c r="AO54" i="24"/>
  <c r="AO110" i="24"/>
  <c r="AO113" i="24"/>
  <c r="AO116" i="24"/>
  <c r="BR14" i="24"/>
  <c r="BQ15" i="24"/>
  <c r="BQ16" i="24"/>
  <c r="BP17" i="24"/>
  <c r="BP24" i="24" s="1"/>
  <c r="BP77" i="24" s="1"/>
  <c r="BP18" i="24"/>
  <c r="BP50" i="24" s="1"/>
  <c r="BO77" i="24"/>
  <c r="BO20" i="24"/>
  <c r="BO22" i="24" s="1"/>
  <c r="BO64" i="24" s="1"/>
  <c r="BO52" i="24"/>
  <c r="BO56" i="24"/>
  <c r="BN60" i="24"/>
  <c r="BN58" i="24" s="1"/>
  <c r="BN112" i="24"/>
  <c r="BN115" i="24"/>
  <c r="BN118" i="24"/>
  <c r="BN64" i="24"/>
  <c r="BM59" i="24"/>
  <c r="BM94" i="24"/>
  <c r="BM96" i="24" s="1"/>
  <c r="BM106" i="24" s="1"/>
  <c r="BM68" i="24"/>
  <c r="BM76" i="24" s="1"/>
  <c r="BM85" i="24"/>
  <c r="BM86" i="24"/>
  <c r="BN86" i="24" s="1"/>
  <c r="BM83" i="24"/>
  <c r="BL94" i="24"/>
  <c r="BL96" i="24" s="1"/>
  <c r="BL106" i="24" s="1"/>
  <c r="BL104" i="24" s="1"/>
  <c r="BL72" i="24"/>
  <c r="BM72" i="24" s="1"/>
  <c r="BL68" i="24"/>
  <c r="BL76" i="24" s="1"/>
  <c r="BL74" i="24" s="1"/>
  <c r="BM93" i="24"/>
  <c r="BM9" i="24" s="1"/>
  <c r="BL95" i="24"/>
  <c r="BL99" i="24" s="1"/>
  <c r="BO26" i="24"/>
  <c r="BN79" i="24"/>
  <c r="BM81" i="24"/>
  <c r="BM91" i="24" s="1"/>
  <c r="BM89" i="24" s="1"/>
  <c r="BM87" i="24"/>
  <c r="AZ79" i="24"/>
  <c r="BA26" i="24"/>
  <c r="AY81" i="24"/>
  <c r="AY91" i="24" s="1"/>
  <c r="AY89" i="24" s="1"/>
  <c r="AY87" i="24"/>
  <c r="BD14" i="24"/>
  <c r="BC15" i="24"/>
  <c r="BC16" i="24"/>
  <c r="BB17" i="24"/>
  <c r="BB24" i="24" s="1"/>
  <c r="BB77" i="24" s="1"/>
  <c r="BB18" i="24"/>
  <c r="BB50" i="24"/>
  <c r="BA52" i="24"/>
  <c r="BA56" i="24"/>
  <c r="BA80" i="24"/>
  <c r="BA84" i="24" s="1"/>
  <c r="BA82" i="24"/>
  <c r="BA20" i="24"/>
  <c r="BA22" i="24"/>
  <c r="BA64" i="24" s="1"/>
  <c r="AZ80" i="24"/>
  <c r="AZ84" i="24" s="1"/>
  <c r="AZ82" i="24"/>
  <c r="AZ60" i="24"/>
  <c r="AZ58" i="24" s="1"/>
  <c r="AZ112" i="24"/>
  <c r="AZ115" i="24"/>
  <c r="AZ118" i="24"/>
  <c r="AY65" i="24"/>
  <c r="AY5" i="24" s="1"/>
  <c r="AY66" i="24"/>
  <c r="AY67" i="24"/>
  <c r="AY70" i="24" s="1"/>
  <c r="AY71" i="24" s="1"/>
  <c r="AY69" i="24"/>
  <c r="AY97" i="24" s="1"/>
  <c r="AY92" i="24"/>
  <c r="AK81" i="24"/>
  <c r="AK91" i="24" s="1"/>
  <c r="AK89" i="24" s="1"/>
  <c r="AK87" i="24"/>
  <c r="AM26" i="24"/>
  <c r="AL79" i="24"/>
  <c r="AP14" i="24"/>
  <c r="AO15" i="24"/>
  <c r="AO16" i="24"/>
  <c r="AN18" i="24"/>
  <c r="AN50" i="24"/>
  <c r="AN17" i="24"/>
  <c r="AN24" i="24" s="1"/>
  <c r="AN77" i="24" s="1"/>
  <c r="AM80" i="24"/>
  <c r="AM84" i="24" s="1"/>
  <c r="AM82" i="24"/>
  <c r="AM52" i="24"/>
  <c r="AM56" i="24"/>
  <c r="AM20" i="24"/>
  <c r="AM22" i="24"/>
  <c r="AM64" i="24" s="1"/>
  <c r="AL82" i="24"/>
  <c r="AL80" i="24"/>
  <c r="AL84" i="24" s="1"/>
  <c r="AL64" i="24"/>
  <c r="AL60" i="24"/>
  <c r="AL58" i="24" s="1"/>
  <c r="AL112" i="24"/>
  <c r="AL115" i="24"/>
  <c r="AL118" i="24"/>
  <c r="AK94" i="24"/>
  <c r="AK96" i="24" s="1"/>
  <c r="AK106" i="24" s="1"/>
  <c r="AK68" i="24"/>
  <c r="AK76" i="24" s="1"/>
  <c r="AJ94" i="24"/>
  <c r="AJ96" i="24" s="1"/>
  <c r="AJ106" i="24" s="1"/>
  <c r="AJ104" i="24" s="1"/>
  <c r="AJ72" i="24"/>
  <c r="AJ68" i="24"/>
  <c r="AJ76" i="24" s="1"/>
  <c r="AJ74" i="24" s="1"/>
  <c r="AK93" i="24"/>
  <c r="AK9" i="24" s="1"/>
  <c r="AJ95" i="24"/>
  <c r="AJ99" i="24" s="1"/>
  <c r="AK98" i="24"/>
  <c r="X79" i="24"/>
  <c r="Y26" i="24"/>
  <c r="W81" i="24"/>
  <c r="W91" i="24" s="1"/>
  <c r="W89" i="24" s="1"/>
  <c r="W87" i="24"/>
  <c r="AB14" i="24"/>
  <c r="AA15" i="24"/>
  <c r="AA16" i="24"/>
  <c r="Z17" i="24"/>
  <c r="Z24" i="24" s="1"/>
  <c r="Z77" i="24" s="1"/>
  <c r="Z18" i="24"/>
  <c r="Z50" i="24"/>
  <c r="Z34" i="24"/>
  <c r="Y82" i="24"/>
  <c r="Y80" i="24"/>
  <c r="Y84" i="24" s="1"/>
  <c r="Y20" i="24"/>
  <c r="Y22" i="24" s="1"/>
  <c r="Y64" i="24" s="1"/>
  <c r="X80" i="24"/>
  <c r="X84" i="24" s="1"/>
  <c r="X82" i="24"/>
  <c r="X66" i="24"/>
  <c r="X67" i="24"/>
  <c r="X70" i="24" s="1"/>
  <c r="X69" i="24"/>
  <c r="X97" i="24" s="1"/>
  <c r="X92" i="24"/>
  <c r="X95" i="24" s="1"/>
  <c r="X99" i="24" s="1"/>
  <c r="X60" i="24"/>
  <c r="X58" i="24" s="1"/>
  <c r="X112" i="24"/>
  <c r="X115" i="24"/>
  <c r="X118" i="24"/>
  <c r="W65" i="24"/>
  <c r="W5" i="24" s="1"/>
  <c r="W66" i="24"/>
  <c r="W67" i="24"/>
  <c r="W70" i="24" s="1"/>
  <c r="W71" i="24" s="1"/>
  <c r="X71" i="24" s="1"/>
  <c r="W69" i="24"/>
  <c r="W97" i="24" s="1"/>
  <c r="W92" i="24"/>
  <c r="J79" i="24"/>
  <c r="K26" i="24"/>
  <c r="I81" i="24"/>
  <c r="I91" i="24" s="1"/>
  <c r="I89" i="24" s="1"/>
  <c r="I87" i="24"/>
  <c r="N14" i="24"/>
  <c r="M15" i="24"/>
  <c r="M16" i="24"/>
  <c r="L17" i="24"/>
  <c r="L24" i="24" s="1"/>
  <c r="L77" i="24" s="1"/>
  <c r="L18" i="24"/>
  <c r="K80" i="24"/>
  <c r="K84" i="24" s="1"/>
  <c r="K82" i="24"/>
  <c r="K20" i="24"/>
  <c r="K22" i="24"/>
  <c r="K64" i="24" s="1"/>
  <c r="K52" i="24"/>
  <c r="K36" i="24"/>
  <c r="K44" i="24" s="1"/>
  <c r="J80" i="24"/>
  <c r="J84" i="24" s="1"/>
  <c r="J82" i="24"/>
  <c r="J66" i="24"/>
  <c r="J67" i="24"/>
  <c r="J70" i="24" s="1"/>
  <c r="J71" i="24" s="1"/>
  <c r="J69" i="24"/>
  <c r="J97" i="24" s="1"/>
  <c r="J92" i="24"/>
  <c r="J95" i="24" s="1"/>
  <c r="J99" i="24" s="1"/>
  <c r="I94" i="24"/>
  <c r="I96" i="24" s="1"/>
  <c r="I106" i="24" s="1"/>
  <c r="I68" i="24"/>
  <c r="I76" i="24" s="1"/>
  <c r="BN34" i="24"/>
  <c r="BN35" i="24"/>
  <c r="BN38" i="24" s="1"/>
  <c r="BN39" i="24" s="1"/>
  <c r="BP37" i="24"/>
  <c r="BO32" i="24"/>
  <c r="BM40" i="24"/>
  <c r="BM36" i="24"/>
  <c r="BM44" i="24" s="1"/>
  <c r="BM42" i="24" s="1"/>
  <c r="BM41" i="24"/>
  <c r="BM4" i="24" s="1"/>
  <c r="BM43" i="24"/>
  <c r="AZ34" i="24"/>
  <c r="AZ35" i="24"/>
  <c r="AZ38" i="24" s="1"/>
  <c r="AZ39" i="24" s="1"/>
  <c r="BB37" i="24"/>
  <c r="BA32" i="24"/>
  <c r="AY40" i="24"/>
  <c r="AY36" i="24"/>
  <c r="AY44" i="24" s="1"/>
  <c r="AY42" i="24" s="1"/>
  <c r="AN32" i="24"/>
  <c r="AO37" i="24"/>
  <c r="AV101" i="24"/>
  <c r="AW101" i="24" s="1"/>
  <c r="AX101" i="24" s="1"/>
  <c r="AW72" i="24"/>
  <c r="AV102" i="24"/>
  <c r="AW104" i="24"/>
  <c r="AV104" i="24"/>
  <c r="AW74" i="24"/>
  <c r="AV74" i="24"/>
  <c r="I93" i="24"/>
  <c r="I9" i="24" s="1"/>
  <c r="H95" i="24"/>
  <c r="H99" i="24" s="1"/>
  <c r="I98" i="24"/>
  <c r="H94" i="24"/>
  <c r="H96" i="24" s="1"/>
  <c r="H106" i="24" s="1"/>
  <c r="H104" i="24" s="1"/>
  <c r="H72" i="24"/>
  <c r="I72" i="24" s="1"/>
  <c r="I102" i="24" s="1"/>
  <c r="H68" i="24"/>
  <c r="H76" i="24" s="1"/>
  <c r="H74" i="24" s="1"/>
  <c r="AK43" i="24"/>
  <c r="Z116" i="24"/>
  <c r="Z113" i="24"/>
  <c r="Z110" i="24"/>
  <c r="Z54" i="24"/>
  <c r="Z55" i="24" s="1"/>
  <c r="L116" i="24"/>
  <c r="L113" i="24"/>
  <c r="L110" i="24"/>
  <c r="L54" i="24"/>
  <c r="L55" i="24" s="1"/>
  <c r="J40" i="24"/>
  <c r="K40" i="24" s="1"/>
  <c r="J36" i="24"/>
  <c r="J44" i="24" s="1"/>
  <c r="J42" i="24" s="1"/>
  <c r="J56" i="24"/>
  <c r="K56" i="24" s="1"/>
  <c r="J52" i="24"/>
  <c r="BM97" i="24"/>
  <c r="AL42" i="24"/>
  <c r="V104" i="24"/>
  <c r="V74" i="24"/>
  <c r="L39" i="24"/>
  <c r="Z39" i="24"/>
  <c r="AZ64" i="24"/>
  <c r="AA48" i="24"/>
  <c r="AA51" i="24" s="1"/>
  <c r="AA32" i="24"/>
  <c r="AA35" i="24" s="1"/>
  <c r="AA38" i="24" s="1"/>
  <c r="Y34" i="24"/>
  <c r="Y50" i="24"/>
  <c r="M48" i="24"/>
  <c r="M51" i="24" s="1"/>
  <c r="M32" i="24"/>
  <c r="M35" i="24" s="1"/>
  <c r="M38" i="24" s="1"/>
  <c r="AM35" i="24"/>
  <c r="AM38" i="24" s="1"/>
  <c r="AM39" i="24" s="1"/>
  <c r="AM34" i="24"/>
  <c r="U102" i="24"/>
  <c r="V72" i="24"/>
  <c r="AI102" i="24"/>
  <c r="BQ54" i="23"/>
  <c r="BQ55" i="23" s="1"/>
  <c r="BQ110" i="23"/>
  <c r="BQ113" i="23"/>
  <c r="BQ116" i="23"/>
  <c r="BC54" i="23"/>
  <c r="BC55" i="23" s="1"/>
  <c r="BC110" i="23"/>
  <c r="BC113" i="23"/>
  <c r="BC116" i="23"/>
  <c r="AO54" i="23"/>
  <c r="AO55" i="23" s="1"/>
  <c r="AO110" i="23"/>
  <c r="AO113" i="23"/>
  <c r="AO116" i="23"/>
  <c r="BO26" i="23"/>
  <c r="BN79" i="23"/>
  <c r="BM81" i="23"/>
  <c r="BM91" i="23" s="1"/>
  <c r="BM89" i="23" s="1"/>
  <c r="BM87" i="23"/>
  <c r="BR14" i="23"/>
  <c r="BQ15" i="23"/>
  <c r="BQ16" i="23"/>
  <c r="BP18" i="23"/>
  <c r="BP50" i="23"/>
  <c r="BP17" i="23"/>
  <c r="BP24" i="23" s="1"/>
  <c r="BP77" i="23" s="1"/>
  <c r="BO52" i="23"/>
  <c r="BO56" i="23"/>
  <c r="BO20" i="23"/>
  <c r="BO22" i="23"/>
  <c r="BO64" i="23" s="1"/>
  <c r="BO80" i="23"/>
  <c r="BO84" i="23" s="1"/>
  <c r="BO82" i="23"/>
  <c r="BN66" i="23"/>
  <c r="BN67" i="23"/>
  <c r="BN70" i="23" s="1"/>
  <c r="BN71" i="23" s="1"/>
  <c r="BN92" i="23"/>
  <c r="BN95" i="23" s="1"/>
  <c r="BN99" i="23" s="1"/>
  <c r="BN69" i="23"/>
  <c r="BN97" i="23" s="1"/>
  <c r="BN60" i="23"/>
  <c r="BN58" i="23" s="1"/>
  <c r="BN112" i="23"/>
  <c r="BN115" i="23"/>
  <c r="BN118" i="23"/>
  <c r="BM94" i="23"/>
  <c r="BM96" i="23" s="1"/>
  <c r="BM106" i="23" s="1"/>
  <c r="BM68" i="23"/>
  <c r="BM76" i="23" s="1"/>
  <c r="AY87" i="23"/>
  <c r="AY81" i="23"/>
  <c r="AY91" i="23" s="1"/>
  <c r="AY89" i="23" s="1"/>
  <c r="BA26" i="23"/>
  <c r="AZ79" i="23"/>
  <c r="BD14" i="23"/>
  <c r="BC15" i="23"/>
  <c r="BC16" i="23"/>
  <c r="BB17" i="23"/>
  <c r="BB24" i="23" s="1"/>
  <c r="BB77" i="23" s="1"/>
  <c r="BB18" i="23"/>
  <c r="BB50" i="23" s="1"/>
  <c r="BA20" i="23"/>
  <c r="BA22" i="23"/>
  <c r="BA64" i="23" s="1"/>
  <c r="BA52" i="23"/>
  <c r="BA56" i="23"/>
  <c r="BA80" i="23"/>
  <c r="BA84" i="23" s="1"/>
  <c r="BA82" i="23"/>
  <c r="AZ60" i="23"/>
  <c r="AZ58" i="23" s="1"/>
  <c r="AZ112" i="23"/>
  <c r="AZ115" i="23"/>
  <c r="AZ118" i="23"/>
  <c r="AZ66" i="23"/>
  <c r="AZ67" i="23"/>
  <c r="AZ70" i="23" s="1"/>
  <c r="AZ92" i="23"/>
  <c r="AZ95" i="23" s="1"/>
  <c r="AZ99" i="23" s="1"/>
  <c r="AZ69" i="23"/>
  <c r="AZ80" i="23"/>
  <c r="AZ84" i="23" s="1"/>
  <c r="AZ82" i="23"/>
  <c r="AY65" i="23"/>
  <c r="AY5" i="23" s="1"/>
  <c r="AY66" i="23"/>
  <c r="AY67" i="23"/>
  <c r="AY70" i="23" s="1"/>
  <c r="AY71" i="23" s="1"/>
  <c r="AZ71" i="23" s="1"/>
  <c r="AY92" i="23"/>
  <c r="AY69" i="23"/>
  <c r="AY97" i="23" s="1"/>
  <c r="AK81" i="23"/>
  <c r="AK91" i="23" s="1"/>
  <c r="AK89" i="23" s="1"/>
  <c r="AK87" i="23"/>
  <c r="AL79" i="23"/>
  <c r="AM26" i="23"/>
  <c r="AK90" i="23"/>
  <c r="AK88" i="23"/>
  <c r="AP14" i="23"/>
  <c r="AO15" i="23"/>
  <c r="AO16" i="23"/>
  <c r="AN17" i="23"/>
  <c r="AN24" i="23" s="1"/>
  <c r="AN77" i="23" s="1"/>
  <c r="AN18" i="23"/>
  <c r="AN50" i="23" s="1"/>
  <c r="AM36" i="23"/>
  <c r="AM44" i="23" s="1"/>
  <c r="AM52" i="23"/>
  <c r="AM56" i="23"/>
  <c r="AM80" i="23"/>
  <c r="AM84" i="23" s="1"/>
  <c r="AM82" i="23"/>
  <c r="AM20" i="23"/>
  <c r="AM22" i="23" s="1"/>
  <c r="AM64" i="23" s="1"/>
  <c r="AL60" i="23"/>
  <c r="AL58" i="23" s="1"/>
  <c r="AL112" i="23"/>
  <c r="AL115" i="23"/>
  <c r="AL118" i="23"/>
  <c r="AL80" i="23"/>
  <c r="AL84" i="23" s="1"/>
  <c r="AL82" i="23"/>
  <c r="AL66" i="23"/>
  <c r="AL67" i="23"/>
  <c r="AL70" i="23" s="1"/>
  <c r="AL92" i="23"/>
  <c r="AL95" i="23" s="1"/>
  <c r="AL99" i="23" s="1"/>
  <c r="AL69" i="23"/>
  <c r="AL97" i="23" s="1"/>
  <c r="AK65" i="23"/>
  <c r="AK5" i="23" s="1"/>
  <c r="AK66" i="23"/>
  <c r="AK67" i="23"/>
  <c r="AK70" i="23" s="1"/>
  <c r="AK71" i="23" s="1"/>
  <c r="AL71" i="23" s="1"/>
  <c r="AK92" i="23"/>
  <c r="AK69" i="23"/>
  <c r="AK97" i="23" s="1"/>
  <c r="Y26" i="23"/>
  <c r="X79" i="23"/>
  <c r="W81" i="23"/>
  <c r="W91" i="23" s="1"/>
  <c r="W89" i="23" s="1"/>
  <c r="W87" i="23"/>
  <c r="W90" i="23"/>
  <c r="W88" i="23"/>
  <c r="AB14" i="23"/>
  <c r="AA15" i="23"/>
  <c r="AA16" i="23"/>
  <c r="Z17" i="23"/>
  <c r="Z24" i="23" s="1"/>
  <c r="Z77" i="23" s="1"/>
  <c r="Z18" i="23"/>
  <c r="Y80" i="23"/>
  <c r="Y84" i="23" s="1"/>
  <c r="Y82" i="23"/>
  <c r="Y20" i="23"/>
  <c r="Y22" i="23"/>
  <c r="Y64" i="23" s="1"/>
  <c r="X64" i="23"/>
  <c r="X60" i="23"/>
  <c r="X112" i="23"/>
  <c r="X115" i="23"/>
  <c r="X118" i="23"/>
  <c r="W94" i="23"/>
  <c r="W96" i="23" s="1"/>
  <c r="W106" i="23" s="1"/>
  <c r="W68" i="23"/>
  <c r="W76" i="23" s="1"/>
  <c r="V94" i="23"/>
  <c r="V96" i="23" s="1"/>
  <c r="V106" i="23" s="1"/>
  <c r="V104" i="23" s="1"/>
  <c r="V72" i="23"/>
  <c r="V68" i="23"/>
  <c r="V76" i="23" s="1"/>
  <c r="V74" i="23" s="1"/>
  <c r="W93" i="23"/>
  <c r="W9" i="23" s="1"/>
  <c r="V95" i="23"/>
  <c r="V99" i="23" s="1"/>
  <c r="I81" i="23"/>
  <c r="I91" i="23" s="1"/>
  <c r="I89" i="23" s="1"/>
  <c r="I87" i="23"/>
  <c r="K26" i="23"/>
  <c r="J79" i="23"/>
  <c r="N14" i="23"/>
  <c r="M15" i="23"/>
  <c r="M16" i="23"/>
  <c r="L18" i="23"/>
  <c r="L34" i="23"/>
  <c r="L50" i="23"/>
  <c r="L17" i="23"/>
  <c r="L24" i="23" s="1"/>
  <c r="L77" i="23" s="1"/>
  <c r="K80" i="23"/>
  <c r="K84" i="23" s="1"/>
  <c r="K82" i="23"/>
  <c r="K20" i="23"/>
  <c r="K22" i="23"/>
  <c r="J82" i="23"/>
  <c r="J80" i="23"/>
  <c r="J84" i="23" s="1"/>
  <c r="J66" i="23"/>
  <c r="J67" i="23"/>
  <c r="J70" i="23" s="1"/>
  <c r="J69" i="23"/>
  <c r="J97" i="23" s="1"/>
  <c r="J92" i="23"/>
  <c r="J95" i="23" s="1"/>
  <c r="J99" i="23" s="1"/>
  <c r="I65" i="23"/>
  <c r="I5" i="23" s="1"/>
  <c r="I66" i="23"/>
  <c r="I67" i="23"/>
  <c r="I70" i="23" s="1"/>
  <c r="I71" i="23" s="1"/>
  <c r="J71" i="23" s="1"/>
  <c r="I69" i="23"/>
  <c r="I97" i="23" s="1"/>
  <c r="I92" i="23"/>
  <c r="BP37" i="23"/>
  <c r="BO32" i="23"/>
  <c r="BN34" i="23"/>
  <c r="BN35" i="23"/>
  <c r="BN38" i="23" s="1"/>
  <c r="BN39" i="23" s="1"/>
  <c r="BM40" i="23"/>
  <c r="BM36" i="23"/>
  <c r="BM44" i="23" s="1"/>
  <c r="BM42" i="23" s="1"/>
  <c r="BB37" i="23"/>
  <c r="BA32" i="23"/>
  <c r="AZ34" i="23"/>
  <c r="AZ35" i="23"/>
  <c r="AZ38" i="23" s="1"/>
  <c r="AZ39" i="23" s="1"/>
  <c r="AY40" i="23"/>
  <c r="AY36" i="23"/>
  <c r="AY44" i="23" s="1"/>
  <c r="AY42" i="23" s="1"/>
  <c r="AO37" i="23"/>
  <c r="AN32" i="23"/>
  <c r="AM35" i="23"/>
  <c r="AM38" i="23" s="1"/>
  <c r="AM39" i="23" s="1"/>
  <c r="AN39" i="23" s="1"/>
  <c r="F101" i="23"/>
  <c r="G101" i="23" s="1"/>
  <c r="H101" i="23" s="1"/>
  <c r="G104" i="23"/>
  <c r="F104" i="23"/>
  <c r="G72" i="23"/>
  <c r="F102" i="23"/>
  <c r="G74" i="23"/>
  <c r="F74" i="23"/>
  <c r="BM93" i="23"/>
  <c r="BM9" i="23" s="1"/>
  <c r="BL95" i="23"/>
  <c r="BL99" i="23" s="1"/>
  <c r="BL72" i="23"/>
  <c r="BM72" i="23" s="1"/>
  <c r="BM102" i="23" s="1"/>
  <c r="BL94" i="23"/>
  <c r="BL96" i="23" s="1"/>
  <c r="BL106" i="23" s="1"/>
  <c r="BL104" i="23" s="1"/>
  <c r="BL68" i="23"/>
  <c r="BL76" i="23" s="1"/>
  <c r="BL74" i="23" s="1"/>
  <c r="W41" i="23"/>
  <c r="W4" i="23" s="1"/>
  <c r="W43" i="23"/>
  <c r="W60" i="23"/>
  <c r="W58" i="23" s="1"/>
  <c r="W112" i="23"/>
  <c r="AA5" i="23" s="1"/>
  <c r="AB5" i="23" s="1"/>
  <c r="W115" i="23"/>
  <c r="AA7" i="23" s="1"/>
  <c r="AB7" i="23" s="1"/>
  <c r="W118" i="23"/>
  <c r="AA9" i="23" s="1"/>
  <c r="AB9" i="23" s="1"/>
  <c r="AY98" i="23"/>
  <c r="AK43" i="23"/>
  <c r="AK98" i="23"/>
  <c r="Z116" i="23"/>
  <c r="Z113" i="23"/>
  <c r="Z110" i="23"/>
  <c r="Z54" i="23"/>
  <c r="Z55" i="23" s="1"/>
  <c r="L116" i="23"/>
  <c r="L113" i="23"/>
  <c r="L110" i="23"/>
  <c r="L54" i="23"/>
  <c r="L55" i="23" s="1"/>
  <c r="J56" i="23"/>
  <c r="J52" i="23"/>
  <c r="J40" i="23"/>
  <c r="J36" i="23"/>
  <c r="J44" i="23" s="1"/>
  <c r="J42" i="23" s="1"/>
  <c r="AL40" i="23"/>
  <c r="AM40" i="23" s="1"/>
  <c r="AL36" i="23"/>
  <c r="AL44" i="23" s="1"/>
  <c r="AL42" i="23" s="1"/>
  <c r="BM97" i="23"/>
  <c r="AJ74" i="23"/>
  <c r="W97" i="23"/>
  <c r="W86" i="23"/>
  <c r="X86" i="23" s="1"/>
  <c r="Y86" i="23" s="1"/>
  <c r="BM86" i="23"/>
  <c r="BN86" i="23" s="1"/>
  <c r="BO86" i="23" s="1"/>
  <c r="AX74" i="23"/>
  <c r="AJ104" i="23"/>
  <c r="AX104" i="23"/>
  <c r="X42" i="23"/>
  <c r="I58" i="23"/>
  <c r="Z39" i="23"/>
  <c r="L39" i="23"/>
  <c r="AA48" i="23"/>
  <c r="AA51" i="23" s="1"/>
  <c r="AA32" i="23"/>
  <c r="AA35" i="23" s="1"/>
  <c r="AA38" i="23" s="1"/>
  <c r="Y34" i="23"/>
  <c r="Y50" i="23"/>
  <c r="M48" i="23"/>
  <c r="M51" i="23" s="1"/>
  <c r="M32" i="23"/>
  <c r="M35" i="23" s="1"/>
  <c r="M38" i="23" s="1"/>
  <c r="K50" i="23"/>
  <c r="K34" i="23"/>
  <c r="AW102" i="23"/>
  <c r="AX72" i="23"/>
  <c r="AI102" i="23"/>
  <c r="AJ72" i="23"/>
  <c r="BM85" i="23"/>
  <c r="BM83" i="23"/>
  <c r="W83" i="23"/>
  <c r="W85" i="23"/>
  <c r="I43" i="23"/>
  <c r="U102" i="23"/>
  <c r="BM40" i="18"/>
  <c r="BM41" i="18" s="1"/>
  <c r="BM4" i="18" s="1"/>
  <c r="BM36" i="18"/>
  <c r="BM44" i="18" s="1"/>
  <c r="BM42" i="18" s="1"/>
  <c r="BO32" i="18"/>
  <c r="BP37" i="18"/>
  <c r="AX104" i="22"/>
  <c r="AX102" i="22"/>
  <c r="BQ54" i="22"/>
  <c r="BQ55" i="22" s="1"/>
  <c r="BQ116" i="22"/>
  <c r="BQ110" i="22"/>
  <c r="BQ113" i="22"/>
  <c r="BC54" i="22"/>
  <c r="BC55" i="22" s="1"/>
  <c r="BC113" i="22"/>
  <c r="BC116" i="22"/>
  <c r="BC110" i="22"/>
  <c r="AO54" i="22"/>
  <c r="AO55" i="22" s="1"/>
  <c r="AO113" i="22"/>
  <c r="AO110" i="22"/>
  <c r="AO116" i="22"/>
  <c r="BM81" i="22"/>
  <c r="BM91" i="22" s="1"/>
  <c r="BM89" i="22" s="1"/>
  <c r="BM87" i="22"/>
  <c r="BN79" i="22"/>
  <c r="BO26" i="22"/>
  <c r="BR14" i="22"/>
  <c r="BQ15" i="22"/>
  <c r="BQ16" i="22"/>
  <c r="BP17" i="22"/>
  <c r="BP24" i="22" s="1"/>
  <c r="BP77" i="22" s="1"/>
  <c r="BP18" i="22"/>
  <c r="BP50" i="22" s="1"/>
  <c r="BO80" i="22"/>
  <c r="BO84" i="22" s="1"/>
  <c r="BO82" i="22"/>
  <c r="BO20" i="22"/>
  <c r="BO22" i="22"/>
  <c r="BO64" i="22" s="1"/>
  <c r="BO52" i="22"/>
  <c r="BO56" i="22"/>
  <c r="BN60" i="22"/>
  <c r="BN58" i="22" s="1"/>
  <c r="BN115" i="22"/>
  <c r="BN118" i="22"/>
  <c r="BN112" i="22"/>
  <c r="BN80" i="22"/>
  <c r="BN84" i="22" s="1"/>
  <c r="BN82" i="22"/>
  <c r="BN64" i="22"/>
  <c r="BM94" i="22"/>
  <c r="BM96" i="22" s="1"/>
  <c r="BM106" i="22" s="1"/>
  <c r="BM68" i="22"/>
  <c r="BM76" i="22" s="1"/>
  <c r="BD14" i="22"/>
  <c r="BC15" i="22"/>
  <c r="BC16" i="22"/>
  <c r="BB17" i="22"/>
  <c r="BB24" i="22" s="1"/>
  <c r="BB77" i="22" s="1"/>
  <c r="BB18" i="22"/>
  <c r="BB50" i="22" s="1"/>
  <c r="BA52" i="22"/>
  <c r="BA56" i="22"/>
  <c r="BA20" i="22"/>
  <c r="BA22" i="22" s="1"/>
  <c r="BA80" i="22"/>
  <c r="BA84" i="22" s="1"/>
  <c r="BA82" i="22"/>
  <c r="AZ80" i="22"/>
  <c r="AZ84" i="22" s="1"/>
  <c r="AZ82" i="22"/>
  <c r="AZ66" i="22"/>
  <c r="AZ67" i="22"/>
  <c r="AZ70" i="22" s="1"/>
  <c r="AZ69" i="22"/>
  <c r="AZ97" i="22" s="1"/>
  <c r="AZ92" i="22"/>
  <c r="AZ95" i="22" s="1"/>
  <c r="AZ99" i="22" s="1"/>
  <c r="AZ60" i="22"/>
  <c r="AZ58" i="22" s="1"/>
  <c r="AZ112" i="22"/>
  <c r="AZ115" i="22"/>
  <c r="AZ118" i="22"/>
  <c r="AY59" i="22"/>
  <c r="AY65" i="22"/>
  <c r="AY5" i="22" s="1"/>
  <c r="AY66" i="22"/>
  <c r="AY67" i="22"/>
  <c r="AY70" i="22" s="1"/>
  <c r="AY71" i="22" s="1"/>
  <c r="AZ71" i="22" s="1"/>
  <c r="AY92" i="22"/>
  <c r="AY69" i="22"/>
  <c r="AY97" i="22" s="1"/>
  <c r="AW102" i="22"/>
  <c r="AW101" i="22"/>
  <c r="AX101" i="22" s="1"/>
  <c r="AY81" i="22"/>
  <c r="AY91" i="22" s="1"/>
  <c r="AY89" i="22" s="1"/>
  <c r="AY87" i="22"/>
  <c r="AZ79" i="22"/>
  <c r="BA26" i="22"/>
  <c r="AL79" i="22"/>
  <c r="AM26" i="22"/>
  <c r="AK87" i="22"/>
  <c r="AK81" i="22"/>
  <c r="AK91" i="22" s="1"/>
  <c r="AK89" i="22" s="1"/>
  <c r="AP14" i="22"/>
  <c r="AO15" i="22"/>
  <c r="AO16" i="22"/>
  <c r="AN17" i="22"/>
  <c r="AN24" i="22" s="1"/>
  <c r="AN77" i="22" s="1"/>
  <c r="AN18" i="22"/>
  <c r="AN50" i="22"/>
  <c r="AM52" i="22"/>
  <c r="AM56" i="22"/>
  <c r="AM80" i="22"/>
  <c r="AM84" i="22" s="1"/>
  <c r="AM82" i="22"/>
  <c r="AM36" i="22"/>
  <c r="AM44" i="22" s="1"/>
  <c r="AM20" i="22"/>
  <c r="AM22" i="22"/>
  <c r="AM64" i="22" s="1"/>
  <c r="AL66" i="22"/>
  <c r="AL67" i="22"/>
  <c r="AL70" i="22" s="1"/>
  <c r="AL92" i="22"/>
  <c r="AL95" i="22" s="1"/>
  <c r="AL99" i="22" s="1"/>
  <c r="AL69" i="22"/>
  <c r="AL60" i="22"/>
  <c r="AL58" i="22" s="1"/>
  <c r="AL112" i="22"/>
  <c r="AL115" i="22"/>
  <c r="AL118" i="22"/>
  <c r="AL80" i="22"/>
  <c r="AL84" i="22" s="1"/>
  <c r="AL82" i="22"/>
  <c r="Y26" i="22"/>
  <c r="X79" i="22"/>
  <c r="W81" i="22"/>
  <c r="W91" i="22" s="1"/>
  <c r="W89" i="22" s="1"/>
  <c r="W87" i="22"/>
  <c r="W88" i="22"/>
  <c r="W90" i="22"/>
  <c r="AB14" i="22"/>
  <c r="AA15" i="22"/>
  <c r="AA16" i="22"/>
  <c r="Z18" i="22"/>
  <c r="Z50" i="22"/>
  <c r="Z34" i="22"/>
  <c r="Z17" i="22"/>
  <c r="Z24" i="22" s="1"/>
  <c r="Z77" i="22" s="1"/>
  <c r="Y80" i="22"/>
  <c r="Y84" i="22" s="1"/>
  <c r="Y82" i="22"/>
  <c r="Y20" i="22"/>
  <c r="Y22" i="22"/>
  <c r="Y64" i="22" s="1"/>
  <c r="X80" i="22"/>
  <c r="X84" i="22" s="1"/>
  <c r="X82" i="22"/>
  <c r="W65" i="22"/>
  <c r="W5" i="22" s="1"/>
  <c r="W66" i="22"/>
  <c r="W67" i="22"/>
  <c r="W70" i="22" s="1"/>
  <c r="W71" i="22" s="1"/>
  <c r="W69" i="22"/>
  <c r="W97" i="22" s="1"/>
  <c r="W92" i="22"/>
  <c r="K26" i="22"/>
  <c r="J79" i="22"/>
  <c r="I81" i="22"/>
  <c r="I91" i="22" s="1"/>
  <c r="I89" i="22" s="1"/>
  <c r="I87" i="22"/>
  <c r="N14" i="22"/>
  <c r="M15" i="22"/>
  <c r="M16" i="22"/>
  <c r="L18" i="22"/>
  <c r="L50" i="22"/>
  <c r="L34" i="22"/>
  <c r="L17" i="22"/>
  <c r="L24" i="22" s="1"/>
  <c r="L77" i="22" s="1"/>
  <c r="K80" i="22"/>
  <c r="K84" i="22" s="1"/>
  <c r="K82" i="22"/>
  <c r="K52" i="22"/>
  <c r="K20" i="22"/>
  <c r="K22" i="22" s="1"/>
  <c r="K64" i="22" s="1"/>
  <c r="K36" i="22"/>
  <c r="K44" i="22" s="1"/>
  <c r="J64" i="22"/>
  <c r="I94" i="22"/>
  <c r="I96" i="22" s="1"/>
  <c r="I106" i="22" s="1"/>
  <c r="I68" i="22"/>
  <c r="I76" i="22" s="1"/>
  <c r="N5" i="22"/>
  <c r="N7" i="22"/>
  <c r="N9" i="22"/>
  <c r="BP37" i="22"/>
  <c r="BO32" i="22"/>
  <c r="BN34" i="22"/>
  <c r="BN35" i="22"/>
  <c r="BN38" i="22" s="1"/>
  <c r="BN39" i="22" s="1"/>
  <c r="BM40" i="22"/>
  <c r="BM36" i="22"/>
  <c r="BM44" i="22" s="1"/>
  <c r="BM42" i="22" s="1"/>
  <c r="BB37" i="22"/>
  <c r="BA32" i="22"/>
  <c r="AZ34" i="22"/>
  <c r="AZ35" i="22"/>
  <c r="AZ38" i="22" s="1"/>
  <c r="AZ39" i="22" s="1"/>
  <c r="AY40" i="22"/>
  <c r="AY36" i="22"/>
  <c r="AY44" i="22" s="1"/>
  <c r="AY42" i="22" s="1"/>
  <c r="AO37" i="22"/>
  <c r="AN32" i="22"/>
  <c r="AM35" i="22"/>
  <c r="AM38" i="22" s="1"/>
  <c r="AM39" i="22" s="1"/>
  <c r="BJ101" i="22"/>
  <c r="BK101" i="22" s="1"/>
  <c r="BK72" i="22"/>
  <c r="BJ102" i="22"/>
  <c r="BK104" i="22"/>
  <c r="BJ104" i="22"/>
  <c r="BK74" i="22"/>
  <c r="BJ74" i="22"/>
  <c r="AH101" i="22"/>
  <c r="AI101" i="22" s="1"/>
  <c r="AI104" i="22"/>
  <c r="AH104" i="22"/>
  <c r="AI72" i="22"/>
  <c r="AI102" i="22" s="1"/>
  <c r="AH102" i="22"/>
  <c r="AI74" i="22"/>
  <c r="AH74" i="22"/>
  <c r="T101" i="22"/>
  <c r="U101" i="22" s="1"/>
  <c r="V101" i="22" s="1"/>
  <c r="U104" i="22"/>
  <c r="T104" i="22"/>
  <c r="U72" i="22"/>
  <c r="T102" i="22"/>
  <c r="U74" i="22"/>
  <c r="T74" i="22"/>
  <c r="G19" i="21"/>
  <c r="N8" i="22"/>
  <c r="G15" i="21"/>
  <c r="N4" i="22"/>
  <c r="G17" i="21"/>
  <c r="N6" i="22"/>
  <c r="F101" i="22"/>
  <c r="G101" i="22" s="1"/>
  <c r="G72" i="22"/>
  <c r="F102" i="22"/>
  <c r="G104" i="22"/>
  <c r="F104" i="22"/>
  <c r="G74" i="22"/>
  <c r="F74" i="22"/>
  <c r="BL72" i="22"/>
  <c r="BL94" i="22"/>
  <c r="BL96" i="22" s="1"/>
  <c r="BL106" i="22" s="1"/>
  <c r="BL104" i="22" s="1"/>
  <c r="BL68" i="22"/>
  <c r="BL76" i="22" s="1"/>
  <c r="BL74" i="22" s="1"/>
  <c r="AJ72" i="22"/>
  <c r="AJ94" i="22"/>
  <c r="AJ96" i="22" s="1"/>
  <c r="AJ106" i="22" s="1"/>
  <c r="AJ104" i="22" s="1"/>
  <c r="AJ68" i="22"/>
  <c r="AJ76" i="22" s="1"/>
  <c r="AJ74" i="22" s="1"/>
  <c r="W43" i="22"/>
  <c r="W57" i="22"/>
  <c r="W60" i="22"/>
  <c r="W58" i="22" s="1"/>
  <c r="W112" i="22"/>
  <c r="AA5" i="22" s="1"/>
  <c r="AB5" i="22" s="1"/>
  <c r="W115" i="22"/>
  <c r="AA7" i="22" s="1"/>
  <c r="AB7" i="22" s="1"/>
  <c r="W118" i="22"/>
  <c r="AA9" i="22" s="1"/>
  <c r="AB9" i="22" s="1"/>
  <c r="H94" i="22"/>
  <c r="H96" i="22" s="1"/>
  <c r="H106" i="22" s="1"/>
  <c r="H104" i="22" s="1"/>
  <c r="H72" i="22"/>
  <c r="H68" i="22"/>
  <c r="H76" i="22" s="1"/>
  <c r="H74" i="22" s="1"/>
  <c r="AK43" i="22"/>
  <c r="AK92" i="22"/>
  <c r="AK95" i="22" s="1"/>
  <c r="AK99" i="22" s="1"/>
  <c r="AK69" i="22"/>
  <c r="AK97" i="22" s="1"/>
  <c r="AK67" i="22"/>
  <c r="AK70" i="22" s="1"/>
  <c r="AK71" i="22" s="1"/>
  <c r="AL71" i="22" s="1"/>
  <c r="AK66" i="22"/>
  <c r="Z116" i="22"/>
  <c r="Z113" i="22"/>
  <c r="Z110" i="22"/>
  <c r="Z54" i="22"/>
  <c r="Z55" i="22" s="1"/>
  <c r="X40" i="22"/>
  <c r="X36" i="22"/>
  <c r="X44" i="22" s="1"/>
  <c r="X42" i="22" s="1"/>
  <c r="X56" i="22"/>
  <c r="X52" i="22"/>
  <c r="L116" i="22"/>
  <c r="L110" i="22"/>
  <c r="L113" i="22"/>
  <c r="L54" i="22"/>
  <c r="L55" i="22" s="1"/>
  <c r="J40" i="22"/>
  <c r="K40" i="22" s="1"/>
  <c r="J36" i="22"/>
  <c r="J44" i="22" s="1"/>
  <c r="J42" i="22" s="1"/>
  <c r="J56" i="22"/>
  <c r="K56" i="22" s="1"/>
  <c r="J52" i="22"/>
  <c r="AL40" i="22"/>
  <c r="AM40" i="22" s="1"/>
  <c r="AL36" i="22"/>
  <c r="AL44" i="22" s="1"/>
  <c r="AL42" i="22" s="1"/>
  <c r="I97" i="22"/>
  <c r="I86" i="22"/>
  <c r="J86" i="22" s="1"/>
  <c r="K86" i="22" s="1"/>
  <c r="Z39" i="22"/>
  <c r="L39" i="22"/>
  <c r="AX74" i="22"/>
  <c r="BM90" i="22"/>
  <c r="BM88" i="22"/>
  <c r="AA48" i="22"/>
  <c r="AA51" i="22" s="1"/>
  <c r="AA32" i="22"/>
  <c r="AA35" i="22" s="1"/>
  <c r="AA38" i="22" s="1"/>
  <c r="Y50" i="22"/>
  <c r="Y34" i="22"/>
  <c r="X64" i="22"/>
  <c r="I90" i="22"/>
  <c r="I88" i="22"/>
  <c r="M32" i="22"/>
  <c r="M35" i="22" s="1"/>
  <c r="M38" i="22" s="1"/>
  <c r="M48" i="22"/>
  <c r="M51" i="22" s="1"/>
  <c r="BL95" i="22"/>
  <c r="BL99" i="22" s="1"/>
  <c r="BM100" i="22" s="1"/>
  <c r="BM93" i="22"/>
  <c r="BM9" i="22" s="1"/>
  <c r="BM98" i="22"/>
  <c r="AK98" i="22"/>
  <c r="AJ95" i="22"/>
  <c r="AJ99" i="22" s="1"/>
  <c r="AK93" i="22"/>
  <c r="AK9" i="22" s="1"/>
  <c r="I85" i="22"/>
  <c r="I83" i="22"/>
  <c r="H95" i="22"/>
  <c r="H99" i="22" s="1"/>
  <c r="I100" i="22" s="1"/>
  <c r="I93" i="22"/>
  <c r="I9" i="22" s="1"/>
  <c r="I98" i="22"/>
  <c r="W98" i="22"/>
  <c r="AY98" i="22"/>
  <c r="BP18" i="18"/>
  <c r="BP17" i="18"/>
  <c r="BP24" i="18" s="1"/>
  <c r="BP77" i="18" s="1"/>
  <c r="BP50" i="18"/>
  <c r="BP54" i="18"/>
  <c r="BP55" i="18" s="1"/>
  <c r="BP113" i="18"/>
  <c r="BP110" i="18"/>
  <c r="BP116" i="18"/>
  <c r="BQ16" i="18"/>
  <c r="BR14" i="18"/>
  <c r="BQ15" i="18"/>
  <c r="BQ48" i="18"/>
  <c r="BQ51" i="18" s="1"/>
  <c r="BO77" i="18"/>
  <c r="BO20" i="18"/>
  <c r="BO22" i="18"/>
  <c r="BO64" i="18" s="1"/>
  <c r="BO52" i="18"/>
  <c r="BN64" i="18"/>
  <c r="BM83" i="18"/>
  <c r="BM86" i="18"/>
  <c r="BN86" i="18" s="1"/>
  <c r="BM85" i="18"/>
  <c r="BM68" i="18"/>
  <c r="BM76" i="18" s="1"/>
  <c r="BM94" i="18"/>
  <c r="BM96" i="18" s="1"/>
  <c r="BM106" i="18" s="1"/>
  <c r="BK102" i="18"/>
  <c r="BK101" i="18"/>
  <c r="BM81" i="18"/>
  <c r="BM91" i="18" s="1"/>
  <c r="BM89" i="18" s="1"/>
  <c r="BM87" i="18"/>
  <c r="BN79" i="18"/>
  <c r="BO26" i="18"/>
  <c r="BM88" i="18"/>
  <c r="BM90" i="18"/>
  <c r="BL68" i="18"/>
  <c r="BL76" i="18" s="1"/>
  <c r="BL74" i="18" s="1"/>
  <c r="BL94" i="18"/>
  <c r="BL96" i="18" s="1"/>
  <c r="BL106" i="18" s="1"/>
  <c r="BL104" i="18" s="1"/>
  <c r="BL72" i="18"/>
  <c r="BN40" i="18"/>
  <c r="BN36" i="18"/>
  <c r="BN44" i="18" s="1"/>
  <c r="BN42" i="18" s="1"/>
  <c r="BN56" i="18"/>
  <c r="BO56" i="18" s="1"/>
  <c r="BN52" i="18"/>
  <c r="BM58" i="18"/>
  <c r="BM98" i="18"/>
  <c r="BL95" i="18"/>
  <c r="BL99" i="18" s="1"/>
  <c r="BM100" i="18" s="1"/>
  <c r="BM93" i="18"/>
  <c r="BM9" i="18" s="1"/>
  <c r="BM43" i="18"/>
  <c r="BA26" i="18"/>
  <c r="AZ79" i="18"/>
  <c r="AY81" i="18"/>
  <c r="AY91" i="18" s="1"/>
  <c r="AY89" i="18" s="1"/>
  <c r="AY87" i="18"/>
  <c r="AY90" i="18"/>
  <c r="AY88" i="18"/>
  <c r="BA80" i="18"/>
  <c r="BA84" i="18" s="1"/>
  <c r="BA82" i="18"/>
  <c r="BA20" i="18"/>
  <c r="BA22" i="18" s="1"/>
  <c r="BA64" i="18" s="1"/>
  <c r="BA36" i="18"/>
  <c r="BA44" i="18" s="1"/>
  <c r="BA42" i="18" s="1"/>
  <c r="BA40" i="18"/>
  <c r="BA52" i="18"/>
  <c r="BA56" i="18"/>
  <c r="BB110" i="18"/>
  <c r="BB113" i="18"/>
  <c r="BB116" i="18"/>
  <c r="BB54" i="18"/>
  <c r="BB55" i="18" s="1"/>
  <c r="BC32" i="18"/>
  <c r="BC35" i="18" s="1"/>
  <c r="BC38" i="18" s="1"/>
  <c r="BC39" i="18" s="1"/>
  <c r="BC48" i="18"/>
  <c r="BC51" i="18" s="1"/>
  <c r="BD14" i="18"/>
  <c r="BC15" i="18"/>
  <c r="BC16" i="18"/>
  <c r="BB18" i="18"/>
  <c r="BB17" i="18"/>
  <c r="BB24" i="18" s="1"/>
  <c r="BB77" i="18" s="1"/>
  <c r="BB34" i="18"/>
  <c r="BB50" i="18"/>
  <c r="AZ82" i="18"/>
  <c r="AZ80" i="18"/>
  <c r="AZ84" i="18" s="1"/>
  <c r="AZ60" i="18"/>
  <c r="AZ58" i="18" s="1"/>
  <c r="AZ112" i="18"/>
  <c r="AZ115" i="18"/>
  <c r="AZ118" i="18"/>
  <c r="AZ66" i="18"/>
  <c r="AZ67" i="18"/>
  <c r="AZ70" i="18" s="1"/>
  <c r="AZ69" i="18"/>
  <c r="AZ97" i="18" s="1"/>
  <c r="AZ92" i="18"/>
  <c r="AZ95" i="18" s="1"/>
  <c r="AZ99" i="18" s="1"/>
  <c r="AX72" i="18"/>
  <c r="AX102" i="18" s="1"/>
  <c r="AX68" i="18"/>
  <c r="AX76" i="18" s="1"/>
  <c r="AX74" i="18" s="1"/>
  <c r="AX94" i="18"/>
  <c r="AX96" i="18" s="1"/>
  <c r="AX106" i="18" s="1"/>
  <c r="AX104" i="18" s="1"/>
  <c r="AX95" i="18"/>
  <c r="AX99" i="18" s="1"/>
  <c r="AY92" i="18"/>
  <c r="AY69" i="18"/>
  <c r="AY97" i="18" s="1"/>
  <c r="AY67" i="18"/>
  <c r="AY70" i="18" s="1"/>
  <c r="AY71" i="18" s="1"/>
  <c r="AZ71" i="18" s="1"/>
  <c r="AY66" i="18"/>
  <c r="AY65" i="18"/>
  <c r="AY5" i="18" s="1"/>
  <c r="AW102" i="18"/>
  <c r="AK81" i="18"/>
  <c r="AK91" i="18" s="1"/>
  <c r="AK89" i="18" s="1"/>
  <c r="AK87" i="18"/>
  <c r="AM26" i="18"/>
  <c r="AL79" i="18"/>
  <c r="AM80" i="18"/>
  <c r="AM84" i="18" s="1"/>
  <c r="AM82" i="18"/>
  <c r="AM20" i="18"/>
  <c r="AM22" i="18" s="1"/>
  <c r="AM64" i="18" s="1"/>
  <c r="AM36" i="18"/>
  <c r="AM44" i="18" s="1"/>
  <c r="AM42" i="18" s="1"/>
  <c r="AM40" i="18"/>
  <c r="AM52" i="18"/>
  <c r="AM56" i="18"/>
  <c r="AN54" i="18"/>
  <c r="AN110" i="18"/>
  <c r="AN113" i="18"/>
  <c r="AN116" i="18"/>
  <c r="AO48" i="18"/>
  <c r="AO51" i="18" s="1"/>
  <c r="AP14" i="18"/>
  <c r="AO15" i="18"/>
  <c r="AO16" i="18"/>
  <c r="AO32" i="18"/>
  <c r="AO35" i="18" s="1"/>
  <c r="AO38" i="18" s="1"/>
  <c r="AO39" i="18" s="1"/>
  <c r="AN18" i="18"/>
  <c r="AN50" i="18"/>
  <c r="AN17" i="18"/>
  <c r="AN24" i="18" s="1"/>
  <c r="AN77" i="18" s="1"/>
  <c r="AN34" i="18"/>
  <c r="AL80" i="18"/>
  <c r="AL84" i="18" s="1"/>
  <c r="AL82" i="18"/>
  <c r="AL64" i="18"/>
  <c r="AL60" i="18"/>
  <c r="AL118" i="18"/>
  <c r="AL112" i="18"/>
  <c r="AL115" i="18"/>
  <c r="AK94" i="18"/>
  <c r="AK96" i="18" s="1"/>
  <c r="AK106" i="18" s="1"/>
  <c r="AK68" i="18"/>
  <c r="AK76" i="18" s="1"/>
  <c r="AJ72" i="18"/>
  <c r="AJ94" i="18"/>
  <c r="AJ96" i="18" s="1"/>
  <c r="AJ106" i="18" s="1"/>
  <c r="AJ104" i="18" s="1"/>
  <c r="AJ68" i="18"/>
  <c r="AJ76" i="18" s="1"/>
  <c r="AJ74" i="18" s="1"/>
  <c r="AK98" i="18"/>
  <c r="AK93" i="18"/>
  <c r="AK9" i="18" s="1"/>
  <c r="AJ95" i="18"/>
  <c r="AJ99" i="18" s="1"/>
  <c r="AK41" i="18"/>
  <c r="AK4" i="18" s="1"/>
  <c r="E10" i="21" s="1"/>
  <c r="AK43" i="18"/>
  <c r="AK57" i="18"/>
  <c r="AK60" i="18"/>
  <c r="AK58" i="18" s="1"/>
  <c r="AK115" i="18"/>
  <c r="AO7" i="18" s="1"/>
  <c r="AP7" i="18" s="1"/>
  <c r="AK112" i="18"/>
  <c r="AO5" i="18" s="1"/>
  <c r="AP5" i="18" s="1"/>
  <c r="AK118" i="18"/>
  <c r="AO9" i="18" s="1"/>
  <c r="AP9" i="18" s="1"/>
  <c r="AM55" i="18"/>
  <c r="AN55" i="18" s="1"/>
  <c r="AL42" i="18"/>
  <c r="AI102" i="18"/>
  <c r="Y26" i="18"/>
  <c r="X79" i="18"/>
  <c r="W87" i="18"/>
  <c r="W81" i="18"/>
  <c r="W91" i="18" s="1"/>
  <c r="W89" i="18" s="1"/>
  <c r="X80" i="18"/>
  <c r="X84" i="18" s="1"/>
  <c r="X82" i="18"/>
  <c r="X66" i="18"/>
  <c r="X69" i="18"/>
  <c r="X92" i="18"/>
  <c r="X95" i="18" s="1"/>
  <c r="X99" i="18" s="1"/>
  <c r="X67" i="18"/>
  <c r="X70" i="18" s="1"/>
  <c r="X112" i="18"/>
  <c r="X60" i="18"/>
  <c r="X58" i="18" s="1"/>
  <c r="X115" i="18"/>
  <c r="X118" i="18"/>
  <c r="Z17" i="18"/>
  <c r="Z24" i="18" s="1"/>
  <c r="Z77" i="18" s="1"/>
  <c r="Z50" i="18"/>
  <c r="Z18" i="18"/>
  <c r="Z34" i="18"/>
  <c r="AA32" i="18"/>
  <c r="AA35" i="18" s="1"/>
  <c r="AA38" i="18" s="1"/>
  <c r="AA39" i="18" s="1"/>
  <c r="AA48" i="18"/>
  <c r="AA51" i="18" s="1"/>
  <c r="AA15" i="18"/>
  <c r="AB14" i="18"/>
  <c r="AA16" i="18"/>
  <c r="Z54" i="18"/>
  <c r="Z55" i="18" s="1"/>
  <c r="Z110" i="18"/>
  <c r="Z113" i="18"/>
  <c r="Z116" i="18"/>
  <c r="Y82" i="18"/>
  <c r="Y80" i="18"/>
  <c r="Y84" i="18" s="1"/>
  <c r="Y56" i="18"/>
  <c r="Y52" i="18"/>
  <c r="Y20" i="18"/>
  <c r="Y22" i="18"/>
  <c r="Y64" i="18" s="1"/>
  <c r="Y36" i="18"/>
  <c r="Y44" i="18" s="1"/>
  <c r="Y42" i="18" s="1"/>
  <c r="Y40" i="18"/>
  <c r="W65" i="18"/>
  <c r="W5" i="18" s="1"/>
  <c r="W66" i="18"/>
  <c r="W92" i="18"/>
  <c r="W67" i="18"/>
  <c r="W70" i="18" s="1"/>
  <c r="W71" i="18" s="1"/>
  <c r="X71" i="18" s="1"/>
  <c r="W69" i="18"/>
  <c r="W97" i="18" s="1"/>
  <c r="W98" i="18" s="1"/>
  <c r="V104" i="18"/>
  <c r="V74" i="18"/>
  <c r="U102" i="18"/>
  <c r="V72" i="18"/>
  <c r="I87" i="18"/>
  <c r="I81" i="18"/>
  <c r="I91" i="18" s="1"/>
  <c r="I89" i="18" s="1"/>
  <c r="K26" i="18"/>
  <c r="J79" i="18"/>
  <c r="I88" i="18"/>
  <c r="I90" i="18"/>
  <c r="M15" i="18"/>
  <c r="M16" i="18"/>
  <c r="N14" i="18"/>
  <c r="M32" i="18"/>
  <c r="M35" i="18" s="1"/>
  <c r="M38" i="18" s="1"/>
  <c r="M39" i="18" s="1"/>
  <c r="M48" i="18"/>
  <c r="M51" i="18" s="1"/>
  <c r="L17" i="18"/>
  <c r="L24" i="18" s="1"/>
  <c r="L77" i="18" s="1"/>
  <c r="L18" i="18"/>
  <c r="L54" i="18"/>
  <c r="L55" i="18" s="1"/>
  <c r="L113" i="18"/>
  <c r="L116" i="18"/>
  <c r="L110" i="18"/>
  <c r="K82" i="18"/>
  <c r="K80" i="18"/>
  <c r="K84" i="18" s="1"/>
  <c r="K20" i="18"/>
  <c r="K22" i="18"/>
  <c r="K64" i="18" s="1"/>
  <c r="J66" i="18"/>
  <c r="J69" i="18"/>
  <c r="J97" i="18" s="1"/>
  <c r="J67" i="18"/>
  <c r="J70" i="18" s="1"/>
  <c r="J92" i="18"/>
  <c r="J95" i="18" s="1"/>
  <c r="J99" i="18" s="1"/>
  <c r="F101" i="18"/>
  <c r="G101" i="18" s="1"/>
  <c r="H101" i="18" s="1"/>
  <c r="G74" i="18"/>
  <c r="F74" i="18"/>
  <c r="G104" i="18"/>
  <c r="F104" i="18"/>
  <c r="G72" i="18"/>
  <c r="F102" i="18"/>
  <c r="I57" i="18"/>
  <c r="I60" i="18"/>
  <c r="I58" i="18" s="1"/>
  <c r="I118" i="18"/>
  <c r="M9" i="18" s="1"/>
  <c r="I112" i="18"/>
  <c r="M5" i="18" s="1"/>
  <c r="I115" i="18"/>
  <c r="M7" i="18" s="1"/>
  <c r="I41" i="18"/>
  <c r="I4" i="18" s="1"/>
  <c r="E8" i="21" s="1"/>
  <c r="J40" i="18"/>
  <c r="J36" i="18"/>
  <c r="J44" i="18" s="1"/>
  <c r="J42" i="18" s="1"/>
  <c r="J52" i="18"/>
  <c r="J56" i="18"/>
  <c r="I64" i="18"/>
  <c r="I23" i="18"/>
  <c r="I86" i="18"/>
  <c r="J86" i="18" s="1"/>
  <c r="K86" i="18" s="1"/>
  <c r="K34" i="18"/>
  <c r="K50" i="18"/>
  <c r="I83" i="18"/>
  <c r="I85" i="18"/>
  <c r="I59" i="18"/>
  <c r="I92" i="36"/>
  <c r="I65" i="36"/>
  <c r="I98" i="36"/>
  <c r="F102" i="36"/>
  <c r="K64" i="36"/>
  <c r="J69" i="36"/>
  <c r="J97" i="36" s="1"/>
  <c r="J67" i="36"/>
  <c r="J70" i="36" s="1"/>
  <c r="J71" i="36" s="1"/>
  <c r="J66" i="36"/>
  <c r="J94" i="36" s="1"/>
  <c r="M18" i="36"/>
  <c r="M17" i="36"/>
  <c r="M24" i="36" s="1"/>
  <c r="M77" i="36" s="1"/>
  <c r="L20" i="36"/>
  <c r="L22" i="36" s="1"/>
  <c r="L64" i="36" s="1"/>
  <c r="L92" i="36" s="1"/>
  <c r="G72" i="36"/>
  <c r="I87" i="36"/>
  <c r="I88" i="36" s="1"/>
  <c r="I81" i="36"/>
  <c r="I91" i="36" s="1"/>
  <c r="I89" i="36" s="1"/>
  <c r="I90" i="36" s="1"/>
  <c r="K56" i="36"/>
  <c r="K52" i="36"/>
  <c r="L50" i="36"/>
  <c r="I95" i="36"/>
  <c r="I99" i="36" s="1"/>
  <c r="N48" i="36"/>
  <c r="N49" i="36" s="1"/>
  <c r="N15" i="36"/>
  <c r="N16" i="36"/>
  <c r="N32" i="36"/>
  <c r="N33" i="36" s="1"/>
  <c r="M116" i="36"/>
  <c r="M113" i="36"/>
  <c r="M110" i="36"/>
  <c r="M54" i="36"/>
  <c r="M55" i="36" s="1"/>
  <c r="M39" i="36"/>
  <c r="K26" i="36"/>
  <c r="K79" i="36" s="1"/>
  <c r="L34" i="36"/>
  <c r="K80" i="36"/>
  <c r="K84" i="36" s="1"/>
  <c r="K86" i="36" s="1"/>
  <c r="K82" i="36"/>
  <c r="I96" i="36"/>
  <c r="I106" i="36" s="1"/>
  <c r="I104" i="36" s="1"/>
  <c r="I68" i="36"/>
  <c r="I76" i="36" s="1"/>
  <c r="I74" i="36" s="1"/>
  <c r="J115" i="36"/>
  <c r="J112" i="36"/>
  <c r="J118" i="36"/>
  <c r="J60" i="36"/>
  <c r="J58" i="36" s="1"/>
  <c r="M37" i="19"/>
  <c r="M35" i="19"/>
  <c r="M36" i="19"/>
  <c r="K40" i="19"/>
  <c r="H40" i="19"/>
  <c r="L40" i="19" s="1"/>
  <c r="H39" i="19"/>
  <c r="L39" i="19" s="1"/>
  <c r="K39" i="19"/>
  <c r="M39" i="19" s="1"/>
  <c r="H41" i="19"/>
  <c r="L41" i="19" s="1"/>
  <c r="K41" i="19"/>
  <c r="M12" i="13"/>
  <c r="M14" i="13" s="1"/>
  <c r="L14" i="13"/>
  <c r="J37" i="13"/>
  <c r="I40" i="13"/>
  <c r="I31" i="13"/>
  <c r="H34" i="13"/>
  <c r="I27" i="13"/>
  <c r="I28" i="13"/>
  <c r="J25" i="13"/>
  <c r="J19" i="13"/>
  <c r="I21" i="13"/>
  <c r="I22" i="13"/>
  <c r="H15" i="13"/>
  <c r="H16" i="13"/>
  <c r="H17" i="13" s="1"/>
  <c r="I13" i="13"/>
  <c r="BC55" i="24" l="1"/>
  <c r="AO55" i="24"/>
  <c r="BQ55" i="24"/>
  <c r="BQ55" i="27"/>
  <c r="H12" i="21"/>
  <c r="AX101" i="35"/>
  <c r="AY101" i="35" s="1"/>
  <c r="AK104" i="35"/>
  <c r="AK74" i="35"/>
  <c r="BR48" i="35"/>
  <c r="BR15" i="35"/>
  <c r="BR16" i="35"/>
  <c r="BQ17" i="35"/>
  <c r="BQ24" i="35" s="1"/>
  <c r="BQ77" i="35" s="1"/>
  <c r="BQ18" i="35"/>
  <c r="BQ50" i="35"/>
  <c r="BP80" i="35"/>
  <c r="BP84" i="35" s="1"/>
  <c r="BP82" i="35"/>
  <c r="BP20" i="35"/>
  <c r="BP22" i="35"/>
  <c r="BP64" i="35" s="1"/>
  <c r="BP52" i="35"/>
  <c r="BP56" i="35"/>
  <c r="BO80" i="35"/>
  <c r="BO84" i="35" s="1"/>
  <c r="BO82" i="35"/>
  <c r="BO64" i="35"/>
  <c r="BO60" i="35"/>
  <c r="BO58" i="35" s="1"/>
  <c r="BO112" i="35"/>
  <c r="BO115" i="35"/>
  <c r="BO118" i="35"/>
  <c r="BN94" i="35"/>
  <c r="BN96" i="35" s="1"/>
  <c r="BN106" i="35" s="1"/>
  <c r="BN68" i="35"/>
  <c r="BN76" i="35" s="1"/>
  <c r="BM94" i="35"/>
  <c r="BM96" i="35" s="1"/>
  <c r="BM106" i="35" s="1"/>
  <c r="BM104" i="35" s="1"/>
  <c r="BM72" i="35"/>
  <c r="BN72" i="35" s="1"/>
  <c r="BM68" i="35"/>
  <c r="BM76" i="35" s="1"/>
  <c r="BM74" i="35" s="1"/>
  <c r="BM98" i="35"/>
  <c r="BM93" i="35"/>
  <c r="BM9" i="35" s="1"/>
  <c r="M12" i="21" s="1"/>
  <c r="BM95" i="35"/>
  <c r="BM99" i="35" s="1"/>
  <c r="BP26" i="35"/>
  <c r="BO79" i="35"/>
  <c r="BN81" i="35"/>
  <c r="BN91" i="35" s="1"/>
  <c r="BN89" i="35" s="1"/>
  <c r="BN87" i="35"/>
  <c r="BD48" i="35"/>
  <c r="BD15" i="35"/>
  <c r="BD16" i="35"/>
  <c r="BC17" i="35"/>
  <c r="BC24" i="35" s="1"/>
  <c r="BC77" i="35" s="1"/>
  <c r="BC18" i="35"/>
  <c r="BC50" i="35"/>
  <c r="BB80" i="35"/>
  <c r="BB84" i="35" s="1"/>
  <c r="BB82" i="35"/>
  <c r="BB20" i="35"/>
  <c r="BB22" i="35"/>
  <c r="BB64" i="35" s="1"/>
  <c r="BB52" i="35"/>
  <c r="BB56" i="35"/>
  <c r="BA82" i="35"/>
  <c r="BA80" i="35"/>
  <c r="BA84" i="35" s="1"/>
  <c r="BA66" i="35"/>
  <c r="BA67" i="35"/>
  <c r="BA70" i="35" s="1"/>
  <c r="BA69" i="35"/>
  <c r="BA97" i="35" s="1"/>
  <c r="BA92" i="35"/>
  <c r="BA95" i="35" s="1"/>
  <c r="BA99" i="35" s="1"/>
  <c r="BA60" i="35"/>
  <c r="BA58" i="35" s="1"/>
  <c r="BA112" i="35"/>
  <c r="BA115" i="35"/>
  <c r="BA118" i="35"/>
  <c r="AZ66" i="35"/>
  <c r="AZ67" i="35"/>
  <c r="AZ70" i="35" s="1"/>
  <c r="AZ71" i="35" s="1"/>
  <c r="BA71" i="35" s="1"/>
  <c r="AZ69" i="35"/>
  <c r="AZ97" i="35" s="1"/>
  <c r="AZ92" i="35"/>
  <c r="BB26" i="35"/>
  <c r="BA79" i="35"/>
  <c r="AZ81" i="35"/>
  <c r="AZ91" i="35" s="1"/>
  <c r="AZ89" i="35" s="1"/>
  <c r="AZ87" i="35"/>
  <c r="AN26" i="35"/>
  <c r="AM79" i="35"/>
  <c r="AL87" i="35"/>
  <c r="AL81" i="35"/>
  <c r="AL91" i="35" s="1"/>
  <c r="AL89" i="35" s="1"/>
  <c r="AP48" i="35"/>
  <c r="AP15" i="35"/>
  <c r="AP16" i="35"/>
  <c r="AO17" i="35"/>
  <c r="AO24" i="35" s="1"/>
  <c r="AO77" i="35" s="1"/>
  <c r="AO18" i="35"/>
  <c r="AO50" i="35"/>
  <c r="AN80" i="35"/>
  <c r="AN84" i="35" s="1"/>
  <c r="AN82" i="35"/>
  <c r="AN20" i="35"/>
  <c r="AN22" i="35"/>
  <c r="AN64" i="35" s="1"/>
  <c r="AN52" i="35"/>
  <c r="AN56" i="35"/>
  <c r="AM66" i="35"/>
  <c r="AM67" i="35"/>
  <c r="AM70" i="35" s="1"/>
  <c r="AM69" i="35"/>
  <c r="AM97" i="35" s="1"/>
  <c r="AM92" i="35"/>
  <c r="AM95" i="35" s="1"/>
  <c r="AM99" i="35" s="1"/>
  <c r="AM60" i="35"/>
  <c r="AM58" i="35" s="1"/>
  <c r="AM112" i="35"/>
  <c r="AM115" i="35"/>
  <c r="AM118" i="35"/>
  <c r="AL86" i="35"/>
  <c r="AM86" i="35" s="1"/>
  <c r="AN86" i="35" s="1"/>
  <c r="AL66" i="35"/>
  <c r="AL67" i="35"/>
  <c r="AL70" i="35" s="1"/>
  <c r="AL71" i="35" s="1"/>
  <c r="AM71" i="35" s="1"/>
  <c r="AL69" i="35"/>
  <c r="AL97" i="35" s="1"/>
  <c r="AL92" i="35"/>
  <c r="AK105" i="35"/>
  <c r="AK75" i="35"/>
  <c r="AJ101" i="35"/>
  <c r="AK101" i="35" s="1"/>
  <c r="AK100" i="35"/>
  <c r="W88" i="35"/>
  <c r="W90" i="35"/>
  <c r="Y79" i="35"/>
  <c r="Z26" i="35"/>
  <c r="X81" i="35"/>
  <c r="X91" i="35" s="1"/>
  <c r="X89" i="35" s="1"/>
  <c r="X87" i="35"/>
  <c r="AB32" i="35"/>
  <c r="AB48" i="35"/>
  <c r="AB15" i="35"/>
  <c r="AB16" i="35"/>
  <c r="AA17" i="35"/>
  <c r="AA24" i="35" s="1"/>
  <c r="AA77" i="35" s="1"/>
  <c r="AA18" i="35"/>
  <c r="AA50" i="35"/>
  <c r="AA34" i="35"/>
  <c r="Z80" i="35"/>
  <c r="Z84" i="35" s="1"/>
  <c r="Z82" i="35"/>
  <c r="Z20" i="35"/>
  <c r="Z22" i="35"/>
  <c r="Z64" i="35" s="1"/>
  <c r="Z36" i="35"/>
  <c r="Z44" i="35" s="1"/>
  <c r="Z42" i="35" s="1"/>
  <c r="Z40" i="35"/>
  <c r="Z52" i="35"/>
  <c r="Z56" i="35"/>
  <c r="Y66" i="35"/>
  <c r="Y67" i="35"/>
  <c r="Y70" i="35" s="1"/>
  <c r="Y69" i="35"/>
  <c r="Y97" i="35" s="1"/>
  <c r="Y92" i="35"/>
  <c r="Y95" i="35" s="1"/>
  <c r="Y99" i="35" s="1"/>
  <c r="Y60" i="35"/>
  <c r="Y58" i="35" s="1"/>
  <c r="Y112" i="35"/>
  <c r="Y115" i="35"/>
  <c r="Y118" i="35"/>
  <c r="X86" i="35"/>
  <c r="Y86" i="35" s="1"/>
  <c r="Z86" i="35" s="1"/>
  <c r="X66" i="35"/>
  <c r="X67" i="35"/>
  <c r="X70" i="35" s="1"/>
  <c r="X71" i="35" s="1"/>
  <c r="Y71" i="35" s="1"/>
  <c r="X69" i="35"/>
  <c r="X97" i="35" s="1"/>
  <c r="X92" i="35"/>
  <c r="V101" i="35"/>
  <c r="W101" i="35" s="1"/>
  <c r="W100" i="35"/>
  <c r="N32" i="35"/>
  <c r="N48" i="35"/>
  <c r="N15" i="35"/>
  <c r="N16" i="35"/>
  <c r="M17" i="35"/>
  <c r="M24" i="35" s="1"/>
  <c r="M77" i="35" s="1"/>
  <c r="M18" i="35"/>
  <c r="M34" i="35"/>
  <c r="M50" i="35"/>
  <c r="L80" i="35"/>
  <c r="L84" i="35" s="1"/>
  <c r="L82" i="35"/>
  <c r="L20" i="35"/>
  <c r="L22" i="35"/>
  <c r="L64" i="35" s="1"/>
  <c r="L52" i="35"/>
  <c r="L56" i="35"/>
  <c r="L40" i="35"/>
  <c r="L36" i="35"/>
  <c r="L44" i="35" s="1"/>
  <c r="L42" i="35" s="1"/>
  <c r="K66" i="35"/>
  <c r="K67" i="35"/>
  <c r="K70" i="35" s="1"/>
  <c r="K69" i="35"/>
  <c r="K97" i="35" s="1"/>
  <c r="K92" i="35"/>
  <c r="K95" i="35" s="1"/>
  <c r="K99" i="35" s="1"/>
  <c r="K60" i="35"/>
  <c r="K58" i="35" s="1"/>
  <c r="K112" i="35"/>
  <c r="K115" i="35"/>
  <c r="K118" i="35"/>
  <c r="J86" i="35"/>
  <c r="K86" i="35" s="1"/>
  <c r="L86" i="35" s="1"/>
  <c r="J66" i="35"/>
  <c r="J67" i="35"/>
  <c r="J70" i="35" s="1"/>
  <c r="J71" i="35" s="1"/>
  <c r="K71" i="35" s="1"/>
  <c r="J69" i="35"/>
  <c r="J97" i="35" s="1"/>
  <c r="J92" i="35"/>
  <c r="I73" i="35"/>
  <c r="H102" i="35"/>
  <c r="H101" i="35"/>
  <c r="I101" i="35" s="1"/>
  <c r="I100" i="35"/>
  <c r="J81" i="35"/>
  <c r="J91" i="35" s="1"/>
  <c r="J89" i="35" s="1"/>
  <c r="J87" i="35"/>
  <c r="L26" i="35"/>
  <c r="K79" i="35"/>
  <c r="BQ37" i="35"/>
  <c r="BP32" i="35"/>
  <c r="BO34" i="35"/>
  <c r="BO35" i="35"/>
  <c r="BO38" i="35" s="1"/>
  <c r="BO39" i="35" s="1"/>
  <c r="BN40" i="35"/>
  <c r="BN36" i="35"/>
  <c r="BN44" i="35" s="1"/>
  <c r="BN42" i="35" s="1"/>
  <c r="AZ40" i="35"/>
  <c r="AZ36" i="35"/>
  <c r="AZ44" i="35" s="1"/>
  <c r="AZ42" i="35" s="1"/>
  <c r="BA34" i="35"/>
  <c r="BA35" i="35"/>
  <c r="BA38" i="35" s="1"/>
  <c r="BA39" i="35" s="1"/>
  <c r="BC37" i="35"/>
  <c r="BB32" i="35"/>
  <c r="AY41" i="35"/>
  <c r="AY4" i="35" s="1"/>
  <c r="AY43" i="35"/>
  <c r="AP37" i="35"/>
  <c r="AP32" i="35" s="1"/>
  <c r="AO32" i="35"/>
  <c r="BM75" i="35"/>
  <c r="BM105" i="35"/>
  <c r="AA116" i="35"/>
  <c r="AA113" i="35"/>
  <c r="AA110" i="35"/>
  <c r="AA54" i="35"/>
  <c r="AA55" i="35" s="1"/>
  <c r="M116" i="35"/>
  <c r="M113" i="35"/>
  <c r="M110" i="35"/>
  <c r="M54" i="35"/>
  <c r="M55" i="35" s="1"/>
  <c r="AM40" i="35"/>
  <c r="AM36" i="35"/>
  <c r="AM44" i="35" s="1"/>
  <c r="AM42" i="35" s="1"/>
  <c r="AY104" i="35"/>
  <c r="AY74" i="35"/>
  <c r="W74" i="35"/>
  <c r="I104" i="35"/>
  <c r="W104" i="35"/>
  <c r="M39" i="35"/>
  <c r="I74" i="35"/>
  <c r="AA39" i="35"/>
  <c r="BM90" i="35"/>
  <c r="BM88" i="35"/>
  <c r="AJ102" i="35"/>
  <c r="AK72" i="35"/>
  <c r="V102" i="35"/>
  <c r="W72" i="35"/>
  <c r="I102" i="35"/>
  <c r="BM43" i="35"/>
  <c r="AN35" i="35"/>
  <c r="AN38" i="35" s="1"/>
  <c r="AN39" i="35" s="1"/>
  <c r="AN34" i="35"/>
  <c r="AX102" i="35"/>
  <c r="AY72" i="35"/>
  <c r="AY102" i="35" s="1"/>
  <c r="AY73" i="35"/>
  <c r="BL101" i="34"/>
  <c r="BM101" i="34" s="1"/>
  <c r="W102" i="34"/>
  <c r="BR48" i="34"/>
  <c r="BR15" i="34"/>
  <c r="BR16" i="34"/>
  <c r="BQ17" i="34"/>
  <c r="BQ24" i="34" s="1"/>
  <c r="BQ77" i="34" s="1"/>
  <c r="BQ18" i="34"/>
  <c r="BQ50" i="34"/>
  <c r="BP82" i="34"/>
  <c r="BP80" i="34"/>
  <c r="BP84" i="34" s="1"/>
  <c r="BP20" i="34"/>
  <c r="BP22" i="34"/>
  <c r="BP64" i="34" s="1"/>
  <c r="BP52" i="34"/>
  <c r="BP56" i="34"/>
  <c r="BO82" i="34"/>
  <c r="BO80" i="34"/>
  <c r="BO84" i="34" s="1"/>
  <c r="BO66" i="34"/>
  <c r="BO67" i="34"/>
  <c r="BO70" i="34" s="1"/>
  <c r="BO69" i="34"/>
  <c r="BO97" i="34" s="1"/>
  <c r="BO92" i="34"/>
  <c r="BO95" i="34" s="1"/>
  <c r="BO99" i="34" s="1"/>
  <c r="BO60" i="34"/>
  <c r="BO58" i="34" s="1"/>
  <c r="BO112" i="34"/>
  <c r="BO115" i="34"/>
  <c r="BO118" i="34"/>
  <c r="BN66" i="34"/>
  <c r="BN67" i="34"/>
  <c r="BN70" i="34" s="1"/>
  <c r="BN71" i="34" s="1"/>
  <c r="BO71" i="34" s="1"/>
  <c r="BN69" i="34"/>
  <c r="BN97" i="34" s="1"/>
  <c r="BN92" i="34"/>
  <c r="BN81" i="34"/>
  <c r="BN91" i="34" s="1"/>
  <c r="BN89" i="34" s="1"/>
  <c r="BN87" i="34"/>
  <c r="BP26" i="34"/>
  <c r="BO79" i="34"/>
  <c r="BD48" i="34"/>
  <c r="BD15" i="34"/>
  <c r="BD16" i="34"/>
  <c r="BC17" i="34"/>
  <c r="BC24" i="34" s="1"/>
  <c r="BC77" i="34" s="1"/>
  <c r="BC18" i="34"/>
  <c r="BC50" i="34"/>
  <c r="BB80" i="34"/>
  <c r="BB84" i="34" s="1"/>
  <c r="BB82" i="34"/>
  <c r="BB20" i="34"/>
  <c r="BB22" i="34"/>
  <c r="BB64" i="34" s="1"/>
  <c r="BB52" i="34"/>
  <c r="BB56" i="34"/>
  <c r="BA80" i="34"/>
  <c r="BA84" i="34" s="1"/>
  <c r="BA82" i="34"/>
  <c r="BA64" i="34"/>
  <c r="BA60" i="34"/>
  <c r="BA58" i="34" s="1"/>
  <c r="BA112" i="34"/>
  <c r="BA115" i="34"/>
  <c r="BA118" i="34"/>
  <c r="AZ94" i="34"/>
  <c r="AZ96" i="34" s="1"/>
  <c r="AZ106" i="34" s="1"/>
  <c r="AZ68" i="34"/>
  <c r="AZ76" i="34" s="1"/>
  <c r="AY94" i="34"/>
  <c r="AY96" i="34" s="1"/>
  <c r="AY106" i="34" s="1"/>
  <c r="AY104" i="34" s="1"/>
  <c r="AY72" i="34"/>
  <c r="AZ72" i="34" s="1"/>
  <c r="AY68" i="34"/>
  <c r="AY76" i="34" s="1"/>
  <c r="AY74" i="34" s="1"/>
  <c r="AY98" i="34"/>
  <c r="AY93" i="34"/>
  <c r="AY9" i="34" s="1"/>
  <c r="M11" i="21" s="1"/>
  <c r="AY95" i="34"/>
  <c r="AY99" i="34" s="1"/>
  <c r="AY88" i="34"/>
  <c r="AY90" i="34"/>
  <c r="AZ81" i="34"/>
  <c r="AZ91" i="34" s="1"/>
  <c r="AZ89" i="34" s="1"/>
  <c r="AZ87" i="34"/>
  <c r="BB26" i="34"/>
  <c r="BA79" i="34"/>
  <c r="AM79" i="34"/>
  <c r="AN26" i="34"/>
  <c r="AL81" i="34"/>
  <c r="AL91" i="34" s="1"/>
  <c r="AL89" i="34" s="1"/>
  <c r="AL87" i="34"/>
  <c r="AP48" i="34"/>
  <c r="AP15" i="34"/>
  <c r="AP16" i="34"/>
  <c r="AO17" i="34"/>
  <c r="AO24" i="34" s="1"/>
  <c r="AO77" i="34" s="1"/>
  <c r="AO18" i="34"/>
  <c r="AO50" i="34"/>
  <c r="AN80" i="34"/>
  <c r="AN84" i="34" s="1"/>
  <c r="AN82" i="34"/>
  <c r="AN20" i="34"/>
  <c r="AN22" i="34"/>
  <c r="AN64" i="34" s="1"/>
  <c r="AN52" i="34"/>
  <c r="AN56" i="34"/>
  <c r="AM66" i="34"/>
  <c r="AM67" i="34"/>
  <c r="AM70" i="34" s="1"/>
  <c r="AM69" i="34"/>
  <c r="AM97" i="34" s="1"/>
  <c r="AM92" i="34"/>
  <c r="AM95" i="34" s="1"/>
  <c r="AM99" i="34" s="1"/>
  <c r="AM60" i="34"/>
  <c r="AM58" i="34" s="1"/>
  <c r="AM112" i="34"/>
  <c r="AM115" i="34"/>
  <c r="AM118" i="34"/>
  <c r="AL86" i="34"/>
  <c r="AM86" i="34" s="1"/>
  <c r="AN86" i="34" s="1"/>
  <c r="AL66" i="34"/>
  <c r="AL67" i="34"/>
  <c r="AL70" i="34" s="1"/>
  <c r="AL71" i="34" s="1"/>
  <c r="AM71" i="34" s="1"/>
  <c r="AL69" i="34"/>
  <c r="AL97" i="34" s="1"/>
  <c r="AL92" i="34"/>
  <c r="AJ102" i="34"/>
  <c r="AJ101" i="34"/>
  <c r="AK101" i="34" s="1"/>
  <c r="AK100" i="34"/>
  <c r="AB32" i="34"/>
  <c r="AB48" i="34"/>
  <c r="AB15" i="34"/>
  <c r="AB16" i="34"/>
  <c r="AA17" i="34"/>
  <c r="AA24" i="34" s="1"/>
  <c r="AA77" i="34" s="1"/>
  <c r="AA18" i="34"/>
  <c r="AA34" i="34"/>
  <c r="AA50" i="34"/>
  <c r="Z82" i="34"/>
  <c r="Z80" i="34"/>
  <c r="Z84" i="34" s="1"/>
  <c r="Z20" i="34"/>
  <c r="Z22" i="34"/>
  <c r="Z64" i="34" s="1"/>
  <c r="Z52" i="34"/>
  <c r="Z56" i="34"/>
  <c r="Z36" i="34"/>
  <c r="Z44" i="34" s="1"/>
  <c r="Z42" i="34" s="1"/>
  <c r="Z40" i="34"/>
  <c r="Y80" i="34"/>
  <c r="Y84" i="34" s="1"/>
  <c r="Y82" i="34"/>
  <c r="Y66" i="34"/>
  <c r="Y67" i="34"/>
  <c r="Y70" i="34" s="1"/>
  <c r="Y69" i="34"/>
  <c r="Y97" i="34" s="1"/>
  <c r="Y92" i="34"/>
  <c r="Y95" i="34" s="1"/>
  <c r="Y99" i="34" s="1"/>
  <c r="Y60" i="34"/>
  <c r="Y58" i="34" s="1"/>
  <c r="Y112" i="34"/>
  <c r="Y115" i="34"/>
  <c r="Y118" i="34"/>
  <c r="X66" i="34"/>
  <c r="X67" i="34"/>
  <c r="X70" i="34" s="1"/>
  <c r="X71" i="34" s="1"/>
  <c r="Y71" i="34" s="1"/>
  <c r="X69" i="34"/>
  <c r="X97" i="34" s="1"/>
  <c r="X92" i="34"/>
  <c r="W73" i="34"/>
  <c r="V102" i="34"/>
  <c r="V101" i="34"/>
  <c r="W101" i="34" s="1"/>
  <c r="W100" i="34"/>
  <c r="W88" i="34"/>
  <c r="X87" i="34"/>
  <c r="X81" i="34"/>
  <c r="X91" i="34" s="1"/>
  <c r="X89" i="34" s="1"/>
  <c r="Z26" i="34"/>
  <c r="Y79" i="34"/>
  <c r="N32" i="34"/>
  <c r="N48" i="34"/>
  <c r="N15" i="34"/>
  <c r="N16" i="34"/>
  <c r="M17" i="34"/>
  <c r="M24" i="34" s="1"/>
  <c r="M77" i="34" s="1"/>
  <c r="M18" i="34"/>
  <c r="M50" i="34"/>
  <c r="M34" i="34"/>
  <c r="L82" i="34"/>
  <c r="L80" i="34"/>
  <c r="L84" i="34" s="1"/>
  <c r="L20" i="34"/>
  <c r="L22" i="34"/>
  <c r="L64" i="34" s="1"/>
  <c r="L52" i="34"/>
  <c r="L56" i="34"/>
  <c r="L36" i="34"/>
  <c r="L44" i="34" s="1"/>
  <c r="L42" i="34" s="1"/>
  <c r="L40" i="34"/>
  <c r="K82" i="34"/>
  <c r="K80" i="34"/>
  <c r="K84" i="34" s="1"/>
  <c r="K64" i="34"/>
  <c r="K60" i="34"/>
  <c r="K58" i="34" s="1"/>
  <c r="K112" i="34"/>
  <c r="K115" i="34"/>
  <c r="K118" i="34"/>
  <c r="J94" i="34"/>
  <c r="J96" i="34" s="1"/>
  <c r="J106" i="34" s="1"/>
  <c r="J68" i="34"/>
  <c r="J76" i="34" s="1"/>
  <c r="I94" i="34"/>
  <c r="I96" i="34" s="1"/>
  <c r="I106" i="34" s="1"/>
  <c r="I104" i="34" s="1"/>
  <c r="I72" i="34"/>
  <c r="J72" i="34" s="1"/>
  <c r="I68" i="34"/>
  <c r="I76" i="34" s="1"/>
  <c r="I74" i="34" s="1"/>
  <c r="I98" i="34"/>
  <c r="I93" i="34"/>
  <c r="I9" i="34" s="1"/>
  <c r="M8" i="21" s="1"/>
  <c r="I95" i="34"/>
  <c r="I99" i="34" s="1"/>
  <c r="J81" i="34"/>
  <c r="J91" i="34" s="1"/>
  <c r="J89" i="34" s="1"/>
  <c r="J87" i="34"/>
  <c r="L26" i="34"/>
  <c r="K79" i="34"/>
  <c r="BQ37" i="34"/>
  <c r="BP32" i="34"/>
  <c r="BO34" i="34"/>
  <c r="BO35" i="34"/>
  <c r="BO38" i="34" s="1"/>
  <c r="BO39" i="34" s="1"/>
  <c r="BN40" i="34"/>
  <c r="BN36" i="34"/>
  <c r="BN44" i="34" s="1"/>
  <c r="BN42" i="34" s="1"/>
  <c r="AZ40" i="34"/>
  <c r="AZ36" i="34"/>
  <c r="AZ44" i="34" s="1"/>
  <c r="AZ42" i="34" s="1"/>
  <c r="BA34" i="34"/>
  <c r="BA35" i="34"/>
  <c r="BA38" i="34" s="1"/>
  <c r="BA39" i="34" s="1"/>
  <c r="BC37" i="34"/>
  <c r="BB32" i="34"/>
  <c r="AO32" i="34"/>
  <c r="AP37" i="34"/>
  <c r="AP32" i="34" s="1"/>
  <c r="AY75" i="34"/>
  <c r="I75" i="34"/>
  <c r="AY105" i="34"/>
  <c r="AA116" i="34"/>
  <c r="AA113" i="34"/>
  <c r="AA110" i="34"/>
  <c r="AA54" i="34"/>
  <c r="AA55" i="34" s="1"/>
  <c r="M116" i="34"/>
  <c r="M113" i="34"/>
  <c r="M110" i="34"/>
  <c r="M54" i="34"/>
  <c r="M55" i="34" s="1"/>
  <c r="AM36" i="34"/>
  <c r="AM44" i="34" s="1"/>
  <c r="AM42" i="34" s="1"/>
  <c r="AM40" i="34"/>
  <c r="W74" i="34"/>
  <c r="AK74" i="34"/>
  <c r="W104" i="34"/>
  <c r="M39" i="34"/>
  <c r="BM104" i="34"/>
  <c r="BM74" i="34"/>
  <c r="AK104" i="34"/>
  <c r="AA39" i="34"/>
  <c r="AK90" i="34"/>
  <c r="AK73" i="34"/>
  <c r="AK102" i="34"/>
  <c r="BM43" i="34"/>
  <c r="BM41" i="34"/>
  <c r="BM4" i="34" s="1"/>
  <c r="AY41" i="34"/>
  <c r="AY4" i="34" s="1"/>
  <c r="AY43" i="34"/>
  <c r="AN35" i="34"/>
  <c r="AN38" i="34" s="1"/>
  <c r="AN39" i="34" s="1"/>
  <c r="AN34" i="34"/>
  <c r="BL102" i="34"/>
  <c r="BM72" i="34"/>
  <c r="BR48" i="33"/>
  <c r="BR15" i="33"/>
  <c r="BR16" i="33"/>
  <c r="BQ17" i="33"/>
  <c r="BQ24" i="33" s="1"/>
  <c r="BQ77" i="33" s="1"/>
  <c r="BQ18" i="33"/>
  <c r="BQ50" i="33"/>
  <c r="BP80" i="33"/>
  <c r="BP84" i="33" s="1"/>
  <c r="BP82" i="33"/>
  <c r="BP20" i="33"/>
  <c r="BP22" i="33"/>
  <c r="BP64" i="33" s="1"/>
  <c r="BP52" i="33"/>
  <c r="BP56" i="33"/>
  <c r="BO80" i="33"/>
  <c r="BO84" i="33" s="1"/>
  <c r="BO82" i="33"/>
  <c r="BO66" i="33"/>
  <c r="BO67" i="33"/>
  <c r="BO70" i="33" s="1"/>
  <c r="BO69" i="33"/>
  <c r="BO97" i="33" s="1"/>
  <c r="BO92" i="33"/>
  <c r="BO95" i="33" s="1"/>
  <c r="BO99" i="33" s="1"/>
  <c r="BO60" i="33"/>
  <c r="BO58" i="33" s="1"/>
  <c r="BO112" i="33"/>
  <c r="BO115" i="33"/>
  <c r="BO118" i="33"/>
  <c r="BM94" i="33"/>
  <c r="BM96" i="33" s="1"/>
  <c r="BM106" i="33" s="1"/>
  <c r="BM104" i="33" s="1"/>
  <c r="BM72" i="33"/>
  <c r="BM68" i="33"/>
  <c r="BM76" i="33" s="1"/>
  <c r="BM74" i="33" s="1"/>
  <c r="BM98" i="33"/>
  <c r="BM93" i="33"/>
  <c r="BM9" i="33" s="1"/>
  <c r="BM95" i="33"/>
  <c r="BM99" i="33" s="1"/>
  <c r="BN87" i="33"/>
  <c r="BN81" i="33"/>
  <c r="BN91" i="33" s="1"/>
  <c r="BN89" i="33" s="1"/>
  <c r="BP26" i="33"/>
  <c r="BO79" i="33"/>
  <c r="BM90" i="33"/>
  <c r="BM88" i="33"/>
  <c r="BD48" i="33"/>
  <c r="BD15" i="33"/>
  <c r="BD16" i="33"/>
  <c r="BC17" i="33"/>
  <c r="BC24" i="33" s="1"/>
  <c r="BC77" i="33" s="1"/>
  <c r="BC18" i="33"/>
  <c r="BC50" i="33"/>
  <c r="BB80" i="33"/>
  <c r="BB84" i="33" s="1"/>
  <c r="BB82" i="33"/>
  <c r="BB20" i="33"/>
  <c r="BB22" i="33" s="1"/>
  <c r="BB64" i="33" s="1"/>
  <c r="BB52" i="33"/>
  <c r="BB56" i="33"/>
  <c r="BA80" i="33"/>
  <c r="BA84" i="33" s="1"/>
  <c r="BA82" i="33"/>
  <c r="BA64" i="33"/>
  <c r="BA60" i="33"/>
  <c r="BA58" i="33" s="1"/>
  <c r="BA112" i="33"/>
  <c r="BA115" i="33"/>
  <c r="BA118" i="33"/>
  <c r="AZ94" i="33"/>
  <c r="AZ96" i="33" s="1"/>
  <c r="AZ106" i="33" s="1"/>
  <c r="AZ104" i="33" s="1"/>
  <c r="AZ68" i="33"/>
  <c r="AZ76" i="33" s="1"/>
  <c r="AY94" i="33"/>
  <c r="AY96" i="33" s="1"/>
  <c r="AY106" i="33" s="1"/>
  <c r="AY104" i="33" s="1"/>
  <c r="AY72" i="33"/>
  <c r="AZ72" i="33" s="1"/>
  <c r="AZ102" i="33" s="1"/>
  <c r="AY68" i="33"/>
  <c r="AY76" i="33" s="1"/>
  <c r="AY74" i="33" s="1"/>
  <c r="AY98" i="33"/>
  <c r="AY93" i="33"/>
  <c r="AY9" i="33" s="1"/>
  <c r="AY95" i="33"/>
  <c r="AY99" i="33" s="1"/>
  <c r="BB26" i="33"/>
  <c r="BA79" i="33"/>
  <c r="AZ87" i="33"/>
  <c r="AZ81" i="33"/>
  <c r="AZ91" i="33" s="1"/>
  <c r="AZ89" i="33" s="1"/>
  <c r="AY90" i="33"/>
  <c r="AY88" i="33"/>
  <c r="AP48" i="33"/>
  <c r="AP15" i="33"/>
  <c r="AP16" i="33"/>
  <c r="AO17" i="33"/>
  <c r="AO24" i="33" s="1"/>
  <c r="AO77" i="33" s="1"/>
  <c r="AO18" i="33"/>
  <c r="AO50" i="33"/>
  <c r="AN82" i="33"/>
  <c r="AN80" i="33"/>
  <c r="AN84" i="33" s="1"/>
  <c r="AN20" i="33"/>
  <c r="AN22" i="33" s="1"/>
  <c r="AN64" i="33" s="1"/>
  <c r="AN52" i="33"/>
  <c r="AN56" i="33"/>
  <c r="AM80" i="33"/>
  <c r="AM84" i="33" s="1"/>
  <c r="AM82" i="33"/>
  <c r="AM66" i="33"/>
  <c r="AM67" i="33"/>
  <c r="AM70" i="33" s="1"/>
  <c r="AM71" i="33" s="1"/>
  <c r="AM69" i="33"/>
  <c r="AM97" i="33" s="1"/>
  <c r="AM92" i="33"/>
  <c r="AM95" i="33" s="1"/>
  <c r="AM99" i="33" s="1"/>
  <c r="AM60" i="33"/>
  <c r="AM58" i="33" s="1"/>
  <c r="AM112" i="33"/>
  <c r="AM115" i="33"/>
  <c r="AM118" i="33"/>
  <c r="AL94" i="33"/>
  <c r="AL96" i="33" s="1"/>
  <c r="AL106" i="33" s="1"/>
  <c r="AL68" i="33"/>
  <c r="AL76" i="33" s="1"/>
  <c r="AK94" i="33"/>
  <c r="AK96" i="33" s="1"/>
  <c r="AK106" i="33" s="1"/>
  <c r="AK104" i="33" s="1"/>
  <c r="AK72" i="33"/>
  <c r="AK68" i="33"/>
  <c r="AK76" i="33" s="1"/>
  <c r="AK74" i="33" s="1"/>
  <c r="AK98" i="33"/>
  <c r="AK93" i="33"/>
  <c r="AK9" i="33" s="1"/>
  <c r="L10" i="21" s="1"/>
  <c r="AK95" i="33"/>
  <c r="AK99" i="33" s="1"/>
  <c r="AK90" i="33"/>
  <c r="AL81" i="33"/>
  <c r="AL91" i="33" s="1"/>
  <c r="AL89" i="33" s="1"/>
  <c r="AL87" i="33"/>
  <c r="AM79" i="33"/>
  <c r="AN26" i="33"/>
  <c r="AB32" i="33"/>
  <c r="AB48" i="33"/>
  <c r="AB15" i="33"/>
  <c r="AB16" i="33"/>
  <c r="AA17" i="33"/>
  <c r="AA24" i="33" s="1"/>
  <c r="AA77" i="33" s="1"/>
  <c r="AA18" i="33"/>
  <c r="AA34" i="33"/>
  <c r="AA50" i="33"/>
  <c r="Z80" i="33"/>
  <c r="Z84" i="33" s="1"/>
  <c r="Z82" i="33"/>
  <c r="Z20" i="33"/>
  <c r="Z22" i="33" s="1"/>
  <c r="Z64" i="33" s="1"/>
  <c r="Z40" i="33"/>
  <c r="Z36" i="33"/>
  <c r="Z44" i="33" s="1"/>
  <c r="Z42" i="33" s="1"/>
  <c r="Z52" i="33"/>
  <c r="Z56" i="33"/>
  <c r="Y80" i="33"/>
  <c r="Y84" i="33" s="1"/>
  <c r="Y82" i="33"/>
  <c r="Y66" i="33"/>
  <c r="Y67" i="33"/>
  <c r="Y70" i="33" s="1"/>
  <c r="Y71" i="33" s="1"/>
  <c r="Y69" i="33"/>
  <c r="Y97" i="33" s="1"/>
  <c r="Y92" i="33"/>
  <c r="Y95" i="33" s="1"/>
  <c r="Y99" i="33" s="1"/>
  <c r="Y60" i="33"/>
  <c r="Y58" i="33" s="1"/>
  <c r="Y112" i="33"/>
  <c r="Y115" i="33"/>
  <c r="Y118" i="33"/>
  <c r="X94" i="33"/>
  <c r="X96" i="33" s="1"/>
  <c r="X106" i="33" s="1"/>
  <c r="X68" i="33"/>
  <c r="X76" i="33" s="1"/>
  <c r="V102" i="33"/>
  <c r="V101" i="33"/>
  <c r="W101" i="33" s="1"/>
  <c r="X101" i="33" s="1"/>
  <c r="Y101" i="33" s="1"/>
  <c r="W100" i="33"/>
  <c r="Z26" i="33"/>
  <c r="Y79" i="33"/>
  <c r="X81" i="33"/>
  <c r="X91" i="33" s="1"/>
  <c r="X89" i="33" s="1"/>
  <c r="X87" i="33"/>
  <c r="W90" i="33"/>
  <c r="W88" i="33"/>
  <c r="N32" i="33"/>
  <c r="N48" i="33"/>
  <c r="N15" i="33"/>
  <c r="N16" i="33"/>
  <c r="M17" i="33"/>
  <c r="M24" i="33" s="1"/>
  <c r="M77" i="33" s="1"/>
  <c r="M18" i="33"/>
  <c r="M34" i="33"/>
  <c r="M50" i="33"/>
  <c r="L80" i="33"/>
  <c r="L84" i="33" s="1"/>
  <c r="L82" i="33"/>
  <c r="L20" i="33"/>
  <c r="L22" i="33"/>
  <c r="L64" i="33" s="1"/>
  <c r="L52" i="33"/>
  <c r="L56" i="33"/>
  <c r="L36" i="33"/>
  <c r="L44" i="33" s="1"/>
  <c r="L42" i="33" s="1"/>
  <c r="L40" i="33"/>
  <c r="K80" i="33"/>
  <c r="K84" i="33" s="1"/>
  <c r="K82" i="33"/>
  <c r="K64" i="33"/>
  <c r="K60" i="33"/>
  <c r="K58" i="33" s="1"/>
  <c r="K112" i="33"/>
  <c r="K115" i="33"/>
  <c r="K118" i="33"/>
  <c r="J94" i="33"/>
  <c r="J96" i="33" s="1"/>
  <c r="J106" i="33" s="1"/>
  <c r="J68" i="33"/>
  <c r="J76" i="33" s="1"/>
  <c r="I94" i="33"/>
  <c r="I96" i="33" s="1"/>
  <c r="I106" i="33" s="1"/>
  <c r="I104" i="33" s="1"/>
  <c r="I72" i="33"/>
  <c r="J72" i="33" s="1"/>
  <c r="J102" i="33" s="1"/>
  <c r="I68" i="33"/>
  <c r="I76" i="33" s="1"/>
  <c r="I74" i="33" s="1"/>
  <c r="I98" i="33"/>
  <c r="I93" i="33"/>
  <c r="I9" i="33" s="1"/>
  <c r="L8" i="21" s="1"/>
  <c r="I95" i="33"/>
  <c r="I99" i="33" s="1"/>
  <c r="I90" i="33"/>
  <c r="I88" i="33"/>
  <c r="J81" i="33"/>
  <c r="J91" i="33" s="1"/>
  <c r="J89" i="33" s="1"/>
  <c r="J87" i="33"/>
  <c r="K79" i="33"/>
  <c r="L26" i="33"/>
  <c r="BP32" i="33"/>
  <c r="BQ37" i="33"/>
  <c r="BO34" i="33"/>
  <c r="BO35" i="33"/>
  <c r="BO38" i="33" s="1"/>
  <c r="BO39" i="33" s="1"/>
  <c r="BN36" i="33"/>
  <c r="BN44" i="33" s="1"/>
  <c r="BN42" i="33" s="1"/>
  <c r="BN40" i="33"/>
  <c r="BM41" i="33"/>
  <c r="BM4" i="33" s="1"/>
  <c r="AZ40" i="33"/>
  <c r="AZ36" i="33"/>
  <c r="AZ44" i="33" s="1"/>
  <c r="AZ42" i="33" s="1"/>
  <c r="BA34" i="33"/>
  <c r="BA35" i="33"/>
  <c r="BA38" i="33" s="1"/>
  <c r="BA39" i="33" s="1"/>
  <c r="BB32" i="33"/>
  <c r="BC37" i="33"/>
  <c r="AP37" i="33"/>
  <c r="AP32" i="33" s="1"/>
  <c r="AO32" i="33"/>
  <c r="W72" i="33"/>
  <c r="W94" i="33"/>
  <c r="W96" i="33" s="1"/>
  <c r="W106" i="33" s="1"/>
  <c r="W104" i="33" s="1"/>
  <c r="W68" i="33"/>
  <c r="W76" i="33" s="1"/>
  <c r="W74" i="33" s="1"/>
  <c r="I75" i="33"/>
  <c r="AY75" i="33"/>
  <c r="BM105" i="33"/>
  <c r="BM75" i="33"/>
  <c r="AY105" i="33"/>
  <c r="AK105" i="33"/>
  <c r="AK75" i="33"/>
  <c r="I105" i="33"/>
  <c r="BN92" i="33"/>
  <c r="BN69" i="33"/>
  <c r="BN97" i="33" s="1"/>
  <c r="BN67" i="33"/>
  <c r="BN70" i="33" s="1"/>
  <c r="BN71" i="33" s="1"/>
  <c r="BO71" i="33" s="1"/>
  <c r="BN66" i="33"/>
  <c r="AA116" i="33"/>
  <c r="AA113" i="33"/>
  <c r="AA110" i="33"/>
  <c r="AA54" i="33"/>
  <c r="AA55" i="33" s="1"/>
  <c r="M116" i="33"/>
  <c r="M113" i="33"/>
  <c r="M110" i="33"/>
  <c r="M54" i="33"/>
  <c r="M55" i="33" s="1"/>
  <c r="AM36" i="33"/>
  <c r="AM44" i="33" s="1"/>
  <c r="AM42" i="33" s="1"/>
  <c r="AM40" i="33"/>
  <c r="AK73" i="33"/>
  <c r="AJ102" i="33"/>
  <c r="AA39" i="33"/>
  <c r="M39" i="33"/>
  <c r="AY43" i="33"/>
  <c r="AY41" i="33"/>
  <c r="AY4" i="33" s="1"/>
  <c r="AN35" i="33"/>
  <c r="AN38" i="33" s="1"/>
  <c r="AN34" i="33"/>
  <c r="W95" i="33"/>
  <c r="W99" i="33" s="1"/>
  <c r="W93" i="33"/>
  <c r="W9" i="33" s="1"/>
  <c r="L9" i="21" s="1"/>
  <c r="W98" i="33"/>
  <c r="V101" i="31"/>
  <c r="W101" i="31" s="1"/>
  <c r="H101" i="31"/>
  <c r="I101" i="31" s="1"/>
  <c r="BL102" i="31"/>
  <c r="BL101" i="31"/>
  <c r="BN68" i="31"/>
  <c r="BN76" i="31" s="1"/>
  <c r="BN86" i="31"/>
  <c r="BO86" i="31" s="1"/>
  <c r="BQ18" i="31"/>
  <c r="BQ17" i="31"/>
  <c r="BQ24" i="31" s="1"/>
  <c r="BQ77" i="31" s="1"/>
  <c r="BQ50" i="31"/>
  <c r="BR48" i="31"/>
  <c r="BR16" i="31"/>
  <c r="BR15" i="31"/>
  <c r="BP80" i="31"/>
  <c r="BP84" i="31" s="1"/>
  <c r="BP82" i="31"/>
  <c r="BP20" i="31"/>
  <c r="BP22" i="31"/>
  <c r="BP64" i="31" s="1"/>
  <c r="BP52" i="31"/>
  <c r="BP56" i="31"/>
  <c r="BO66" i="31"/>
  <c r="BO67" i="31"/>
  <c r="BO70" i="31" s="1"/>
  <c r="BO71" i="31" s="1"/>
  <c r="BO69" i="31"/>
  <c r="BO97" i="31" s="1"/>
  <c r="BO60" i="31"/>
  <c r="BO58" i="31" s="1"/>
  <c r="BO112" i="31"/>
  <c r="BO115" i="31"/>
  <c r="BO118" i="31"/>
  <c r="BN81" i="31"/>
  <c r="BN91" i="31" s="1"/>
  <c r="BN89" i="31" s="1"/>
  <c r="BN87" i="31"/>
  <c r="BP26" i="31"/>
  <c r="BO79" i="31"/>
  <c r="BM90" i="31"/>
  <c r="BM88" i="31"/>
  <c r="BD48" i="31"/>
  <c r="BD15" i="31"/>
  <c r="BD16" i="31"/>
  <c r="BC17" i="31"/>
  <c r="BC24" i="31" s="1"/>
  <c r="BC77" i="31" s="1"/>
  <c r="BC18" i="31"/>
  <c r="BC50" i="31" s="1"/>
  <c r="BB80" i="31"/>
  <c r="BB84" i="31" s="1"/>
  <c r="BB82" i="31"/>
  <c r="BB52" i="31"/>
  <c r="BB56" i="31"/>
  <c r="BB20" i="31"/>
  <c r="BB22" i="31"/>
  <c r="BB64" i="31" s="1"/>
  <c r="BA80" i="31"/>
  <c r="BA84" i="31" s="1"/>
  <c r="BA82" i="31"/>
  <c r="BA66" i="31"/>
  <c r="BA67" i="31"/>
  <c r="BA70" i="31" s="1"/>
  <c r="BA69" i="31"/>
  <c r="BA97" i="31" s="1"/>
  <c r="BA60" i="31"/>
  <c r="BA58" i="31" s="1"/>
  <c r="BA112" i="31"/>
  <c r="BA115" i="31"/>
  <c r="BA118" i="31"/>
  <c r="AY94" i="31"/>
  <c r="AY96" i="31" s="1"/>
  <c r="AY106" i="31" s="1"/>
  <c r="AY104" i="31" s="1"/>
  <c r="AY72" i="31"/>
  <c r="AY68" i="31"/>
  <c r="AY76" i="31" s="1"/>
  <c r="AY74" i="31" s="1"/>
  <c r="AY98" i="31"/>
  <c r="AY93" i="31"/>
  <c r="AY9" i="31" s="1"/>
  <c r="L11" i="21" s="1"/>
  <c r="AY95" i="31"/>
  <c r="AY99" i="31" s="1"/>
  <c r="AZ81" i="31"/>
  <c r="AZ91" i="31" s="1"/>
  <c r="AZ89" i="31" s="1"/>
  <c r="AZ87" i="31"/>
  <c r="BB26" i="31"/>
  <c r="BA79" i="31"/>
  <c r="AY90" i="31"/>
  <c r="AL81" i="31"/>
  <c r="AL91" i="31" s="1"/>
  <c r="AL89" i="31" s="1"/>
  <c r="AL87" i="31"/>
  <c r="AN26" i="31"/>
  <c r="AM79" i="31"/>
  <c r="AK90" i="31"/>
  <c r="AK88" i="31"/>
  <c r="AP48" i="31"/>
  <c r="AP15" i="31"/>
  <c r="AP16" i="31"/>
  <c r="AO17" i="31"/>
  <c r="AO24" i="31" s="1"/>
  <c r="AO77" i="31" s="1"/>
  <c r="AO18" i="31"/>
  <c r="AO50" i="31" s="1"/>
  <c r="AN20" i="31"/>
  <c r="AN22" i="31" s="1"/>
  <c r="AN64" i="31" s="1"/>
  <c r="AN80" i="31"/>
  <c r="AN84" i="31" s="1"/>
  <c r="AN82" i="31"/>
  <c r="AN52" i="31"/>
  <c r="AN56" i="31"/>
  <c r="AM66" i="31"/>
  <c r="AM67" i="31"/>
  <c r="AM70" i="31" s="1"/>
  <c r="AM69" i="31"/>
  <c r="AM97" i="31" s="1"/>
  <c r="AM92" i="31"/>
  <c r="AM95" i="31" s="1"/>
  <c r="AM99" i="31" s="1"/>
  <c r="AM60" i="31"/>
  <c r="AM58" i="31" s="1"/>
  <c r="AM112" i="31"/>
  <c r="AM115" i="31"/>
  <c r="AM118" i="31"/>
  <c r="AL86" i="31"/>
  <c r="AM86" i="31" s="1"/>
  <c r="AN86" i="31" s="1"/>
  <c r="AL66" i="31"/>
  <c r="AL67" i="31"/>
  <c r="AL70" i="31" s="1"/>
  <c r="AL71" i="31" s="1"/>
  <c r="AM71" i="31" s="1"/>
  <c r="AL69" i="31"/>
  <c r="AL97" i="31" s="1"/>
  <c r="AL92" i="31"/>
  <c r="AJ101" i="31"/>
  <c r="AK101" i="31" s="1"/>
  <c r="AK100" i="31"/>
  <c r="X66" i="31"/>
  <c r="X67" i="31"/>
  <c r="X70" i="31" s="1"/>
  <c r="X71" i="31" s="1"/>
  <c r="X69" i="31"/>
  <c r="X97" i="31" s="1"/>
  <c r="X92" i="31"/>
  <c r="Y66" i="31"/>
  <c r="Y67" i="31"/>
  <c r="Y70" i="31" s="1"/>
  <c r="Y69" i="31"/>
  <c r="Y97" i="31" s="1"/>
  <c r="Y92" i="31"/>
  <c r="Y95" i="31" s="1"/>
  <c r="Y99" i="31" s="1"/>
  <c r="Y60" i="31"/>
  <c r="Y58" i="31" s="1"/>
  <c r="Y112" i="31"/>
  <c r="Y115" i="31"/>
  <c r="Y118" i="31"/>
  <c r="AA18" i="31"/>
  <c r="AA17" i="31"/>
  <c r="AA24" i="31" s="1"/>
  <c r="AA77" i="31" s="1"/>
  <c r="AA50" i="31"/>
  <c r="AB48" i="31"/>
  <c r="AB16" i="31"/>
  <c r="AB15" i="31"/>
  <c r="Z80" i="31"/>
  <c r="Z84" i="31" s="1"/>
  <c r="Z82" i="31"/>
  <c r="Z20" i="31"/>
  <c r="Z22" i="31"/>
  <c r="Z64" i="31" s="1"/>
  <c r="Z52" i="31"/>
  <c r="Z56" i="31"/>
  <c r="W90" i="31"/>
  <c r="W88" i="31"/>
  <c r="Z26" i="31"/>
  <c r="Y79" i="31"/>
  <c r="X81" i="31"/>
  <c r="X91" i="31" s="1"/>
  <c r="X89" i="31" s="1"/>
  <c r="X87" i="31"/>
  <c r="J81" i="31"/>
  <c r="J91" i="31" s="1"/>
  <c r="J89" i="31" s="1"/>
  <c r="J87" i="31"/>
  <c r="L26" i="31"/>
  <c r="K79" i="31"/>
  <c r="I90" i="31"/>
  <c r="I88" i="31"/>
  <c r="K66" i="31"/>
  <c r="K67" i="31"/>
  <c r="K70" i="31" s="1"/>
  <c r="K69" i="31"/>
  <c r="K97" i="31" s="1"/>
  <c r="K92" i="31"/>
  <c r="K95" i="31" s="1"/>
  <c r="K99" i="31" s="1"/>
  <c r="K60" i="31"/>
  <c r="K58" i="31" s="1"/>
  <c r="K112" i="31"/>
  <c r="K115" i="31"/>
  <c r="K118" i="31"/>
  <c r="M17" i="31"/>
  <c r="M24" i="31" s="1"/>
  <c r="M77" i="31" s="1"/>
  <c r="M18" i="31"/>
  <c r="N32" i="31"/>
  <c r="N48" i="31"/>
  <c r="N16" i="31"/>
  <c r="N15" i="31"/>
  <c r="L80" i="31"/>
  <c r="L84" i="31" s="1"/>
  <c r="L82" i="31"/>
  <c r="L20" i="31"/>
  <c r="L22" i="31" s="1"/>
  <c r="L64" i="31" s="1"/>
  <c r="J86" i="31"/>
  <c r="K86" i="31" s="1"/>
  <c r="L86" i="31" s="1"/>
  <c r="J66" i="31"/>
  <c r="J67" i="31"/>
  <c r="J70" i="31" s="1"/>
  <c r="J71" i="31" s="1"/>
  <c r="K71" i="31" s="1"/>
  <c r="J69" i="31"/>
  <c r="J97" i="31" s="1"/>
  <c r="J92" i="31"/>
  <c r="AB37" i="31"/>
  <c r="AB32" i="31" s="1"/>
  <c r="AA32" i="31"/>
  <c r="BP37" i="31"/>
  <c r="BO32" i="31"/>
  <c r="BO92" i="31" s="1"/>
  <c r="BO95" i="31" s="1"/>
  <c r="BO99" i="31" s="1"/>
  <c r="BN34" i="31"/>
  <c r="BN94" i="31" s="1"/>
  <c r="BN96" i="31" s="1"/>
  <c r="BN106" i="31" s="1"/>
  <c r="BN35" i="31"/>
  <c r="BN38" i="31" s="1"/>
  <c r="BN39" i="31" s="1"/>
  <c r="BM40" i="31"/>
  <c r="BM36" i="31"/>
  <c r="BM44" i="31" s="1"/>
  <c r="BM42" i="31" s="1"/>
  <c r="BB37" i="31"/>
  <c r="BA32" i="31"/>
  <c r="BA92" i="31" s="1"/>
  <c r="BA95" i="31" s="1"/>
  <c r="BA99" i="31" s="1"/>
  <c r="AZ34" i="31"/>
  <c r="AZ35" i="31"/>
  <c r="AZ38" i="31" s="1"/>
  <c r="AZ39" i="31" s="1"/>
  <c r="AY40" i="31"/>
  <c r="AY36" i="31"/>
  <c r="AY44" i="31" s="1"/>
  <c r="AY42" i="31" s="1"/>
  <c r="AO37" i="31"/>
  <c r="AN32" i="31"/>
  <c r="AM34" i="31"/>
  <c r="AM35" i="31"/>
  <c r="AM38" i="31" s="1"/>
  <c r="AM39" i="31" s="1"/>
  <c r="AL40" i="31"/>
  <c r="AL36" i="31"/>
  <c r="AL44" i="31" s="1"/>
  <c r="AL42" i="31" s="1"/>
  <c r="AK41" i="31"/>
  <c r="AK4" i="31" s="1"/>
  <c r="I59" i="31"/>
  <c r="BM94" i="31"/>
  <c r="BM96" i="31" s="1"/>
  <c r="BM106" i="31" s="1"/>
  <c r="BM104" i="31" s="1"/>
  <c r="BM72" i="31"/>
  <c r="BM68" i="31"/>
  <c r="BM76" i="31" s="1"/>
  <c r="BM74" i="31" s="1"/>
  <c r="AY75" i="31"/>
  <c r="AZ92" i="31"/>
  <c r="AZ69" i="31"/>
  <c r="AZ97" i="31" s="1"/>
  <c r="AZ67" i="31"/>
  <c r="AZ70" i="31" s="1"/>
  <c r="AZ71" i="31" s="1"/>
  <c r="BA71" i="31" s="1"/>
  <c r="AZ66" i="31"/>
  <c r="M116" i="31"/>
  <c r="M113" i="31"/>
  <c r="M110" i="31"/>
  <c r="M54" i="31"/>
  <c r="M55" i="31" s="1"/>
  <c r="BN97" i="31"/>
  <c r="AK104" i="31"/>
  <c r="AK74" i="31"/>
  <c r="X86" i="31"/>
  <c r="Y86" i="31" s="1"/>
  <c r="Z86" i="31" s="1"/>
  <c r="W104" i="31"/>
  <c r="W74" i="31"/>
  <c r="Y42" i="31"/>
  <c r="J58" i="31"/>
  <c r="I104" i="31"/>
  <c r="I74" i="31"/>
  <c r="AY88" i="31"/>
  <c r="AJ102" i="31"/>
  <c r="AK72" i="31"/>
  <c r="L34" i="31"/>
  <c r="L50" i="31"/>
  <c r="Z35" i="31"/>
  <c r="Z38" i="31" s="1"/>
  <c r="Z34" i="31"/>
  <c r="V102" i="31"/>
  <c r="W72" i="31"/>
  <c r="W102" i="31" s="1"/>
  <c r="W73" i="31"/>
  <c r="H102" i="31"/>
  <c r="I72" i="31"/>
  <c r="I102" i="31" s="1"/>
  <c r="I73" i="31"/>
  <c r="BM95" i="31"/>
  <c r="BM99" i="31" s="1"/>
  <c r="BM100" i="31" s="1"/>
  <c r="BM93" i="31"/>
  <c r="BM9" i="31" s="1"/>
  <c r="L12" i="21" s="1"/>
  <c r="BM98" i="31"/>
  <c r="BL101" i="30"/>
  <c r="BM90" i="30"/>
  <c r="BM88" i="30"/>
  <c r="BO79" i="30"/>
  <c r="BP26" i="30"/>
  <c r="BN81" i="30"/>
  <c r="BN91" i="30" s="1"/>
  <c r="BN89" i="30" s="1"/>
  <c r="BN87" i="30"/>
  <c r="BR48" i="30"/>
  <c r="BR15" i="30"/>
  <c r="BR16" i="30"/>
  <c r="BQ17" i="30"/>
  <c r="BQ24" i="30" s="1"/>
  <c r="BQ77" i="30" s="1"/>
  <c r="BQ18" i="30"/>
  <c r="BQ50" i="30" s="1"/>
  <c r="BP80" i="30"/>
  <c r="BP84" i="30" s="1"/>
  <c r="BP82" i="30"/>
  <c r="BP52" i="30"/>
  <c r="BP56" i="30"/>
  <c r="BP20" i="30"/>
  <c r="BP22" i="30" s="1"/>
  <c r="BP64" i="30" s="1"/>
  <c r="BO66" i="30"/>
  <c r="BO67" i="30"/>
  <c r="BO70" i="30" s="1"/>
  <c r="BO71" i="30" s="1"/>
  <c r="BO69" i="30"/>
  <c r="BO97" i="30" s="1"/>
  <c r="BO92" i="30"/>
  <c r="BO60" i="30"/>
  <c r="BO58" i="30" s="1"/>
  <c r="BO112" i="30"/>
  <c r="BO115" i="30"/>
  <c r="BO118" i="30"/>
  <c r="BN86" i="30"/>
  <c r="BO86" i="30" s="1"/>
  <c r="BP86" i="30" s="1"/>
  <c r="BN94" i="30"/>
  <c r="BN96" i="30" s="1"/>
  <c r="BN106" i="30" s="1"/>
  <c r="BN68" i="30"/>
  <c r="BN76" i="30" s="1"/>
  <c r="AY90" i="30"/>
  <c r="AY88" i="30"/>
  <c r="BB26" i="30"/>
  <c r="BA79" i="30"/>
  <c r="AZ81" i="30"/>
  <c r="AZ91" i="30" s="1"/>
  <c r="AZ89" i="30" s="1"/>
  <c r="AZ87" i="30"/>
  <c r="BD48" i="30"/>
  <c r="BD15" i="30"/>
  <c r="BD16" i="30"/>
  <c r="BC17" i="30"/>
  <c r="BC24" i="30" s="1"/>
  <c r="BC77" i="30" s="1"/>
  <c r="BC18" i="30"/>
  <c r="BC50" i="30" s="1"/>
  <c r="BB82" i="30"/>
  <c r="BB80" i="30"/>
  <c r="BB84" i="30" s="1"/>
  <c r="BB20" i="30"/>
  <c r="BB22" i="30" s="1"/>
  <c r="BB64" i="30" s="1"/>
  <c r="BB52" i="30"/>
  <c r="BB56" i="30"/>
  <c r="BA60" i="30"/>
  <c r="BA58" i="30" s="1"/>
  <c r="BA112" i="30"/>
  <c r="BA115" i="30"/>
  <c r="BA118" i="30"/>
  <c r="BA64" i="30"/>
  <c r="AZ86" i="30"/>
  <c r="BA86" i="30" s="1"/>
  <c r="BB86" i="30" s="1"/>
  <c r="AZ94" i="30"/>
  <c r="AZ96" i="30" s="1"/>
  <c r="AZ106" i="30" s="1"/>
  <c r="AZ68" i="30"/>
  <c r="AZ76" i="30" s="1"/>
  <c r="AY94" i="30"/>
  <c r="AY96" i="30" s="1"/>
  <c r="AY106" i="30" s="1"/>
  <c r="AY104" i="30" s="1"/>
  <c r="AY68" i="30"/>
  <c r="AY76" i="30" s="1"/>
  <c r="AY74" i="30" s="1"/>
  <c r="AY98" i="30"/>
  <c r="AY93" i="30"/>
  <c r="AY9" i="30" s="1"/>
  <c r="AY95" i="30"/>
  <c r="AY99" i="30" s="1"/>
  <c r="AL87" i="30"/>
  <c r="AL81" i="30"/>
  <c r="AL91" i="30" s="1"/>
  <c r="AL89" i="30" s="1"/>
  <c r="AN26" i="30"/>
  <c r="AM79" i="30"/>
  <c r="AP48" i="30"/>
  <c r="AP15" i="30"/>
  <c r="AP16" i="30"/>
  <c r="AO17" i="30"/>
  <c r="AO24" i="30" s="1"/>
  <c r="AO77" i="30" s="1"/>
  <c r="AO18" i="30"/>
  <c r="AO50" i="30"/>
  <c r="AN80" i="30"/>
  <c r="AN84" i="30" s="1"/>
  <c r="AN82" i="30"/>
  <c r="AN20" i="30"/>
  <c r="AN22" i="30"/>
  <c r="AN64" i="30" s="1"/>
  <c r="AN52" i="30"/>
  <c r="AN56" i="30"/>
  <c r="AM64" i="30"/>
  <c r="AM60" i="30"/>
  <c r="AM58" i="30" s="1"/>
  <c r="AM112" i="30"/>
  <c r="AM115" i="30"/>
  <c r="AM118" i="30"/>
  <c r="AL86" i="30"/>
  <c r="AM86" i="30" s="1"/>
  <c r="AN86" i="30" s="1"/>
  <c r="AL94" i="30"/>
  <c r="AL96" i="30" s="1"/>
  <c r="AL106" i="30" s="1"/>
  <c r="AL68" i="30"/>
  <c r="AL76" i="30" s="1"/>
  <c r="AK94" i="30"/>
  <c r="AK96" i="30" s="1"/>
  <c r="AK106" i="30" s="1"/>
  <c r="AK104" i="30" s="1"/>
  <c r="AK68" i="30"/>
  <c r="AK76" i="30" s="1"/>
  <c r="AK74" i="30" s="1"/>
  <c r="AK98" i="30"/>
  <c r="AK93" i="30"/>
  <c r="AK9" i="30" s="1"/>
  <c r="AK95" i="30"/>
  <c r="AK99" i="30" s="1"/>
  <c r="X87" i="30"/>
  <c r="X81" i="30"/>
  <c r="X91" i="30" s="1"/>
  <c r="X89" i="30" s="1"/>
  <c r="Z26" i="30"/>
  <c r="Y79" i="30"/>
  <c r="AB32" i="30"/>
  <c r="AB48" i="30"/>
  <c r="AB15" i="30"/>
  <c r="AB16" i="30"/>
  <c r="AA17" i="30"/>
  <c r="AA24" i="30" s="1"/>
  <c r="AA77" i="30" s="1"/>
  <c r="AA18" i="30"/>
  <c r="AA50" i="30"/>
  <c r="AA34" i="30"/>
  <c r="Z80" i="30"/>
  <c r="Z84" i="30" s="1"/>
  <c r="Z82" i="30"/>
  <c r="Z20" i="30"/>
  <c r="Z22" i="30" s="1"/>
  <c r="Z64" i="30" s="1"/>
  <c r="Z36" i="30"/>
  <c r="Z44" i="30" s="1"/>
  <c r="Z42" i="30" s="1"/>
  <c r="Z40" i="30"/>
  <c r="Z52" i="30"/>
  <c r="Z56" i="30"/>
  <c r="Y66" i="30"/>
  <c r="Y67" i="30"/>
  <c r="Y70" i="30" s="1"/>
  <c r="Y69" i="30"/>
  <c r="Y97" i="30" s="1"/>
  <c r="Y92" i="30"/>
  <c r="Y95" i="30" s="1"/>
  <c r="Y99" i="30" s="1"/>
  <c r="Y60" i="30"/>
  <c r="Y58" i="30" s="1"/>
  <c r="Y112" i="30"/>
  <c r="Y115" i="30"/>
  <c r="Y118" i="30"/>
  <c r="X86" i="30"/>
  <c r="Y86" i="30" s="1"/>
  <c r="Z86" i="30" s="1"/>
  <c r="X66" i="30"/>
  <c r="X67" i="30"/>
  <c r="X70" i="30" s="1"/>
  <c r="X71" i="30" s="1"/>
  <c r="Y71" i="30" s="1"/>
  <c r="X69" i="30"/>
  <c r="X97" i="30" s="1"/>
  <c r="X92" i="30"/>
  <c r="V101" i="30"/>
  <c r="W101" i="30" s="1"/>
  <c r="W100" i="30"/>
  <c r="K79" i="30"/>
  <c r="L26" i="30"/>
  <c r="J81" i="30"/>
  <c r="J91" i="30" s="1"/>
  <c r="J89" i="30" s="1"/>
  <c r="J87" i="30"/>
  <c r="I88" i="30"/>
  <c r="I90" i="30"/>
  <c r="N32" i="30"/>
  <c r="N48" i="30"/>
  <c r="N15" i="30"/>
  <c r="N16" i="30"/>
  <c r="M17" i="30"/>
  <c r="M24" i="30" s="1"/>
  <c r="M77" i="30" s="1"/>
  <c r="M18" i="30"/>
  <c r="M34" i="30"/>
  <c r="M50" i="30"/>
  <c r="L80" i="30"/>
  <c r="L84" i="30" s="1"/>
  <c r="L82" i="30"/>
  <c r="L20" i="30"/>
  <c r="L22" i="30" s="1"/>
  <c r="L64" i="30" s="1"/>
  <c r="L36" i="30"/>
  <c r="L44" i="30" s="1"/>
  <c r="L42" i="30" s="1"/>
  <c r="L40" i="30"/>
  <c r="L52" i="30"/>
  <c r="L56" i="30"/>
  <c r="K66" i="30"/>
  <c r="K67" i="30"/>
  <c r="K70" i="30" s="1"/>
  <c r="K71" i="30" s="1"/>
  <c r="K69" i="30"/>
  <c r="K97" i="30" s="1"/>
  <c r="K92" i="30"/>
  <c r="K95" i="30" s="1"/>
  <c r="K99" i="30" s="1"/>
  <c r="K60" i="30"/>
  <c r="K58" i="30" s="1"/>
  <c r="K112" i="30"/>
  <c r="K115" i="30"/>
  <c r="K118" i="30"/>
  <c r="J86" i="30"/>
  <c r="K86" i="30" s="1"/>
  <c r="L86" i="30" s="1"/>
  <c r="J94" i="30"/>
  <c r="J96" i="30" s="1"/>
  <c r="J106" i="30" s="1"/>
  <c r="J68" i="30"/>
  <c r="J76" i="30" s="1"/>
  <c r="BQ37" i="30"/>
  <c r="BP32" i="30"/>
  <c r="BO34" i="30"/>
  <c r="BO35" i="30"/>
  <c r="BO38" i="30" s="1"/>
  <c r="BO39" i="30" s="1"/>
  <c r="BN40" i="30"/>
  <c r="BN36" i="30"/>
  <c r="BN44" i="30" s="1"/>
  <c r="BN42" i="30" s="1"/>
  <c r="BM41" i="30"/>
  <c r="BM4" i="30" s="1"/>
  <c r="BM43" i="30"/>
  <c r="BC37" i="30"/>
  <c r="BB32" i="30"/>
  <c r="BA34" i="30"/>
  <c r="BA35" i="30"/>
  <c r="BA38" i="30" s="1"/>
  <c r="BA39" i="30" s="1"/>
  <c r="AZ40" i="30"/>
  <c r="AZ36" i="30"/>
  <c r="AZ44" i="30" s="1"/>
  <c r="AZ42" i="30" s="1"/>
  <c r="AY41" i="30"/>
  <c r="AY4" i="30" s="1"/>
  <c r="AY43" i="30"/>
  <c r="AP37" i="30"/>
  <c r="AP32" i="30" s="1"/>
  <c r="AO32" i="30"/>
  <c r="AY105" i="30"/>
  <c r="AX72" i="30"/>
  <c r="AY72" i="30" s="1"/>
  <c r="AW102" i="30"/>
  <c r="AY75" i="30"/>
  <c r="AK105" i="30"/>
  <c r="AJ72" i="30"/>
  <c r="AK72" i="30" s="1"/>
  <c r="AI102" i="30"/>
  <c r="AK75" i="30"/>
  <c r="H101" i="30"/>
  <c r="H102" i="30"/>
  <c r="BM94" i="30"/>
  <c r="BM96" i="30" s="1"/>
  <c r="BM106" i="30" s="1"/>
  <c r="BM104" i="30" s="1"/>
  <c r="BM72" i="30"/>
  <c r="BM68" i="30"/>
  <c r="BM76" i="30" s="1"/>
  <c r="BM74" i="30" s="1"/>
  <c r="I94" i="30"/>
  <c r="I96" i="30" s="1"/>
  <c r="I106" i="30" s="1"/>
  <c r="I104" i="30" s="1"/>
  <c r="I72" i="30"/>
  <c r="I68" i="30"/>
  <c r="I76" i="30" s="1"/>
  <c r="I74" i="30" s="1"/>
  <c r="AA116" i="30"/>
  <c r="AA113" i="30"/>
  <c r="AA110" i="30"/>
  <c r="AA54" i="30"/>
  <c r="AA55" i="30" s="1"/>
  <c r="M116" i="30"/>
  <c r="M113" i="30"/>
  <c r="M110" i="30"/>
  <c r="M54" i="30"/>
  <c r="M55" i="30" s="1"/>
  <c r="AM42" i="30"/>
  <c r="W104" i="30"/>
  <c r="W74" i="30"/>
  <c r="BM101" i="30"/>
  <c r="BN101" i="30" s="1"/>
  <c r="AA39" i="30"/>
  <c r="M39" i="30"/>
  <c r="V102" i="30"/>
  <c r="W72" i="30"/>
  <c r="AN35" i="30"/>
  <c r="AN38" i="30" s="1"/>
  <c r="AN39" i="30" s="1"/>
  <c r="AN34" i="30"/>
  <c r="BL102" i="30"/>
  <c r="BM73" i="30"/>
  <c r="BM100" i="30"/>
  <c r="I95" i="30"/>
  <c r="I99" i="30" s="1"/>
  <c r="I100" i="30" s="1"/>
  <c r="I93" i="30"/>
  <c r="I9" i="30" s="1"/>
  <c r="K8" i="21" s="1"/>
  <c r="I98" i="30"/>
  <c r="V101" i="29"/>
  <c r="H101" i="29"/>
  <c r="BR48" i="29"/>
  <c r="BR15" i="29"/>
  <c r="BR16" i="29"/>
  <c r="BQ17" i="29"/>
  <c r="BQ24" i="29" s="1"/>
  <c r="BQ77" i="29" s="1"/>
  <c r="BQ18" i="29"/>
  <c r="BQ50" i="29" s="1"/>
  <c r="BP80" i="29"/>
  <c r="BP84" i="29" s="1"/>
  <c r="BP82" i="29"/>
  <c r="BP52" i="29"/>
  <c r="BP56" i="29"/>
  <c r="BP20" i="29"/>
  <c r="BP22" i="29"/>
  <c r="BP64" i="29" s="1"/>
  <c r="BO80" i="29"/>
  <c r="BO84" i="29" s="1"/>
  <c r="BO82" i="29"/>
  <c r="BO66" i="29"/>
  <c r="BO67" i="29"/>
  <c r="BO70" i="29" s="1"/>
  <c r="BO71" i="29" s="1"/>
  <c r="BO69" i="29"/>
  <c r="BO97" i="29" s="1"/>
  <c r="BO92" i="29"/>
  <c r="BO95" i="29" s="1"/>
  <c r="BO99" i="29" s="1"/>
  <c r="BO60" i="29"/>
  <c r="BO58" i="29" s="1"/>
  <c r="BO112" i="29"/>
  <c r="BO115" i="29"/>
  <c r="BO118" i="29"/>
  <c r="BN94" i="29"/>
  <c r="BN96" i="29" s="1"/>
  <c r="BN106" i="29" s="1"/>
  <c r="BN68" i="29"/>
  <c r="BN76" i="29" s="1"/>
  <c r="BM94" i="29"/>
  <c r="BM96" i="29" s="1"/>
  <c r="BM106" i="29" s="1"/>
  <c r="BM104" i="29" s="1"/>
  <c r="BM72" i="29"/>
  <c r="BM68" i="29"/>
  <c r="BM76" i="29" s="1"/>
  <c r="BM74" i="29" s="1"/>
  <c r="BM98" i="29"/>
  <c r="BM93" i="29"/>
  <c r="BM9" i="29" s="1"/>
  <c r="K12" i="21" s="1"/>
  <c r="BM95" i="29"/>
  <c r="BM99" i="29" s="1"/>
  <c r="BN81" i="29"/>
  <c r="BN91" i="29" s="1"/>
  <c r="BN89" i="29" s="1"/>
  <c r="BN87" i="29"/>
  <c r="BO79" i="29"/>
  <c r="BP26" i="29"/>
  <c r="BD48" i="29"/>
  <c r="BD15" i="29"/>
  <c r="BD16" i="29"/>
  <c r="BC17" i="29"/>
  <c r="BC24" i="29" s="1"/>
  <c r="BC77" i="29" s="1"/>
  <c r="BC18" i="29"/>
  <c r="BC50" i="29" s="1"/>
  <c r="BB80" i="29"/>
  <c r="BB84" i="29" s="1"/>
  <c r="BB82" i="29"/>
  <c r="BB20" i="29"/>
  <c r="BB22" i="29" s="1"/>
  <c r="BB64" i="29" s="1"/>
  <c r="BB52" i="29"/>
  <c r="BB56" i="29"/>
  <c r="BA80" i="29"/>
  <c r="BA84" i="29" s="1"/>
  <c r="BA82" i="29"/>
  <c r="BA60" i="29"/>
  <c r="BA58" i="29" s="1"/>
  <c r="BA112" i="29"/>
  <c r="BA115" i="29"/>
  <c r="BA118" i="29"/>
  <c r="BA64" i="29"/>
  <c r="AZ94" i="29"/>
  <c r="AZ96" i="29" s="1"/>
  <c r="AZ106" i="29" s="1"/>
  <c r="AZ68" i="29"/>
  <c r="AZ76" i="29" s="1"/>
  <c r="AY72" i="29"/>
  <c r="AZ72" i="29" s="1"/>
  <c r="AY94" i="29"/>
  <c r="AY96" i="29" s="1"/>
  <c r="AY106" i="29" s="1"/>
  <c r="AY104" i="29" s="1"/>
  <c r="AY68" i="29"/>
  <c r="AY76" i="29" s="1"/>
  <c r="AY74" i="29" s="1"/>
  <c r="AY98" i="29"/>
  <c r="AY93" i="29"/>
  <c r="AY9" i="29" s="1"/>
  <c r="K11" i="21" s="1"/>
  <c r="AY95" i="29"/>
  <c r="AY99" i="29" s="1"/>
  <c r="BB26" i="29"/>
  <c r="BA79" i="29"/>
  <c r="AZ81" i="29"/>
  <c r="AZ91" i="29" s="1"/>
  <c r="AZ89" i="29" s="1"/>
  <c r="AZ87" i="29"/>
  <c r="AP48" i="29"/>
  <c r="AP15" i="29"/>
  <c r="AP16" i="29"/>
  <c r="AO17" i="29"/>
  <c r="AO24" i="29" s="1"/>
  <c r="AO77" i="29" s="1"/>
  <c r="AO18" i="29"/>
  <c r="AO50" i="29" s="1"/>
  <c r="AN80" i="29"/>
  <c r="AN84" i="29" s="1"/>
  <c r="AN82" i="29"/>
  <c r="AN52" i="29"/>
  <c r="AN56" i="29"/>
  <c r="AN20" i="29"/>
  <c r="AN22" i="29" s="1"/>
  <c r="AN64" i="29" s="1"/>
  <c r="AM80" i="29"/>
  <c r="AM84" i="29" s="1"/>
  <c r="AM82" i="29"/>
  <c r="AM66" i="29"/>
  <c r="AM67" i="29"/>
  <c r="AM70" i="29" s="1"/>
  <c r="AM71" i="29" s="1"/>
  <c r="AM69" i="29"/>
  <c r="AM97" i="29" s="1"/>
  <c r="AM92" i="29"/>
  <c r="AM95" i="29" s="1"/>
  <c r="AM99" i="29" s="1"/>
  <c r="AM60" i="29"/>
  <c r="AM58" i="29" s="1"/>
  <c r="AM112" i="29"/>
  <c r="AM115" i="29"/>
  <c r="AM118" i="29"/>
  <c r="AL94" i="29"/>
  <c r="AL96" i="29" s="1"/>
  <c r="AL106" i="29" s="1"/>
  <c r="AL68" i="29"/>
  <c r="AL76" i="29" s="1"/>
  <c r="AL87" i="29"/>
  <c r="AL81" i="29"/>
  <c r="AL91" i="29" s="1"/>
  <c r="AL89" i="29" s="1"/>
  <c r="AN26" i="29"/>
  <c r="AM79" i="29"/>
  <c r="AB32" i="29"/>
  <c r="AB48" i="29"/>
  <c r="AB15" i="29"/>
  <c r="AB16" i="29"/>
  <c r="AA17" i="29"/>
  <c r="AA24" i="29" s="1"/>
  <c r="AA77" i="29" s="1"/>
  <c r="AA18" i="29"/>
  <c r="Z80" i="29"/>
  <c r="Z84" i="29" s="1"/>
  <c r="Z82" i="29"/>
  <c r="Z52" i="29"/>
  <c r="Z20" i="29"/>
  <c r="Z22" i="29" s="1"/>
  <c r="Z64" i="29" s="1"/>
  <c r="Z36" i="29"/>
  <c r="Z44" i="29" s="1"/>
  <c r="Z42" i="29" s="1"/>
  <c r="Y82" i="29"/>
  <c r="Y80" i="29"/>
  <c r="Y84" i="29" s="1"/>
  <c r="Y66" i="29"/>
  <c r="Y67" i="29"/>
  <c r="Y70" i="29" s="1"/>
  <c r="Y71" i="29" s="1"/>
  <c r="Y69" i="29"/>
  <c r="Y97" i="29" s="1"/>
  <c r="Y92" i="29"/>
  <c r="Y60" i="29"/>
  <c r="Y112" i="29"/>
  <c r="Y115" i="29"/>
  <c r="Y118" i="29"/>
  <c r="X94" i="29"/>
  <c r="X96" i="29" s="1"/>
  <c r="X106" i="29" s="1"/>
  <c r="X68" i="29"/>
  <c r="X76" i="29" s="1"/>
  <c r="X81" i="29"/>
  <c r="X91" i="29" s="1"/>
  <c r="X89" i="29" s="1"/>
  <c r="X87" i="29"/>
  <c r="Z26" i="29"/>
  <c r="Y79" i="29"/>
  <c r="N32" i="29"/>
  <c r="N48" i="29"/>
  <c r="N15" i="29"/>
  <c r="N16" i="29"/>
  <c r="M17" i="29"/>
  <c r="M24" i="29" s="1"/>
  <c r="M77" i="29" s="1"/>
  <c r="M18" i="29"/>
  <c r="M50" i="29"/>
  <c r="M34" i="29"/>
  <c r="L80" i="29"/>
  <c r="L84" i="29" s="1"/>
  <c r="L82" i="29"/>
  <c r="L20" i="29"/>
  <c r="L22" i="29" s="1"/>
  <c r="L64" i="29" s="1"/>
  <c r="K80" i="29"/>
  <c r="K84" i="29" s="1"/>
  <c r="K82" i="29"/>
  <c r="K66" i="29"/>
  <c r="K67" i="29"/>
  <c r="K70" i="29" s="1"/>
  <c r="K71" i="29" s="1"/>
  <c r="K69" i="29"/>
  <c r="K97" i="29" s="1"/>
  <c r="K92" i="29"/>
  <c r="J94" i="29"/>
  <c r="J96" i="29" s="1"/>
  <c r="J106" i="29" s="1"/>
  <c r="J68" i="29"/>
  <c r="J76" i="29" s="1"/>
  <c r="I90" i="29"/>
  <c r="I88" i="29"/>
  <c r="J81" i="29"/>
  <c r="J91" i="29" s="1"/>
  <c r="J89" i="29" s="1"/>
  <c r="J87" i="29"/>
  <c r="L26" i="29"/>
  <c r="K79" i="29"/>
  <c r="BQ37" i="29"/>
  <c r="BP32" i="29"/>
  <c r="BO34" i="29"/>
  <c r="BO35" i="29"/>
  <c r="BO38" i="29" s="1"/>
  <c r="BO39" i="29" s="1"/>
  <c r="BN40" i="29"/>
  <c r="BN36" i="29"/>
  <c r="BN44" i="29" s="1"/>
  <c r="BN42" i="29" s="1"/>
  <c r="BA34" i="29"/>
  <c r="BA35" i="29"/>
  <c r="BA38" i="29" s="1"/>
  <c r="BA39" i="29" s="1"/>
  <c r="BC37" i="29"/>
  <c r="BB32" i="29"/>
  <c r="AZ36" i="29"/>
  <c r="AZ44" i="29" s="1"/>
  <c r="AZ42" i="29" s="1"/>
  <c r="AZ40" i="29"/>
  <c r="AO32" i="29"/>
  <c r="AP37" i="29"/>
  <c r="AP32" i="29" s="1"/>
  <c r="AJ101" i="29"/>
  <c r="AJ102" i="29"/>
  <c r="I59" i="29"/>
  <c r="AK94" i="29"/>
  <c r="AK96" i="29" s="1"/>
  <c r="AK106" i="29" s="1"/>
  <c r="AK104" i="29" s="1"/>
  <c r="AK72" i="29"/>
  <c r="AK68" i="29"/>
  <c r="AK76" i="29" s="1"/>
  <c r="AK74" i="29" s="1"/>
  <c r="X60" i="29"/>
  <c r="X58" i="29" s="1"/>
  <c r="X112" i="29"/>
  <c r="X115" i="29"/>
  <c r="X118" i="29"/>
  <c r="W94" i="29"/>
  <c r="W96" i="29" s="1"/>
  <c r="W106" i="29" s="1"/>
  <c r="W104" i="29" s="1"/>
  <c r="W72" i="29"/>
  <c r="W68" i="29"/>
  <c r="W76" i="29" s="1"/>
  <c r="W74" i="29" s="1"/>
  <c r="I94" i="29"/>
  <c r="I96" i="29" s="1"/>
  <c r="I106" i="29" s="1"/>
  <c r="I104" i="29" s="1"/>
  <c r="I72" i="29"/>
  <c r="I68" i="29"/>
  <c r="I76" i="29" s="1"/>
  <c r="I74" i="29" s="1"/>
  <c r="BM105" i="29"/>
  <c r="BM75" i="29"/>
  <c r="AY75" i="29"/>
  <c r="AY105" i="29"/>
  <c r="AA116" i="29"/>
  <c r="AA113" i="29"/>
  <c r="AA110" i="29"/>
  <c r="AA54" i="29"/>
  <c r="AA55" i="29" s="1"/>
  <c r="M116" i="29"/>
  <c r="M113" i="29"/>
  <c r="M110" i="29"/>
  <c r="M54" i="29"/>
  <c r="M55" i="29" s="1"/>
  <c r="K56" i="29"/>
  <c r="K52" i="29"/>
  <c r="K40" i="29"/>
  <c r="K36" i="29"/>
  <c r="K44" i="29" s="1"/>
  <c r="K42" i="29" s="1"/>
  <c r="AM40" i="29"/>
  <c r="AM36" i="29"/>
  <c r="AM44" i="29" s="1"/>
  <c r="AM42" i="29" s="1"/>
  <c r="BM73" i="29"/>
  <c r="BL102" i="29"/>
  <c r="M39" i="29"/>
  <c r="Y42" i="29"/>
  <c r="W101" i="29"/>
  <c r="X101" i="29" s="1"/>
  <c r="J58" i="29"/>
  <c r="I101" i="29"/>
  <c r="J101" i="29" s="1"/>
  <c r="AA39" i="29"/>
  <c r="BM90" i="29"/>
  <c r="BM88" i="29"/>
  <c r="AY90" i="29"/>
  <c r="AY88" i="29"/>
  <c r="AK88" i="29"/>
  <c r="AK90" i="29"/>
  <c r="L50" i="29"/>
  <c r="L34" i="29"/>
  <c r="AN35" i="29"/>
  <c r="AN38" i="29" s="1"/>
  <c r="AN39" i="29" s="1"/>
  <c r="AN34" i="29"/>
  <c r="V102" i="29"/>
  <c r="W73" i="29"/>
  <c r="H102" i="29"/>
  <c r="I73" i="29"/>
  <c r="AK95" i="29"/>
  <c r="AK99" i="29" s="1"/>
  <c r="AK100" i="29" s="1"/>
  <c r="AK93" i="29"/>
  <c r="AK9" i="29" s="1"/>
  <c r="K10" i="21" s="1"/>
  <c r="AK98" i="29"/>
  <c r="Y40" i="29"/>
  <c r="Z40" i="29" s="1"/>
  <c r="Y56" i="29"/>
  <c r="Z56" i="29" s="1"/>
  <c r="W100" i="29"/>
  <c r="I100" i="29"/>
  <c r="I102" i="28"/>
  <c r="BR48" i="28"/>
  <c r="BR15" i="28"/>
  <c r="BR16" i="28"/>
  <c r="BQ17" i="28"/>
  <c r="BQ24" i="28" s="1"/>
  <c r="BQ77" i="28" s="1"/>
  <c r="BQ18" i="28"/>
  <c r="BQ50" i="28" s="1"/>
  <c r="BP80" i="28"/>
  <c r="BP84" i="28" s="1"/>
  <c r="BP82" i="28"/>
  <c r="BP20" i="28"/>
  <c r="BP22" i="28"/>
  <c r="BP64" i="28" s="1"/>
  <c r="BP56" i="28"/>
  <c r="BP52" i="28"/>
  <c r="BO80" i="28"/>
  <c r="BO84" i="28" s="1"/>
  <c r="BO82" i="28"/>
  <c r="BO112" i="28"/>
  <c r="BO115" i="28"/>
  <c r="BO118" i="28"/>
  <c r="BO60" i="28"/>
  <c r="BO58" i="28" s="1"/>
  <c r="BO64" i="28"/>
  <c r="BN94" i="28"/>
  <c r="BN96" i="28" s="1"/>
  <c r="BN106" i="28" s="1"/>
  <c r="BN68" i="28"/>
  <c r="BN76" i="28" s="1"/>
  <c r="BM94" i="28"/>
  <c r="BM96" i="28" s="1"/>
  <c r="BM106" i="28" s="1"/>
  <c r="BM104" i="28" s="1"/>
  <c r="BM72" i="28"/>
  <c r="BN72" i="28" s="1"/>
  <c r="BM68" i="28"/>
  <c r="BM76" i="28" s="1"/>
  <c r="BM74" i="28" s="1"/>
  <c r="BM98" i="28"/>
  <c r="BM93" i="28"/>
  <c r="BM9" i="28" s="1"/>
  <c r="J12" i="21" s="1"/>
  <c r="BM95" i="28"/>
  <c r="BM99" i="28" s="1"/>
  <c r="BO79" i="28"/>
  <c r="BP26" i="28"/>
  <c r="BN81" i="28"/>
  <c r="BN91" i="28" s="1"/>
  <c r="BN89" i="28" s="1"/>
  <c r="BN87" i="28"/>
  <c r="BD48" i="28"/>
  <c r="BD15" i="28"/>
  <c r="BD16" i="28"/>
  <c r="BC17" i="28"/>
  <c r="BC24" i="28" s="1"/>
  <c r="BC77" i="28" s="1"/>
  <c r="BC18" i="28"/>
  <c r="BC50" i="28"/>
  <c r="BB80" i="28"/>
  <c r="BB84" i="28" s="1"/>
  <c r="BB82" i="28"/>
  <c r="BB52" i="28"/>
  <c r="BB56" i="28"/>
  <c r="BB20" i="28"/>
  <c r="BB22" i="28"/>
  <c r="BB64" i="28" s="1"/>
  <c r="BA80" i="28"/>
  <c r="BA84" i="28" s="1"/>
  <c r="BA82" i="28"/>
  <c r="BA66" i="28"/>
  <c r="BA67" i="28"/>
  <c r="BA70" i="28" s="1"/>
  <c r="BA71" i="28" s="1"/>
  <c r="BA69" i="28"/>
  <c r="BA97" i="28" s="1"/>
  <c r="BA92" i="28"/>
  <c r="BA95" i="28" s="1"/>
  <c r="BA99" i="28" s="1"/>
  <c r="BA60" i="28"/>
  <c r="BA58" i="28" s="1"/>
  <c r="BA112" i="28"/>
  <c r="BA115" i="28"/>
  <c r="BA118" i="28"/>
  <c r="AZ94" i="28"/>
  <c r="AZ96" i="28" s="1"/>
  <c r="AZ106" i="28" s="1"/>
  <c r="AZ68" i="28"/>
  <c r="AZ76" i="28" s="1"/>
  <c r="AY94" i="28"/>
  <c r="AY96" i="28" s="1"/>
  <c r="AY106" i="28" s="1"/>
  <c r="AY104" i="28" s="1"/>
  <c r="AY72" i="28"/>
  <c r="AY68" i="28"/>
  <c r="AY76" i="28" s="1"/>
  <c r="AY74" i="28" s="1"/>
  <c r="AY98" i="28"/>
  <c r="AY93" i="28"/>
  <c r="AY9" i="28" s="1"/>
  <c r="J11" i="21" s="1"/>
  <c r="AY95" i="28"/>
  <c r="AY99" i="28" s="1"/>
  <c r="AZ81" i="28"/>
  <c r="AZ91" i="28" s="1"/>
  <c r="AZ89" i="28" s="1"/>
  <c r="AZ87" i="28"/>
  <c r="BB26" i="28"/>
  <c r="BA79" i="28"/>
  <c r="AP48" i="28"/>
  <c r="AP15" i="28"/>
  <c r="AP16" i="28"/>
  <c r="AO17" i="28"/>
  <c r="AO24" i="28" s="1"/>
  <c r="AO77" i="28" s="1"/>
  <c r="AO18" i="28"/>
  <c r="AO50" i="28"/>
  <c r="AN80" i="28"/>
  <c r="AN84" i="28" s="1"/>
  <c r="AN82" i="28"/>
  <c r="AN20" i="28"/>
  <c r="AN22" i="28"/>
  <c r="AN64" i="28" s="1"/>
  <c r="AN52" i="28"/>
  <c r="AN56" i="28"/>
  <c r="AM82" i="28"/>
  <c r="AM80" i="28"/>
  <c r="AM84" i="28" s="1"/>
  <c r="AM64" i="28"/>
  <c r="AM60" i="28"/>
  <c r="AM58" i="28" s="1"/>
  <c r="AM112" i="28"/>
  <c r="AM115" i="28"/>
  <c r="AM118" i="28"/>
  <c r="AL94" i="28"/>
  <c r="AL96" i="28" s="1"/>
  <c r="AL106" i="28" s="1"/>
  <c r="AL68" i="28"/>
  <c r="AL76" i="28" s="1"/>
  <c r="AK94" i="28"/>
  <c r="AK96" i="28" s="1"/>
  <c r="AK106" i="28" s="1"/>
  <c r="AK104" i="28" s="1"/>
  <c r="AK72" i="28"/>
  <c r="AL72" i="28" s="1"/>
  <c r="AK68" i="28"/>
  <c r="AK76" i="28" s="1"/>
  <c r="AK74" i="28" s="1"/>
  <c r="AK98" i="28"/>
  <c r="AK93" i="28"/>
  <c r="AK9" i="28" s="1"/>
  <c r="J10" i="21" s="1"/>
  <c r="AK95" i="28"/>
  <c r="AK99" i="28" s="1"/>
  <c r="AL81" i="28"/>
  <c r="AL91" i="28" s="1"/>
  <c r="AL89" i="28" s="1"/>
  <c r="AL87" i="28"/>
  <c r="AM79" i="28"/>
  <c r="AN26" i="28"/>
  <c r="AB32" i="28"/>
  <c r="AB48" i="28"/>
  <c r="AB15" i="28"/>
  <c r="AB16" i="28"/>
  <c r="AA17" i="28"/>
  <c r="AA24" i="28" s="1"/>
  <c r="AA77" i="28" s="1"/>
  <c r="AA18" i="28"/>
  <c r="AA34" i="28"/>
  <c r="AA50" i="28"/>
  <c r="Z80" i="28"/>
  <c r="Z84" i="28" s="1"/>
  <c r="Z82" i="28"/>
  <c r="Z20" i="28"/>
  <c r="Z22" i="28" s="1"/>
  <c r="Z64" i="28" s="1"/>
  <c r="Z40" i="28"/>
  <c r="Z36" i="28"/>
  <c r="Z44" i="28" s="1"/>
  <c r="Z42" i="28" s="1"/>
  <c r="Z52" i="28"/>
  <c r="Z56" i="28"/>
  <c r="Y80" i="28"/>
  <c r="Y84" i="28" s="1"/>
  <c r="Y82" i="28"/>
  <c r="Y66" i="28"/>
  <c r="Y67" i="28"/>
  <c r="Y70" i="28" s="1"/>
  <c r="Y69" i="28"/>
  <c r="Y97" i="28" s="1"/>
  <c r="Y92" i="28"/>
  <c r="Y95" i="28" s="1"/>
  <c r="Y99" i="28" s="1"/>
  <c r="Y60" i="28"/>
  <c r="Y58" i="28" s="1"/>
  <c r="Y112" i="28"/>
  <c r="Y115" i="28"/>
  <c r="Y118" i="28"/>
  <c r="W94" i="28"/>
  <c r="W96" i="28" s="1"/>
  <c r="W106" i="28" s="1"/>
  <c r="W104" i="28" s="1"/>
  <c r="W72" i="28"/>
  <c r="W68" i="28"/>
  <c r="W76" i="28" s="1"/>
  <c r="W74" i="28" s="1"/>
  <c r="W98" i="28"/>
  <c r="W93" i="28"/>
  <c r="W9" i="28" s="1"/>
  <c r="J9" i="21" s="1"/>
  <c r="W95" i="28"/>
  <c r="W99" i="28" s="1"/>
  <c r="X81" i="28"/>
  <c r="X91" i="28" s="1"/>
  <c r="X89" i="28" s="1"/>
  <c r="X87" i="28"/>
  <c r="Z26" i="28"/>
  <c r="Y79" i="28"/>
  <c r="N32" i="28"/>
  <c r="N48" i="28"/>
  <c r="N15" i="28"/>
  <c r="N16" i="28"/>
  <c r="M17" i="28"/>
  <c r="M24" i="28" s="1"/>
  <c r="M77" i="28" s="1"/>
  <c r="M18" i="28"/>
  <c r="M34" i="28"/>
  <c r="M50" i="28"/>
  <c r="L82" i="28"/>
  <c r="L80" i="28"/>
  <c r="L84" i="28" s="1"/>
  <c r="L20" i="28"/>
  <c r="L22" i="28"/>
  <c r="L64" i="28" s="1"/>
  <c r="L40" i="28"/>
  <c r="L36" i="28"/>
  <c r="L44" i="28" s="1"/>
  <c r="L42" i="28" s="1"/>
  <c r="L52" i="28"/>
  <c r="L56" i="28"/>
  <c r="K82" i="28"/>
  <c r="K80" i="28"/>
  <c r="K84" i="28" s="1"/>
  <c r="K66" i="28"/>
  <c r="K67" i="28"/>
  <c r="K70" i="28" s="1"/>
  <c r="K69" i="28"/>
  <c r="K97" i="28" s="1"/>
  <c r="K92" i="28"/>
  <c r="K95" i="28" s="1"/>
  <c r="K99" i="28" s="1"/>
  <c r="K60" i="28"/>
  <c r="K58" i="28" s="1"/>
  <c r="K112" i="28"/>
  <c r="K115" i="28"/>
  <c r="K118" i="28"/>
  <c r="J66" i="28"/>
  <c r="J67" i="28"/>
  <c r="J70" i="28" s="1"/>
  <c r="J71" i="28" s="1"/>
  <c r="K71" i="28" s="1"/>
  <c r="J69" i="28"/>
  <c r="J97" i="28" s="1"/>
  <c r="J92" i="28"/>
  <c r="I73" i="28"/>
  <c r="H102" i="28"/>
  <c r="I100" i="28"/>
  <c r="H101" i="28"/>
  <c r="I101" i="28" s="1"/>
  <c r="J81" i="28"/>
  <c r="J91" i="28" s="1"/>
  <c r="J89" i="28" s="1"/>
  <c r="J87" i="28"/>
  <c r="K79" i="28"/>
  <c r="L26" i="28"/>
  <c r="I90" i="28"/>
  <c r="I88" i="28"/>
  <c r="BP32" i="28"/>
  <c r="BQ37" i="28"/>
  <c r="BO34" i="28"/>
  <c r="BO35" i="28"/>
  <c r="BO38" i="28" s="1"/>
  <c r="BO39" i="28" s="1"/>
  <c r="BN40" i="28"/>
  <c r="BN36" i="28"/>
  <c r="BN44" i="28" s="1"/>
  <c r="BN42" i="28" s="1"/>
  <c r="AZ40" i="28"/>
  <c r="AZ36" i="28"/>
  <c r="AZ44" i="28" s="1"/>
  <c r="AZ42" i="28" s="1"/>
  <c r="BA34" i="28"/>
  <c r="BA35" i="28"/>
  <c r="BA38" i="28" s="1"/>
  <c r="BA39" i="28" s="1"/>
  <c r="BC37" i="28"/>
  <c r="BB32" i="28"/>
  <c r="AP37" i="28"/>
  <c r="AP32" i="28" s="1"/>
  <c r="AO32" i="28"/>
  <c r="I59" i="28"/>
  <c r="BM105" i="28"/>
  <c r="BM75" i="28"/>
  <c r="AY75" i="28"/>
  <c r="AK105" i="28"/>
  <c r="AK75" i="28"/>
  <c r="W105" i="28"/>
  <c r="AY105" i="28"/>
  <c r="W75" i="28"/>
  <c r="AA54" i="28"/>
  <c r="AA55" i="28" s="1"/>
  <c r="AA116" i="28"/>
  <c r="AA113" i="28"/>
  <c r="AA110" i="28"/>
  <c r="X92" i="28"/>
  <c r="X69" i="28"/>
  <c r="X97" i="28" s="1"/>
  <c r="X67" i="28"/>
  <c r="X70" i="28" s="1"/>
  <c r="X71" i="28" s="1"/>
  <c r="Y71" i="28" s="1"/>
  <c r="X66" i="28"/>
  <c r="M54" i="28"/>
  <c r="M55" i="28" s="1"/>
  <c r="M116" i="28"/>
  <c r="M113" i="28"/>
  <c r="M110" i="28"/>
  <c r="AM36" i="28"/>
  <c r="AM44" i="28" s="1"/>
  <c r="AM42" i="28" s="1"/>
  <c r="AM40" i="28"/>
  <c r="AY73" i="28"/>
  <c r="AX102" i="28"/>
  <c r="J58" i="28"/>
  <c r="I104" i="28"/>
  <c r="I74" i="28"/>
  <c r="AA39" i="28"/>
  <c r="M39" i="28"/>
  <c r="BM41" i="28"/>
  <c r="BM4" i="28" s="1"/>
  <c r="AY41" i="28"/>
  <c r="AY4" i="28" s="1"/>
  <c r="AY43" i="28"/>
  <c r="AN35" i="28"/>
  <c r="AN38" i="28" s="1"/>
  <c r="AN39" i="28" s="1"/>
  <c r="AN34" i="28"/>
  <c r="AY102" i="27"/>
  <c r="V101" i="27"/>
  <c r="W101" i="27" s="1"/>
  <c r="BP26" i="27"/>
  <c r="BO79" i="27"/>
  <c r="BN87" i="27"/>
  <c r="BN81" i="27"/>
  <c r="BN91" i="27" s="1"/>
  <c r="BN89" i="27" s="1"/>
  <c r="BM90" i="27"/>
  <c r="BM88" i="27"/>
  <c r="BR48" i="27"/>
  <c r="BR15" i="27"/>
  <c r="BR16" i="27"/>
  <c r="BQ17" i="27"/>
  <c r="BQ24" i="27" s="1"/>
  <c r="BQ77" i="27" s="1"/>
  <c r="BQ18" i="27"/>
  <c r="BQ50" i="27" s="1"/>
  <c r="BP82" i="27"/>
  <c r="BP80" i="27"/>
  <c r="BP84" i="27" s="1"/>
  <c r="BP52" i="27"/>
  <c r="BP56" i="27"/>
  <c r="BP20" i="27"/>
  <c r="BP22" i="27"/>
  <c r="BP64" i="27" s="1"/>
  <c r="BO66" i="27"/>
  <c r="BO67" i="27"/>
  <c r="BO70" i="27" s="1"/>
  <c r="BO69" i="27"/>
  <c r="BO97" i="27" s="1"/>
  <c r="BO92" i="27"/>
  <c r="BO95" i="27" s="1"/>
  <c r="BO99" i="27" s="1"/>
  <c r="BO60" i="27"/>
  <c r="BO58" i="27" s="1"/>
  <c r="BO112" i="27"/>
  <c r="BO115" i="27"/>
  <c r="BO118" i="27"/>
  <c r="BN86" i="27"/>
  <c r="BO86" i="27" s="1"/>
  <c r="BP86" i="27" s="1"/>
  <c r="BN66" i="27"/>
  <c r="BN67" i="27"/>
  <c r="BN70" i="27" s="1"/>
  <c r="BN71" i="27" s="1"/>
  <c r="BO71" i="27" s="1"/>
  <c r="BN92" i="27"/>
  <c r="BN69" i="27"/>
  <c r="BN97" i="27" s="1"/>
  <c r="BL101" i="27"/>
  <c r="BM101" i="27" s="1"/>
  <c r="BM100" i="27"/>
  <c r="BD48" i="27"/>
  <c r="BD15" i="27"/>
  <c r="BD16" i="27"/>
  <c r="BC17" i="27"/>
  <c r="BC24" i="27" s="1"/>
  <c r="BC77" i="27" s="1"/>
  <c r="BC18" i="27"/>
  <c r="BC50" i="27"/>
  <c r="BB82" i="27"/>
  <c r="BB80" i="27"/>
  <c r="BB84" i="27" s="1"/>
  <c r="BB20" i="27"/>
  <c r="BB22" i="27" s="1"/>
  <c r="BB64" i="27" s="1"/>
  <c r="BB52" i="27"/>
  <c r="BB56" i="27"/>
  <c r="BA60" i="27"/>
  <c r="BA58" i="27" s="1"/>
  <c r="BA112" i="27"/>
  <c r="BA115" i="27"/>
  <c r="BA118" i="27"/>
  <c r="BA80" i="27"/>
  <c r="BA84" i="27" s="1"/>
  <c r="BA82" i="27"/>
  <c r="BA66" i="27"/>
  <c r="BA67" i="27"/>
  <c r="BA70" i="27" s="1"/>
  <c r="BA69" i="27"/>
  <c r="BA92" i="27"/>
  <c r="BA95" i="27" s="1"/>
  <c r="BA99" i="27" s="1"/>
  <c r="AZ66" i="27"/>
  <c r="AZ67" i="27"/>
  <c r="AZ70" i="27" s="1"/>
  <c r="AZ71" i="27" s="1"/>
  <c r="BA71" i="27" s="1"/>
  <c r="AZ92" i="27"/>
  <c r="AZ69" i="27"/>
  <c r="AZ97" i="27" s="1"/>
  <c r="AY73" i="27"/>
  <c r="AX102" i="27"/>
  <c r="AY100" i="27"/>
  <c r="AX101" i="27"/>
  <c r="AY101" i="27" s="1"/>
  <c r="BB26" i="27"/>
  <c r="BA79" i="27"/>
  <c r="AZ87" i="27"/>
  <c r="AZ81" i="27"/>
  <c r="AZ91" i="27" s="1"/>
  <c r="AZ89" i="27" s="1"/>
  <c r="AL81" i="27"/>
  <c r="AL91" i="27" s="1"/>
  <c r="AL89" i="27" s="1"/>
  <c r="AL87" i="27"/>
  <c r="AN26" i="27"/>
  <c r="AM79" i="27"/>
  <c r="AP48" i="27"/>
  <c r="AP15" i="27"/>
  <c r="AP16" i="27"/>
  <c r="AO18" i="27"/>
  <c r="AO50" i="27"/>
  <c r="AO17" i="27"/>
  <c r="AO24" i="27" s="1"/>
  <c r="AO77" i="27" s="1"/>
  <c r="AN20" i="27"/>
  <c r="AN22" i="27" s="1"/>
  <c r="AN64" i="27" s="1"/>
  <c r="AN52" i="27"/>
  <c r="AN56" i="27"/>
  <c r="AN82" i="27"/>
  <c r="AN80" i="27"/>
  <c r="AN84" i="27" s="1"/>
  <c r="AM60" i="27"/>
  <c r="AM58" i="27" s="1"/>
  <c r="AM112" i="27"/>
  <c r="AM115" i="27"/>
  <c r="AM118" i="27"/>
  <c r="AM66" i="27"/>
  <c r="AM67" i="27"/>
  <c r="AM70" i="27" s="1"/>
  <c r="AM69" i="27"/>
  <c r="AM97" i="27" s="1"/>
  <c r="AM92" i="27"/>
  <c r="AM95" i="27" s="1"/>
  <c r="AM99" i="27" s="1"/>
  <c r="AL66" i="27"/>
  <c r="AL67" i="27"/>
  <c r="AL70" i="27" s="1"/>
  <c r="AL71" i="27" s="1"/>
  <c r="AM71" i="27" s="1"/>
  <c r="AL92" i="27"/>
  <c r="AL69" i="27"/>
  <c r="AL97" i="27" s="1"/>
  <c r="AL86" i="27"/>
  <c r="AM86" i="27" s="1"/>
  <c r="AN86" i="27" s="1"/>
  <c r="AK73" i="27"/>
  <c r="AJ102" i="27"/>
  <c r="AK100" i="27"/>
  <c r="AJ101" i="27"/>
  <c r="AK101" i="27" s="1"/>
  <c r="AB32" i="27"/>
  <c r="AB48" i="27"/>
  <c r="AB15" i="27"/>
  <c r="AB16" i="27"/>
  <c r="AA17" i="27"/>
  <c r="AA24" i="27" s="1"/>
  <c r="AA77" i="27" s="1"/>
  <c r="AA18" i="27"/>
  <c r="AA34" i="27"/>
  <c r="AA50" i="27"/>
  <c r="Z80" i="27"/>
  <c r="Z84" i="27" s="1"/>
  <c r="Z82" i="27"/>
  <c r="Z20" i="27"/>
  <c r="Z22" i="27"/>
  <c r="Z64" i="27" s="1"/>
  <c r="Z52" i="27"/>
  <c r="Z36" i="27"/>
  <c r="Z44" i="27" s="1"/>
  <c r="Y82" i="27"/>
  <c r="Y80" i="27"/>
  <c r="Y84" i="27" s="1"/>
  <c r="Y66" i="27"/>
  <c r="Y67" i="27"/>
  <c r="Y70" i="27" s="1"/>
  <c r="Y69" i="27"/>
  <c r="Y97" i="27" s="1"/>
  <c r="Y92" i="27"/>
  <c r="Y95" i="27" s="1"/>
  <c r="Y99" i="27" s="1"/>
  <c r="X66" i="27"/>
  <c r="X67" i="27"/>
  <c r="X70" i="27" s="1"/>
  <c r="X71" i="27" s="1"/>
  <c r="Y71" i="27" s="1"/>
  <c r="X69" i="27"/>
  <c r="X97" i="27" s="1"/>
  <c r="X92" i="27"/>
  <c r="W90" i="27"/>
  <c r="W88" i="27"/>
  <c r="Z26" i="27"/>
  <c r="Y79" i="27"/>
  <c r="X81" i="27"/>
  <c r="X91" i="27" s="1"/>
  <c r="X89" i="27" s="1"/>
  <c r="X87" i="27"/>
  <c r="N32" i="27"/>
  <c r="N48" i="27"/>
  <c r="N15" i="27"/>
  <c r="N16" i="27"/>
  <c r="M17" i="27"/>
  <c r="M24" i="27" s="1"/>
  <c r="M77" i="27" s="1"/>
  <c r="M18" i="27"/>
  <c r="L80" i="27"/>
  <c r="L84" i="27" s="1"/>
  <c r="L82" i="27"/>
  <c r="L52" i="27"/>
  <c r="L56" i="27"/>
  <c r="L20" i="27"/>
  <c r="L22" i="27"/>
  <c r="L64" i="27" s="1"/>
  <c r="L36" i="27"/>
  <c r="L44" i="27" s="1"/>
  <c r="L42" i="27" s="1"/>
  <c r="L40" i="27"/>
  <c r="K80" i="27"/>
  <c r="K84" i="27" s="1"/>
  <c r="K82" i="27"/>
  <c r="K66" i="27"/>
  <c r="K67" i="27"/>
  <c r="K70" i="27" s="1"/>
  <c r="K69" i="27"/>
  <c r="K97" i="27" s="1"/>
  <c r="K92" i="27"/>
  <c r="K95" i="27" s="1"/>
  <c r="K99" i="27" s="1"/>
  <c r="K60" i="27"/>
  <c r="K58" i="27" s="1"/>
  <c r="K112" i="27"/>
  <c r="K115" i="27"/>
  <c r="K118" i="27"/>
  <c r="I94" i="27"/>
  <c r="I96" i="27" s="1"/>
  <c r="I106" i="27" s="1"/>
  <c r="I104" i="27" s="1"/>
  <c r="I72" i="27"/>
  <c r="I68" i="27"/>
  <c r="I76" i="27" s="1"/>
  <c r="I74" i="27" s="1"/>
  <c r="I98" i="27"/>
  <c r="I93" i="27"/>
  <c r="I9" i="27" s="1"/>
  <c r="J8" i="21" s="1"/>
  <c r="I95" i="27"/>
  <c r="I99" i="27" s="1"/>
  <c r="L26" i="27"/>
  <c r="K79" i="27"/>
  <c r="J81" i="27"/>
  <c r="J91" i="27" s="1"/>
  <c r="J89" i="27" s="1"/>
  <c r="J87" i="27"/>
  <c r="I90" i="27"/>
  <c r="I88" i="27"/>
  <c r="BQ37" i="27"/>
  <c r="BP32" i="27"/>
  <c r="BO34" i="27"/>
  <c r="BO35" i="27"/>
  <c r="BO38" i="27" s="1"/>
  <c r="BO39" i="27" s="1"/>
  <c r="BN40" i="27"/>
  <c r="BN36" i="27"/>
  <c r="BN44" i="27" s="1"/>
  <c r="BN42" i="27" s="1"/>
  <c r="BM41" i="27"/>
  <c r="BM4" i="27" s="1"/>
  <c r="BM43" i="27"/>
  <c r="BC37" i="27"/>
  <c r="BB32" i="27"/>
  <c r="BA34" i="27"/>
  <c r="BA35" i="27"/>
  <c r="BA38" i="27" s="1"/>
  <c r="BA39" i="27" s="1"/>
  <c r="AZ40" i="27"/>
  <c r="AZ36" i="27"/>
  <c r="AZ44" i="27" s="1"/>
  <c r="AZ42" i="27" s="1"/>
  <c r="AY41" i="27"/>
  <c r="AY4" i="27" s="1"/>
  <c r="AY43" i="27"/>
  <c r="AP37" i="27"/>
  <c r="AP32" i="27" s="1"/>
  <c r="AO32" i="27"/>
  <c r="X60" i="27"/>
  <c r="X58" i="27" s="1"/>
  <c r="X112" i="27"/>
  <c r="X115" i="27"/>
  <c r="X118" i="27"/>
  <c r="I75" i="27"/>
  <c r="AA116" i="27"/>
  <c r="AA113" i="27"/>
  <c r="AA110" i="27"/>
  <c r="AA54" i="27"/>
  <c r="AA55" i="27" s="1"/>
  <c r="Y56" i="27"/>
  <c r="Z56" i="27" s="1"/>
  <c r="Y52" i="27"/>
  <c r="Y40" i="27"/>
  <c r="Z40" i="27" s="1"/>
  <c r="Y36" i="27"/>
  <c r="Y44" i="27" s="1"/>
  <c r="Y42" i="27" s="1"/>
  <c r="M116" i="27"/>
  <c r="M113" i="27"/>
  <c r="M110" i="27"/>
  <c r="M54" i="27"/>
  <c r="M55" i="27" s="1"/>
  <c r="J92" i="27"/>
  <c r="J69" i="27"/>
  <c r="J97" i="27" s="1"/>
  <c r="J67" i="27"/>
  <c r="J70" i="27" s="1"/>
  <c r="J71" i="27" s="1"/>
  <c r="K71" i="27" s="1"/>
  <c r="J66" i="27"/>
  <c r="BM104" i="27"/>
  <c r="BM74" i="27"/>
  <c r="W104" i="27"/>
  <c r="J58" i="27"/>
  <c r="AY74" i="27"/>
  <c r="AM42" i="27"/>
  <c r="AK104" i="27"/>
  <c r="AK74" i="27"/>
  <c r="AA39" i="27"/>
  <c r="AY104" i="27"/>
  <c r="W74" i="27"/>
  <c r="M39" i="27"/>
  <c r="BL102" i="27"/>
  <c r="BM72" i="27"/>
  <c r="AK90" i="27"/>
  <c r="AK88" i="27"/>
  <c r="AN35" i="27"/>
  <c r="AN38" i="27" s="1"/>
  <c r="AN34" i="27"/>
  <c r="W105" i="27"/>
  <c r="V102" i="27"/>
  <c r="W72" i="27"/>
  <c r="W73" i="27"/>
  <c r="BR48" i="26"/>
  <c r="BR15" i="26"/>
  <c r="BR16" i="26"/>
  <c r="BQ17" i="26"/>
  <c r="BQ24" i="26" s="1"/>
  <c r="BQ77" i="26" s="1"/>
  <c r="BQ18" i="26"/>
  <c r="BQ50" i="26"/>
  <c r="BP80" i="26"/>
  <c r="BP84" i="26" s="1"/>
  <c r="BP82" i="26"/>
  <c r="BP20" i="26"/>
  <c r="BP22" i="26"/>
  <c r="BP64" i="26" s="1"/>
  <c r="BP52" i="26"/>
  <c r="BP56" i="26"/>
  <c r="BO80" i="26"/>
  <c r="BO84" i="26" s="1"/>
  <c r="BO82" i="26"/>
  <c r="BO64" i="26"/>
  <c r="BO60" i="26"/>
  <c r="BO58" i="26" s="1"/>
  <c r="BO112" i="26"/>
  <c r="BO115" i="26"/>
  <c r="BO118" i="26"/>
  <c r="BN68" i="26"/>
  <c r="BN76" i="26" s="1"/>
  <c r="BM94" i="26"/>
  <c r="BM96" i="26" s="1"/>
  <c r="BM106" i="26" s="1"/>
  <c r="BM104" i="26" s="1"/>
  <c r="BM72" i="26"/>
  <c r="BN72" i="26" s="1"/>
  <c r="BM68" i="26"/>
  <c r="BM76" i="26" s="1"/>
  <c r="BM74" i="26" s="1"/>
  <c r="BM98" i="26"/>
  <c r="BM93" i="26"/>
  <c r="BM9" i="26" s="1"/>
  <c r="I12" i="21" s="1"/>
  <c r="BM95" i="26"/>
  <c r="BM99" i="26" s="1"/>
  <c r="BP26" i="26"/>
  <c r="BO79" i="26"/>
  <c r="BN81" i="26"/>
  <c r="BN91" i="26" s="1"/>
  <c r="BN89" i="26" s="1"/>
  <c r="BN87" i="26"/>
  <c r="BM90" i="26"/>
  <c r="BM88" i="26"/>
  <c r="BB26" i="26"/>
  <c r="BA79" i="26"/>
  <c r="AZ81" i="26"/>
  <c r="AZ91" i="26" s="1"/>
  <c r="AZ89" i="26" s="1"/>
  <c r="AZ87" i="26"/>
  <c r="AY90" i="26"/>
  <c r="AY88" i="26"/>
  <c r="BD48" i="26"/>
  <c r="BD15" i="26"/>
  <c r="BD16" i="26"/>
  <c r="BC17" i="26"/>
  <c r="BC24" i="26" s="1"/>
  <c r="BC77" i="26" s="1"/>
  <c r="BC18" i="26"/>
  <c r="BC50" i="26"/>
  <c r="BB80" i="26"/>
  <c r="BB84" i="26" s="1"/>
  <c r="BB82" i="26"/>
  <c r="BB20" i="26"/>
  <c r="BB22" i="26"/>
  <c r="BB64" i="26" s="1"/>
  <c r="BB52" i="26"/>
  <c r="BB56" i="26"/>
  <c r="BA66" i="26"/>
  <c r="BA67" i="26"/>
  <c r="BA70" i="26" s="1"/>
  <c r="BA69" i="26"/>
  <c r="BA97" i="26" s="1"/>
  <c r="BA60" i="26"/>
  <c r="BA58" i="26" s="1"/>
  <c r="BA112" i="26"/>
  <c r="BA115" i="26"/>
  <c r="BA118" i="26"/>
  <c r="AZ86" i="26"/>
  <c r="BA86" i="26" s="1"/>
  <c r="BB86" i="26" s="1"/>
  <c r="AZ66" i="26"/>
  <c r="AZ67" i="26"/>
  <c r="AZ70" i="26" s="1"/>
  <c r="AZ71" i="26" s="1"/>
  <c r="BA71" i="26" s="1"/>
  <c r="AZ69" i="26"/>
  <c r="AZ97" i="26" s="1"/>
  <c r="AZ92" i="26"/>
  <c r="AY105" i="26"/>
  <c r="AY73" i="26"/>
  <c r="AX102" i="26"/>
  <c r="AX101" i="26"/>
  <c r="AY101" i="26" s="1"/>
  <c r="AY100" i="26"/>
  <c r="AN26" i="26"/>
  <c r="AM79" i="26"/>
  <c r="AL81" i="26"/>
  <c r="AL91" i="26" s="1"/>
  <c r="AL89" i="26" s="1"/>
  <c r="AL87" i="26"/>
  <c r="AK90" i="26"/>
  <c r="AK88" i="26"/>
  <c r="AP48" i="26"/>
  <c r="AP15" i="26"/>
  <c r="AP16" i="26"/>
  <c r="AO17" i="26"/>
  <c r="AO24" i="26" s="1"/>
  <c r="AO77" i="26" s="1"/>
  <c r="AO18" i="26"/>
  <c r="AO50" i="26"/>
  <c r="AN80" i="26"/>
  <c r="AN84" i="26" s="1"/>
  <c r="AN82" i="26"/>
  <c r="AN20" i="26"/>
  <c r="AN22" i="26"/>
  <c r="AN64" i="26" s="1"/>
  <c r="AN52" i="26"/>
  <c r="AN56" i="26"/>
  <c r="AM66" i="26"/>
  <c r="AM67" i="26"/>
  <c r="AM70" i="26" s="1"/>
  <c r="AM69" i="26"/>
  <c r="AM97" i="26" s="1"/>
  <c r="AM92" i="26"/>
  <c r="AM95" i="26" s="1"/>
  <c r="AM99" i="26" s="1"/>
  <c r="AM60" i="26"/>
  <c r="AM58" i="26" s="1"/>
  <c r="AM112" i="26"/>
  <c r="AM115" i="26"/>
  <c r="AM118" i="26"/>
  <c r="AL86" i="26"/>
  <c r="AM86" i="26" s="1"/>
  <c r="AN86" i="26" s="1"/>
  <c r="AL66" i="26"/>
  <c r="AL67" i="26"/>
  <c r="AL70" i="26" s="1"/>
  <c r="AL71" i="26" s="1"/>
  <c r="AM71" i="26" s="1"/>
  <c r="AL69" i="26"/>
  <c r="AL97" i="26" s="1"/>
  <c r="AL92" i="26"/>
  <c r="AJ102" i="26"/>
  <c r="AJ101" i="26"/>
  <c r="AK101" i="26" s="1"/>
  <c r="AK100" i="26"/>
  <c r="Z26" i="26"/>
  <c r="Y79" i="26"/>
  <c r="X81" i="26"/>
  <c r="X91" i="26" s="1"/>
  <c r="X89" i="26" s="1"/>
  <c r="X87" i="26"/>
  <c r="W90" i="26"/>
  <c r="W88" i="26"/>
  <c r="AB48" i="26"/>
  <c r="AB15" i="26"/>
  <c r="AB16" i="26"/>
  <c r="AA17" i="26"/>
  <c r="AA24" i="26" s="1"/>
  <c r="AA77" i="26" s="1"/>
  <c r="AA18" i="26"/>
  <c r="AA50" i="26"/>
  <c r="Z80" i="26"/>
  <c r="Z84" i="26" s="1"/>
  <c r="Z82" i="26"/>
  <c r="Z20" i="26"/>
  <c r="Z22" i="26"/>
  <c r="Z64" i="26" s="1"/>
  <c r="Z52" i="26"/>
  <c r="Z56" i="26"/>
  <c r="Y66" i="26"/>
  <c r="Y67" i="26"/>
  <c r="Y70" i="26" s="1"/>
  <c r="Y69" i="26"/>
  <c r="Y97" i="26" s="1"/>
  <c r="Y92" i="26"/>
  <c r="Y95" i="26" s="1"/>
  <c r="Y99" i="26" s="1"/>
  <c r="Y60" i="26"/>
  <c r="Y58" i="26" s="1"/>
  <c r="Y112" i="26"/>
  <c r="Y115" i="26"/>
  <c r="Y118" i="26"/>
  <c r="X86" i="26"/>
  <c r="Y86" i="26" s="1"/>
  <c r="Z86" i="26" s="1"/>
  <c r="X66" i="26"/>
  <c r="X67" i="26"/>
  <c r="X70" i="26" s="1"/>
  <c r="X71" i="26" s="1"/>
  <c r="Y71" i="26" s="1"/>
  <c r="X69" i="26"/>
  <c r="X97" i="26" s="1"/>
  <c r="X92" i="26"/>
  <c r="W73" i="26"/>
  <c r="V102" i="26"/>
  <c r="V101" i="26"/>
  <c r="W101" i="26" s="1"/>
  <c r="W100" i="26"/>
  <c r="L26" i="26"/>
  <c r="K79" i="26"/>
  <c r="J81" i="26"/>
  <c r="J91" i="26" s="1"/>
  <c r="J89" i="26" s="1"/>
  <c r="J87" i="26"/>
  <c r="I90" i="26"/>
  <c r="I88" i="26"/>
  <c r="N32" i="26"/>
  <c r="N48" i="26"/>
  <c r="N15" i="26"/>
  <c r="N16" i="26"/>
  <c r="M17" i="26"/>
  <c r="M24" i="26" s="1"/>
  <c r="M77" i="26" s="1"/>
  <c r="M18" i="26"/>
  <c r="M34" i="26"/>
  <c r="M50" i="26"/>
  <c r="L80" i="26"/>
  <c r="L84" i="26" s="1"/>
  <c r="L82" i="26"/>
  <c r="L20" i="26"/>
  <c r="L22" i="26"/>
  <c r="L64" i="26" s="1"/>
  <c r="L36" i="26"/>
  <c r="L44" i="26" s="1"/>
  <c r="L42" i="26" s="1"/>
  <c r="L40" i="26"/>
  <c r="L52" i="26"/>
  <c r="L56" i="26"/>
  <c r="K66" i="26"/>
  <c r="K67" i="26"/>
  <c r="K70" i="26" s="1"/>
  <c r="K69" i="26"/>
  <c r="K97" i="26" s="1"/>
  <c r="K92" i="26"/>
  <c r="K95" i="26" s="1"/>
  <c r="K99" i="26" s="1"/>
  <c r="K60" i="26"/>
  <c r="K58" i="26" s="1"/>
  <c r="K112" i="26"/>
  <c r="K115" i="26"/>
  <c r="K118" i="26"/>
  <c r="J86" i="26"/>
  <c r="K86" i="26" s="1"/>
  <c r="L86" i="26" s="1"/>
  <c r="J66" i="26"/>
  <c r="J67" i="26"/>
  <c r="J70" i="26" s="1"/>
  <c r="J71" i="26" s="1"/>
  <c r="K71" i="26" s="1"/>
  <c r="J69" i="26"/>
  <c r="J97" i="26" s="1"/>
  <c r="J92" i="26"/>
  <c r="H101" i="26"/>
  <c r="I101" i="26" s="1"/>
  <c r="I100" i="26"/>
  <c r="AB37" i="26"/>
  <c r="AB32" i="26" s="1"/>
  <c r="AA32" i="26"/>
  <c r="BP37" i="26"/>
  <c r="BO32" i="26"/>
  <c r="BN34" i="26"/>
  <c r="BN94" i="26" s="1"/>
  <c r="BN96" i="26" s="1"/>
  <c r="BN106" i="26" s="1"/>
  <c r="BN104" i="26" s="1"/>
  <c r="BN35" i="26"/>
  <c r="BN38" i="26" s="1"/>
  <c r="BN39" i="26" s="1"/>
  <c r="BM40" i="26"/>
  <c r="BM36" i="26"/>
  <c r="BM44" i="26" s="1"/>
  <c r="BM42" i="26" s="1"/>
  <c r="BB37" i="26"/>
  <c r="BA32" i="26"/>
  <c r="BA92" i="26" s="1"/>
  <c r="BA95" i="26" s="1"/>
  <c r="BA99" i="26" s="1"/>
  <c r="AZ34" i="26"/>
  <c r="AZ35" i="26"/>
  <c r="AZ38" i="26" s="1"/>
  <c r="AZ39" i="26" s="1"/>
  <c r="AY40" i="26"/>
  <c r="AY36" i="26"/>
  <c r="AY44" i="26" s="1"/>
  <c r="AY42" i="26" s="1"/>
  <c r="AO37" i="26"/>
  <c r="AN32" i="26"/>
  <c r="AM34" i="26"/>
  <c r="AM35" i="26"/>
  <c r="AM38" i="26" s="1"/>
  <c r="AM39" i="26" s="1"/>
  <c r="AL40" i="26"/>
  <c r="AL36" i="26"/>
  <c r="AL44" i="26" s="1"/>
  <c r="AL42" i="26" s="1"/>
  <c r="AK41" i="26"/>
  <c r="AK4" i="26" s="1"/>
  <c r="AK43" i="26"/>
  <c r="BM75" i="26"/>
  <c r="M116" i="26"/>
  <c r="M113" i="26"/>
  <c r="M110" i="26"/>
  <c r="M54" i="26"/>
  <c r="M55" i="26" s="1"/>
  <c r="AY74" i="26"/>
  <c r="AK104" i="26"/>
  <c r="AK74" i="26"/>
  <c r="Y42" i="26"/>
  <c r="W104" i="26"/>
  <c r="W74" i="26"/>
  <c r="I104" i="26"/>
  <c r="I74" i="26"/>
  <c r="AK73" i="26"/>
  <c r="AK102" i="26"/>
  <c r="W102" i="26"/>
  <c r="H102" i="26"/>
  <c r="I72" i="26"/>
  <c r="Z35" i="26"/>
  <c r="Z38" i="26" s="1"/>
  <c r="Z39" i="26" s="1"/>
  <c r="Z34" i="26"/>
  <c r="BM102" i="25"/>
  <c r="BR48" i="25"/>
  <c r="BR15" i="25"/>
  <c r="BR16" i="25"/>
  <c r="BQ17" i="25"/>
  <c r="BQ24" i="25" s="1"/>
  <c r="BQ77" i="25" s="1"/>
  <c r="BQ18" i="25"/>
  <c r="BQ50" i="25"/>
  <c r="BP52" i="25"/>
  <c r="BP56" i="25"/>
  <c r="BP80" i="25"/>
  <c r="BP84" i="25" s="1"/>
  <c r="BP82" i="25"/>
  <c r="BP20" i="25"/>
  <c r="BP22" i="25" s="1"/>
  <c r="BP64" i="25" s="1"/>
  <c r="BO66" i="25"/>
  <c r="BO67" i="25"/>
  <c r="BO70" i="25" s="1"/>
  <c r="BO92" i="25"/>
  <c r="BO95" i="25" s="1"/>
  <c r="BO99" i="25" s="1"/>
  <c r="BO69" i="25"/>
  <c r="BO97" i="25" s="1"/>
  <c r="BO60" i="25"/>
  <c r="BO58" i="25" s="1"/>
  <c r="BO112" i="25"/>
  <c r="BO115" i="25"/>
  <c r="BO118" i="25"/>
  <c r="BN86" i="25"/>
  <c r="BO86" i="25" s="1"/>
  <c r="BP86" i="25" s="1"/>
  <c r="BN66" i="25"/>
  <c r="BN67" i="25"/>
  <c r="BN70" i="25" s="1"/>
  <c r="BN71" i="25" s="1"/>
  <c r="BO71" i="25" s="1"/>
  <c r="BN69" i="25"/>
  <c r="BN97" i="25" s="1"/>
  <c r="BN92" i="25"/>
  <c r="BM73" i="25"/>
  <c r="BL102" i="25"/>
  <c r="BM100" i="25"/>
  <c r="BL101" i="25"/>
  <c r="BM101" i="25" s="1"/>
  <c r="AZ81" i="25"/>
  <c r="AZ91" i="25" s="1"/>
  <c r="AZ89" i="25" s="1"/>
  <c r="AZ87" i="25"/>
  <c r="BA79" i="25"/>
  <c r="BB26" i="25"/>
  <c r="BD48" i="25"/>
  <c r="BD15" i="25"/>
  <c r="BD16" i="25"/>
  <c r="BC17" i="25"/>
  <c r="BC24" i="25" s="1"/>
  <c r="BC77" i="25" s="1"/>
  <c r="BC18" i="25"/>
  <c r="BC50" i="25" s="1"/>
  <c r="BB52" i="25"/>
  <c r="BB56" i="25"/>
  <c r="BB80" i="25"/>
  <c r="BB84" i="25" s="1"/>
  <c r="BB82" i="25"/>
  <c r="BB20" i="25"/>
  <c r="BB22" i="25"/>
  <c r="BB64" i="25" s="1"/>
  <c r="BA66" i="25"/>
  <c r="BA67" i="25"/>
  <c r="BA70" i="25" s="1"/>
  <c r="BA71" i="25" s="1"/>
  <c r="BA69" i="25"/>
  <c r="BA97" i="25" s="1"/>
  <c r="BA92" i="25"/>
  <c r="BA95" i="25" s="1"/>
  <c r="BA99" i="25" s="1"/>
  <c r="BA60" i="25"/>
  <c r="BA58" i="25" s="1"/>
  <c r="BA112" i="25"/>
  <c r="BA115" i="25"/>
  <c r="BA118" i="25"/>
  <c r="AZ86" i="25"/>
  <c r="BA86" i="25" s="1"/>
  <c r="BB86" i="25" s="1"/>
  <c r="AZ94" i="25"/>
  <c r="AZ96" i="25" s="1"/>
  <c r="AZ106" i="25" s="1"/>
  <c r="AZ68" i="25"/>
  <c r="AZ76" i="25" s="1"/>
  <c r="AM79" i="25"/>
  <c r="AN26" i="25"/>
  <c r="AL81" i="25"/>
  <c r="AL91" i="25" s="1"/>
  <c r="AL89" i="25" s="1"/>
  <c r="AL87" i="25"/>
  <c r="AP48" i="25"/>
  <c r="AP15" i="25"/>
  <c r="AP16" i="25"/>
  <c r="AO18" i="25"/>
  <c r="AO50" i="25"/>
  <c r="AO17" i="25"/>
  <c r="AO24" i="25" s="1"/>
  <c r="AO77" i="25" s="1"/>
  <c r="AN20" i="25"/>
  <c r="AN22" i="25" s="1"/>
  <c r="AN64" i="25" s="1"/>
  <c r="AN52" i="25"/>
  <c r="AN56" i="25"/>
  <c r="AN80" i="25"/>
  <c r="AN84" i="25" s="1"/>
  <c r="AN86" i="25" s="1"/>
  <c r="AN82" i="25"/>
  <c r="AM60" i="25"/>
  <c r="AM58" i="25" s="1"/>
  <c r="AM112" i="25"/>
  <c r="AM115" i="25"/>
  <c r="AM118" i="25"/>
  <c r="AM66" i="25"/>
  <c r="AM67" i="25"/>
  <c r="AM70" i="25" s="1"/>
  <c r="AM69" i="25"/>
  <c r="AM97" i="25" s="1"/>
  <c r="AM92" i="25"/>
  <c r="AM95" i="25" s="1"/>
  <c r="AM99" i="25" s="1"/>
  <c r="AL66" i="25"/>
  <c r="AL67" i="25"/>
  <c r="AL70" i="25" s="1"/>
  <c r="AL71" i="25" s="1"/>
  <c r="AM71" i="25" s="1"/>
  <c r="AL69" i="25"/>
  <c r="AL97" i="25" s="1"/>
  <c r="AL92" i="25"/>
  <c r="AK73" i="25"/>
  <c r="AJ102" i="25"/>
  <c r="AJ101" i="25"/>
  <c r="AK101" i="25" s="1"/>
  <c r="AK100" i="25"/>
  <c r="X81" i="25"/>
  <c r="X91" i="25" s="1"/>
  <c r="X89" i="25" s="1"/>
  <c r="X87" i="25"/>
  <c r="Z26" i="25"/>
  <c r="Y79" i="25"/>
  <c r="AB32" i="25"/>
  <c r="AB48" i="25"/>
  <c r="AB15" i="25"/>
  <c r="AB16" i="25"/>
  <c r="AA18" i="25"/>
  <c r="AA50" i="25"/>
  <c r="AA34" i="25"/>
  <c r="AA17" i="25"/>
  <c r="AA24" i="25" s="1"/>
  <c r="AA77" i="25" s="1"/>
  <c r="Z80" i="25"/>
  <c r="Z84" i="25" s="1"/>
  <c r="Z82" i="25"/>
  <c r="Z20" i="25"/>
  <c r="Z22" i="25"/>
  <c r="Z64" i="25" s="1"/>
  <c r="Y60" i="25"/>
  <c r="Y58" i="25" s="1"/>
  <c r="Y112" i="25"/>
  <c r="Y115" i="25"/>
  <c r="Y118" i="25"/>
  <c r="Y66" i="25"/>
  <c r="Y67" i="25"/>
  <c r="Y70" i="25" s="1"/>
  <c r="Y69" i="25"/>
  <c r="Y97" i="25" s="1"/>
  <c r="Y92" i="25"/>
  <c r="Y95" i="25" s="1"/>
  <c r="Y99" i="25" s="1"/>
  <c r="X66" i="25"/>
  <c r="X67" i="25"/>
  <c r="X70" i="25" s="1"/>
  <c r="X71" i="25" s="1"/>
  <c r="Y71" i="25" s="1"/>
  <c r="X92" i="25"/>
  <c r="X69" i="25"/>
  <c r="X97" i="25" s="1"/>
  <c r="X86" i="25"/>
  <c r="Y86" i="25" s="1"/>
  <c r="Z86" i="25" s="1"/>
  <c r="V101" i="25"/>
  <c r="W101" i="25" s="1"/>
  <c r="W100" i="25"/>
  <c r="J81" i="25"/>
  <c r="J91" i="25" s="1"/>
  <c r="J89" i="25" s="1"/>
  <c r="J87" i="25"/>
  <c r="K79" i="25"/>
  <c r="L26" i="25"/>
  <c r="N32" i="25"/>
  <c r="N48" i="25"/>
  <c r="N15" i="25"/>
  <c r="N16" i="25"/>
  <c r="M17" i="25"/>
  <c r="M24" i="25" s="1"/>
  <c r="M77" i="25" s="1"/>
  <c r="M18" i="25"/>
  <c r="M50" i="25" s="1"/>
  <c r="M34" i="25"/>
  <c r="L20" i="25"/>
  <c r="L22" i="25" s="1"/>
  <c r="L64" i="25" s="1"/>
  <c r="L80" i="25"/>
  <c r="L84" i="25" s="1"/>
  <c r="L82" i="25"/>
  <c r="K66" i="25"/>
  <c r="K67" i="25"/>
  <c r="K70" i="25" s="1"/>
  <c r="K69" i="25"/>
  <c r="K97" i="25" s="1"/>
  <c r="K92" i="25"/>
  <c r="K95" i="25" s="1"/>
  <c r="K99" i="25" s="1"/>
  <c r="K60" i="25"/>
  <c r="K58" i="25" s="1"/>
  <c r="K112" i="25"/>
  <c r="K115" i="25"/>
  <c r="K118" i="25"/>
  <c r="J86" i="25"/>
  <c r="K86" i="25" s="1"/>
  <c r="L86" i="25" s="1"/>
  <c r="J66" i="25"/>
  <c r="J67" i="25"/>
  <c r="J70" i="25" s="1"/>
  <c r="J71" i="25" s="1"/>
  <c r="K71" i="25" s="1"/>
  <c r="J69" i="25"/>
  <c r="J97" i="25" s="1"/>
  <c r="J92" i="25"/>
  <c r="I100" i="25"/>
  <c r="H101" i="25"/>
  <c r="I101" i="25" s="1"/>
  <c r="BN40" i="25"/>
  <c r="BN36" i="25"/>
  <c r="BN44" i="25" s="1"/>
  <c r="BN42" i="25" s="1"/>
  <c r="BQ37" i="25"/>
  <c r="BP32" i="25"/>
  <c r="BO34" i="25"/>
  <c r="BO35" i="25"/>
  <c r="BO38" i="25" s="1"/>
  <c r="BO39" i="25" s="1"/>
  <c r="BM41" i="25"/>
  <c r="BM4" i="25" s="1"/>
  <c r="BM43" i="25"/>
  <c r="BC37" i="25"/>
  <c r="BB32" i="25"/>
  <c r="BA34" i="25"/>
  <c r="BA35" i="25"/>
  <c r="BA38" i="25" s="1"/>
  <c r="BA39" i="25" s="1"/>
  <c r="AZ40" i="25"/>
  <c r="AZ36" i="25"/>
  <c r="AZ44" i="25" s="1"/>
  <c r="AZ42" i="25" s="1"/>
  <c r="AY41" i="25"/>
  <c r="AY4" i="25" s="1"/>
  <c r="AY43" i="25"/>
  <c r="AP37" i="25"/>
  <c r="AP32" i="25" s="1"/>
  <c r="AO32" i="25"/>
  <c r="BM88" i="25"/>
  <c r="BM90" i="25"/>
  <c r="BP26" i="25"/>
  <c r="BO79" i="25"/>
  <c r="BN81" i="25"/>
  <c r="BN91" i="25" s="1"/>
  <c r="BN89" i="25" s="1"/>
  <c r="BN87" i="25"/>
  <c r="AX101" i="25"/>
  <c r="AX102" i="25"/>
  <c r="AY72" i="25"/>
  <c r="AY94" i="25"/>
  <c r="AY96" i="25" s="1"/>
  <c r="AY106" i="25" s="1"/>
  <c r="AY104" i="25" s="1"/>
  <c r="AY68" i="25"/>
  <c r="AY76" i="25" s="1"/>
  <c r="AY74" i="25" s="1"/>
  <c r="AA116" i="25"/>
  <c r="AA113" i="25"/>
  <c r="AA110" i="25"/>
  <c r="AA54" i="25"/>
  <c r="AA55" i="25" s="1"/>
  <c r="M116" i="25"/>
  <c r="M113" i="25"/>
  <c r="M110" i="25"/>
  <c r="M54" i="25"/>
  <c r="M55" i="25" s="1"/>
  <c r="BM104" i="25"/>
  <c r="BM74" i="25"/>
  <c r="M39" i="25"/>
  <c r="AA39" i="25"/>
  <c r="AK74" i="25"/>
  <c r="W104" i="25"/>
  <c r="W74" i="25"/>
  <c r="AM42" i="25"/>
  <c r="AK104" i="25"/>
  <c r="I104" i="25"/>
  <c r="I74" i="25"/>
  <c r="AK90" i="25"/>
  <c r="AK88" i="25"/>
  <c r="W88" i="25"/>
  <c r="W90" i="25"/>
  <c r="Z34" i="25"/>
  <c r="Z50" i="25"/>
  <c r="V102" i="25"/>
  <c r="W72" i="25"/>
  <c r="L34" i="25"/>
  <c r="L50" i="25"/>
  <c r="H102" i="25"/>
  <c r="I72" i="25"/>
  <c r="AN35" i="25"/>
  <c r="AN38" i="25" s="1"/>
  <c r="AN34" i="25"/>
  <c r="AY95" i="25"/>
  <c r="AY99" i="25" s="1"/>
  <c r="AY100" i="25" s="1"/>
  <c r="AY93" i="25"/>
  <c r="AY9" i="25" s="1"/>
  <c r="I11" i="21" s="1"/>
  <c r="AY98" i="25"/>
  <c r="AK98" i="25"/>
  <c r="N9" i="18"/>
  <c r="G20" i="21"/>
  <c r="N5" i="18"/>
  <c r="G16" i="21"/>
  <c r="N7" i="18"/>
  <c r="G18" i="21"/>
  <c r="BM102" i="24"/>
  <c r="BR48" i="24"/>
  <c r="BR15" i="24"/>
  <c r="BR16" i="24"/>
  <c r="BQ17" i="24"/>
  <c r="BQ24" i="24" s="1"/>
  <c r="BQ77" i="24" s="1"/>
  <c r="BQ18" i="24"/>
  <c r="BQ50" i="24" s="1"/>
  <c r="BP52" i="24"/>
  <c r="BP56" i="24"/>
  <c r="BP80" i="24"/>
  <c r="BP84" i="24" s="1"/>
  <c r="BP82" i="24"/>
  <c r="BP20" i="24"/>
  <c r="BP22" i="24" s="1"/>
  <c r="BP64" i="24" s="1"/>
  <c r="BO82" i="24"/>
  <c r="BO80" i="24"/>
  <c r="BO84" i="24" s="1"/>
  <c r="BO66" i="24"/>
  <c r="BO67" i="24"/>
  <c r="BO70" i="24" s="1"/>
  <c r="BO69" i="24"/>
  <c r="BO97" i="24" s="1"/>
  <c r="BO92" i="24"/>
  <c r="BO95" i="24" s="1"/>
  <c r="BO99" i="24" s="1"/>
  <c r="BO60" i="24"/>
  <c r="BO58" i="24" s="1"/>
  <c r="BO112" i="24"/>
  <c r="BO115" i="24"/>
  <c r="BO118" i="24"/>
  <c r="BN66" i="24"/>
  <c r="BN67" i="24"/>
  <c r="BN70" i="24" s="1"/>
  <c r="BN71" i="24" s="1"/>
  <c r="BO71" i="24" s="1"/>
  <c r="BN92" i="24"/>
  <c r="BN69" i="24"/>
  <c r="BN97" i="24" s="1"/>
  <c r="BM73" i="24"/>
  <c r="BL102" i="24"/>
  <c r="BL101" i="24"/>
  <c r="BM101" i="24" s="1"/>
  <c r="BM100" i="24"/>
  <c r="BO79" i="24"/>
  <c r="BP26" i="24"/>
  <c r="BN81" i="24"/>
  <c r="BN91" i="24" s="1"/>
  <c r="BN89" i="24" s="1"/>
  <c r="BN87" i="24"/>
  <c r="BM90" i="24"/>
  <c r="BM88" i="24"/>
  <c r="AZ81" i="24"/>
  <c r="AZ91" i="24" s="1"/>
  <c r="AZ89" i="24" s="1"/>
  <c r="AZ87" i="24"/>
  <c r="BB26" i="24"/>
  <c r="BA79" i="24"/>
  <c r="BD48" i="24"/>
  <c r="BD15" i="24"/>
  <c r="BD16" i="24"/>
  <c r="BC17" i="24"/>
  <c r="BC24" i="24" s="1"/>
  <c r="BC77" i="24" s="1"/>
  <c r="BC18" i="24"/>
  <c r="BC50" i="24" s="1"/>
  <c r="BB80" i="24"/>
  <c r="BB84" i="24" s="1"/>
  <c r="BB82" i="24"/>
  <c r="BB20" i="24"/>
  <c r="BB22" i="24"/>
  <c r="BB64" i="24" s="1"/>
  <c r="BB52" i="24"/>
  <c r="BB56" i="24"/>
  <c r="BA60" i="24"/>
  <c r="BA58" i="24" s="1"/>
  <c r="BA112" i="24"/>
  <c r="BA115" i="24"/>
  <c r="BA118" i="24"/>
  <c r="BA66" i="24"/>
  <c r="BA67" i="24"/>
  <c r="BA70" i="24" s="1"/>
  <c r="BA69" i="24"/>
  <c r="BA97" i="24" s="1"/>
  <c r="BA92" i="24"/>
  <c r="BA95" i="24" s="1"/>
  <c r="BA99" i="24" s="1"/>
  <c r="AZ86" i="24"/>
  <c r="BA86" i="24" s="1"/>
  <c r="BB86" i="24" s="1"/>
  <c r="AY94" i="24"/>
  <c r="AY96" i="24" s="1"/>
  <c r="AY106" i="24" s="1"/>
  <c r="AY104" i="24" s="1"/>
  <c r="AY105" i="24" s="1"/>
  <c r="AY68" i="24"/>
  <c r="AY76" i="24" s="1"/>
  <c r="AY74" i="24" s="1"/>
  <c r="AY98" i="24"/>
  <c r="AY93" i="24"/>
  <c r="AY9" i="24" s="1"/>
  <c r="AY95" i="24"/>
  <c r="AY99" i="24" s="1"/>
  <c r="AK90" i="24"/>
  <c r="AK88" i="24"/>
  <c r="AN26" i="24"/>
  <c r="AM79" i="24"/>
  <c r="AL81" i="24"/>
  <c r="AL91" i="24" s="1"/>
  <c r="AL89" i="24" s="1"/>
  <c r="AL87" i="24"/>
  <c r="AP48" i="24"/>
  <c r="AP15" i="24"/>
  <c r="AP16" i="24"/>
  <c r="AO18" i="24"/>
  <c r="AO50" i="24"/>
  <c r="AO17" i="24"/>
  <c r="AO24" i="24" s="1"/>
  <c r="AO77" i="24" s="1"/>
  <c r="AN20" i="24"/>
  <c r="AN22" i="24"/>
  <c r="AN64" i="24" s="1"/>
  <c r="AN52" i="24"/>
  <c r="AN56" i="24"/>
  <c r="AN80" i="24"/>
  <c r="AN84" i="24" s="1"/>
  <c r="AN82" i="24"/>
  <c r="AM60" i="24"/>
  <c r="AM58" i="24" s="1"/>
  <c r="AM112" i="24"/>
  <c r="AM115" i="24"/>
  <c r="AM118" i="24"/>
  <c r="AM66" i="24"/>
  <c r="AM67" i="24"/>
  <c r="AM70" i="24" s="1"/>
  <c r="AM69" i="24"/>
  <c r="AM97" i="24" s="1"/>
  <c r="AM92" i="24"/>
  <c r="AM95" i="24" s="1"/>
  <c r="AM99" i="24" s="1"/>
  <c r="AL86" i="24"/>
  <c r="AM86" i="24" s="1"/>
  <c r="AN86" i="24" s="1"/>
  <c r="AL66" i="24"/>
  <c r="AL67" i="24"/>
  <c r="AL70" i="24" s="1"/>
  <c r="AL71" i="24" s="1"/>
  <c r="AM71" i="24" s="1"/>
  <c r="AL92" i="24"/>
  <c r="AL69" i="24"/>
  <c r="AL97" i="24" s="1"/>
  <c r="AJ101" i="24"/>
  <c r="AK101" i="24" s="1"/>
  <c r="AK100" i="24"/>
  <c r="X87" i="24"/>
  <c r="X81" i="24"/>
  <c r="X91" i="24" s="1"/>
  <c r="X89" i="24" s="1"/>
  <c r="Z26" i="24"/>
  <c r="Y79" i="24"/>
  <c r="AB32" i="24"/>
  <c r="AB48" i="24"/>
  <c r="AB15" i="24"/>
  <c r="AB16" i="24"/>
  <c r="AA17" i="24"/>
  <c r="AA24" i="24" s="1"/>
  <c r="AA77" i="24" s="1"/>
  <c r="AA18" i="24"/>
  <c r="Z80" i="24"/>
  <c r="Z84" i="24" s="1"/>
  <c r="Z82" i="24"/>
  <c r="Z20" i="24"/>
  <c r="Z22" i="24"/>
  <c r="Z64" i="24" s="1"/>
  <c r="Z52" i="24"/>
  <c r="Z36" i="24"/>
  <c r="Z44" i="24" s="1"/>
  <c r="Y66" i="24"/>
  <c r="Y67" i="24"/>
  <c r="Y70" i="24" s="1"/>
  <c r="Y71" i="24" s="1"/>
  <c r="Y69" i="24"/>
  <c r="Y97" i="24" s="1"/>
  <c r="Y92" i="24"/>
  <c r="Y95" i="24" s="1"/>
  <c r="Y99" i="24" s="1"/>
  <c r="X86" i="24"/>
  <c r="Y86" i="24" s="1"/>
  <c r="Z86" i="24" s="1"/>
  <c r="X94" i="24"/>
  <c r="X96" i="24" s="1"/>
  <c r="X106" i="24" s="1"/>
  <c r="X68" i="24"/>
  <c r="X76" i="24" s="1"/>
  <c r="W94" i="24"/>
  <c r="W96" i="24" s="1"/>
  <c r="W106" i="24" s="1"/>
  <c r="W104" i="24" s="1"/>
  <c r="W105" i="24" s="1"/>
  <c r="W72" i="24"/>
  <c r="W68" i="24"/>
  <c r="W76" i="24" s="1"/>
  <c r="W74" i="24" s="1"/>
  <c r="W98" i="24"/>
  <c r="W93" i="24"/>
  <c r="W9" i="24" s="1"/>
  <c r="H9" i="21" s="1"/>
  <c r="W95" i="24"/>
  <c r="W99" i="24" s="1"/>
  <c r="J81" i="24"/>
  <c r="J91" i="24" s="1"/>
  <c r="J89" i="24" s="1"/>
  <c r="J87" i="24"/>
  <c r="L26" i="24"/>
  <c r="K79" i="24"/>
  <c r="I90" i="24"/>
  <c r="I88" i="24"/>
  <c r="N32" i="24"/>
  <c r="N48" i="24"/>
  <c r="N15" i="24"/>
  <c r="N16" i="24"/>
  <c r="M17" i="24"/>
  <c r="M24" i="24" s="1"/>
  <c r="M77" i="24" s="1"/>
  <c r="M18" i="24"/>
  <c r="M50" i="24"/>
  <c r="M34" i="24"/>
  <c r="L80" i="24"/>
  <c r="L84" i="24" s="1"/>
  <c r="L82" i="24"/>
  <c r="L20" i="24"/>
  <c r="L22" i="24"/>
  <c r="L64" i="24" s="1"/>
  <c r="K66" i="24"/>
  <c r="K67" i="24"/>
  <c r="K70" i="24" s="1"/>
  <c r="K71" i="24" s="1"/>
  <c r="K69" i="24"/>
  <c r="K97" i="24" s="1"/>
  <c r="K92" i="24"/>
  <c r="K60" i="24"/>
  <c r="K112" i="24"/>
  <c r="K115" i="24"/>
  <c r="K118" i="24"/>
  <c r="J86" i="24"/>
  <c r="K86" i="24" s="1"/>
  <c r="L86" i="24" s="1"/>
  <c r="J94" i="24"/>
  <c r="J96" i="24" s="1"/>
  <c r="J106" i="24" s="1"/>
  <c r="J104" i="24" s="1"/>
  <c r="J72" i="24"/>
  <c r="J102" i="24" s="1"/>
  <c r="J68" i="24"/>
  <c r="J76" i="24" s="1"/>
  <c r="J74" i="24" s="1"/>
  <c r="BN40" i="24"/>
  <c r="BN36" i="24"/>
  <c r="BN44" i="24" s="1"/>
  <c r="BN42" i="24" s="1"/>
  <c r="BQ37" i="24"/>
  <c r="BP32" i="24"/>
  <c r="BO34" i="24"/>
  <c r="BO35" i="24"/>
  <c r="BO38" i="24" s="1"/>
  <c r="BO39" i="24" s="1"/>
  <c r="AZ40" i="24"/>
  <c r="AZ36" i="24"/>
  <c r="AZ44" i="24" s="1"/>
  <c r="AZ42" i="24" s="1"/>
  <c r="BB32" i="24"/>
  <c r="BC37" i="24"/>
  <c r="BA34" i="24"/>
  <c r="BA35" i="24"/>
  <c r="BA38" i="24" s="1"/>
  <c r="BA39" i="24" s="1"/>
  <c r="AP37" i="24"/>
  <c r="AP32" i="24" s="1"/>
  <c r="AO32" i="24"/>
  <c r="AX72" i="24"/>
  <c r="AY72" i="24" s="1"/>
  <c r="AY102" i="24" s="1"/>
  <c r="AW102" i="24"/>
  <c r="AY75" i="24"/>
  <c r="I100" i="24"/>
  <c r="H101" i="24"/>
  <c r="I101" i="24" s="1"/>
  <c r="J101" i="24" s="1"/>
  <c r="I73" i="24"/>
  <c r="H102" i="24"/>
  <c r="J60" i="24"/>
  <c r="J58" i="24" s="1"/>
  <c r="J112" i="24"/>
  <c r="J115" i="24"/>
  <c r="J118" i="24"/>
  <c r="W75" i="24"/>
  <c r="AZ69" i="24"/>
  <c r="AZ97" i="24" s="1"/>
  <c r="AZ92" i="24"/>
  <c r="AZ67" i="24"/>
  <c r="AZ70" i="24" s="1"/>
  <c r="AZ71" i="24" s="1"/>
  <c r="BA71" i="24" s="1"/>
  <c r="AZ66" i="24"/>
  <c r="AA116" i="24"/>
  <c r="AA113" i="24"/>
  <c r="AA110" i="24"/>
  <c r="AA54" i="24"/>
  <c r="AA55" i="24" s="1"/>
  <c r="Y40" i="24"/>
  <c r="Z40" i="24" s="1"/>
  <c r="Y36" i="24"/>
  <c r="Y44" i="24" s="1"/>
  <c r="Y42" i="24" s="1"/>
  <c r="Y56" i="24"/>
  <c r="Z56" i="24" s="1"/>
  <c r="Y52" i="24"/>
  <c r="M116" i="24"/>
  <c r="M113" i="24"/>
  <c r="M110" i="24"/>
  <c r="M54" i="24"/>
  <c r="M55" i="24" s="1"/>
  <c r="AM40" i="24"/>
  <c r="AM36" i="24"/>
  <c r="AM44" i="24" s="1"/>
  <c r="AM42" i="24" s="1"/>
  <c r="W73" i="24"/>
  <c r="V102" i="24"/>
  <c r="BM104" i="24"/>
  <c r="BM74" i="24"/>
  <c r="AK104" i="24"/>
  <c r="AK74" i="24"/>
  <c r="I74" i="24"/>
  <c r="M39" i="24"/>
  <c r="K42" i="24"/>
  <c r="I104" i="24"/>
  <c r="AA39" i="24"/>
  <c r="AY90" i="24"/>
  <c r="AY88" i="24"/>
  <c r="AJ102" i="24"/>
  <c r="AK72" i="24"/>
  <c r="W90" i="24"/>
  <c r="W88" i="24"/>
  <c r="L34" i="24"/>
  <c r="L50" i="24"/>
  <c r="AY41" i="24"/>
  <c r="AY4" i="24" s="1"/>
  <c r="AY43" i="24"/>
  <c r="AN35" i="24"/>
  <c r="AN38" i="24" s="1"/>
  <c r="AN39" i="24" s="1"/>
  <c r="AN34" i="24"/>
  <c r="BM98" i="24"/>
  <c r="BP26" i="23"/>
  <c r="BO79" i="23"/>
  <c r="BN87" i="23"/>
  <c r="BN81" i="23"/>
  <c r="BN91" i="23" s="1"/>
  <c r="BN89" i="23" s="1"/>
  <c r="BM90" i="23"/>
  <c r="BM88" i="23"/>
  <c r="BR48" i="23"/>
  <c r="BR15" i="23"/>
  <c r="BR16" i="23"/>
  <c r="BQ17" i="23"/>
  <c r="BQ24" i="23" s="1"/>
  <c r="BQ77" i="23" s="1"/>
  <c r="BQ18" i="23"/>
  <c r="BQ50" i="23"/>
  <c r="BP20" i="23"/>
  <c r="BP22" i="23"/>
  <c r="BP64" i="23" s="1"/>
  <c r="BP52" i="23"/>
  <c r="BP56" i="23"/>
  <c r="BP82" i="23"/>
  <c r="BP80" i="23"/>
  <c r="BP84" i="23" s="1"/>
  <c r="BP86" i="23" s="1"/>
  <c r="BO60" i="23"/>
  <c r="BO58" i="23" s="1"/>
  <c r="BO112" i="23"/>
  <c r="BO115" i="23"/>
  <c r="BO118" i="23"/>
  <c r="BO66" i="23"/>
  <c r="BO67" i="23"/>
  <c r="BO70" i="23" s="1"/>
  <c r="BO71" i="23" s="1"/>
  <c r="BO92" i="23"/>
  <c r="BO69" i="23"/>
  <c r="BO97" i="23" s="1"/>
  <c r="BN94" i="23"/>
  <c r="BN96" i="23" s="1"/>
  <c r="BN106" i="23" s="1"/>
  <c r="BN104" i="23" s="1"/>
  <c r="BN72" i="23"/>
  <c r="BN68" i="23"/>
  <c r="BN76" i="23" s="1"/>
  <c r="BN74" i="23" s="1"/>
  <c r="AY88" i="23"/>
  <c r="AY90" i="23"/>
  <c r="BB26" i="23"/>
  <c r="BA79" i="23"/>
  <c r="AZ81" i="23"/>
  <c r="AZ91" i="23" s="1"/>
  <c r="AZ89" i="23" s="1"/>
  <c r="AZ87" i="23"/>
  <c r="BD48" i="23"/>
  <c r="BD15" i="23"/>
  <c r="BD16" i="23"/>
  <c r="BC18" i="23"/>
  <c r="BC50" i="23"/>
  <c r="BC17" i="23"/>
  <c r="BC24" i="23" s="1"/>
  <c r="BC77" i="23" s="1"/>
  <c r="BB80" i="23"/>
  <c r="BB84" i="23" s="1"/>
  <c r="BB82" i="23"/>
  <c r="BB52" i="23"/>
  <c r="BB56" i="23"/>
  <c r="BB20" i="23"/>
  <c r="BB22" i="23"/>
  <c r="BB64" i="23" s="1"/>
  <c r="BA66" i="23"/>
  <c r="BA67" i="23"/>
  <c r="BA70" i="23" s="1"/>
  <c r="BA71" i="23" s="1"/>
  <c r="BA92" i="23"/>
  <c r="BA95" i="23" s="1"/>
  <c r="BA99" i="23" s="1"/>
  <c r="BA69" i="23"/>
  <c r="BA97" i="23" s="1"/>
  <c r="BA60" i="23"/>
  <c r="BA58" i="23" s="1"/>
  <c r="BA112" i="23"/>
  <c r="BA115" i="23"/>
  <c r="BA118" i="23"/>
  <c r="AZ94" i="23"/>
  <c r="AZ96" i="23" s="1"/>
  <c r="AZ106" i="23" s="1"/>
  <c r="AZ68" i="23"/>
  <c r="AZ76" i="23" s="1"/>
  <c r="AZ86" i="23"/>
  <c r="BA86" i="23" s="1"/>
  <c r="BB86" i="23" s="1"/>
  <c r="AY72" i="23"/>
  <c r="AY94" i="23"/>
  <c r="AY96" i="23" s="1"/>
  <c r="AY106" i="23" s="1"/>
  <c r="AY104" i="23" s="1"/>
  <c r="AY68" i="23"/>
  <c r="AY76" i="23" s="1"/>
  <c r="AY74" i="23" s="1"/>
  <c r="AY93" i="23"/>
  <c r="AY9" i="23" s="1"/>
  <c r="AY95" i="23"/>
  <c r="AY99" i="23" s="1"/>
  <c r="AL81" i="23"/>
  <c r="AL91" i="23" s="1"/>
  <c r="AL89" i="23" s="1"/>
  <c r="AL87" i="23"/>
  <c r="AM79" i="23"/>
  <c r="AN26" i="23"/>
  <c r="AP48" i="23"/>
  <c r="AP15" i="23"/>
  <c r="AP16" i="23"/>
  <c r="AO17" i="23"/>
  <c r="AO24" i="23" s="1"/>
  <c r="AO77" i="23" s="1"/>
  <c r="AO18" i="23"/>
  <c r="AO50" i="23"/>
  <c r="AN52" i="23"/>
  <c r="AN56" i="23"/>
  <c r="AN80" i="23"/>
  <c r="AN84" i="23" s="1"/>
  <c r="AN82" i="23"/>
  <c r="AN20" i="23"/>
  <c r="AN22" i="23"/>
  <c r="AN64" i="23" s="1"/>
  <c r="AM60" i="23"/>
  <c r="AM58" i="23" s="1"/>
  <c r="AM112" i="23"/>
  <c r="AM115" i="23"/>
  <c r="AM118" i="23"/>
  <c r="AM66" i="23"/>
  <c r="AM67" i="23"/>
  <c r="AM70" i="23" s="1"/>
  <c r="AM71" i="23" s="1"/>
  <c r="AM92" i="23"/>
  <c r="AM95" i="23" s="1"/>
  <c r="AM99" i="23" s="1"/>
  <c r="AM69" i="23"/>
  <c r="AM97" i="23" s="1"/>
  <c r="AL86" i="23"/>
  <c r="AM86" i="23" s="1"/>
  <c r="AN86" i="23" s="1"/>
  <c r="AL94" i="23"/>
  <c r="AL96" i="23" s="1"/>
  <c r="AL106" i="23" s="1"/>
  <c r="AL68" i="23"/>
  <c r="AL76" i="23" s="1"/>
  <c r="AK94" i="23"/>
  <c r="AK96" i="23" s="1"/>
  <c r="AK106" i="23" s="1"/>
  <c r="AK104" i="23" s="1"/>
  <c r="AK72" i="23"/>
  <c r="AK68" i="23"/>
  <c r="AK76" i="23" s="1"/>
  <c r="AK74" i="23" s="1"/>
  <c r="AK93" i="23"/>
  <c r="AK9" i="23" s="1"/>
  <c r="H10" i="21" s="1"/>
  <c r="AK95" i="23"/>
  <c r="AK99" i="23" s="1"/>
  <c r="Z26" i="23"/>
  <c r="Y79" i="23"/>
  <c r="X81" i="23"/>
  <c r="X91" i="23" s="1"/>
  <c r="X89" i="23" s="1"/>
  <c r="X87" i="23"/>
  <c r="AB32" i="23"/>
  <c r="AB48" i="23"/>
  <c r="AB15" i="23"/>
  <c r="AB16" i="23"/>
  <c r="AA18" i="23"/>
  <c r="AA34" i="23"/>
  <c r="AA50" i="23"/>
  <c r="AA17" i="23"/>
  <c r="AA24" i="23" s="1"/>
  <c r="AA77" i="23" s="1"/>
  <c r="Z80" i="23"/>
  <c r="Z84" i="23" s="1"/>
  <c r="Z86" i="23" s="1"/>
  <c r="Z82" i="23"/>
  <c r="Z20" i="23"/>
  <c r="Z22" i="23"/>
  <c r="Z64" i="23" s="1"/>
  <c r="Y66" i="23"/>
  <c r="Y67" i="23"/>
  <c r="Y70" i="23" s="1"/>
  <c r="Y92" i="23"/>
  <c r="Y95" i="23" s="1"/>
  <c r="Y99" i="23" s="1"/>
  <c r="Y69" i="23"/>
  <c r="Y97" i="23" s="1"/>
  <c r="X66" i="23"/>
  <c r="X67" i="23"/>
  <c r="X70" i="23" s="1"/>
  <c r="X71" i="23" s="1"/>
  <c r="Y71" i="23" s="1"/>
  <c r="X92" i="23"/>
  <c r="X69" i="23"/>
  <c r="X97" i="23" s="1"/>
  <c r="V101" i="23"/>
  <c r="W101" i="23" s="1"/>
  <c r="W100" i="23"/>
  <c r="L26" i="23"/>
  <c r="K79" i="23"/>
  <c r="J87" i="23"/>
  <c r="J81" i="23"/>
  <c r="J91" i="23" s="1"/>
  <c r="J89" i="23" s="1"/>
  <c r="N32" i="23"/>
  <c r="N48" i="23"/>
  <c r="N15" i="23"/>
  <c r="N16" i="23"/>
  <c r="M18" i="23"/>
  <c r="M17" i="23"/>
  <c r="M24" i="23" s="1"/>
  <c r="M77" i="23" s="1"/>
  <c r="L20" i="23"/>
  <c r="L22" i="23"/>
  <c r="L64" i="23" s="1"/>
  <c r="L36" i="23"/>
  <c r="L44" i="23" s="1"/>
  <c r="L52" i="23"/>
  <c r="L82" i="23"/>
  <c r="L80" i="23"/>
  <c r="L84" i="23" s="1"/>
  <c r="K64" i="23"/>
  <c r="J86" i="23"/>
  <c r="K86" i="23" s="1"/>
  <c r="L86" i="23" s="1"/>
  <c r="J94" i="23"/>
  <c r="J96" i="23" s="1"/>
  <c r="J106" i="23" s="1"/>
  <c r="J68" i="23"/>
  <c r="J76" i="23" s="1"/>
  <c r="I94" i="23"/>
  <c r="I96" i="23" s="1"/>
  <c r="I106" i="23" s="1"/>
  <c r="I104" i="23" s="1"/>
  <c r="I68" i="23"/>
  <c r="I76" i="23" s="1"/>
  <c r="I74" i="23" s="1"/>
  <c r="I98" i="23"/>
  <c r="I93" i="23"/>
  <c r="I9" i="23" s="1"/>
  <c r="H8" i="21" s="1"/>
  <c r="I95" i="23"/>
  <c r="I99" i="23" s="1"/>
  <c r="BQ37" i="23"/>
  <c r="BP32" i="23"/>
  <c r="BO34" i="23"/>
  <c r="BO35" i="23"/>
  <c r="BO38" i="23" s="1"/>
  <c r="BO39" i="23" s="1"/>
  <c r="BN40" i="23"/>
  <c r="BN36" i="23"/>
  <c r="BN44" i="23" s="1"/>
  <c r="BN42" i="23" s="1"/>
  <c r="BM41" i="23"/>
  <c r="BM4" i="23" s="1"/>
  <c r="BM43" i="23"/>
  <c r="BC37" i="23"/>
  <c r="BB32" i="23"/>
  <c r="BA34" i="23"/>
  <c r="BA35" i="23"/>
  <c r="BA38" i="23" s="1"/>
  <c r="BA39" i="23" s="1"/>
  <c r="AZ40" i="23"/>
  <c r="AZ36" i="23"/>
  <c r="AZ44" i="23" s="1"/>
  <c r="AZ42" i="23" s="1"/>
  <c r="AY41" i="23"/>
  <c r="AY4" i="23" s="1"/>
  <c r="AY43" i="23"/>
  <c r="AP37" i="23"/>
  <c r="AP32" i="23" s="1"/>
  <c r="AO32" i="23"/>
  <c r="I105" i="23"/>
  <c r="H72" i="23"/>
  <c r="G102" i="23"/>
  <c r="I75" i="23"/>
  <c r="BM100" i="23"/>
  <c r="BL101" i="23"/>
  <c r="BM101" i="23" s="1"/>
  <c r="BN101" i="23" s="1"/>
  <c r="BM73" i="23"/>
  <c r="BL102" i="23"/>
  <c r="W59" i="23"/>
  <c r="J60" i="23"/>
  <c r="J58" i="23" s="1"/>
  <c r="J112" i="23"/>
  <c r="J115" i="23"/>
  <c r="J118" i="23"/>
  <c r="AK75" i="23"/>
  <c r="AY75" i="23"/>
  <c r="AK105" i="23"/>
  <c r="AY105" i="23"/>
  <c r="AA116" i="23"/>
  <c r="AA113" i="23"/>
  <c r="AA110" i="23"/>
  <c r="AA54" i="23"/>
  <c r="AA55" i="23" s="1"/>
  <c r="Y40" i="23"/>
  <c r="Y36" i="23"/>
  <c r="Y44" i="23" s="1"/>
  <c r="Y42" i="23" s="1"/>
  <c r="Y56" i="23"/>
  <c r="Y52" i="23"/>
  <c r="M116" i="23"/>
  <c r="M113" i="23"/>
  <c r="M110" i="23"/>
  <c r="M54" i="23"/>
  <c r="M55" i="23" s="1"/>
  <c r="K56" i="23"/>
  <c r="L56" i="23" s="1"/>
  <c r="K52" i="23"/>
  <c r="K40" i="23"/>
  <c r="L40" i="23" s="1"/>
  <c r="K36" i="23"/>
  <c r="K44" i="23" s="1"/>
  <c r="K42" i="23" s="1"/>
  <c r="AY73" i="23"/>
  <c r="AX102" i="23"/>
  <c r="AK73" i="23"/>
  <c r="AJ102" i="23"/>
  <c r="BM104" i="23"/>
  <c r="BM74" i="23"/>
  <c r="AZ97" i="23"/>
  <c r="AM42" i="23"/>
  <c r="X58" i="23"/>
  <c r="W104" i="23"/>
  <c r="W74" i="23"/>
  <c r="AA39" i="23"/>
  <c r="M39" i="23"/>
  <c r="Z34" i="23"/>
  <c r="Z50" i="23"/>
  <c r="V102" i="23"/>
  <c r="W72" i="23"/>
  <c r="I90" i="23"/>
  <c r="I88" i="23"/>
  <c r="AN35" i="23"/>
  <c r="AN38" i="23" s="1"/>
  <c r="AN34" i="23"/>
  <c r="BM98" i="23"/>
  <c r="W98" i="23"/>
  <c r="I59" i="23"/>
  <c r="BO34" i="18"/>
  <c r="BO35" i="18"/>
  <c r="BO38" i="18" s="1"/>
  <c r="BO39" i="18" s="1"/>
  <c r="BP32" i="18"/>
  <c r="BQ37" i="18"/>
  <c r="G12" i="21"/>
  <c r="G10" i="21"/>
  <c r="H101" i="22"/>
  <c r="I101" i="22" s="1"/>
  <c r="BL101" i="22"/>
  <c r="BM101" i="22" s="1"/>
  <c r="AJ101" i="22"/>
  <c r="BN81" i="22"/>
  <c r="BN91" i="22" s="1"/>
  <c r="BN89" i="22" s="1"/>
  <c r="BN87" i="22"/>
  <c r="BO79" i="22"/>
  <c r="BP26" i="22"/>
  <c r="BR48" i="22"/>
  <c r="BR15" i="22"/>
  <c r="BR16" i="22"/>
  <c r="BQ17" i="22"/>
  <c r="BQ24" i="22" s="1"/>
  <c r="BQ77" i="22" s="1"/>
  <c r="BQ18" i="22"/>
  <c r="BQ50" i="22" s="1"/>
  <c r="BP80" i="22"/>
  <c r="BP84" i="22" s="1"/>
  <c r="BP82" i="22"/>
  <c r="BP52" i="22"/>
  <c r="BP56" i="22"/>
  <c r="BP20" i="22"/>
  <c r="BP22" i="22" s="1"/>
  <c r="BP64" i="22" s="1"/>
  <c r="BO66" i="22"/>
  <c r="BO67" i="22"/>
  <c r="BO70" i="22" s="1"/>
  <c r="BO92" i="22"/>
  <c r="BO95" i="22" s="1"/>
  <c r="BO99" i="22" s="1"/>
  <c r="BO69" i="22"/>
  <c r="BO97" i="22" s="1"/>
  <c r="BO60" i="22"/>
  <c r="BO58" i="22" s="1"/>
  <c r="BO112" i="22"/>
  <c r="BO118" i="22"/>
  <c r="BO115" i="22"/>
  <c r="BN86" i="22"/>
  <c r="BO86" i="22" s="1"/>
  <c r="BP86" i="22" s="1"/>
  <c r="BN66" i="22"/>
  <c r="BN67" i="22"/>
  <c r="BN70" i="22" s="1"/>
  <c r="BN71" i="22" s="1"/>
  <c r="BO71" i="22" s="1"/>
  <c r="BN69" i="22"/>
  <c r="BN97" i="22" s="1"/>
  <c r="BN92" i="22"/>
  <c r="BD48" i="22"/>
  <c r="BD15" i="22"/>
  <c r="BD16" i="22"/>
  <c r="BC18" i="22"/>
  <c r="BC50" i="22" s="1"/>
  <c r="BC17" i="22"/>
  <c r="BC24" i="22" s="1"/>
  <c r="BC77" i="22" s="1"/>
  <c r="BB52" i="22"/>
  <c r="BB56" i="22"/>
  <c r="BB80" i="22"/>
  <c r="BB84" i="22" s="1"/>
  <c r="BB82" i="22"/>
  <c r="BB20" i="22"/>
  <c r="BB22" i="22" s="1"/>
  <c r="BB64" i="22" s="1"/>
  <c r="BA60" i="22"/>
  <c r="BA58" i="22" s="1"/>
  <c r="BA115" i="22"/>
  <c r="BA112" i="22"/>
  <c r="BA118" i="22"/>
  <c r="BA64" i="22"/>
  <c r="AZ86" i="22"/>
  <c r="BA86" i="22" s="1"/>
  <c r="BB86" i="22" s="1"/>
  <c r="AZ94" i="22"/>
  <c r="AZ96" i="22" s="1"/>
  <c r="AZ106" i="22" s="1"/>
  <c r="AZ68" i="22"/>
  <c r="AZ76" i="22" s="1"/>
  <c r="AY94" i="22"/>
  <c r="AY96" i="22" s="1"/>
  <c r="AY106" i="22" s="1"/>
  <c r="AY104" i="22" s="1"/>
  <c r="AY72" i="22"/>
  <c r="AZ72" i="22" s="1"/>
  <c r="AY68" i="22"/>
  <c r="AY76" i="22" s="1"/>
  <c r="AY74" i="22" s="1"/>
  <c r="AY93" i="22"/>
  <c r="AY9" i="22" s="1"/>
  <c r="AY95" i="22"/>
  <c r="AY99" i="22" s="1"/>
  <c r="AZ87" i="22"/>
  <c r="AZ81" i="22"/>
  <c r="AZ91" i="22" s="1"/>
  <c r="AZ89" i="22" s="1"/>
  <c r="BA79" i="22"/>
  <c r="BB26" i="22"/>
  <c r="AL81" i="22"/>
  <c r="AL91" i="22" s="1"/>
  <c r="AL89" i="22" s="1"/>
  <c r="AL87" i="22"/>
  <c r="AN26" i="22"/>
  <c r="AM79" i="22"/>
  <c r="AK88" i="22"/>
  <c r="AK90" i="22"/>
  <c r="AP48" i="22"/>
  <c r="AP15" i="22"/>
  <c r="AP16" i="22"/>
  <c r="AO18" i="22"/>
  <c r="AO50" i="22" s="1"/>
  <c r="AO17" i="22"/>
  <c r="AO24" i="22" s="1"/>
  <c r="AO77" i="22" s="1"/>
  <c r="AN80" i="22"/>
  <c r="AN84" i="22" s="1"/>
  <c r="AN82" i="22"/>
  <c r="AN20" i="22"/>
  <c r="AN22" i="22"/>
  <c r="AN64" i="22" s="1"/>
  <c r="AN52" i="22"/>
  <c r="AN56" i="22"/>
  <c r="AM60" i="22"/>
  <c r="AM58" i="22" s="1"/>
  <c r="AM112" i="22"/>
  <c r="AM115" i="22"/>
  <c r="AM118" i="22"/>
  <c r="AM66" i="22"/>
  <c r="AM67" i="22"/>
  <c r="AM70" i="22" s="1"/>
  <c r="AM71" i="22" s="1"/>
  <c r="AM92" i="22"/>
  <c r="AM69" i="22"/>
  <c r="AM97" i="22" s="1"/>
  <c r="AL94" i="22"/>
  <c r="AL96" i="22" s="1"/>
  <c r="AL106" i="22" s="1"/>
  <c r="AL68" i="22"/>
  <c r="AL76" i="22" s="1"/>
  <c r="AL86" i="22"/>
  <c r="AM86" i="22" s="1"/>
  <c r="AN86" i="22" s="1"/>
  <c r="Z26" i="22"/>
  <c r="Y79" i="22"/>
  <c r="X87" i="22"/>
  <c r="X81" i="22"/>
  <c r="X91" i="22" s="1"/>
  <c r="X89" i="22" s="1"/>
  <c r="AB32" i="22"/>
  <c r="AB48" i="22"/>
  <c r="AB15" i="22"/>
  <c r="AB16" i="22"/>
  <c r="AA17" i="22"/>
  <c r="AA24" i="22" s="1"/>
  <c r="AA77" i="22" s="1"/>
  <c r="AA18" i="22"/>
  <c r="AA50" i="22" s="1"/>
  <c r="AA34" i="22"/>
  <c r="Z20" i="22"/>
  <c r="Z22" i="22"/>
  <c r="Z64" i="22" s="1"/>
  <c r="Z52" i="22"/>
  <c r="Z36" i="22"/>
  <c r="Z44" i="22" s="1"/>
  <c r="Z80" i="22"/>
  <c r="Z84" i="22" s="1"/>
  <c r="Z82" i="22"/>
  <c r="Y66" i="22"/>
  <c r="Y67" i="22"/>
  <c r="Y70" i="22" s="1"/>
  <c r="Y69" i="22"/>
  <c r="Y97" i="22" s="1"/>
  <c r="Y92" i="22"/>
  <c r="Y95" i="22" s="1"/>
  <c r="Y99" i="22" s="1"/>
  <c r="X86" i="22"/>
  <c r="Y86" i="22" s="1"/>
  <c r="Z86" i="22" s="1"/>
  <c r="W94" i="22"/>
  <c r="W96" i="22" s="1"/>
  <c r="W106" i="22" s="1"/>
  <c r="W104" i="22" s="1"/>
  <c r="W68" i="22"/>
  <c r="W76" i="22" s="1"/>
  <c r="W74" i="22" s="1"/>
  <c r="W93" i="22"/>
  <c r="W9" i="22" s="1"/>
  <c r="W95" i="22"/>
  <c r="W99" i="22" s="1"/>
  <c r="L26" i="22"/>
  <c r="K79" i="22"/>
  <c r="J81" i="22"/>
  <c r="J91" i="22" s="1"/>
  <c r="J89" i="22" s="1"/>
  <c r="J87" i="22"/>
  <c r="N32" i="22"/>
  <c r="N48" i="22"/>
  <c r="N15" i="22"/>
  <c r="N16" i="22"/>
  <c r="M17" i="22"/>
  <c r="M24" i="22" s="1"/>
  <c r="M77" i="22" s="1"/>
  <c r="M18" i="22"/>
  <c r="M50" i="22" s="1"/>
  <c r="M34" i="22"/>
  <c r="L20" i="22"/>
  <c r="L22" i="22"/>
  <c r="L64" i="22" s="1"/>
  <c r="L52" i="22"/>
  <c r="L56" i="22"/>
  <c r="L36" i="22"/>
  <c r="L44" i="22" s="1"/>
  <c r="L42" i="22" s="1"/>
  <c r="L40" i="22"/>
  <c r="L80" i="22"/>
  <c r="L84" i="22" s="1"/>
  <c r="L86" i="22" s="1"/>
  <c r="L82" i="22"/>
  <c r="K60" i="22"/>
  <c r="K112" i="22"/>
  <c r="K115" i="22"/>
  <c r="K118" i="22"/>
  <c r="K66" i="22"/>
  <c r="K67" i="22"/>
  <c r="K70" i="22" s="1"/>
  <c r="K69" i="22"/>
  <c r="K97" i="22" s="1"/>
  <c r="K92" i="22"/>
  <c r="K95" i="22" s="1"/>
  <c r="K99" i="22" s="1"/>
  <c r="J66" i="22"/>
  <c r="J67" i="22"/>
  <c r="J70" i="22" s="1"/>
  <c r="J71" i="22" s="1"/>
  <c r="K71" i="22" s="1"/>
  <c r="J69" i="22"/>
  <c r="J97" i="22" s="1"/>
  <c r="J92" i="22"/>
  <c r="BQ37" i="22"/>
  <c r="BP32" i="22"/>
  <c r="BO34" i="22"/>
  <c r="BO35" i="22"/>
  <c r="BO38" i="22" s="1"/>
  <c r="BO39" i="22" s="1"/>
  <c r="BN40" i="22"/>
  <c r="BN36" i="22"/>
  <c r="BN44" i="22" s="1"/>
  <c r="BN42" i="22" s="1"/>
  <c r="BM41" i="22"/>
  <c r="BM4" i="22" s="1"/>
  <c r="E12" i="21" s="1"/>
  <c r="BM43" i="22"/>
  <c r="BC37" i="22"/>
  <c r="BB32" i="22"/>
  <c r="BA34" i="22"/>
  <c r="BA35" i="22"/>
  <c r="BA38" i="22" s="1"/>
  <c r="BA39" i="22" s="1"/>
  <c r="AZ40" i="22"/>
  <c r="AZ36" i="22"/>
  <c r="AZ44" i="22" s="1"/>
  <c r="AZ42" i="22" s="1"/>
  <c r="AY41" i="22"/>
  <c r="AY4" i="22" s="1"/>
  <c r="E11" i="21" s="1"/>
  <c r="AY43" i="22"/>
  <c r="AP37" i="22"/>
  <c r="AP32" i="22" s="1"/>
  <c r="AO32" i="22"/>
  <c r="W105" i="22"/>
  <c r="V72" i="22"/>
  <c r="U102" i="22"/>
  <c r="W75" i="22"/>
  <c r="W59" i="22"/>
  <c r="AK94" i="22"/>
  <c r="AK96" i="22" s="1"/>
  <c r="AK106" i="22" s="1"/>
  <c r="AK104" i="22" s="1"/>
  <c r="AK72" i="22"/>
  <c r="AK68" i="22"/>
  <c r="AK76" i="22" s="1"/>
  <c r="AK74" i="22" s="1"/>
  <c r="X60" i="22"/>
  <c r="X58" i="22" s="1"/>
  <c r="X112" i="22"/>
  <c r="X115" i="22"/>
  <c r="X118" i="22"/>
  <c r="J60" i="22"/>
  <c r="J58" i="22" s="1"/>
  <c r="J112" i="22"/>
  <c r="J115" i="22"/>
  <c r="J118" i="22"/>
  <c r="AY75" i="22"/>
  <c r="AA116" i="22"/>
  <c r="AA113" i="22"/>
  <c r="AA110" i="22"/>
  <c r="AA54" i="22"/>
  <c r="AA55" i="22" s="1"/>
  <c r="Y56" i="22"/>
  <c r="Z56" i="22" s="1"/>
  <c r="Y52" i="22"/>
  <c r="Y40" i="22"/>
  <c r="Z40" i="22" s="1"/>
  <c r="Y36" i="22"/>
  <c r="Y44" i="22" s="1"/>
  <c r="Y42" i="22" s="1"/>
  <c r="X69" i="22"/>
  <c r="X97" i="22" s="1"/>
  <c r="X92" i="22"/>
  <c r="X67" i="22"/>
  <c r="X70" i="22" s="1"/>
  <c r="X71" i="22" s="1"/>
  <c r="Y71" i="22" s="1"/>
  <c r="X66" i="22"/>
  <c r="M116" i="22"/>
  <c r="M110" i="22"/>
  <c r="M113" i="22"/>
  <c r="M54" i="22"/>
  <c r="M55" i="22" s="1"/>
  <c r="BM74" i="22"/>
  <c r="I104" i="22"/>
  <c r="M39" i="22"/>
  <c r="AK101" i="22"/>
  <c r="AL101" i="22" s="1"/>
  <c r="BM104" i="22"/>
  <c r="AM42" i="22"/>
  <c r="AL97" i="22"/>
  <c r="K42" i="22"/>
  <c r="I74" i="22"/>
  <c r="AA39" i="22"/>
  <c r="AY90" i="22"/>
  <c r="AY88" i="22"/>
  <c r="AN35" i="22"/>
  <c r="AN38" i="22" s="1"/>
  <c r="AN39" i="22" s="1"/>
  <c r="AN34" i="22"/>
  <c r="BK102" i="22"/>
  <c r="G102" i="22"/>
  <c r="BL102" i="22"/>
  <c r="BM72" i="22"/>
  <c r="AJ102" i="22"/>
  <c r="AK73" i="22"/>
  <c r="H102" i="22"/>
  <c r="I72" i="22"/>
  <c r="I73" i="22" s="1"/>
  <c r="AK100" i="22"/>
  <c r="BL101" i="18"/>
  <c r="BM101" i="18" s="1"/>
  <c r="BP20" i="18"/>
  <c r="BP22" i="18" s="1"/>
  <c r="BP64" i="18" s="1"/>
  <c r="BP80" i="18"/>
  <c r="BP84" i="18" s="1"/>
  <c r="BP82" i="18"/>
  <c r="BP52" i="18"/>
  <c r="BP56" i="18"/>
  <c r="BQ17" i="18"/>
  <c r="BQ24" i="18" s="1"/>
  <c r="BQ77" i="18" s="1"/>
  <c r="BQ18" i="18"/>
  <c r="BR16" i="18"/>
  <c r="BR15" i="18"/>
  <c r="BR48" i="18"/>
  <c r="BQ110" i="18"/>
  <c r="BQ54" i="18"/>
  <c r="BQ55" i="18" s="1"/>
  <c r="BQ113" i="18"/>
  <c r="BQ116" i="18"/>
  <c r="BO82" i="18"/>
  <c r="BO80" i="18"/>
  <c r="BO84" i="18" s="1"/>
  <c r="BO66" i="18"/>
  <c r="BO67" i="18"/>
  <c r="BO70" i="18" s="1"/>
  <c r="BO69" i="18"/>
  <c r="BO97" i="18" s="1"/>
  <c r="BO92" i="18"/>
  <c r="BO95" i="18" s="1"/>
  <c r="BO99" i="18" s="1"/>
  <c r="BO112" i="18"/>
  <c r="BO115" i="18"/>
  <c r="BO60" i="18"/>
  <c r="BO118" i="18"/>
  <c r="BN66" i="18"/>
  <c r="BN67" i="18"/>
  <c r="BN70" i="18" s="1"/>
  <c r="BN71" i="18" s="1"/>
  <c r="BO71" i="18" s="1"/>
  <c r="BN69" i="18"/>
  <c r="BN97" i="18" s="1"/>
  <c r="BN92" i="18"/>
  <c r="BN81" i="18"/>
  <c r="BN91" i="18" s="1"/>
  <c r="BN89" i="18" s="1"/>
  <c r="BN87" i="18"/>
  <c r="BO79" i="18"/>
  <c r="BP26" i="18"/>
  <c r="BN112" i="18"/>
  <c r="BN60" i="18"/>
  <c r="BN58" i="18" s="1"/>
  <c r="BN115" i="18"/>
  <c r="BN118" i="18"/>
  <c r="BM74" i="18"/>
  <c r="BM104" i="18"/>
  <c r="BL102" i="18"/>
  <c r="BM72" i="18"/>
  <c r="BM73" i="18"/>
  <c r="BM59" i="18"/>
  <c r="BA79" i="18"/>
  <c r="BB26" i="18"/>
  <c r="AZ81" i="18"/>
  <c r="AZ91" i="18" s="1"/>
  <c r="AZ89" i="18" s="1"/>
  <c r="AZ87" i="18"/>
  <c r="BA66" i="18"/>
  <c r="BA67" i="18"/>
  <c r="BA70" i="18" s="1"/>
  <c r="BA71" i="18" s="1"/>
  <c r="BA69" i="18"/>
  <c r="BA97" i="18" s="1"/>
  <c r="BA92" i="18"/>
  <c r="BA95" i="18" s="1"/>
  <c r="BA99" i="18" s="1"/>
  <c r="BA60" i="18"/>
  <c r="BA58" i="18" s="1"/>
  <c r="BA112" i="18"/>
  <c r="BA115" i="18"/>
  <c r="BA118" i="18"/>
  <c r="BC54" i="18"/>
  <c r="BC55" i="18" s="1"/>
  <c r="BC110" i="18"/>
  <c r="BC113" i="18"/>
  <c r="BC116" i="18"/>
  <c r="BD32" i="18"/>
  <c r="BD15" i="18"/>
  <c r="BD16" i="18"/>
  <c r="BD48" i="18"/>
  <c r="BC17" i="18"/>
  <c r="BC24" i="18" s="1"/>
  <c r="BC77" i="18" s="1"/>
  <c r="BC18" i="18"/>
  <c r="BC34" i="18"/>
  <c r="BC50" i="18"/>
  <c r="BB20" i="18"/>
  <c r="BB22" i="18"/>
  <c r="BB64" i="18" s="1"/>
  <c r="BB82" i="18"/>
  <c r="BB80" i="18"/>
  <c r="BB84" i="18" s="1"/>
  <c r="BB36" i="18"/>
  <c r="BB44" i="18" s="1"/>
  <c r="BB42" i="18" s="1"/>
  <c r="BB40" i="18"/>
  <c r="BB52" i="18"/>
  <c r="BB56" i="18"/>
  <c r="AZ86" i="18"/>
  <c r="BA86" i="18" s="1"/>
  <c r="BB86" i="18" s="1"/>
  <c r="AZ68" i="18"/>
  <c r="AZ76" i="18" s="1"/>
  <c r="AZ94" i="18"/>
  <c r="AZ96" i="18" s="1"/>
  <c r="AZ106" i="18" s="1"/>
  <c r="AX101" i="18"/>
  <c r="AY94" i="18"/>
  <c r="AY96" i="18" s="1"/>
  <c r="AY106" i="18" s="1"/>
  <c r="AY104" i="18" s="1"/>
  <c r="AY72" i="18"/>
  <c r="AZ72" i="18" s="1"/>
  <c r="AZ102" i="18" s="1"/>
  <c r="AY68" i="18"/>
  <c r="AY76" i="18" s="1"/>
  <c r="AY74" i="18" s="1"/>
  <c r="AY95" i="18"/>
  <c r="AY99" i="18" s="1"/>
  <c r="AY100" i="18" s="1"/>
  <c r="AY93" i="18"/>
  <c r="AY9" i="18" s="1"/>
  <c r="AY98" i="18"/>
  <c r="AN26" i="18"/>
  <c r="AM79" i="18"/>
  <c r="AL81" i="18"/>
  <c r="AL91" i="18" s="1"/>
  <c r="AL89" i="18" s="1"/>
  <c r="AL87" i="18"/>
  <c r="AM66" i="18"/>
  <c r="AM69" i="18"/>
  <c r="AM97" i="18" s="1"/>
  <c r="AM67" i="18"/>
  <c r="AM70" i="18" s="1"/>
  <c r="AM92" i="18"/>
  <c r="AM95" i="18" s="1"/>
  <c r="AM99" i="18" s="1"/>
  <c r="AM60" i="18"/>
  <c r="AM58" i="18" s="1"/>
  <c r="AM112" i="18"/>
  <c r="AM118" i="18"/>
  <c r="AM115" i="18"/>
  <c r="AO54" i="18"/>
  <c r="AO55" i="18" s="1"/>
  <c r="AO113" i="18"/>
  <c r="AO110" i="18"/>
  <c r="AO116" i="18"/>
  <c r="AP32" i="18"/>
  <c r="AP48" i="18"/>
  <c r="AP15" i="18"/>
  <c r="AP16" i="18"/>
  <c r="AO17" i="18"/>
  <c r="AO24" i="18" s="1"/>
  <c r="AO77" i="18" s="1"/>
  <c r="AO18" i="18"/>
  <c r="AN20" i="18"/>
  <c r="AN22" i="18"/>
  <c r="AN64" i="18" s="1"/>
  <c r="AN52" i="18"/>
  <c r="AN56" i="18"/>
  <c r="AN82" i="18"/>
  <c r="AN80" i="18"/>
  <c r="AN84" i="18" s="1"/>
  <c r="AN36" i="18"/>
  <c r="AN44" i="18" s="1"/>
  <c r="AN42" i="18" s="1"/>
  <c r="AN40" i="18"/>
  <c r="AL86" i="18"/>
  <c r="AM86" i="18" s="1"/>
  <c r="AN86" i="18" s="1"/>
  <c r="AL66" i="18"/>
  <c r="AL69" i="18"/>
  <c r="AL97" i="18" s="1"/>
  <c r="AL67" i="18"/>
  <c r="AL70" i="18" s="1"/>
  <c r="AL71" i="18" s="1"/>
  <c r="AM71" i="18" s="1"/>
  <c r="AL92" i="18"/>
  <c r="AJ101" i="18"/>
  <c r="AK101" i="18" s="1"/>
  <c r="AK100" i="18"/>
  <c r="AK59" i="18"/>
  <c r="AK104" i="18"/>
  <c r="AL58" i="18"/>
  <c r="AK74" i="18"/>
  <c r="AK90" i="18"/>
  <c r="AK88" i="18"/>
  <c r="AJ102" i="18"/>
  <c r="AK72" i="18"/>
  <c r="Z26" i="18"/>
  <c r="Y79" i="18"/>
  <c r="X81" i="18"/>
  <c r="X91" i="18" s="1"/>
  <c r="X89" i="18" s="1"/>
  <c r="X87" i="18"/>
  <c r="W88" i="18"/>
  <c r="W90" i="18"/>
  <c r="X86" i="18"/>
  <c r="Y86" i="18" s="1"/>
  <c r="X94" i="18"/>
  <c r="X96" i="18" s="1"/>
  <c r="X106" i="18" s="1"/>
  <c r="X68" i="18"/>
  <c r="X76" i="18" s="1"/>
  <c r="Z82" i="18"/>
  <c r="Z80" i="18"/>
  <c r="Z84" i="18" s="1"/>
  <c r="Z52" i="18"/>
  <c r="Z56" i="18"/>
  <c r="Z20" i="18"/>
  <c r="Z22" i="18" s="1"/>
  <c r="Z64" i="18" s="1"/>
  <c r="Z36" i="18"/>
  <c r="Z44" i="18" s="1"/>
  <c r="Z42" i="18" s="1"/>
  <c r="Z40" i="18"/>
  <c r="AA54" i="18"/>
  <c r="AA55" i="18" s="1"/>
  <c r="AA113" i="18"/>
  <c r="AA110" i="18"/>
  <c r="AA116" i="18"/>
  <c r="AB15" i="18"/>
  <c r="AB16" i="18"/>
  <c r="AB32" i="18"/>
  <c r="AB48" i="18"/>
  <c r="AA17" i="18"/>
  <c r="AA24" i="18" s="1"/>
  <c r="AA77" i="18" s="1"/>
  <c r="AA34" i="18"/>
  <c r="AA18" i="18"/>
  <c r="AA50" i="18"/>
  <c r="Y112" i="18"/>
  <c r="Y115" i="18"/>
  <c r="Y60" i="18"/>
  <c r="Y58" i="18" s="1"/>
  <c r="Y118" i="18"/>
  <c r="Y66" i="18"/>
  <c r="Y69" i="18"/>
  <c r="Y97" i="18" s="1"/>
  <c r="Y67" i="18"/>
  <c r="Y70" i="18" s="1"/>
  <c r="Y71" i="18" s="1"/>
  <c r="Y92" i="18"/>
  <c r="Y95" i="18" s="1"/>
  <c r="Y99" i="18" s="1"/>
  <c r="W72" i="18"/>
  <c r="W68" i="18"/>
  <c r="W76" i="18" s="1"/>
  <c r="W74" i="18" s="1"/>
  <c r="W94" i="18"/>
  <c r="W96" i="18" s="1"/>
  <c r="W106" i="18" s="1"/>
  <c r="W104" i="18" s="1"/>
  <c r="W93" i="18"/>
  <c r="W9" i="18" s="1"/>
  <c r="W95" i="18"/>
  <c r="W99" i="18" s="1"/>
  <c r="W105" i="18"/>
  <c r="W75" i="18"/>
  <c r="W73" i="18"/>
  <c r="V102" i="18"/>
  <c r="X97" i="18"/>
  <c r="L26" i="18"/>
  <c r="K79" i="18"/>
  <c r="J81" i="18"/>
  <c r="J91" i="18" s="1"/>
  <c r="J89" i="18" s="1"/>
  <c r="J87" i="18"/>
  <c r="M18" i="18"/>
  <c r="M34" i="18"/>
  <c r="M17" i="18"/>
  <c r="M24" i="18" s="1"/>
  <c r="M77" i="18" s="1"/>
  <c r="M50" i="18"/>
  <c r="N15" i="18"/>
  <c r="N32" i="18"/>
  <c r="N48" i="18"/>
  <c r="N16" i="18"/>
  <c r="M54" i="18"/>
  <c r="M55" i="18" s="1"/>
  <c r="M116" i="18"/>
  <c r="M113" i="18"/>
  <c r="M110" i="18"/>
  <c r="L80" i="18"/>
  <c r="L84" i="18" s="1"/>
  <c r="L86" i="18" s="1"/>
  <c r="L82" i="18"/>
  <c r="L20" i="18"/>
  <c r="L22" i="18" s="1"/>
  <c r="K66" i="18"/>
  <c r="K92" i="18"/>
  <c r="K95" i="18" s="1"/>
  <c r="K99" i="18" s="1"/>
  <c r="K67" i="18"/>
  <c r="K70" i="18" s="1"/>
  <c r="K69" i="18"/>
  <c r="K97" i="18" s="1"/>
  <c r="J94" i="18"/>
  <c r="J96" i="18" s="1"/>
  <c r="J106" i="18" s="1"/>
  <c r="J68" i="18"/>
  <c r="J76" i="18" s="1"/>
  <c r="H72" i="18"/>
  <c r="G102" i="18"/>
  <c r="J118" i="18"/>
  <c r="J112" i="18"/>
  <c r="J60" i="18"/>
  <c r="J58" i="18" s="1"/>
  <c r="J115" i="18"/>
  <c r="I65" i="18"/>
  <c r="I5" i="18" s="1"/>
  <c r="I66" i="18"/>
  <c r="I69" i="18"/>
  <c r="I97" i="18" s="1"/>
  <c r="I67" i="18"/>
  <c r="I70" i="18" s="1"/>
  <c r="I71" i="18" s="1"/>
  <c r="J71" i="18" s="1"/>
  <c r="K71" i="18" s="1"/>
  <c r="I92" i="18"/>
  <c r="K40" i="18"/>
  <c r="K36" i="18"/>
  <c r="K44" i="18" s="1"/>
  <c r="K42" i="18" s="1"/>
  <c r="K56" i="18"/>
  <c r="K52" i="18"/>
  <c r="L34" i="18"/>
  <c r="L50" i="18"/>
  <c r="I93" i="36"/>
  <c r="K92" i="36"/>
  <c r="G102" i="36"/>
  <c r="I101" i="36"/>
  <c r="I100" i="36"/>
  <c r="I105" i="36"/>
  <c r="I75" i="36"/>
  <c r="M50" i="36"/>
  <c r="M34" i="36"/>
  <c r="M52" i="36"/>
  <c r="L40" i="36"/>
  <c r="M40" i="36" s="1"/>
  <c r="L36" i="36"/>
  <c r="L44" i="36" s="1"/>
  <c r="L42" i="36" s="1"/>
  <c r="L26" i="36"/>
  <c r="L79" i="36" s="1"/>
  <c r="N35" i="36"/>
  <c r="N38" i="36" s="1"/>
  <c r="N39" i="36" s="1"/>
  <c r="H72" i="36"/>
  <c r="L80" i="36"/>
  <c r="L84" i="36" s="1"/>
  <c r="L86" i="36" s="1"/>
  <c r="L82" i="36"/>
  <c r="M36" i="36"/>
  <c r="M44" i="36" s="1"/>
  <c r="N18" i="36"/>
  <c r="N19" i="36" s="1"/>
  <c r="N17" i="36"/>
  <c r="N24" i="36" s="1"/>
  <c r="L56" i="36"/>
  <c r="M56" i="36" s="1"/>
  <c r="L52" i="36"/>
  <c r="J95" i="36"/>
  <c r="J99" i="36" s="1"/>
  <c r="K69" i="36"/>
  <c r="K97" i="36" s="1"/>
  <c r="K67" i="36"/>
  <c r="K70" i="36" s="1"/>
  <c r="K71" i="36" s="1"/>
  <c r="K95" i="36"/>
  <c r="K99" i="36" s="1"/>
  <c r="K66" i="36"/>
  <c r="K94" i="36" s="1"/>
  <c r="J81" i="36"/>
  <c r="J91" i="36" s="1"/>
  <c r="J89" i="36" s="1"/>
  <c r="J87" i="36"/>
  <c r="N51" i="36"/>
  <c r="K115" i="36"/>
  <c r="K118" i="36"/>
  <c r="K112" i="36"/>
  <c r="K60" i="36"/>
  <c r="K58" i="36" s="1"/>
  <c r="M20" i="36"/>
  <c r="M22" i="36" s="1"/>
  <c r="M64" i="36" s="1"/>
  <c r="M92" i="36" s="1"/>
  <c r="J68" i="36"/>
  <c r="J76" i="36" s="1"/>
  <c r="J74" i="36" s="1"/>
  <c r="J96" i="36"/>
  <c r="J106" i="36" s="1"/>
  <c r="J104" i="36" s="1"/>
  <c r="M41" i="19"/>
  <c r="M40" i="19"/>
  <c r="J39" i="13"/>
  <c r="J40" i="13"/>
  <c r="K37" i="13"/>
  <c r="I34" i="13"/>
  <c r="J31" i="13"/>
  <c r="H35" i="13"/>
  <c r="K25" i="13"/>
  <c r="J27" i="13"/>
  <c r="J28" i="13"/>
  <c r="J22" i="13"/>
  <c r="J21" i="13"/>
  <c r="K19" i="13"/>
  <c r="J13" i="13"/>
  <c r="I15" i="13"/>
  <c r="I16" i="13"/>
  <c r="H11" i="21" l="1"/>
  <c r="BN102" i="35"/>
  <c r="BR51" i="35"/>
  <c r="BR49" i="35"/>
  <c r="BR17" i="35"/>
  <c r="BR24" i="35" s="1"/>
  <c r="BR18" i="35"/>
  <c r="BR50" i="35"/>
  <c r="BQ80" i="35"/>
  <c r="BQ84" i="35" s="1"/>
  <c r="BQ82" i="35"/>
  <c r="BQ20" i="35"/>
  <c r="BQ22" i="35"/>
  <c r="BQ64" i="35" s="1"/>
  <c r="BQ52" i="35"/>
  <c r="BQ56" i="35"/>
  <c r="BP66" i="35"/>
  <c r="BP67" i="35"/>
  <c r="BP70" i="35" s="1"/>
  <c r="BP69" i="35"/>
  <c r="BP97" i="35" s="1"/>
  <c r="BP92" i="35"/>
  <c r="BP95" i="35" s="1"/>
  <c r="BP99" i="35" s="1"/>
  <c r="BP60" i="35"/>
  <c r="BP58" i="35" s="1"/>
  <c r="BP112" i="35"/>
  <c r="BP115" i="35"/>
  <c r="BP118" i="35"/>
  <c r="BO86" i="35"/>
  <c r="BP86" i="35" s="1"/>
  <c r="BQ86" i="35" s="1"/>
  <c r="BO66" i="35"/>
  <c r="BO67" i="35"/>
  <c r="BO70" i="35" s="1"/>
  <c r="BO71" i="35" s="1"/>
  <c r="BP71" i="35" s="1"/>
  <c r="BO69" i="35"/>
  <c r="BO97" i="35" s="1"/>
  <c r="BO92" i="35"/>
  <c r="BM73" i="35"/>
  <c r="BM102" i="35"/>
  <c r="BM101" i="35"/>
  <c r="BN101" i="35" s="1"/>
  <c r="BM100" i="35"/>
  <c r="BP79" i="35"/>
  <c r="BQ26" i="35"/>
  <c r="BO81" i="35"/>
  <c r="BO91" i="35" s="1"/>
  <c r="BO89" i="35" s="1"/>
  <c r="BO87" i="35"/>
  <c r="BD51" i="35"/>
  <c r="BD49" i="35"/>
  <c r="BD17" i="35"/>
  <c r="BD24" i="35" s="1"/>
  <c r="BD18" i="35"/>
  <c r="BD50" i="35"/>
  <c r="BC80" i="35"/>
  <c r="BC84" i="35" s="1"/>
  <c r="BC82" i="35"/>
  <c r="BC20" i="35"/>
  <c r="BC22" i="35"/>
  <c r="BC64" i="35" s="1"/>
  <c r="BC52" i="35"/>
  <c r="BC56" i="35"/>
  <c r="BB66" i="35"/>
  <c r="BB67" i="35"/>
  <c r="BB70" i="35" s="1"/>
  <c r="BB71" i="35" s="1"/>
  <c r="BB69" i="35"/>
  <c r="BB97" i="35" s="1"/>
  <c r="BB92" i="35"/>
  <c r="BB95" i="35" s="1"/>
  <c r="BB99" i="35" s="1"/>
  <c r="BB60" i="35"/>
  <c r="BB58" i="35" s="1"/>
  <c r="BB112" i="35"/>
  <c r="BB115" i="35"/>
  <c r="BB118" i="35"/>
  <c r="BA86" i="35"/>
  <c r="BB86" i="35" s="1"/>
  <c r="BC86" i="35" s="1"/>
  <c r="BA94" i="35"/>
  <c r="BA96" i="35" s="1"/>
  <c r="BA106" i="35" s="1"/>
  <c r="BA68" i="35"/>
  <c r="BA76" i="35" s="1"/>
  <c r="AZ72" i="35"/>
  <c r="BA72" i="35" s="1"/>
  <c r="AZ94" i="35"/>
  <c r="AZ96" i="35" s="1"/>
  <c r="AZ106" i="35" s="1"/>
  <c r="AZ104" i="35" s="1"/>
  <c r="AZ68" i="35"/>
  <c r="AZ76" i="35" s="1"/>
  <c r="AZ74" i="35" s="1"/>
  <c r="AZ95" i="35"/>
  <c r="AZ99" i="35" s="1"/>
  <c r="BC26" i="35"/>
  <c r="BB79" i="35"/>
  <c r="BA81" i="35"/>
  <c r="BA91" i="35" s="1"/>
  <c r="BA89" i="35" s="1"/>
  <c r="BA87" i="35"/>
  <c r="AN79" i="35"/>
  <c r="AO26" i="35"/>
  <c r="AM81" i="35"/>
  <c r="AM91" i="35" s="1"/>
  <c r="AM89" i="35" s="1"/>
  <c r="AM87" i="35"/>
  <c r="AP51" i="35"/>
  <c r="AP49" i="35"/>
  <c r="AP17" i="35"/>
  <c r="AP24" i="35" s="1"/>
  <c r="AP18" i="35"/>
  <c r="AP34" i="35"/>
  <c r="AP50" i="35"/>
  <c r="AO80" i="35"/>
  <c r="AO84" i="35" s="1"/>
  <c r="AO86" i="35" s="1"/>
  <c r="AO82" i="35"/>
  <c r="AO20" i="35"/>
  <c r="AO22" i="35"/>
  <c r="AO64" i="35" s="1"/>
  <c r="AO52" i="35"/>
  <c r="AO56" i="35"/>
  <c r="AN66" i="35"/>
  <c r="AN67" i="35"/>
  <c r="AN70" i="35" s="1"/>
  <c r="AN71" i="35" s="1"/>
  <c r="AN69" i="35"/>
  <c r="AN97" i="35" s="1"/>
  <c r="AN92" i="35"/>
  <c r="AN95" i="35" s="1"/>
  <c r="AN99" i="35" s="1"/>
  <c r="AN60" i="35"/>
  <c r="AN58" i="35" s="1"/>
  <c r="AN112" i="35"/>
  <c r="AN115" i="35"/>
  <c r="AN118" i="35"/>
  <c r="AM94" i="35"/>
  <c r="AM96" i="35" s="1"/>
  <c r="AM106" i="35" s="1"/>
  <c r="AM68" i="35"/>
  <c r="AM76" i="35" s="1"/>
  <c r="AL94" i="35"/>
  <c r="AL96" i="35" s="1"/>
  <c r="AL106" i="35" s="1"/>
  <c r="AL104" i="35" s="1"/>
  <c r="AL72" i="35"/>
  <c r="AL68" i="35"/>
  <c r="AL76" i="35" s="1"/>
  <c r="AL74" i="35" s="1"/>
  <c r="AL95" i="35"/>
  <c r="AL99" i="35" s="1"/>
  <c r="Y81" i="35"/>
  <c r="Y91" i="35" s="1"/>
  <c r="Y89" i="35" s="1"/>
  <c r="Y87" i="35"/>
  <c r="AA26" i="35"/>
  <c r="Z79" i="35"/>
  <c r="AB35" i="35"/>
  <c r="AB38" i="35" s="1"/>
  <c r="AB39" i="35" s="1"/>
  <c r="AB33" i="35"/>
  <c r="AB51" i="35"/>
  <c r="AB49" i="35"/>
  <c r="AB17" i="35"/>
  <c r="AB24" i="35" s="1"/>
  <c r="AB18" i="35"/>
  <c r="AB50" i="35"/>
  <c r="AB34" i="35"/>
  <c r="AA80" i="35"/>
  <c r="AA84" i="35" s="1"/>
  <c r="AA86" i="35" s="1"/>
  <c r="AA82" i="35"/>
  <c r="AA20" i="35"/>
  <c r="AA22" i="35"/>
  <c r="AA64" i="35" s="1"/>
  <c r="AA52" i="35"/>
  <c r="AA56" i="35"/>
  <c r="AA36" i="35"/>
  <c r="AA44" i="35" s="1"/>
  <c r="AA42" i="35" s="1"/>
  <c r="AA40" i="35"/>
  <c r="Z66" i="35"/>
  <c r="Z67" i="35"/>
  <c r="Z70" i="35" s="1"/>
  <c r="Z71" i="35" s="1"/>
  <c r="Z69" i="35"/>
  <c r="Z97" i="35" s="1"/>
  <c r="Z92" i="35"/>
  <c r="Z95" i="35" s="1"/>
  <c r="Z99" i="35" s="1"/>
  <c r="Z60" i="35"/>
  <c r="Z58" i="35" s="1"/>
  <c r="Z112" i="35"/>
  <c r="Z115" i="35"/>
  <c r="Z118" i="35"/>
  <c r="Y94" i="35"/>
  <c r="Y96" i="35" s="1"/>
  <c r="Y106" i="35" s="1"/>
  <c r="Y68" i="35"/>
  <c r="Y76" i="35" s="1"/>
  <c r="X94" i="35"/>
  <c r="X96" i="35" s="1"/>
  <c r="X106" i="35" s="1"/>
  <c r="X104" i="35" s="1"/>
  <c r="X72" i="35"/>
  <c r="X68" i="35"/>
  <c r="X76" i="35" s="1"/>
  <c r="X74" i="35" s="1"/>
  <c r="X95" i="35"/>
  <c r="X99" i="35" s="1"/>
  <c r="N35" i="35"/>
  <c r="N38" i="35" s="1"/>
  <c r="N39" i="35" s="1"/>
  <c r="N33" i="35"/>
  <c r="N51" i="35"/>
  <c r="N49" i="35"/>
  <c r="N17" i="35"/>
  <c r="N24" i="35" s="1"/>
  <c r="N18" i="35"/>
  <c r="N50" i="35"/>
  <c r="N34" i="35"/>
  <c r="M80" i="35"/>
  <c r="M84" i="35" s="1"/>
  <c r="M86" i="35" s="1"/>
  <c r="M82" i="35"/>
  <c r="M20" i="35"/>
  <c r="M22" i="35"/>
  <c r="M64" i="35" s="1"/>
  <c r="M36" i="35"/>
  <c r="M44" i="35" s="1"/>
  <c r="M42" i="35" s="1"/>
  <c r="M40" i="35"/>
  <c r="M52" i="35"/>
  <c r="M56" i="35"/>
  <c r="L66" i="35"/>
  <c r="L67" i="35"/>
  <c r="L70" i="35" s="1"/>
  <c r="L71" i="35" s="1"/>
  <c r="L69" i="35"/>
  <c r="L97" i="35" s="1"/>
  <c r="L92" i="35"/>
  <c r="L95" i="35" s="1"/>
  <c r="L99" i="35" s="1"/>
  <c r="L60" i="35"/>
  <c r="L58" i="35" s="1"/>
  <c r="L112" i="35"/>
  <c r="L115" i="35"/>
  <c r="L118" i="35"/>
  <c r="K94" i="35"/>
  <c r="K96" i="35" s="1"/>
  <c r="K106" i="35" s="1"/>
  <c r="K68" i="35"/>
  <c r="K76" i="35" s="1"/>
  <c r="J72" i="35"/>
  <c r="J94" i="35"/>
  <c r="J96" i="35" s="1"/>
  <c r="J106" i="35" s="1"/>
  <c r="J104" i="35" s="1"/>
  <c r="J68" i="35"/>
  <c r="J76" i="35" s="1"/>
  <c r="J74" i="35" s="1"/>
  <c r="J95" i="35"/>
  <c r="J99" i="35" s="1"/>
  <c r="L79" i="35"/>
  <c r="M26" i="35"/>
  <c r="K87" i="35"/>
  <c r="K81" i="35"/>
  <c r="K91" i="35" s="1"/>
  <c r="K89" i="35" s="1"/>
  <c r="BQ32" i="35"/>
  <c r="BR37" i="35"/>
  <c r="BR32" i="35" s="1"/>
  <c r="BR34" i="35" s="1"/>
  <c r="BP34" i="35"/>
  <c r="BP35" i="35"/>
  <c r="BP38" i="35" s="1"/>
  <c r="BP39" i="35" s="1"/>
  <c r="BO40" i="35"/>
  <c r="BO36" i="35"/>
  <c r="BO44" i="35" s="1"/>
  <c r="BO42" i="35" s="1"/>
  <c r="BA36" i="35"/>
  <c r="BA44" i="35" s="1"/>
  <c r="BA42" i="35" s="1"/>
  <c r="BA40" i="35"/>
  <c r="BC32" i="35"/>
  <c r="BD37" i="35"/>
  <c r="BD32" i="35" s="1"/>
  <c r="BD34" i="35" s="1"/>
  <c r="BB34" i="35"/>
  <c r="BB35" i="35"/>
  <c r="BB38" i="35" s="1"/>
  <c r="BB39" i="35" s="1"/>
  <c r="AP33" i="35"/>
  <c r="AP35" i="35"/>
  <c r="AP38" i="35" s="1"/>
  <c r="AK73" i="35"/>
  <c r="AK102" i="35"/>
  <c r="W73" i="35"/>
  <c r="W102" i="35"/>
  <c r="AN40" i="35"/>
  <c r="AN36" i="35"/>
  <c r="AN44" i="35" s="1"/>
  <c r="AN42" i="35" s="1"/>
  <c r="BN104" i="35"/>
  <c r="BN74" i="35"/>
  <c r="AO35" i="35"/>
  <c r="AO38" i="35" s="1"/>
  <c r="AO39" i="35" s="1"/>
  <c r="AO34" i="35"/>
  <c r="AY105" i="35"/>
  <c r="AY75" i="35"/>
  <c r="W75" i="35"/>
  <c r="W105" i="35"/>
  <c r="I75" i="35"/>
  <c r="AY103" i="35"/>
  <c r="BM102" i="34"/>
  <c r="BM73" i="34"/>
  <c r="AZ102" i="34"/>
  <c r="J102" i="34"/>
  <c r="BR51" i="34"/>
  <c r="BR49" i="34"/>
  <c r="BR17" i="34"/>
  <c r="BR24" i="34" s="1"/>
  <c r="BR18" i="34"/>
  <c r="BR50" i="34"/>
  <c r="BQ82" i="34"/>
  <c r="BQ80" i="34"/>
  <c r="BQ84" i="34" s="1"/>
  <c r="BQ20" i="34"/>
  <c r="BQ22" i="34" s="1"/>
  <c r="BQ64" i="34" s="1"/>
  <c r="BQ52" i="34"/>
  <c r="BQ56" i="34"/>
  <c r="BP66" i="34"/>
  <c r="BP67" i="34"/>
  <c r="BP70" i="34" s="1"/>
  <c r="BP71" i="34" s="1"/>
  <c r="BP69" i="34"/>
  <c r="BP97" i="34" s="1"/>
  <c r="BP92" i="34"/>
  <c r="BP95" i="34" s="1"/>
  <c r="BP99" i="34" s="1"/>
  <c r="BP60" i="34"/>
  <c r="BP58" i="34" s="1"/>
  <c r="BP112" i="34"/>
  <c r="BP115" i="34"/>
  <c r="BP118" i="34"/>
  <c r="BO86" i="34"/>
  <c r="BP86" i="34" s="1"/>
  <c r="BQ86" i="34" s="1"/>
  <c r="BO94" i="34"/>
  <c r="BO96" i="34" s="1"/>
  <c r="BO106" i="34" s="1"/>
  <c r="BO68" i="34"/>
  <c r="BO76" i="34" s="1"/>
  <c r="BN94" i="34"/>
  <c r="BN96" i="34" s="1"/>
  <c r="BN106" i="34" s="1"/>
  <c r="BN104" i="34" s="1"/>
  <c r="BN72" i="34"/>
  <c r="BO72" i="34" s="1"/>
  <c r="BN68" i="34"/>
  <c r="BN76" i="34" s="1"/>
  <c r="BN74" i="34" s="1"/>
  <c r="BN95" i="34"/>
  <c r="BN99" i="34" s="1"/>
  <c r="BP79" i="34"/>
  <c r="BQ26" i="34"/>
  <c r="BO81" i="34"/>
  <c r="BO91" i="34" s="1"/>
  <c r="BO89" i="34" s="1"/>
  <c r="BO87" i="34"/>
  <c r="BD51" i="34"/>
  <c r="BD49" i="34"/>
  <c r="BD17" i="34"/>
  <c r="BD24" i="34" s="1"/>
  <c r="BD18" i="34"/>
  <c r="BD50" i="34"/>
  <c r="BC80" i="34"/>
  <c r="BC84" i="34" s="1"/>
  <c r="BC82" i="34"/>
  <c r="BC20" i="34"/>
  <c r="BC22" i="34"/>
  <c r="BC64" i="34" s="1"/>
  <c r="BC52" i="34"/>
  <c r="BC56" i="34"/>
  <c r="BB66" i="34"/>
  <c r="BB67" i="34"/>
  <c r="BB70" i="34" s="1"/>
  <c r="BB69" i="34"/>
  <c r="BB97" i="34" s="1"/>
  <c r="BB92" i="34"/>
  <c r="BB95" i="34" s="1"/>
  <c r="BB99" i="34" s="1"/>
  <c r="BB60" i="34"/>
  <c r="BB58" i="34" s="1"/>
  <c r="BB112" i="34"/>
  <c r="BB115" i="34"/>
  <c r="BB118" i="34"/>
  <c r="BA86" i="34"/>
  <c r="BB86" i="34" s="1"/>
  <c r="BC86" i="34" s="1"/>
  <c r="BA66" i="34"/>
  <c r="BA67" i="34"/>
  <c r="BA70" i="34" s="1"/>
  <c r="BA71" i="34" s="1"/>
  <c r="BB71" i="34" s="1"/>
  <c r="BA69" i="34"/>
  <c r="BA97" i="34" s="1"/>
  <c r="BA92" i="34"/>
  <c r="AY73" i="34"/>
  <c r="AY102" i="34"/>
  <c r="AY101" i="34"/>
  <c r="AZ101" i="34" s="1"/>
  <c r="AY100" i="34"/>
  <c r="BB79" i="34"/>
  <c r="BC26" i="34"/>
  <c r="BA81" i="34"/>
  <c r="BA91" i="34" s="1"/>
  <c r="BA89" i="34" s="1"/>
  <c r="BA87" i="34"/>
  <c r="AM81" i="34"/>
  <c r="AM91" i="34" s="1"/>
  <c r="AM89" i="34" s="1"/>
  <c r="AM87" i="34"/>
  <c r="AN79" i="34"/>
  <c r="AO26" i="34"/>
  <c r="AP51" i="34"/>
  <c r="AP49" i="34"/>
  <c r="AP17" i="34"/>
  <c r="AP24" i="34" s="1"/>
  <c r="AP18" i="34"/>
  <c r="AP34" i="34"/>
  <c r="AP50" i="34"/>
  <c r="AO82" i="34"/>
  <c r="AO80" i="34"/>
  <c r="AO84" i="34" s="1"/>
  <c r="AO86" i="34" s="1"/>
  <c r="AO20" i="34"/>
  <c r="AO22" i="34"/>
  <c r="AO64" i="34" s="1"/>
  <c r="AO52" i="34"/>
  <c r="AO56" i="34"/>
  <c r="AN66" i="34"/>
  <c r="AN67" i="34"/>
  <c r="AN70" i="34" s="1"/>
  <c r="AN71" i="34" s="1"/>
  <c r="AN69" i="34"/>
  <c r="AN97" i="34" s="1"/>
  <c r="AN92" i="34"/>
  <c r="AN95" i="34" s="1"/>
  <c r="AN99" i="34" s="1"/>
  <c r="AN60" i="34"/>
  <c r="AN58" i="34" s="1"/>
  <c r="AN112" i="34"/>
  <c r="AN115" i="34"/>
  <c r="AN118" i="34"/>
  <c r="AM94" i="34"/>
  <c r="AM96" i="34" s="1"/>
  <c r="AM106" i="34" s="1"/>
  <c r="AM68" i="34"/>
  <c r="AM76" i="34" s="1"/>
  <c r="AL94" i="34"/>
  <c r="AL96" i="34" s="1"/>
  <c r="AL106" i="34" s="1"/>
  <c r="AL104" i="34" s="1"/>
  <c r="AL72" i="34"/>
  <c r="AM72" i="34" s="1"/>
  <c r="AM102" i="34" s="1"/>
  <c r="AL68" i="34"/>
  <c r="AL76" i="34" s="1"/>
  <c r="AL74" i="34" s="1"/>
  <c r="AL95" i="34"/>
  <c r="AL99" i="34" s="1"/>
  <c r="AB35" i="34"/>
  <c r="AB38" i="34" s="1"/>
  <c r="AB39" i="34" s="1"/>
  <c r="AB33" i="34"/>
  <c r="AB51" i="34"/>
  <c r="AB49" i="34"/>
  <c r="AB17" i="34"/>
  <c r="AB24" i="34" s="1"/>
  <c r="AB18" i="34"/>
  <c r="AB50" i="34"/>
  <c r="AB34" i="34"/>
  <c r="AA80" i="34"/>
  <c r="AA84" i="34" s="1"/>
  <c r="AA82" i="34"/>
  <c r="AA20" i="34"/>
  <c r="AA22" i="34"/>
  <c r="AA64" i="34" s="1"/>
  <c r="AA36" i="34"/>
  <c r="AA44" i="34" s="1"/>
  <c r="AA42" i="34" s="1"/>
  <c r="AA40" i="34"/>
  <c r="AA52" i="34"/>
  <c r="AA56" i="34"/>
  <c r="Z66" i="34"/>
  <c r="Z67" i="34"/>
  <c r="Z70" i="34" s="1"/>
  <c r="Z71" i="34" s="1"/>
  <c r="Z69" i="34"/>
  <c r="Z97" i="34" s="1"/>
  <c r="Z92" i="34"/>
  <c r="Z95" i="34" s="1"/>
  <c r="Z99" i="34" s="1"/>
  <c r="Z60" i="34"/>
  <c r="Z58" i="34" s="1"/>
  <c r="Z112" i="34"/>
  <c r="Z115" i="34"/>
  <c r="Z118" i="34"/>
  <c r="Y86" i="34"/>
  <c r="Z86" i="34" s="1"/>
  <c r="AA86" i="34" s="1"/>
  <c r="Y94" i="34"/>
  <c r="Y96" i="34" s="1"/>
  <c r="Y106" i="34" s="1"/>
  <c r="Y68" i="34"/>
  <c r="Y76" i="34" s="1"/>
  <c r="X94" i="34"/>
  <c r="X96" i="34" s="1"/>
  <c r="X106" i="34" s="1"/>
  <c r="X104" i="34" s="1"/>
  <c r="X72" i="34"/>
  <c r="Y72" i="34" s="1"/>
  <c r="X68" i="34"/>
  <c r="X76" i="34" s="1"/>
  <c r="X74" i="34" s="1"/>
  <c r="X95" i="34"/>
  <c r="X99" i="34" s="1"/>
  <c r="W103" i="34"/>
  <c r="AA26" i="34"/>
  <c r="Z79" i="34"/>
  <c r="Y87" i="34"/>
  <c r="Y81" i="34"/>
  <c r="Y91" i="34" s="1"/>
  <c r="Y89" i="34" s="1"/>
  <c r="N35" i="34"/>
  <c r="N38" i="34" s="1"/>
  <c r="N39" i="34" s="1"/>
  <c r="N33" i="34"/>
  <c r="N51" i="34"/>
  <c r="N49" i="34"/>
  <c r="N17" i="34"/>
  <c r="N24" i="34" s="1"/>
  <c r="N18" i="34"/>
  <c r="N34" i="34"/>
  <c r="N50" i="34"/>
  <c r="M82" i="34"/>
  <c r="M80" i="34"/>
  <c r="M84" i="34" s="1"/>
  <c r="M20" i="34"/>
  <c r="M22" i="34" s="1"/>
  <c r="M64" i="34" s="1"/>
  <c r="M52" i="34"/>
  <c r="M56" i="34"/>
  <c r="M36" i="34"/>
  <c r="M44" i="34" s="1"/>
  <c r="M42" i="34" s="1"/>
  <c r="M40" i="34"/>
  <c r="L66" i="34"/>
  <c r="L67" i="34"/>
  <c r="L70" i="34" s="1"/>
  <c r="L69" i="34"/>
  <c r="L97" i="34" s="1"/>
  <c r="L92" i="34"/>
  <c r="L95" i="34" s="1"/>
  <c r="L99" i="34" s="1"/>
  <c r="L60" i="34"/>
  <c r="L58" i="34" s="1"/>
  <c r="L112" i="34"/>
  <c r="L115" i="34"/>
  <c r="L118" i="34"/>
  <c r="K86" i="34"/>
  <c r="L86" i="34" s="1"/>
  <c r="M86" i="34" s="1"/>
  <c r="K66" i="34"/>
  <c r="K67" i="34"/>
  <c r="K70" i="34" s="1"/>
  <c r="K71" i="34" s="1"/>
  <c r="L71" i="34" s="1"/>
  <c r="K69" i="34"/>
  <c r="K97" i="34" s="1"/>
  <c r="K92" i="34"/>
  <c r="I73" i="34"/>
  <c r="I102" i="34"/>
  <c r="I100" i="34"/>
  <c r="I101" i="34"/>
  <c r="J101" i="34" s="1"/>
  <c r="L79" i="34"/>
  <c r="M26" i="34"/>
  <c r="K81" i="34"/>
  <c r="K91" i="34" s="1"/>
  <c r="K89" i="34" s="1"/>
  <c r="K87" i="34"/>
  <c r="BR37" i="34"/>
  <c r="BR32" i="34" s="1"/>
  <c r="BR34" i="34" s="1"/>
  <c r="BQ32" i="34"/>
  <c r="BP34" i="34"/>
  <c r="BP35" i="34"/>
  <c r="BP38" i="34" s="1"/>
  <c r="BP39" i="34" s="1"/>
  <c r="BO40" i="34"/>
  <c r="BO36" i="34"/>
  <c r="BO44" i="34" s="1"/>
  <c r="BO42" i="34" s="1"/>
  <c r="BA40" i="34"/>
  <c r="BA36" i="34"/>
  <c r="BA44" i="34" s="1"/>
  <c r="BA42" i="34" s="1"/>
  <c r="BC32" i="34"/>
  <c r="BD37" i="34"/>
  <c r="BD32" i="34" s="1"/>
  <c r="BD34" i="34" s="1"/>
  <c r="BB34" i="34"/>
  <c r="BB35" i="34"/>
  <c r="BB38" i="34" s="1"/>
  <c r="BB39" i="34" s="1"/>
  <c r="AP33" i="34"/>
  <c r="AP35" i="34"/>
  <c r="AP38" i="34" s="1"/>
  <c r="AP39" i="34" s="1"/>
  <c r="AN40" i="34"/>
  <c r="AN36" i="34"/>
  <c r="AN44" i="34" s="1"/>
  <c r="AN42" i="34" s="1"/>
  <c r="J74" i="34"/>
  <c r="AZ74" i="34"/>
  <c r="J104" i="34"/>
  <c r="AZ104" i="34"/>
  <c r="AO35" i="34"/>
  <c r="AO38" i="34" s="1"/>
  <c r="AO39" i="34" s="1"/>
  <c r="AO34" i="34"/>
  <c r="W75" i="34"/>
  <c r="AK75" i="34"/>
  <c r="W105" i="34"/>
  <c r="BM105" i="34"/>
  <c r="BM75" i="34"/>
  <c r="AK105" i="34"/>
  <c r="AK103" i="34"/>
  <c r="BM103" i="34"/>
  <c r="BR51" i="33"/>
  <c r="BR49" i="33"/>
  <c r="BR17" i="33"/>
  <c r="BR24" i="33" s="1"/>
  <c r="BR18" i="33"/>
  <c r="BR50" i="33"/>
  <c r="BQ82" i="33"/>
  <c r="BQ80" i="33"/>
  <c r="BQ84" i="33" s="1"/>
  <c r="BQ20" i="33"/>
  <c r="BQ22" i="33" s="1"/>
  <c r="BQ64" i="33" s="1"/>
  <c r="BQ52" i="33"/>
  <c r="BQ56" i="33"/>
  <c r="BP66" i="33"/>
  <c r="BP67" i="33"/>
  <c r="BP70" i="33" s="1"/>
  <c r="BP71" i="33" s="1"/>
  <c r="BP69" i="33"/>
  <c r="BP97" i="33" s="1"/>
  <c r="BP92" i="33"/>
  <c r="BP95" i="33" s="1"/>
  <c r="BP99" i="33" s="1"/>
  <c r="BP60" i="33"/>
  <c r="BP58" i="33" s="1"/>
  <c r="BP112" i="33"/>
  <c r="BP115" i="33"/>
  <c r="BP118" i="33"/>
  <c r="BO86" i="33"/>
  <c r="BP86" i="33" s="1"/>
  <c r="BQ86" i="33" s="1"/>
  <c r="BO94" i="33"/>
  <c r="BO96" i="33" s="1"/>
  <c r="BO106" i="33" s="1"/>
  <c r="BO68" i="33"/>
  <c r="BO76" i="33" s="1"/>
  <c r="BM73" i="33"/>
  <c r="BM102" i="33"/>
  <c r="BM100" i="33"/>
  <c r="BM101" i="33"/>
  <c r="BN101" i="33" s="1"/>
  <c r="BO101" i="33" s="1"/>
  <c r="BP101" i="33" s="1"/>
  <c r="BP79" i="33"/>
  <c r="BQ26" i="33"/>
  <c r="BO81" i="33"/>
  <c r="BO91" i="33" s="1"/>
  <c r="BO89" i="33" s="1"/>
  <c r="BO87" i="33"/>
  <c r="BD51" i="33"/>
  <c r="BD49" i="33"/>
  <c r="BD17" i="33"/>
  <c r="BD24" i="33" s="1"/>
  <c r="BD18" i="33"/>
  <c r="BD50" i="33"/>
  <c r="BC80" i="33"/>
  <c r="BC84" i="33" s="1"/>
  <c r="BC82" i="33"/>
  <c r="BC20" i="33"/>
  <c r="BC22" i="33"/>
  <c r="BC64" i="33" s="1"/>
  <c r="BC52" i="33"/>
  <c r="BC56" i="33"/>
  <c r="BB66" i="33"/>
  <c r="BB67" i="33"/>
  <c r="BB70" i="33" s="1"/>
  <c r="BB69" i="33"/>
  <c r="BB97" i="33" s="1"/>
  <c r="BB92" i="33"/>
  <c r="BB95" i="33" s="1"/>
  <c r="BB99" i="33" s="1"/>
  <c r="BB60" i="33"/>
  <c r="BB58" i="33" s="1"/>
  <c r="BB112" i="33"/>
  <c r="BB115" i="33"/>
  <c r="BB118" i="33"/>
  <c r="BA86" i="33"/>
  <c r="BB86" i="33" s="1"/>
  <c r="BC86" i="33" s="1"/>
  <c r="BA66" i="33"/>
  <c r="BA67" i="33"/>
  <c r="BA70" i="33" s="1"/>
  <c r="BA71" i="33" s="1"/>
  <c r="BB71" i="33" s="1"/>
  <c r="BA69" i="33"/>
  <c r="BA97" i="33" s="1"/>
  <c r="BA92" i="33"/>
  <c r="AY73" i="33"/>
  <c r="AY102" i="33"/>
  <c r="AY100" i="33"/>
  <c r="AY101" i="33"/>
  <c r="AZ101" i="33" s="1"/>
  <c r="BC26" i="33"/>
  <c r="BB79" i="33"/>
  <c r="BA81" i="33"/>
  <c r="BA91" i="33" s="1"/>
  <c r="BA89" i="33" s="1"/>
  <c r="BA87" i="33"/>
  <c r="AP51" i="33"/>
  <c r="AP49" i="33"/>
  <c r="AP17" i="33"/>
  <c r="AP24" i="33" s="1"/>
  <c r="AP18" i="33"/>
  <c r="AP34" i="33"/>
  <c r="AP50" i="33"/>
  <c r="AO80" i="33"/>
  <c r="AO84" i="33" s="1"/>
  <c r="AO82" i="33"/>
  <c r="AO20" i="33"/>
  <c r="AO22" i="33"/>
  <c r="AO64" i="33" s="1"/>
  <c r="AO52" i="33"/>
  <c r="AO56" i="33"/>
  <c r="AN66" i="33"/>
  <c r="AN67" i="33"/>
  <c r="AN70" i="33" s="1"/>
  <c r="AN71" i="33" s="1"/>
  <c r="AN69" i="33"/>
  <c r="AN97" i="33" s="1"/>
  <c r="AN92" i="33"/>
  <c r="AN60" i="33"/>
  <c r="AN58" i="33" s="1"/>
  <c r="AN112" i="33"/>
  <c r="AN115" i="33"/>
  <c r="AN118" i="33"/>
  <c r="AM86" i="33"/>
  <c r="AN86" i="33" s="1"/>
  <c r="AO86" i="33" s="1"/>
  <c r="AM94" i="33"/>
  <c r="AM96" i="33" s="1"/>
  <c r="AM106" i="33" s="1"/>
  <c r="AM104" i="33" s="1"/>
  <c r="AM68" i="33"/>
  <c r="AM76" i="33" s="1"/>
  <c r="AM74" i="33" s="1"/>
  <c r="AK100" i="33"/>
  <c r="AK101" i="33"/>
  <c r="AL101" i="33" s="1"/>
  <c r="AM101" i="33" s="1"/>
  <c r="AM81" i="33"/>
  <c r="AM91" i="33" s="1"/>
  <c r="AM89" i="33" s="1"/>
  <c r="AM87" i="33"/>
  <c r="AN79" i="33"/>
  <c r="AO26" i="33"/>
  <c r="AB35" i="33"/>
  <c r="AB38" i="33" s="1"/>
  <c r="AB39" i="33" s="1"/>
  <c r="AB33" i="33"/>
  <c r="AB51" i="33"/>
  <c r="AB49" i="33"/>
  <c r="AB17" i="33"/>
  <c r="AB24" i="33" s="1"/>
  <c r="AB18" i="33"/>
  <c r="AB50" i="33"/>
  <c r="AB34" i="33"/>
  <c r="AA82" i="33"/>
  <c r="AA80" i="33"/>
  <c r="AA84" i="33" s="1"/>
  <c r="AA20" i="33"/>
  <c r="AA22" i="33"/>
  <c r="AA64" i="33" s="1"/>
  <c r="AA36" i="33"/>
  <c r="AA44" i="33" s="1"/>
  <c r="AA42" i="33" s="1"/>
  <c r="AA40" i="33"/>
  <c r="AA52" i="33"/>
  <c r="AA56" i="33"/>
  <c r="Z66" i="33"/>
  <c r="Z67" i="33"/>
  <c r="Z70" i="33" s="1"/>
  <c r="Z71" i="33" s="1"/>
  <c r="Z69" i="33"/>
  <c r="Z97" i="33" s="1"/>
  <c r="Z92" i="33"/>
  <c r="Z95" i="33" s="1"/>
  <c r="Z99" i="33" s="1"/>
  <c r="Z60" i="33"/>
  <c r="Z58" i="33" s="1"/>
  <c r="Z112" i="33"/>
  <c r="Z115" i="33"/>
  <c r="Z118" i="33"/>
  <c r="Y86" i="33"/>
  <c r="Z86" i="33" s="1"/>
  <c r="AA86" i="33" s="1"/>
  <c r="Y94" i="33"/>
  <c r="Y96" i="33" s="1"/>
  <c r="Y106" i="33" s="1"/>
  <c r="Y104" i="33" s="1"/>
  <c r="Y68" i="33"/>
  <c r="Y76" i="33" s="1"/>
  <c r="Y74" i="33" s="1"/>
  <c r="W103" i="33"/>
  <c r="Z79" i="33"/>
  <c r="AA26" i="33"/>
  <c r="Y87" i="33"/>
  <c r="Y81" i="33"/>
  <c r="Y91" i="33" s="1"/>
  <c r="Y89" i="33" s="1"/>
  <c r="N35" i="33"/>
  <c r="N38" i="33" s="1"/>
  <c r="N39" i="33" s="1"/>
  <c r="N33" i="33"/>
  <c r="N51" i="33"/>
  <c r="N49" i="33"/>
  <c r="N17" i="33"/>
  <c r="N24" i="33" s="1"/>
  <c r="N18" i="33"/>
  <c r="N34" i="33"/>
  <c r="N50" i="33"/>
  <c r="M82" i="33"/>
  <c r="M80" i="33"/>
  <c r="M84" i="33" s="1"/>
  <c r="M20" i="33"/>
  <c r="M22" i="33"/>
  <c r="M64" i="33" s="1"/>
  <c r="M40" i="33"/>
  <c r="M36" i="33"/>
  <c r="M44" i="33" s="1"/>
  <c r="M42" i="33" s="1"/>
  <c r="M52" i="33"/>
  <c r="M56" i="33"/>
  <c r="L66" i="33"/>
  <c r="L67" i="33"/>
  <c r="L70" i="33" s="1"/>
  <c r="L69" i="33"/>
  <c r="L97" i="33" s="1"/>
  <c r="L92" i="33"/>
  <c r="L95" i="33" s="1"/>
  <c r="L99" i="33" s="1"/>
  <c r="L60" i="33"/>
  <c r="L58" i="33" s="1"/>
  <c r="L112" i="33"/>
  <c r="L115" i="33"/>
  <c r="L118" i="33"/>
  <c r="K86" i="33"/>
  <c r="L86" i="33" s="1"/>
  <c r="M86" i="33" s="1"/>
  <c r="K66" i="33"/>
  <c r="K67" i="33"/>
  <c r="K70" i="33" s="1"/>
  <c r="K71" i="33" s="1"/>
  <c r="L71" i="33" s="1"/>
  <c r="K69" i="33"/>
  <c r="K97" i="33" s="1"/>
  <c r="K92" i="33"/>
  <c r="I73" i="33"/>
  <c r="I102" i="33"/>
  <c r="I100" i="33"/>
  <c r="I101" i="33"/>
  <c r="J101" i="33" s="1"/>
  <c r="K81" i="33"/>
  <c r="K91" i="33" s="1"/>
  <c r="K89" i="33" s="1"/>
  <c r="K87" i="33"/>
  <c r="M26" i="33"/>
  <c r="L79" i="33"/>
  <c r="BP34" i="33"/>
  <c r="BP35" i="33"/>
  <c r="BP38" i="33" s="1"/>
  <c r="BP39" i="33" s="1"/>
  <c r="BR37" i="33"/>
  <c r="BR32" i="33" s="1"/>
  <c r="BR34" i="33" s="1"/>
  <c r="BQ32" i="33"/>
  <c r="BO40" i="33"/>
  <c r="BO36" i="33"/>
  <c r="BO44" i="33" s="1"/>
  <c r="BO42" i="33" s="1"/>
  <c r="BA40" i="33"/>
  <c r="BA36" i="33"/>
  <c r="BA44" i="33" s="1"/>
  <c r="BA42" i="33" s="1"/>
  <c r="BB34" i="33"/>
  <c r="BB35" i="33"/>
  <c r="BB38" i="33" s="1"/>
  <c r="BB39" i="33" s="1"/>
  <c r="BD37" i="33"/>
  <c r="BD32" i="33" s="1"/>
  <c r="BD34" i="33" s="1"/>
  <c r="BC32" i="33"/>
  <c r="AP33" i="33"/>
  <c r="AP35" i="33"/>
  <c r="AP38" i="33" s="1"/>
  <c r="AP39" i="33" s="1"/>
  <c r="BN94" i="33"/>
  <c r="BN96" i="33" s="1"/>
  <c r="BN106" i="33" s="1"/>
  <c r="BN104" i="33" s="1"/>
  <c r="BN72" i="33"/>
  <c r="BN68" i="33"/>
  <c r="BN76" i="33" s="1"/>
  <c r="BN74" i="33" s="1"/>
  <c r="AN40" i="33"/>
  <c r="AN36" i="33"/>
  <c r="AN44" i="33" s="1"/>
  <c r="AN42" i="33" s="1"/>
  <c r="AZ74" i="33"/>
  <c r="AL74" i="33"/>
  <c r="X104" i="33"/>
  <c r="X74" i="33"/>
  <c r="J104" i="33"/>
  <c r="AL104" i="33"/>
  <c r="J74" i="33"/>
  <c r="AK102" i="33"/>
  <c r="AL72" i="33"/>
  <c r="AM72" i="33" s="1"/>
  <c r="AM102" i="33" s="1"/>
  <c r="AO35" i="33"/>
  <c r="AO38" i="33" s="1"/>
  <c r="AO39" i="33" s="1"/>
  <c r="AO34" i="33"/>
  <c r="W102" i="33"/>
  <c r="X72" i="33"/>
  <c r="W73" i="33"/>
  <c r="W105" i="33"/>
  <c r="W75" i="33"/>
  <c r="BN95" i="33"/>
  <c r="BN99" i="33" s="1"/>
  <c r="AK103" i="33"/>
  <c r="BM101" i="31"/>
  <c r="BN101" i="31" s="1"/>
  <c r="BO101" i="31" s="1"/>
  <c r="BN104" i="31"/>
  <c r="BQ20" i="31"/>
  <c r="BQ22" i="31"/>
  <c r="BQ64" i="31" s="1"/>
  <c r="BQ80" i="31"/>
  <c r="BQ84" i="31" s="1"/>
  <c r="BQ82" i="31"/>
  <c r="BQ52" i="31"/>
  <c r="BQ56" i="31"/>
  <c r="BR51" i="31"/>
  <c r="BR49" i="31"/>
  <c r="BR18" i="31"/>
  <c r="BR50" i="31"/>
  <c r="BR17" i="31"/>
  <c r="BR24" i="31" s="1"/>
  <c r="BP66" i="31"/>
  <c r="BP67" i="31"/>
  <c r="BP70" i="31" s="1"/>
  <c r="BP71" i="31" s="1"/>
  <c r="BP69" i="31"/>
  <c r="BP97" i="31" s="1"/>
  <c r="BP60" i="31"/>
  <c r="BP58" i="31" s="1"/>
  <c r="BP112" i="31"/>
  <c r="BP115" i="31"/>
  <c r="BP118" i="31"/>
  <c r="BO68" i="31"/>
  <c r="BO76" i="31" s="1"/>
  <c r="BO74" i="31" s="1"/>
  <c r="BQ26" i="31"/>
  <c r="BP79" i="31"/>
  <c r="BO81" i="31"/>
  <c r="BO91" i="31" s="1"/>
  <c r="BO89" i="31" s="1"/>
  <c r="BO87" i="31"/>
  <c r="BD51" i="31"/>
  <c r="BD49" i="31"/>
  <c r="BD17" i="31"/>
  <c r="BD24" i="31" s="1"/>
  <c r="BD18" i="31"/>
  <c r="BD50" i="31"/>
  <c r="BC52" i="31"/>
  <c r="BC56" i="31"/>
  <c r="BC80" i="31"/>
  <c r="BC84" i="31" s="1"/>
  <c r="BC82" i="31"/>
  <c r="BC20" i="31"/>
  <c r="BC22" i="31" s="1"/>
  <c r="BC64" i="31" s="1"/>
  <c r="BB60" i="31"/>
  <c r="BB58" i="31" s="1"/>
  <c r="BB112" i="31"/>
  <c r="BB115" i="31"/>
  <c r="BB118" i="31"/>
  <c r="BB66" i="31"/>
  <c r="BB67" i="31"/>
  <c r="BB70" i="31" s="1"/>
  <c r="BB71" i="31" s="1"/>
  <c r="BB69" i="31"/>
  <c r="BB97" i="31" s="1"/>
  <c r="BA86" i="31"/>
  <c r="BB86" i="31" s="1"/>
  <c r="BC86" i="31" s="1"/>
  <c r="BA68" i="31"/>
  <c r="BA76" i="31" s="1"/>
  <c r="AY105" i="31"/>
  <c r="AY73" i="31"/>
  <c r="AY102" i="31"/>
  <c r="AY101" i="31"/>
  <c r="AY100" i="31"/>
  <c r="BC26" i="31"/>
  <c r="BB79" i="31"/>
  <c r="BA81" i="31"/>
  <c r="BA91" i="31" s="1"/>
  <c r="BA89" i="31" s="1"/>
  <c r="BA87" i="31"/>
  <c r="AO26" i="31"/>
  <c r="AN79" i="31"/>
  <c r="AM81" i="31"/>
  <c r="AM91" i="31" s="1"/>
  <c r="AM89" i="31" s="1"/>
  <c r="AM87" i="31"/>
  <c r="AP51" i="31"/>
  <c r="AP49" i="31"/>
  <c r="AP17" i="31"/>
  <c r="AP24" i="31" s="1"/>
  <c r="AP18" i="31"/>
  <c r="AP50" i="31"/>
  <c r="AO80" i="31"/>
  <c r="AO84" i="31" s="1"/>
  <c r="AO86" i="31" s="1"/>
  <c r="AO82" i="31"/>
  <c r="AO52" i="31"/>
  <c r="AO56" i="31"/>
  <c r="AO20" i="31"/>
  <c r="AO22" i="31"/>
  <c r="AO64" i="31" s="1"/>
  <c r="AN66" i="31"/>
  <c r="AN67" i="31"/>
  <c r="AN70" i="31" s="1"/>
  <c r="AN71" i="31" s="1"/>
  <c r="AN69" i="31"/>
  <c r="AN97" i="31" s="1"/>
  <c r="AN92" i="31"/>
  <c r="AN95" i="31" s="1"/>
  <c r="AN99" i="31" s="1"/>
  <c r="AN60" i="31"/>
  <c r="AN58" i="31" s="1"/>
  <c r="AN112" i="31"/>
  <c r="AN115" i="31"/>
  <c r="AN118" i="31"/>
  <c r="AM94" i="31"/>
  <c r="AM96" i="31" s="1"/>
  <c r="AM106" i="31" s="1"/>
  <c r="AM68" i="31"/>
  <c r="AM76" i="31" s="1"/>
  <c r="AL94" i="31"/>
  <c r="AL96" i="31" s="1"/>
  <c r="AL106" i="31" s="1"/>
  <c r="AL104" i="31" s="1"/>
  <c r="AL72" i="31"/>
  <c r="AL68" i="31"/>
  <c r="AL76" i="31" s="1"/>
  <c r="AL74" i="31" s="1"/>
  <c r="AL95" i="31"/>
  <c r="AL99" i="31" s="1"/>
  <c r="X94" i="31"/>
  <c r="X96" i="31" s="1"/>
  <c r="X106" i="31" s="1"/>
  <c r="X104" i="31" s="1"/>
  <c r="X72" i="31"/>
  <c r="X68" i="31"/>
  <c r="X76" i="31" s="1"/>
  <c r="X74" i="31" s="1"/>
  <c r="X95" i="31"/>
  <c r="X99" i="31" s="1"/>
  <c r="Y94" i="31"/>
  <c r="Y96" i="31" s="1"/>
  <c r="Y106" i="31" s="1"/>
  <c r="Y104" i="31" s="1"/>
  <c r="Y72" i="31"/>
  <c r="Y68" i="31"/>
  <c r="Y76" i="31" s="1"/>
  <c r="Y74" i="31" s="1"/>
  <c r="AA20" i="31"/>
  <c r="AA22" i="31"/>
  <c r="AA64" i="31" s="1"/>
  <c r="AA80" i="31"/>
  <c r="AA84" i="31" s="1"/>
  <c r="AA86" i="31" s="1"/>
  <c r="AA82" i="31"/>
  <c r="AA52" i="31"/>
  <c r="AA56" i="31"/>
  <c r="AB51" i="31"/>
  <c r="AB49" i="31"/>
  <c r="AB18" i="31"/>
  <c r="AB34" i="31"/>
  <c r="AB50" i="31"/>
  <c r="AB17" i="31"/>
  <c r="AB24" i="31" s="1"/>
  <c r="Z66" i="31"/>
  <c r="Z67" i="31"/>
  <c r="Z70" i="31" s="1"/>
  <c r="Z69" i="31"/>
  <c r="Z97" i="31" s="1"/>
  <c r="Z92" i="31"/>
  <c r="Z95" i="31" s="1"/>
  <c r="Z99" i="31" s="1"/>
  <c r="Z60" i="31"/>
  <c r="Z58" i="31" s="1"/>
  <c r="Z112" i="31"/>
  <c r="Z115" i="31"/>
  <c r="Z118" i="31"/>
  <c r="AA26" i="31"/>
  <c r="Z79" i="31"/>
  <c r="Y81" i="31"/>
  <c r="Y91" i="31" s="1"/>
  <c r="Y89" i="31" s="1"/>
  <c r="Y87" i="31"/>
  <c r="M26" i="31"/>
  <c r="L79" i="31"/>
  <c r="K81" i="31"/>
  <c r="K91" i="31" s="1"/>
  <c r="K89" i="31" s="1"/>
  <c r="K87" i="31"/>
  <c r="K94" i="31"/>
  <c r="K96" i="31" s="1"/>
  <c r="K106" i="31" s="1"/>
  <c r="K68" i="31"/>
  <c r="K76" i="31" s="1"/>
  <c r="M80" i="31"/>
  <c r="M84" i="31" s="1"/>
  <c r="M86" i="31" s="1"/>
  <c r="M82" i="31"/>
  <c r="M20" i="31"/>
  <c r="M22" i="31" s="1"/>
  <c r="M64" i="31" s="1"/>
  <c r="N35" i="31"/>
  <c r="N38" i="31" s="1"/>
  <c r="N39" i="31" s="1"/>
  <c r="N33" i="31"/>
  <c r="N51" i="31"/>
  <c r="N49" i="31"/>
  <c r="N17" i="31"/>
  <c r="N24" i="31" s="1"/>
  <c r="N18" i="31"/>
  <c r="N34" i="31"/>
  <c r="N50" i="31"/>
  <c r="L66" i="31"/>
  <c r="L67" i="31"/>
  <c r="L70" i="31" s="1"/>
  <c r="L71" i="31" s="1"/>
  <c r="L69" i="31"/>
  <c r="L97" i="31" s="1"/>
  <c r="L92" i="31"/>
  <c r="L95" i="31" s="1"/>
  <c r="L99" i="31" s="1"/>
  <c r="J94" i="31"/>
  <c r="J96" i="31" s="1"/>
  <c r="J106" i="31" s="1"/>
  <c r="J104" i="31" s="1"/>
  <c r="J72" i="31"/>
  <c r="K72" i="31" s="1"/>
  <c r="K102" i="31" s="1"/>
  <c r="J68" i="31"/>
  <c r="J76" i="31" s="1"/>
  <c r="J74" i="31" s="1"/>
  <c r="J95" i="31"/>
  <c r="J99" i="31" s="1"/>
  <c r="AB33" i="31"/>
  <c r="AB35" i="31"/>
  <c r="AB38" i="31" s="1"/>
  <c r="AB39" i="31" s="1"/>
  <c r="BQ37" i="31"/>
  <c r="BP32" i="31"/>
  <c r="BP92" i="31" s="1"/>
  <c r="BP95" i="31" s="1"/>
  <c r="BP99" i="31" s="1"/>
  <c r="BO34" i="31"/>
  <c r="BO94" i="31" s="1"/>
  <c r="BO96" i="31" s="1"/>
  <c r="BO106" i="31" s="1"/>
  <c r="BO104" i="31" s="1"/>
  <c r="BO35" i="31"/>
  <c r="BO38" i="31" s="1"/>
  <c r="BO39" i="31" s="1"/>
  <c r="BN40" i="31"/>
  <c r="BN36" i="31"/>
  <c r="BN44" i="31" s="1"/>
  <c r="BN42" i="31" s="1"/>
  <c r="BM41" i="31"/>
  <c r="BM4" i="31" s="1"/>
  <c r="BM43" i="31"/>
  <c r="BC37" i="31"/>
  <c r="BB32" i="31"/>
  <c r="BB92" i="31" s="1"/>
  <c r="BB95" i="31" s="1"/>
  <c r="BB99" i="31" s="1"/>
  <c r="BA34" i="31"/>
  <c r="BA94" i="31" s="1"/>
  <c r="BA96" i="31" s="1"/>
  <c r="BA106" i="31" s="1"/>
  <c r="BA35" i="31"/>
  <c r="BA38" i="31" s="1"/>
  <c r="BA39" i="31" s="1"/>
  <c r="AZ40" i="31"/>
  <c r="AZ36" i="31"/>
  <c r="AZ44" i="31" s="1"/>
  <c r="AZ42" i="31" s="1"/>
  <c r="AY41" i="31"/>
  <c r="AY4" i="31" s="1"/>
  <c r="AY43" i="31"/>
  <c r="AP37" i="31"/>
  <c r="AP32" i="31" s="1"/>
  <c r="AP34" i="31" s="1"/>
  <c r="AO32" i="31"/>
  <c r="AN34" i="31"/>
  <c r="AN35" i="31"/>
  <c r="AN38" i="31" s="1"/>
  <c r="AN39" i="31" s="1"/>
  <c r="AM40" i="31"/>
  <c r="AM36" i="31"/>
  <c r="AM44" i="31" s="1"/>
  <c r="AM42" i="31" s="1"/>
  <c r="BM73" i="31"/>
  <c r="BM102" i="31"/>
  <c r="AZ94" i="31"/>
  <c r="AZ96" i="31" s="1"/>
  <c r="AZ106" i="31" s="1"/>
  <c r="AZ104" i="31" s="1"/>
  <c r="AZ72" i="31"/>
  <c r="AZ68" i="31"/>
  <c r="AZ76" i="31" s="1"/>
  <c r="AZ74" i="31" s="1"/>
  <c r="AK73" i="31"/>
  <c r="AK102" i="31"/>
  <c r="L40" i="31"/>
  <c r="L36" i="31"/>
  <c r="L44" i="31" s="1"/>
  <c r="L42" i="31" s="1"/>
  <c r="L56" i="31"/>
  <c r="L52" i="31"/>
  <c r="Z40" i="31"/>
  <c r="Z36" i="31"/>
  <c r="Z44" i="31" s="1"/>
  <c r="Z42" i="31" s="1"/>
  <c r="BP86" i="31"/>
  <c r="BQ86" i="31" s="1"/>
  <c r="BN74" i="31"/>
  <c r="Y71" i="31"/>
  <c r="Z71" i="31" s="1"/>
  <c r="M34" i="31"/>
  <c r="M50" i="31"/>
  <c r="AA35" i="31"/>
  <c r="AA38" i="31" s="1"/>
  <c r="AA39" i="31" s="1"/>
  <c r="AA34" i="31"/>
  <c r="BM105" i="31"/>
  <c r="BN72" i="31"/>
  <c r="BM75" i="31"/>
  <c r="AZ95" i="31"/>
  <c r="AZ99" i="31" s="1"/>
  <c r="AK105" i="31"/>
  <c r="AK75" i="31"/>
  <c r="W105" i="31"/>
  <c r="W75" i="31"/>
  <c r="I105" i="31"/>
  <c r="I75" i="31"/>
  <c r="W103" i="31"/>
  <c r="I103" i="31"/>
  <c r="I101" i="30"/>
  <c r="J101" i="30" s="1"/>
  <c r="K101" i="30" s="1"/>
  <c r="BO81" i="30"/>
  <c r="BO91" i="30" s="1"/>
  <c r="BO89" i="30" s="1"/>
  <c r="BO87" i="30"/>
  <c r="BQ26" i="30"/>
  <c r="BP79" i="30"/>
  <c r="BR51" i="30"/>
  <c r="BR49" i="30"/>
  <c r="BR17" i="30"/>
  <c r="BR24" i="30" s="1"/>
  <c r="BR18" i="30"/>
  <c r="BR50" i="30" s="1"/>
  <c r="BQ80" i="30"/>
  <c r="BQ84" i="30" s="1"/>
  <c r="BQ86" i="30" s="1"/>
  <c r="BQ82" i="30"/>
  <c r="BQ52" i="30"/>
  <c r="BQ56" i="30"/>
  <c r="BQ20" i="30"/>
  <c r="BQ22" i="30"/>
  <c r="BQ64" i="30" s="1"/>
  <c r="BP60" i="30"/>
  <c r="BP58" i="30" s="1"/>
  <c r="BP112" i="30"/>
  <c r="BP115" i="30"/>
  <c r="BP118" i="30"/>
  <c r="BP66" i="30"/>
  <c r="BP67" i="30"/>
  <c r="BP70" i="30" s="1"/>
  <c r="BP71" i="30" s="1"/>
  <c r="BP69" i="30"/>
  <c r="BP97" i="30" s="1"/>
  <c r="BP92" i="30"/>
  <c r="BP95" i="30" s="1"/>
  <c r="BP99" i="30" s="1"/>
  <c r="BO94" i="30"/>
  <c r="BO96" i="30" s="1"/>
  <c r="BO106" i="30" s="1"/>
  <c r="BO104" i="30" s="1"/>
  <c r="BO68" i="30"/>
  <c r="BO76" i="30" s="1"/>
  <c r="BO74" i="30" s="1"/>
  <c r="BO95" i="30"/>
  <c r="BO99" i="30" s="1"/>
  <c r="BB79" i="30"/>
  <c r="BC26" i="30"/>
  <c r="BA81" i="30"/>
  <c r="BA91" i="30" s="1"/>
  <c r="BA89" i="30" s="1"/>
  <c r="BA87" i="30"/>
  <c r="BD51" i="30"/>
  <c r="BD49" i="30"/>
  <c r="BD17" i="30"/>
  <c r="BD24" i="30" s="1"/>
  <c r="BD18" i="30"/>
  <c r="BD50" i="30" s="1"/>
  <c r="BC80" i="30"/>
  <c r="BC84" i="30" s="1"/>
  <c r="BC86" i="30" s="1"/>
  <c r="BC82" i="30"/>
  <c r="BC52" i="30"/>
  <c r="BC56" i="30"/>
  <c r="BC20" i="30"/>
  <c r="BC22" i="30" s="1"/>
  <c r="BC64" i="30" s="1"/>
  <c r="BB66" i="30"/>
  <c r="BB67" i="30"/>
  <c r="BB70" i="30" s="1"/>
  <c r="BB69" i="30"/>
  <c r="BB97" i="30" s="1"/>
  <c r="BB92" i="30"/>
  <c r="BB95" i="30" s="1"/>
  <c r="BB99" i="30" s="1"/>
  <c r="BB60" i="30"/>
  <c r="BB58" i="30" s="1"/>
  <c r="BB112" i="30"/>
  <c r="BB115" i="30"/>
  <c r="BB118" i="30"/>
  <c r="BA66" i="30"/>
  <c r="BA67" i="30"/>
  <c r="BA70" i="30" s="1"/>
  <c r="BA71" i="30" s="1"/>
  <c r="BB71" i="30" s="1"/>
  <c r="BA69" i="30"/>
  <c r="BA97" i="30" s="1"/>
  <c r="BA92" i="30"/>
  <c r="AY100" i="30"/>
  <c r="AY101" i="30"/>
  <c r="AZ101" i="30" s="1"/>
  <c r="AO26" i="30"/>
  <c r="AN79" i="30"/>
  <c r="AM81" i="30"/>
  <c r="AM91" i="30" s="1"/>
  <c r="AM89" i="30" s="1"/>
  <c r="AM87" i="30"/>
  <c r="AP51" i="30"/>
  <c r="AP49" i="30"/>
  <c r="AP17" i="30"/>
  <c r="AP24" i="30" s="1"/>
  <c r="AP18" i="30"/>
  <c r="AP50" i="30" s="1"/>
  <c r="AP34" i="30"/>
  <c r="AO80" i="30"/>
  <c r="AO84" i="30" s="1"/>
  <c r="AO86" i="30" s="1"/>
  <c r="AO82" i="30"/>
  <c r="AO20" i="30"/>
  <c r="AO22" i="30"/>
  <c r="AO64" i="30" s="1"/>
  <c r="AO52" i="30"/>
  <c r="AO56" i="30"/>
  <c r="AN66" i="30"/>
  <c r="AN67" i="30"/>
  <c r="AN70" i="30" s="1"/>
  <c r="AN69" i="30"/>
  <c r="AN97" i="30" s="1"/>
  <c r="AN92" i="30"/>
  <c r="AN95" i="30" s="1"/>
  <c r="AN99" i="30" s="1"/>
  <c r="AN60" i="30"/>
  <c r="AN58" i="30" s="1"/>
  <c r="AN112" i="30"/>
  <c r="AN115" i="30"/>
  <c r="AN118" i="30"/>
  <c r="AM66" i="30"/>
  <c r="AM67" i="30"/>
  <c r="AM70" i="30" s="1"/>
  <c r="AM71" i="30" s="1"/>
  <c r="AN71" i="30" s="1"/>
  <c r="AM69" i="30"/>
  <c r="AM97" i="30" s="1"/>
  <c r="AM92" i="30"/>
  <c r="AK100" i="30"/>
  <c r="AK101" i="30"/>
  <c r="AL101" i="30" s="1"/>
  <c r="AA26" i="30"/>
  <c r="Z79" i="30"/>
  <c r="Y81" i="30"/>
  <c r="Y91" i="30" s="1"/>
  <c r="Y89" i="30" s="1"/>
  <c r="Y87" i="30"/>
  <c r="AB35" i="30"/>
  <c r="AB38" i="30" s="1"/>
  <c r="AB39" i="30" s="1"/>
  <c r="AB33" i="30"/>
  <c r="AB51" i="30"/>
  <c r="AB49" i="30"/>
  <c r="AB17" i="30"/>
  <c r="AB24" i="30" s="1"/>
  <c r="AB18" i="30"/>
  <c r="AB34" i="30"/>
  <c r="AB50" i="30"/>
  <c r="AA80" i="30"/>
  <c r="AA84" i="30" s="1"/>
  <c r="AA86" i="30" s="1"/>
  <c r="AA82" i="30"/>
  <c r="AA20" i="30"/>
  <c r="AA22" i="30"/>
  <c r="AA64" i="30" s="1"/>
  <c r="AA52" i="30"/>
  <c r="AA56" i="30"/>
  <c r="AA36" i="30"/>
  <c r="AA44" i="30" s="1"/>
  <c r="AA42" i="30" s="1"/>
  <c r="AA40" i="30"/>
  <c r="Z66" i="30"/>
  <c r="Z67" i="30"/>
  <c r="Z70" i="30" s="1"/>
  <c r="Z71" i="30" s="1"/>
  <c r="Z69" i="30"/>
  <c r="Z97" i="30" s="1"/>
  <c r="Z92" i="30"/>
  <c r="Z95" i="30" s="1"/>
  <c r="Z99" i="30" s="1"/>
  <c r="Z60" i="30"/>
  <c r="Z58" i="30" s="1"/>
  <c r="Z112" i="30"/>
  <c r="Z115" i="30"/>
  <c r="Z118" i="30"/>
  <c r="Y94" i="30"/>
  <c r="Y96" i="30" s="1"/>
  <c r="Y106" i="30" s="1"/>
  <c r="Y68" i="30"/>
  <c r="Y76" i="30" s="1"/>
  <c r="X94" i="30"/>
  <c r="X96" i="30" s="1"/>
  <c r="X106" i="30" s="1"/>
  <c r="X104" i="30" s="1"/>
  <c r="X72" i="30"/>
  <c r="X68" i="30"/>
  <c r="X76" i="30" s="1"/>
  <c r="X74" i="30" s="1"/>
  <c r="X95" i="30"/>
  <c r="X99" i="30" s="1"/>
  <c r="K81" i="30"/>
  <c r="K91" i="30" s="1"/>
  <c r="K89" i="30" s="1"/>
  <c r="K87" i="30"/>
  <c r="M26" i="30"/>
  <c r="L79" i="30"/>
  <c r="N35" i="30"/>
  <c r="N38" i="30" s="1"/>
  <c r="N39" i="30" s="1"/>
  <c r="N33" i="30"/>
  <c r="N51" i="30"/>
  <c r="N49" i="30"/>
  <c r="N17" i="30"/>
  <c r="N24" i="30" s="1"/>
  <c r="N18" i="30"/>
  <c r="N50" i="30"/>
  <c r="N34" i="30"/>
  <c r="M80" i="30"/>
  <c r="M84" i="30" s="1"/>
  <c r="M86" i="30" s="1"/>
  <c r="M82" i="30"/>
  <c r="M20" i="30"/>
  <c r="M22" i="30"/>
  <c r="M64" i="30" s="1"/>
  <c r="M36" i="30"/>
  <c r="M44" i="30" s="1"/>
  <c r="M42" i="30" s="1"/>
  <c r="M40" i="30"/>
  <c r="M52" i="30"/>
  <c r="M56" i="30"/>
  <c r="L66" i="30"/>
  <c r="L67" i="30"/>
  <c r="L70" i="30" s="1"/>
  <c r="L71" i="30" s="1"/>
  <c r="L69" i="30"/>
  <c r="L97" i="30" s="1"/>
  <c r="L92" i="30"/>
  <c r="L95" i="30" s="1"/>
  <c r="L99" i="30" s="1"/>
  <c r="L60" i="30"/>
  <c r="L58" i="30" s="1"/>
  <c r="L112" i="30"/>
  <c r="L115" i="30"/>
  <c r="L118" i="30"/>
  <c r="K94" i="30"/>
  <c r="K96" i="30" s="1"/>
  <c r="K106" i="30" s="1"/>
  <c r="K104" i="30" s="1"/>
  <c r="K68" i="30"/>
  <c r="K76" i="30" s="1"/>
  <c r="K74" i="30" s="1"/>
  <c r="BR37" i="30"/>
  <c r="BR32" i="30" s="1"/>
  <c r="BR34" i="30" s="1"/>
  <c r="BQ32" i="30"/>
  <c r="BP34" i="30"/>
  <c r="BP35" i="30"/>
  <c r="BP38" i="30" s="1"/>
  <c r="BP39" i="30" s="1"/>
  <c r="BO40" i="30"/>
  <c r="BO36" i="30"/>
  <c r="BO44" i="30" s="1"/>
  <c r="BO42" i="30" s="1"/>
  <c r="BD37" i="30"/>
  <c r="BD32" i="30" s="1"/>
  <c r="BD34" i="30" s="1"/>
  <c r="BC32" i="30"/>
  <c r="BB34" i="30"/>
  <c r="BB35" i="30"/>
  <c r="BB38" i="30" s="1"/>
  <c r="BB39" i="30" s="1"/>
  <c r="BA40" i="30"/>
  <c r="BA36" i="30"/>
  <c r="BA44" i="30" s="1"/>
  <c r="BA42" i="30" s="1"/>
  <c r="AP33" i="30"/>
  <c r="AP35" i="30"/>
  <c r="AP38" i="30" s="1"/>
  <c r="AY73" i="30"/>
  <c r="AX102" i="30"/>
  <c r="AK73" i="30"/>
  <c r="AJ102" i="30"/>
  <c r="W73" i="30"/>
  <c r="W102" i="30"/>
  <c r="AN40" i="30"/>
  <c r="AN36" i="30"/>
  <c r="AN44" i="30" s="1"/>
  <c r="AN42" i="30" s="1"/>
  <c r="BN104" i="30"/>
  <c r="BN74" i="30"/>
  <c r="AZ74" i="30"/>
  <c r="AL104" i="30"/>
  <c r="AL74" i="30"/>
  <c r="J104" i="30"/>
  <c r="J74" i="30"/>
  <c r="AZ104" i="30"/>
  <c r="AO35" i="30"/>
  <c r="AO38" i="30" s="1"/>
  <c r="AO39" i="30" s="1"/>
  <c r="AO34" i="30"/>
  <c r="AZ72" i="30"/>
  <c r="AY102" i="30"/>
  <c r="AL72" i="30"/>
  <c r="AK102" i="30"/>
  <c r="BM105" i="30"/>
  <c r="BM102" i="30"/>
  <c r="BN72" i="30"/>
  <c r="BO72" i="30" s="1"/>
  <c r="BO102" i="30" s="1"/>
  <c r="BM75" i="30"/>
  <c r="I105" i="30"/>
  <c r="I102" i="30"/>
  <c r="I103" i="30" s="1"/>
  <c r="I73" i="30"/>
  <c r="J72" i="30"/>
  <c r="I75" i="30"/>
  <c r="W105" i="30"/>
  <c r="W75" i="30"/>
  <c r="AZ102" i="29"/>
  <c r="AK101" i="29"/>
  <c r="AL101" i="29" s="1"/>
  <c r="AM101" i="29" s="1"/>
  <c r="BR51" i="29"/>
  <c r="BR49" i="29"/>
  <c r="BR17" i="29"/>
  <c r="BR24" i="29" s="1"/>
  <c r="BR18" i="29"/>
  <c r="BR50" i="29" s="1"/>
  <c r="BQ80" i="29"/>
  <c r="BQ84" i="29" s="1"/>
  <c r="BQ82" i="29"/>
  <c r="BQ20" i="29"/>
  <c r="BQ22" i="29"/>
  <c r="BQ64" i="29" s="1"/>
  <c r="BQ52" i="29"/>
  <c r="BQ56" i="29"/>
  <c r="BP60" i="29"/>
  <c r="BP58" i="29" s="1"/>
  <c r="BP112" i="29"/>
  <c r="BP115" i="29"/>
  <c r="BP118" i="29"/>
  <c r="BP66" i="29"/>
  <c r="BP67" i="29"/>
  <c r="BP70" i="29" s="1"/>
  <c r="BP71" i="29" s="1"/>
  <c r="BP69" i="29"/>
  <c r="BP97" i="29" s="1"/>
  <c r="BP92" i="29"/>
  <c r="BO86" i="29"/>
  <c r="BP86" i="29" s="1"/>
  <c r="BQ86" i="29" s="1"/>
  <c r="BO94" i="29"/>
  <c r="BO96" i="29" s="1"/>
  <c r="BO106" i="29" s="1"/>
  <c r="BO104" i="29" s="1"/>
  <c r="BO68" i="29"/>
  <c r="BO76" i="29" s="1"/>
  <c r="BO74" i="29" s="1"/>
  <c r="BM101" i="29"/>
  <c r="BN101" i="29" s="1"/>
  <c r="BO101" i="29" s="1"/>
  <c r="BM100" i="29"/>
  <c r="BO81" i="29"/>
  <c r="BO91" i="29" s="1"/>
  <c r="BO89" i="29" s="1"/>
  <c r="BO87" i="29"/>
  <c r="BQ26" i="29"/>
  <c r="BP79" i="29"/>
  <c r="BD51" i="29"/>
  <c r="BD49" i="29"/>
  <c r="BD17" i="29"/>
  <c r="BD24" i="29" s="1"/>
  <c r="BD18" i="29"/>
  <c r="BD50" i="29" s="1"/>
  <c r="BC80" i="29"/>
  <c r="BC84" i="29" s="1"/>
  <c r="BC82" i="29"/>
  <c r="BC52" i="29"/>
  <c r="BC56" i="29"/>
  <c r="BC20" i="29"/>
  <c r="BC22" i="29"/>
  <c r="BC64" i="29" s="1"/>
  <c r="BB66" i="29"/>
  <c r="BB67" i="29"/>
  <c r="BB70" i="29" s="1"/>
  <c r="BB69" i="29"/>
  <c r="BB97" i="29" s="1"/>
  <c r="BB92" i="29"/>
  <c r="BB95" i="29" s="1"/>
  <c r="BB99" i="29" s="1"/>
  <c r="BB60" i="29"/>
  <c r="BB58" i="29" s="1"/>
  <c r="BB112" i="29"/>
  <c r="BB115" i="29"/>
  <c r="BB118" i="29"/>
  <c r="BA86" i="29"/>
  <c r="BB86" i="29" s="1"/>
  <c r="BC86" i="29" s="1"/>
  <c r="BA66" i="29"/>
  <c r="BA67" i="29"/>
  <c r="BA70" i="29" s="1"/>
  <c r="BA71" i="29" s="1"/>
  <c r="BB71" i="29" s="1"/>
  <c r="BA69" i="29"/>
  <c r="BA97" i="29" s="1"/>
  <c r="BA92" i="29"/>
  <c r="AY73" i="29"/>
  <c r="AY102" i="29"/>
  <c r="AY100" i="29"/>
  <c r="AY101" i="29"/>
  <c r="AZ101" i="29" s="1"/>
  <c r="BC26" i="29"/>
  <c r="BB79" i="29"/>
  <c r="BA81" i="29"/>
  <c r="BA91" i="29" s="1"/>
  <c r="BA89" i="29" s="1"/>
  <c r="BA87" i="29"/>
  <c r="AP51" i="29"/>
  <c r="AP49" i="29"/>
  <c r="AP17" i="29"/>
  <c r="AP24" i="29" s="1"/>
  <c r="AP18" i="29"/>
  <c r="AP50" i="29"/>
  <c r="AP34" i="29"/>
  <c r="AO80" i="29"/>
  <c r="AO84" i="29" s="1"/>
  <c r="AO82" i="29"/>
  <c r="AO52" i="29"/>
  <c r="AO56" i="29"/>
  <c r="AO20" i="29"/>
  <c r="AO22" i="29"/>
  <c r="AO64" i="29" s="1"/>
  <c r="AN60" i="29"/>
  <c r="AN58" i="29" s="1"/>
  <c r="AN112" i="29"/>
  <c r="AN115" i="29"/>
  <c r="AN118" i="29"/>
  <c r="AN66" i="29"/>
  <c r="AN67" i="29"/>
  <c r="AN70" i="29" s="1"/>
  <c r="AN71" i="29" s="1"/>
  <c r="AN69" i="29"/>
  <c r="AN97" i="29" s="1"/>
  <c r="AN92" i="29"/>
  <c r="AN95" i="29" s="1"/>
  <c r="AN99" i="29" s="1"/>
  <c r="AM86" i="29"/>
  <c r="AN86" i="29" s="1"/>
  <c r="AO86" i="29" s="1"/>
  <c r="AM94" i="29"/>
  <c r="AM96" i="29" s="1"/>
  <c r="AM106" i="29" s="1"/>
  <c r="AM104" i="29" s="1"/>
  <c r="AM68" i="29"/>
  <c r="AM76" i="29" s="1"/>
  <c r="AM74" i="29" s="1"/>
  <c r="AN79" i="29"/>
  <c r="AO26" i="29"/>
  <c r="AM87" i="29"/>
  <c r="AM81" i="29"/>
  <c r="AM91" i="29" s="1"/>
  <c r="AM89" i="29" s="1"/>
  <c r="AB35" i="29"/>
  <c r="AB38" i="29" s="1"/>
  <c r="AB39" i="29" s="1"/>
  <c r="AB33" i="29"/>
  <c r="AB51" i="29"/>
  <c r="AB49" i="29"/>
  <c r="AB17" i="29"/>
  <c r="AB24" i="29" s="1"/>
  <c r="AB18" i="29"/>
  <c r="AB50" i="29"/>
  <c r="AB34" i="29"/>
  <c r="AA80" i="29"/>
  <c r="AA84" i="29" s="1"/>
  <c r="AA82" i="29"/>
  <c r="AA20" i="29"/>
  <c r="AA22" i="29" s="1"/>
  <c r="AA64" i="29" s="1"/>
  <c r="Z60" i="29"/>
  <c r="Z58" i="29" s="1"/>
  <c r="Z112" i="29"/>
  <c r="Z115" i="29"/>
  <c r="Z118" i="29"/>
  <c r="Z66" i="29"/>
  <c r="Z67" i="29"/>
  <c r="Z70" i="29" s="1"/>
  <c r="Z71" i="29" s="1"/>
  <c r="Z69" i="29"/>
  <c r="Z97" i="29" s="1"/>
  <c r="Z92" i="29"/>
  <c r="Z95" i="29" s="1"/>
  <c r="Z99" i="29" s="1"/>
  <c r="Y86" i="29"/>
  <c r="Z86" i="29" s="1"/>
  <c r="AA86" i="29" s="1"/>
  <c r="Y94" i="29"/>
  <c r="Y96" i="29" s="1"/>
  <c r="Y106" i="29" s="1"/>
  <c r="Y104" i="29" s="1"/>
  <c r="Y68" i="29"/>
  <c r="Y76" i="29" s="1"/>
  <c r="Y74" i="29" s="1"/>
  <c r="Y95" i="29"/>
  <c r="Y99" i="29" s="1"/>
  <c r="Z79" i="29"/>
  <c r="AA26" i="29"/>
  <c r="Y81" i="29"/>
  <c r="Y91" i="29" s="1"/>
  <c r="Y89" i="29" s="1"/>
  <c r="Y87" i="29"/>
  <c r="N35" i="29"/>
  <c r="N38" i="29" s="1"/>
  <c r="N39" i="29" s="1"/>
  <c r="N33" i="29"/>
  <c r="N51" i="29"/>
  <c r="N49" i="29"/>
  <c r="N17" i="29"/>
  <c r="N24" i="29" s="1"/>
  <c r="N18" i="29"/>
  <c r="M80" i="29"/>
  <c r="M84" i="29" s="1"/>
  <c r="M82" i="29"/>
  <c r="M20" i="29"/>
  <c r="M22" i="29" s="1"/>
  <c r="M64" i="29" s="1"/>
  <c r="M52" i="29"/>
  <c r="M36" i="29"/>
  <c r="M44" i="29" s="1"/>
  <c r="L66" i="29"/>
  <c r="L67" i="29"/>
  <c r="L70" i="29" s="1"/>
  <c r="L71" i="29" s="1"/>
  <c r="L69" i="29"/>
  <c r="L97" i="29" s="1"/>
  <c r="L92" i="29"/>
  <c r="L95" i="29" s="1"/>
  <c r="L99" i="29" s="1"/>
  <c r="K86" i="29"/>
  <c r="L86" i="29" s="1"/>
  <c r="M86" i="29" s="1"/>
  <c r="K94" i="29"/>
  <c r="K96" i="29" s="1"/>
  <c r="K106" i="29" s="1"/>
  <c r="K104" i="29" s="1"/>
  <c r="K68" i="29"/>
  <c r="K76" i="29" s="1"/>
  <c r="K74" i="29" s="1"/>
  <c r="K95" i="29"/>
  <c r="K99" i="29" s="1"/>
  <c r="M26" i="29"/>
  <c r="L79" i="29"/>
  <c r="K81" i="29"/>
  <c r="K91" i="29" s="1"/>
  <c r="K89" i="29" s="1"/>
  <c r="K87" i="29"/>
  <c r="BQ32" i="29"/>
  <c r="BR37" i="29"/>
  <c r="BR32" i="29" s="1"/>
  <c r="BR34" i="29" s="1"/>
  <c r="BP34" i="29"/>
  <c r="BP35" i="29"/>
  <c r="BP38" i="29" s="1"/>
  <c r="BP39" i="29" s="1"/>
  <c r="BO40" i="29"/>
  <c r="BO36" i="29"/>
  <c r="BO44" i="29" s="1"/>
  <c r="BO42" i="29" s="1"/>
  <c r="BA40" i="29"/>
  <c r="BA36" i="29"/>
  <c r="BA44" i="29" s="1"/>
  <c r="BA42" i="29" s="1"/>
  <c r="BD37" i="29"/>
  <c r="BD32" i="29" s="1"/>
  <c r="BD34" i="29" s="1"/>
  <c r="BC32" i="29"/>
  <c r="BB34" i="29"/>
  <c r="BB35" i="29"/>
  <c r="BB38" i="29" s="1"/>
  <c r="BB39" i="29" s="1"/>
  <c r="AP33" i="29"/>
  <c r="AP35" i="29"/>
  <c r="AP38" i="29" s="1"/>
  <c r="AP39" i="29" s="1"/>
  <c r="K60" i="29"/>
  <c r="K58" i="29" s="1"/>
  <c r="K112" i="29"/>
  <c r="K115" i="29"/>
  <c r="K118" i="29"/>
  <c r="L56" i="29"/>
  <c r="M56" i="29" s="1"/>
  <c r="L52" i="29"/>
  <c r="L40" i="29"/>
  <c r="M40" i="29" s="1"/>
  <c r="L36" i="29"/>
  <c r="L44" i="29" s="1"/>
  <c r="L42" i="29" s="1"/>
  <c r="AN36" i="29"/>
  <c r="AN44" i="29" s="1"/>
  <c r="AN42" i="29" s="1"/>
  <c r="AN40" i="29"/>
  <c r="AZ104" i="29"/>
  <c r="AZ74" i="29"/>
  <c r="BN104" i="29"/>
  <c r="Y58" i="29"/>
  <c r="X104" i="29"/>
  <c r="J104" i="29"/>
  <c r="BN74" i="29"/>
  <c r="AL104" i="29"/>
  <c r="AL74" i="29"/>
  <c r="X74" i="29"/>
  <c r="J74" i="29"/>
  <c r="BM102" i="29"/>
  <c r="BN72" i="29"/>
  <c r="BO72" i="29" s="1"/>
  <c r="BO102" i="29" s="1"/>
  <c r="AA50" i="29"/>
  <c r="AA34" i="29"/>
  <c r="AO35" i="29"/>
  <c r="AO38" i="29" s="1"/>
  <c r="AO39" i="29" s="1"/>
  <c r="AO34" i="29"/>
  <c r="AK105" i="29"/>
  <c r="AK102" i="29"/>
  <c r="AK103" i="29" s="1"/>
  <c r="AK73" i="29"/>
  <c r="AL72" i="29"/>
  <c r="AK75" i="29"/>
  <c r="W105" i="29"/>
  <c r="W102" i="29"/>
  <c r="X72" i="29"/>
  <c r="Y72" i="29" s="1"/>
  <c r="Y102" i="29" s="1"/>
  <c r="W75" i="29"/>
  <c r="I105" i="29"/>
  <c r="I102" i="29"/>
  <c r="J72" i="29"/>
  <c r="K72" i="29" s="1"/>
  <c r="K102" i="29" s="1"/>
  <c r="I75" i="29"/>
  <c r="BM103" i="29"/>
  <c r="BN102" i="28"/>
  <c r="AL102" i="28"/>
  <c r="BR51" i="28"/>
  <c r="BR49" i="28"/>
  <c r="BR18" i="28"/>
  <c r="BR50" i="28"/>
  <c r="BR17" i="28"/>
  <c r="BR24" i="28" s="1"/>
  <c r="BQ52" i="28"/>
  <c r="BQ56" i="28"/>
  <c r="BQ80" i="28"/>
  <c r="BQ84" i="28" s="1"/>
  <c r="BQ82" i="28"/>
  <c r="BQ20" i="28"/>
  <c r="BQ22" i="28"/>
  <c r="BQ64" i="28" s="1"/>
  <c r="BP66" i="28"/>
  <c r="BP67" i="28"/>
  <c r="BP70" i="28" s="1"/>
  <c r="BP69" i="28"/>
  <c r="BP97" i="28" s="1"/>
  <c r="BP92" i="28"/>
  <c r="BP95" i="28" s="1"/>
  <c r="BP99" i="28" s="1"/>
  <c r="BP60" i="28"/>
  <c r="BP58" i="28" s="1"/>
  <c r="BP112" i="28"/>
  <c r="BP115" i="28"/>
  <c r="BP118" i="28"/>
  <c r="BO86" i="28"/>
  <c r="BP86" i="28" s="1"/>
  <c r="BQ86" i="28" s="1"/>
  <c r="BO66" i="28"/>
  <c r="BO67" i="28"/>
  <c r="BO70" i="28" s="1"/>
  <c r="BO71" i="28" s="1"/>
  <c r="BP71" i="28" s="1"/>
  <c r="BO69" i="28"/>
  <c r="BO97" i="28" s="1"/>
  <c r="BO92" i="28"/>
  <c r="BM73" i="28"/>
  <c r="BM102" i="28"/>
  <c r="BM101" i="28"/>
  <c r="BN101" i="28" s="1"/>
  <c r="BM100" i="28"/>
  <c r="BO81" i="28"/>
  <c r="BO91" i="28" s="1"/>
  <c r="BO89" i="28" s="1"/>
  <c r="BO87" i="28"/>
  <c r="BP79" i="28"/>
  <c r="BQ26" i="28"/>
  <c r="BD51" i="28"/>
  <c r="BD49" i="28"/>
  <c r="BD17" i="28"/>
  <c r="BD24" i="28" s="1"/>
  <c r="BD18" i="28"/>
  <c r="BD50" i="28"/>
  <c r="BC80" i="28"/>
  <c r="BC84" i="28" s="1"/>
  <c r="BC82" i="28"/>
  <c r="BC20" i="28"/>
  <c r="BC22" i="28"/>
  <c r="BC64" i="28" s="1"/>
  <c r="BC52" i="28"/>
  <c r="BC56" i="28"/>
  <c r="BB60" i="28"/>
  <c r="BB58" i="28" s="1"/>
  <c r="BB112" i="28"/>
  <c r="BB115" i="28"/>
  <c r="BB118" i="28"/>
  <c r="BB66" i="28"/>
  <c r="BB67" i="28"/>
  <c r="BB70" i="28" s="1"/>
  <c r="BB71" i="28" s="1"/>
  <c r="BB69" i="28"/>
  <c r="BB97" i="28" s="1"/>
  <c r="BB92" i="28"/>
  <c r="BA86" i="28"/>
  <c r="BB86" i="28" s="1"/>
  <c r="BC86" i="28" s="1"/>
  <c r="BA94" i="28"/>
  <c r="BA96" i="28" s="1"/>
  <c r="BA106" i="28" s="1"/>
  <c r="BA104" i="28" s="1"/>
  <c r="BA68" i="28"/>
  <c r="BA76" i="28" s="1"/>
  <c r="BA74" i="28" s="1"/>
  <c r="AY100" i="28"/>
  <c r="AY101" i="28"/>
  <c r="AZ101" i="28" s="1"/>
  <c r="BA101" i="28" s="1"/>
  <c r="BC26" i="28"/>
  <c r="BB79" i="28"/>
  <c r="BA87" i="28"/>
  <c r="BA81" i="28"/>
  <c r="BA91" i="28" s="1"/>
  <c r="BA89" i="28" s="1"/>
  <c r="AP51" i="28"/>
  <c r="AP49" i="28"/>
  <c r="AP17" i="28"/>
  <c r="AP24" i="28" s="1"/>
  <c r="AP18" i="28"/>
  <c r="AO82" i="28"/>
  <c r="AO80" i="28"/>
  <c r="AO84" i="28" s="1"/>
  <c r="AO20" i="28"/>
  <c r="AO22" i="28"/>
  <c r="AO64" i="28" s="1"/>
  <c r="AO56" i="28"/>
  <c r="AO52" i="28"/>
  <c r="AN66" i="28"/>
  <c r="AN67" i="28"/>
  <c r="AN70" i="28" s="1"/>
  <c r="AN69" i="28"/>
  <c r="AN97" i="28" s="1"/>
  <c r="AN92" i="28"/>
  <c r="AN95" i="28" s="1"/>
  <c r="AN99" i="28" s="1"/>
  <c r="AN60" i="28"/>
  <c r="AN58" i="28" s="1"/>
  <c r="AN112" i="28"/>
  <c r="AN115" i="28"/>
  <c r="AN118" i="28"/>
  <c r="AM86" i="28"/>
  <c r="AN86" i="28" s="1"/>
  <c r="AO86" i="28" s="1"/>
  <c r="AM66" i="28"/>
  <c r="AM67" i="28"/>
  <c r="AM70" i="28" s="1"/>
  <c r="AM71" i="28" s="1"/>
  <c r="AN71" i="28" s="1"/>
  <c r="AM69" i="28"/>
  <c r="AM97" i="28" s="1"/>
  <c r="AM92" i="28"/>
  <c r="AK73" i="28"/>
  <c r="AK102" i="28"/>
  <c r="AK101" i="28"/>
  <c r="AL101" i="28" s="1"/>
  <c r="AK100" i="28"/>
  <c r="AM81" i="28"/>
  <c r="AM91" i="28" s="1"/>
  <c r="AM89" i="28" s="1"/>
  <c r="AM87" i="28"/>
  <c r="AO26" i="28"/>
  <c r="AN79" i="28"/>
  <c r="AB35" i="28"/>
  <c r="AB38" i="28" s="1"/>
  <c r="AB39" i="28" s="1"/>
  <c r="AB33" i="28"/>
  <c r="AB51" i="28"/>
  <c r="AB49" i="28"/>
  <c r="AB17" i="28"/>
  <c r="AB24" i="28" s="1"/>
  <c r="AB18" i="28"/>
  <c r="AB34" i="28"/>
  <c r="AB50" i="28"/>
  <c r="AA80" i="28"/>
  <c r="AA84" i="28" s="1"/>
  <c r="AA82" i="28"/>
  <c r="AA20" i="28"/>
  <c r="AA22" i="28" s="1"/>
  <c r="AA64" i="28" s="1"/>
  <c r="AA36" i="28"/>
  <c r="AA44" i="28" s="1"/>
  <c r="AA42" i="28" s="1"/>
  <c r="AA40" i="28"/>
  <c r="AA56" i="28"/>
  <c r="AA52" i="28"/>
  <c r="Z66" i="28"/>
  <c r="Z67" i="28"/>
  <c r="Z70" i="28" s="1"/>
  <c r="Z71" i="28" s="1"/>
  <c r="Z69" i="28"/>
  <c r="Z97" i="28" s="1"/>
  <c r="Z92" i="28"/>
  <c r="Z95" i="28" s="1"/>
  <c r="Z99" i="28" s="1"/>
  <c r="Z60" i="28"/>
  <c r="Z58" i="28" s="1"/>
  <c r="Z112" i="28"/>
  <c r="Z115" i="28"/>
  <c r="Z118" i="28"/>
  <c r="Y86" i="28"/>
  <c r="Z86" i="28" s="1"/>
  <c r="AA86" i="28" s="1"/>
  <c r="Y94" i="28"/>
  <c r="Y96" i="28" s="1"/>
  <c r="Y106" i="28" s="1"/>
  <c r="Y68" i="28"/>
  <c r="Y76" i="28" s="1"/>
  <c r="W73" i="28"/>
  <c r="W102" i="28"/>
  <c r="W100" i="28"/>
  <c r="W101" i="28"/>
  <c r="AA26" i="28"/>
  <c r="Z79" i="28"/>
  <c r="Y87" i="28"/>
  <c r="Y81" i="28"/>
  <c r="Y91" i="28" s="1"/>
  <c r="Y89" i="28" s="1"/>
  <c r="N35" i="28"/>
  <c r="N38" i="28" s="1"/>
  <c r="N39" i="28" s="1"/>
  <c r="N33" i="28"/>
  <c r="N51" i="28"/>
  <c r="N49" i="28"/>
  <c r="N17" i="28"/>
  <c r="N24" i="28" s="1"/>
  <c r="N18" i="28"/>
  <c r="N50" i="28" s="1"/>
  <c r="N34" i="28"/>
  <c r="M82" i="28"/>
  <c r="M80" i="28"/>
  <c r="M84" i="28" s="1"/>
  <c r="M20" i="28"/>
  <c r="M22" i="28"/>
  <c r="M64" i="28" s="1"/>
  <c r="M36" i="28"/>
  <c r="M44" i="28" s="1"/>
  <c r="M42" i="28" s="1"/>
  <c r="M40" i="28"/>
  <c r="M52" i="28"/>
  <c r="M56" i="28"/>
  <c r="L66" i="28"/>
  <c r="L67" i="28"/>
  <c r="L70" i="28" s="1"/>
  <c r="L71" i="28" s="1"/>
  <c r="L69" i="28"/>
  <c r="L97" i="28" s="1"/>
  <c r="L92" i="28"/>
  <c r="L95" i="28" s="1"/>
  <c r="L99" i="28" s="1"/>
  <c r="L60" i="28"/>
  <c r="L58" i="28" s="1"/>
  <c r="L112" i="28"/>
  <c r="L115" i="28"/>
  <c r="L118" i="28"/>
  <c r="K86" i="28"/>
  <c r="L86" i="28" s="1"/>
  <c r="M86" i="28" s="1"/>
  <c r="K94" i="28"/>
  <c r="K96" i="28" s="1"/>
  <c r="K106" i="28" s="1"/>
  <c r="K68" i="28"/>
  <c r="K76" i="28" s="1"/>
  <c r="J94" i="28"/>
  <c r="J96" i="28" s="1"/>
  <c r="J106" i="28" s="1"/>
  <c r="J104" i="28" s="1"/>
  <c r="J72" i="28"/>
  <c r="K72" i="28" s="1"/>
  <c r="J68" i="28"/>
  <c r="J76" i="28" s="1"/>
  <c r="J74" i="28" s="1"/>
  <c r="J95" i="28"/>
  <c r="J99" i="28" s="1"/>
  <c r="I103" i="28"/>
  <c r="K87" i="28"/>
  <c r="K81" i="28"/>
  <c r="K91" i="28" s="1"/>
  <c r="K89" i="28" s="1"/>
  <c r="M26" i="28"/>
  <c r="L79" i="28"/>
  <c r="BP34" i="28"/>
  <c r="BP35" i="28"/>
  <c r="BP38" i="28" s="1"/>
  <c r="BP39" i="28" s="1"/>
  <c r="BQ32" i="28"/>
  <c r="BR37" i="28"/>
  <c r="BR32" i="28" s="1"/>
  <c r="BR34" i="28" s="1"/>
  <c r="BO40" i="28"/>
  <c r="BO36" i="28"/>
  <c r="BO44" i="28" s="1"/>
  <c r="BO42" i="28" s="1"/>
  <c r="BA36" i="28"/>
  <c r="BA44" i="28" s="1"/>
  <c r="BA42" i="28" s="1"/>
  <c r="BA40" i="28"/>
  <c r="BC32" i="28"/>
  <c r="BD37" i="28"/>
  <c r="BD32" i="28" s="1"/>
  <c r="BD34" i="28" s="1"/>
  <c r="BB34" i="28"/>
  <c r="BB35" i="28"/>
  <c r="BB38" i="28" s="1"/>
  <c r="BB39" i="28" s="1"/>
  <c r="AP33" i="28"/>
  <c r="AP35" i="28"/>
  <c r="AP38" i="28" s="1"/>
  <c r="X94" i="28"/>
  <c r="X96" i="28" s="1"/>
  <c r="X106" i="28" s="1"/>
  <c r="X104" i="28" s="1"/>
  <c r="X72" i="28"/>
  <c r="X68" i="28"/>
  <c r="X76" i="28" s="1"/>
  <c r="X74" i="28" s="1"/>
  <c r="AN40" i="28"/>
  <c r="AN36" i="28"/>
  <c r="AN44" i="28" s="1"/>
  <c r="AN42" i="28" s="1"/>
  <c r="BN104" i="28"/>
  <c r="AL104" i="28"/>
  <c r="AL74" i="28"/>
  <c r="BN74" i="28"/>
  <c r="AZ104" i="28"/>
  <c r="AZ74" i="28"/>
  <c r="AY102" i="28"/>
  <c r="AZ72" i="28"/>
  <c r="BA72" i="28" s="1"/>
  <c r="BA102" i="28" s="1"/>
  <c r="AO35" i="28"/>
  <c r="AO38" i="28" s="1"/>
  <c r="AO39" i="28" s="1"/>
  <c r="AO34" i="28"/>
  <c r="X95" i="28"/>
  <c r="X99" i="28" s="1"/>
  <c r="AY103" i="28"/>
  <c r="I105" i="28"/>
  <c r="I75" i="28"/>
  <c r="BP79" i="27"/>
  <c r="BQ26" i="27"/>
  <c r="BO81" i="27"/>
  <c r="BO91" i="27" s="1"/>
  <c r="BO89" i="27" s="1"/>
  <c r="BO87" i="27"/>
  <c r="BR51" i="27"/>
  <c r="BR49" i="27"/>
  <c r="BR18" i="27"/>
  <c r="BR50" i="27"/>
  <c r="BR17" i="27"/>
  <c r="BR24" i="27" s="1"/>
  <c r="BQ80" i="27"/>
  <c r="BQ84" i="27" s="1"/>
  <c r="BQ86" i="27" s="1"/>
  <c r="BQ82" i="27"/>
  <c r="BQ52" i="27"/>
  <c r="BQ56" i="27"/>
  <c r="BQ20" i="27"/>
  <c r="BQ22" i="27" s="1"/>
  <c r="BQ64" i="27" s="1"/>
  <c r="BP60" i="27"/>
  <c r="BP58" i="27" s="1"/>
  <c r="BP112" i="27"/>
  <c r="BP115" i="27"/>
  <c r="BP118" i="27"/>
  <c r="BP66" i="27"/>
  <c r="BP67" i="27"/>
  <c r="BP70" i="27" s="1"/>
  <c r="BP71" i="27" s="1"/>
  <c r="BP92" i="27"/>
  <c r="BP95" i="27" s="1"/>
  <c r="BP99" i="27" s="1"/>
  <c r="BP69" i="27"/>
  <c r="BP97" i="27" s="1"/>
  <c r="BO94" i="27"/>
  <c r="BO96" i="27" s="1"/>
  <c r="BO106" i="27" s="1"/>
  <c r="BO68" i="27"/>
  <c r="BO76" i="27" s="1"/>
  <c r="BN94" i="27"/>
  <c r="BN96" i="27" s="1"/>
  <c r="BN106" i="27" s="1"/>
  <c r="BN104" i="27" s="1"/>
  <c r="BN72" i="27"/>
  <c r="BN68" i="27"/>
  <c r="BN76" i="27" s="1"/>
  <c r="BN74" i="27" s="1"/>
  <c r="BN95" i="27"/>
  <c r="BN99" i="27" s="1"/>
  <c r="BD51" i="27"/>
  <c r="BD49" i="27"/>
  <c r="BD17" i="27"/>
  <c r="BD24" i="27" s="1"/>
  <c r="BD18" i="27"/>
  <c r="BD50" i="27" s="1"/>
  <c r="BC80" i="27"/>
  <c r="BC84" i="27" s="1"/>
  <c r="BC82" i="27"/>
  <c r="BC20" i="27"/>
  <c r="BC22" i="27"/>
  <c r="BC64" i="27" s="1"/>
  <c r="BC52" i="27"/>
  <c r="BC56" i="27"/>
  <c r="BB66" i="27"/>
  <c r="BB67" i="27"/>
  <c r="BB70" i="27" s="1"/>
  <c r="BB71" i="27" s="1"/>
  <c r="BB92" i="27"/>
  <c r="BB95" i="27" s="1"/>
  <c r="BB99" i="27" s="1"/>
  <c r="BB69" i="27"/>
  <c r="BB97" i="27" s="1"/>
  <c r="BB60" i="27"/>
  <c r="BB58" i="27" s="1"/>
  <c r="BB112" i="27"/>
  <c r="BB115" i="27"/>
  <c r="BB118" i="27"/>
  <c r="BA86" i="27"/>
  <c r="BB86" i="27" s="1"/>
  <c r="BC86" i="27" s="1"/>
  <c r="BA94" i="27"/>
  <c r="BA96" i="27" s="1"/>
  <c r="BA106" i="27" s="1"/>
  <c r="BA68" i="27"/>
  <c r="BA76" i="27" s="1"/>
  <c r="AZ94" i="27"/>
  <c r="AZ96" i="27" s="1"/>
  <c r="AZ106" i="27" s="1"/>
  <c r="AZ104" i="27" s="1"/>
  <c r="AZ72" i="27"/>
  <c r="BA72" i="27" s="1"/>
  <c r="AZ68" i="27"/>
  <c r="AZ76" i="27" s="1"/>
  <c r="AZ74" i="27" s="1"/>
  <c r="AZ95" i="27"/>
  <c r="AZ99" i="27" s="1"/>
  <c r="AY103" i="27"/>
  <c r="BB79" i="27"/>
  <c r="BC26" i="27"/>
  <c r="BA81" i="27"/>
  <c r="BA91" i="27" s="1"/>
  <c r="BA89" i="27" s="1"/>
  <c r="BA87" i="27"/>
  <c r="AO26" i="27"/>
  <c r="AN79" i="27"/>
  <c r="AM81" i="27"/>
  <c r="AM91" i="27" s="1"/>
  <c r="AM89" i="27" s="1"/>
  <c r="AM87" i="27"/>
  <c r="AP51" i="27"/>
  <c r="AP49" i="27"/>
  <c r="AP17" i="27"/>
  <c r="AP24" i="27" s="1"/>
  <c r="AP18" i="27"/>
  <c r="AO20" i="27"/>
  <c r="AO22" i="27"/>
  <c r="AO64" i="27" s="1"/>
  <c r="AO52" i="27"/>
  <c r="AO56" i="27"/>
  <c r="AO82" i="27"/>
  <c r="AO80" i="27"/>
  <c r="AO84" i="27" s="1"/>
  <c r="AO86" i="27" s="1"/>
  <c r="AN66" i="27"/>
  <c r="AN67" i="27"/>
  <c r="AN70" i="27" s="1"/>
  <c r="AN71" i="27" s="1"/>
  <c r="AN92" i="27"/>
  <c r="AN95" i="27" s="1"/>
  <c r="AN99" i="27" s="1"/>
  <c r="AN69" i="27"/>
  <c r="AN97" i="27" s="1"/>
  <c r="AN60" i="27"/>
  <c r="AN58" i="27" s="1"/>
  <c r="AN112" i="27"/>
  <c r="AN115" i="27"/>
  <c r="AN118" i="27"/>
  <c r="AM94" i="27"/>
  <c r="AM96" i="27" s="1"/>
  <c r="AM106" i="27" s="1"/>
  <c r="AM68" i="27"/>
  <c r="AM76" i="27" s="1"/>
  <c r="AL94" i="27"/>
  <c r="AL96" i="27" s="1"/>
  <c r="AL106" i="27" s="1"/>
  <c r="AL104" i="27" s="1"/>
  <c r="AL72" i="27"/>
  <c r="AM72" i="27" s="1"/>
  <c r="AM102" i="27" s="1"/>
  <c r="AL68" i="27"/>
  <c r="AL76" i="27" s="1"/>
  <c r="AL74" i="27" s="1"/>
  <c r="AL95" i="27"/>
  <c r="AL99" i="27" s="1"/>
  <c r="AK103" i="27"/>
  <c r="AB35" i="27"/>
  <c r="AB38" i="27" s="1"/>
  <c r="AB39" i="27" s="1"/>
  <c r="AB33" i="27"/>
  <c r="AB51" i="27"/>
  <c r="AB49" i="27"/>
  <c r="AB17" i="27"/>
  <c r="AB24" i="27" s="1"/>
  <c r="AB18" i="27"/>
  <c r="AB50" i="27" s="1"/>
  <c r="AB34" i="27"/>
  <c r="AA80" i="27"/>
  <c r="AA84" i="27" s="1"/>
  <c r="AA82" i="27"/>
  <c r="AA20" i="27"/>
  <c r="AA22" i="27" s="1"/>
  <c r="AA64" i="27" s="1"/>
  <c r="AA36" i="27"/>
  <c r="AA44" i="27" s="1"/>
  <c r="AA42" i="27" s="1"/>
  <c r="AA40" i="27"/>
  <c r="AA52" i="27"/>
  <c r="AA56" i="27"/>
  <c r="Z66" i="27"/>
  <c r="Z67" i="27"/>
  <c r="Z70" i="27" s="1"/>
  <c r="Z71" i="27" s="1"/>
  <c r="Z69" i="27"/>
  <c r="Z97" i="27" s="1"/>
  <c r="Z92" i="27"/>
  <c r="Z95" i="27" s="1"/>
  <c r="Z99" i="27" s="1"/>
  <c r="Z60" i="27"/>
  <c r="Z112" i="27"/>
  <c r="Z115" i="27"/>
  <c r="Z118" i="27"/>
  <c r="Y86" i="27"/>
  <c r="Z86" i="27" s="1"/>
  <c r="AA86" i="27" s="1"/>
  <c r="Y94" i="27"/>
  <c r="Y96" i="27" s="1"/>
  <c r="Y106" i="27" s="1"/>
  <c r="Y68" i="27"/>
  <c r="Y76" i="27" s="1"/>
  <c r="X94" i="27"/>
  <c r="X96" i="27" s="1"/>
  <c r="X106" i="27" s="1"/>
  <c r="X104" i="27" s="1"/>
  <c r="X72" i="27"/>
  <c r="X68" i="27"/>
  <c r="X76" i="27" s="1"/>
  <c r="X74" i="27" s="1"/>
  <c r="X95" i="27"/>
  <c r="X99" i="27" s="1"/>
  <c r="Z79" i="27"/>
  <c r="AA26" i="27"/>
  <c r="Y81" i="27"/>
  <c r="Y91" i="27" s="1"/>
  <c r="Y89" i="27" s="1"/>
  <c r="Y87" i="27"/>
  <c r="N35" i="27"/>
  <c r="N38" i="27" s="1"/>
  <c r="N39" i="27" s="1"/>
  <c r="N33" i="27"/>
  <c r="N51" i="27"/>
  <c r="N49" i="27"/>
  <c r="N17" i="27"/>
  <c r="N24" i="27" s="1"/>
  <c r="N18" i="27"/>
  <c r="N50" i="27"/>
  <c r="N34" i="27"/>
  <c r="M82" i="27"/>
  <c r="M80" i="27"/>
  <c r="M84" i="27" s="1"/>
  <c r="M20" i="27"/>
  <c r="M22" i="27"/>
  <c r="M64" i="27" s="1"/>
  <c r="L60" i="27"/>
  <c r="L58" i="27" s="1"/>
  <c r="L112" i="27"/>
  <c r="L115" i="27"/>
  <c r="L118" i="27"/>
  <c r="L66" i="27"/>
  <c r="L67" i="27"/>
  <c r="L70" i="27" s="1"/>
  <c r="L71" i="27" s="1"/>
  <c r="L69" i="27"/>
  <c r="L97" i="27" s="1"/>
  <c r="L92" i="27"/>
  <c r="L95" i="27" s="1"/>
  <c r="L99" i="27" s="1"/>
  <c r="K86" i="27"/>
  <c r="L86" i="27" s="1"/>
  <c r="M86" i="27" s="1"/>
  <c r="K94" i="27"/>
  <c r="K96" i="27" s="1"/>
  <c r="K106" i="27" s="1"/>
  <c r="K68" i="27"/>
  <c r="K76" i="27" s="1"/>
  <c r="I105" i="27"/>
  <c r="I73" i="27"/>
  <c r="I102" i="27"/>
  <c r="I100" i="27"/>
  <c r="I101" i="27"/>
  <c r="L79" i="27"/>
  <c r="M26" i="27"/>
  <c r="K81" i="27"/>
  <c r="K91" i="27" s="1"/>
  <c r="K89" i="27" s="1"/>
  <c r="K87" i="27"/>
  <c r="BR37" i="27"/>
  <c r="BR32" i="27" s="1"/>
  <c r="BR34" i="27" s="1"/>
  <c r="BQ32" i="27"/>
  <c r="BP34" i="27"/>
  <c r="BP35" i="27"/>
  <c r="BP38" i="27" s="1"/>
  <c r="BP39" i="27" s="1"/>
  <c r="BO40" i="27"/>
  <c r="BO36" i="27"/>
  <c r="BO44" i="27" s="1"/>
  <c r="BO42" i="27" s="1"/>
  <c r="BD37" i="27"/>
  <c r="BD32" i="27" s="1"/>
  <c r="BD34" i="27" s="1"/>
  <c r="BC32" i="27"/>
  <c r="BB34" i="27"/>
  <c r="BB35" i="27"/>
  <c r="BB38" i="27" s="1"/>
  <c r="BB39" i="27" s="1"/>
  <c r="BA40" i="27"/>
  <c r="BA36" i="27"/>
  <c r="BA44" i="27" s="1"/>
  <c r="BA42" i="27" s="1"/>
  <c r="AP33" i="27"/>
  <c r="AP35" i="27"/>
  <c r="AP38" i="27" s="1"/>
  <c r="AP39" i="27" s="1"/>
  <c r="Y60" i="27"/>
  <c r="Y58" i="27" s="1"/>
  <c r="Y112" i="27"/>
  <c r="Y115" i="27"/>
  <c r="Y118" i="27"/>
  <c r="J94" i="27"/>
  <c r="J96" i="27" s="1"/>
  <c r="J106" i="27" s="1"/>
  <c r="J104" i="27" s="1"/>
  <c r="J72" i="27"/>
  <c r="J68" i="27"/>
  <c r="J76" i="27" s="1"/>
  <c r="J74" i="27" s="1"/>
  <c r="BM73" i="27"/>
  <c r="BM102" i="27"/>
  <c r="AN40" i="27"/>
  <c r="AN36" i="27"/>
  <c r="AN44" i="27" s="1"/>
  <c r="AN42" i="27" s="1"/>
  <c r="BA97" i="27"/>
  <c r="Z42" i="27"/>
  <c r="M50" i="27"/>
  <c r="M34" i="27"/>
  <c r="AO35" i="27"/>
  <c r="AO38" i="27" s="1"/>
  <c r="AO39" i="27" s="1"/>
  <c r="AO34" i="27"/>
  <c r="J95" i="27"/>
  <c r="J99" i="27" s="1"/>
  <c r="BM105" i="27"/>
  <c r="BM75" i="27"/>
  <c r="AY75" i="27"/>
  <c r="AK105" i="27"/>
  <c r="AK75" i="27"/>
  <c r="AY105" i="27"/>
  <c r="W75" i="27"/>
  <c r="W102" i="27"/>
  <c r="BR51" i="26"/>
  <c r="BR49" i="26"/>
  <c r="BR17" i="26"/>
  <c r="BR24" i="26" s="1"/>
  <c r="BR18" i="26"/>
  <c r="BR50" i="26"/>
  <c r="BQ80" i="26"/>
  <c r="BQ84" i="26" s="1"/>
  <c r="BQ82" i="26"/>
  <c r="BQ20" i="26"/>
  <c r="BQ22" i="26"/>
  <c r="BQ64" i="26" s="1"/>
  <c r="BQ52" i="26"/>
  <c r="BQ56" i="26"/>
  <c r="BP66" i="26"/>
  <c r="BP67" i="26"/>
  <c r="BP70" i="26" s="1"/>
  <c r="BP69" i="26"/>
  <c r="BP97" i="26" s="1"/>
  <c r="BP60" i="26"/>
  <c r="BP58" i="26" s="1"/>
  <c r="BP112" i="26"/>
  <c r="BP115" i="26"/>
  <c r="BP118" i="26"/>
  <c r="BO86" i="26"/>
  <c r="BP86" i="26" s="1"/>
  <c r="BQ86" i="26" s="1"/>
  <c r="BO66" i="26"/>
  <c r="BO67" i="26"/>
  <c r="BO70" i="26" s="1"/>
  <c r="BO71" i="26" s="1"/>
  <c r="BP71" i="26" s="1"/>
  <c r="BO69" i="26"/>
  <c r="BO97" i="26" s="1"/>
  <c r="BO92" i="26"/>
  <c r="BM105" i="26"/>
  <c r="BM73" i="26"/>
  <c r="BM102" i="26"/>
  <c r="BM100" i="26"/>
  <c r="BM101" i="26"/>
  <c r="BN101" i="26" s="1"/>
  <c r="BQ26" i="26"/>
  <c r="BP79" i="26"/>
  <c r="BO81" i="26"/>
  <c r="BO91" i="26" s="1"/>
  <c r="BO89" i="26" s="1"/>
  <c r="BO87" i="26"/>
  <c r="BC26" i="26"/>
  <c r="BB79" i="26"/>
  <c r="BA81" i="26"/>
  <c r="BA91" i="26" s="1"/>
  <c r="BA89" i="26" s="1"/>
  <c r="BA87" i="26"/>
  <c r="BD51" i="26"/>
  <c r="BD49" i="26"/>
  <c r="BD17" i="26"/>
  <c r="BD24" i="26" s="1"/>
  <c r="BD18" i="26"/>
  <c r="BD50" i="26"/>
  <c r="BC80" i="26"/>
  <c r="BC84" i="26" s="1"/>
  <c r="BC86" i="26" s="1"/>
  <c r="BC82" i="26"/>
  <c r="BC20" i="26"/>
  <c r="BC22" i="26"/>
  <c r="BC64" i="26" s="1"/>
  <c r="BC52" i="26"/>
  <c r="BC56" i="26"/>
  <c r="BB66" i="26"/>
  <c r="BB67" i="26"/>
  <c r="BB70" i="26" s="1"/>
  <c r="BB71" i="26" s="1"/>
  <c r="BB69" i="26"/>
  <c r="BB97" i="26" s="1"/>
  <c r="BB60" i="26"/>
  <c r="BB58" i="26" s="1"/>
  <c r="BB112" i="26"/>
  <c r="BB115" i="26"/>
  <c r="BB118" i="26"/>
  <c r="BA68" i="26"/>
  <c r="BA76" i="26" s="1"/>
  <c r="AZ94" i="26"/>
  <c r="AZ96" i="26" s="1"/>
  <c r="AZ106" i="26" s="1"/>
  <c r="AZ104" i="26" s="1"/>
  <c r="AZ72" i="26"/>
  <c r="BA72" i="26" s="1"/>
  <c r="AZ68" i="26"/>
  <c r="AZ76" i="26" s="1"/>
  <c r="AZ74" i="26" s="1"/>
  <c r="AZ95" i="26"/>
  <c r="AZ99" i="26" s="1"/>
  <c r="AO26" i="26"/>
  <c r="AN79" i="26"/>
  <c r="AM81" i="26"/>
  <c r="AM91" i="26" s="1"/>
  <c r="AM89" i="26" s="1"/>
  <c r="AM87" i="26"/>
  <c r="AP51" i="26"/>
  <c r="AP49" i="26"/>
  <c r="AP17" i="26"/>
  <c r="AP24" i="26" s="1"/>
  <c r="AP18" i="26"/>
  <c r="AP50" i="26"/>
  <c r="AO80" i="26"/>
  <c r="AO84" i="26" s="1"/>
  <c r="AO86" i="26" s="1"/>
  <c r="AO82" i="26"/>
  <c r="AO20" i="26"/>
  <c r="AO22" i="26"/>
  <c r="AO64" i="26" s="1"/>
  <c r="AO52" i="26"/>
  <c r="AO56" i="26"/>
  <c r="AN66" i="26"/>
  <c r="AN67" i="26"/>
  <c r="AN70" i="26" s="1"/>
  <c r="AN71" i="26" s="1"/>
  <c r="AN69" i="26"/>
  <c r="AN97" i="26" s="1"/>
  <c r="AN92" i="26"/>
  <c r="AN95" i="26" s="1"/>
  <c r="AN99" i="26" s="1"/>
  <c r="AN60" i="26"/>
  <c r="AN58" i="26" s="1"/>
  <c r="AN112" i="26"/>
  <c r="AN115" i="26"/>
  <c r="AN118" i="26"/>
  <c r="AM94" i="26"/>
  <c r="AM96" i="26" s="1"/>
  <c r="AM106" i="26" s="1"/>
  <c r="AM68" i="26"/>
  <c r="AM76" i="26" s="1"/>
  <c r="AL94" i="26"/>
  <c r="AL96" i="26" s="1"/>
  <c r="AL106" i="26" s="1"/>
  <c r="AL104" i="26" s="1"/>
  <c r="AL72" i="26"/>
  <c r="AM72" i="26" s="1"/>
  <c r="AL68" i="26"/>
  <c r="AL76" i="26" s="1"/>
  <c r="AL74" i="26" s="1"/>
  <c r="AL95" i="26"/>
  <c r="AL99" i="26" s="1"/>
  <c r="AA26" i="26"/>
  <c r="Z79" i="26"/>
  <c r="Y81" i="26"/>
  <c r="Y91" i="26" s="1"/>
  <c r="Y89" i="26" s="1"/>
  <c r="Y87" i="26"/>
  <c r="AB51" i="26"/>
  <c r="AB49" i="26"/>
  <c r="AB17" i="26"/>
  <c r="AB24" i="26" s="1"/>
  <c r="AB18" i="26"/>
  <c r="AB34" i="26"/>
  <c r="AB50" i="26"/>
  <c r="AA80" i="26"/>
  <c r="AA84" i="26" s="1"/>
  <c r="AA86" i="26" s="1"/>
  <c r="AA82" i="26"/>
  <c r="AA20" i="26"/>
  <c r="AA22" i="26"/>
  <c r="AA64" i="26" s="1"/>
  <c r="AA52" i="26"/>
  <c r="AA56" i="26"/>
  <c r="Z66" i="26"/>
  <c r="Z67" i="26"/>
  <c r="Z70" i="26" s="1"/>
  <c r="Z71" i="26" s="1"/>
  <c r="Z69" i="26"/>
  <c r="Z97" i="26" s="1"/>
  <c r="Z92" i="26"/>
  <c r="Z95" i="26" s="1"/>
  <c r="Z99" i="26" s="1"/>
  <c r="Z60" i="26"/>
  <c r="Z58" i="26" s="1"/>
  <c r="Z112" i="26"/>
  <c r="Z115" i="26"/>
  <c r="Z118" i="26"/>
  <c r="Y94" i="26"/>
  <c r="Y96" i="26" s="1"/>
  <c r="Y106" i="26" s="1"/>
  <c r="Y68" i="26"/>
  <c r="Y76" i="26" s="1"/>
  <c r="X94" i="26"/>
  <c r="X96" i="26" s="1"/>
  <c r="X106" i="26" s="1"/>
  <c r="X104" i="26" s="1"/>
  <c r="X72" i="26"/>
  <c r="X68" i="26"/>
  <c r="X76" i="26" s="1"/>
  <c r="X74" i="26" s="1"/>
  <c r="X95" i="26"/>
  <c r="X99" i="26" s="1"/>
  <c r="M26" i="26"/>
  <c r="L79" i="26"/>
  <c r="K81" i="26"/>
  <c r="K91" i="26" s="1"/>
  <c r="K89" i="26" s="1"/>
  <c r="K87" i="26"/>
  <c r="N35" i="26"/>
  <c r="N38" i="26" s="1"/>
  <c r="N39" i="26" s="1"/>
  <c r="N33" i="26"/>
  <c r="N51" i="26"/>
  <c r="N49" i="26"/>
  <c r="N17" i="26"/>
  <c r="N24" i="26" s="1"/>
  <c r="N18" i="26"/>
  <c r="N34" i="26"/>
  <c r="N50" i="26"/>
  <c r="M80" i="26"/>
  <c r="M84" i="26" s="1"/>
  <c r="M86" i="26" s="1"/>
  <c r="M82" i="26"/>
  <c r="M20" i="26"/>
  <c r="M22" i="26"/>
  <c r="M64" i="26" s="1"/>
  <c r="M36" i="26"/>
  <c r="M44" i="26" s="1"/>
  <c r="M42" i="26" s="1"/>
  <c r="M40" i="26"/>
  <c r="M52" i="26"/>
  <c r="M56" i="26"/>
  <c r="L66" i="26"/>
  <c r="L67" i="26"/>
  <c r="L70" i="26" s="1"/>
  <c r="L71" i="26" s="1"/>
  <c r="L69" i="26"/>
  <c r="L97" i="26" s="1"/>
  <c r="L92" i="26"/>
  <c r="L95" i="26" s="1"/>
  <c r="L99" i="26" s="1"/>
  <c r="L60" i="26"/>
  <c r="L58" i="26" s="1"/>
  <c r="L112" i="26"/>
  <c r="L115" i="26"/>
  <c r="L118" i="26"/>
  <c r="K94" i="26"/>
  <c r="K96" i="26" s="1"/>
  <c r="K106" i="26" s="1"/>
  <c r="K68" i="26"/>
  <c r="K76" i="26" s="1"/>
  <c r="J94" i="26"/>
  <c r="J96" i="26" s="1"/>
  <c r="J106" i="26" s="1"/>
  <c r="J104" i="26" s="1"/>
  <c r="J72" i="26"/>
  <c r="J68" i="26"/>
  <c r="J76" i="26" s="1"/>
  <c r="J74" i="26" s="1"/>
  <c r="J95" i="26"/>
  <c r="J99" i="26" s="1"/>
  <c r="AB33" i="26"/>
  <c r="AB35" i="26"/>
  <c r="AB38" i="26" s="1"/>
  <c r="BQ37" i="26"/>
  <c r="BP32" i="26"/>
  <c r="BP92" i="26" s="1"/>
  <c r="BP95" i="26" s="1"/>
  <c r="BP99" i="26" s="1"/>
  <c r="BO34" i="26"/>
  <c r="BO35" i="26"/>
  <c r="BO38" i="26" s="1"/>
  <c r="BO39" i="26" s="1"/>
  <c r="BN40" i="26"/>
  <c r="BN102" i="26" s="1"/>
  <c r="BN36" i="26"/>
  <c r="BN44" i="26" s="1"/>
  <c r="BN42" i="26" s="1"/>
  <c r="BM41" i="26"/>
  <c r="BM4" i="26" s="1"/>
  <c r="BM43" i="26"/>
  <c r="BC37" i="26"/>
  <c r="BB32" i="26"/>
  <c r="BB92" i="26" s="1"/>
  <c r="BB95" i="26" s="1"/>
  <c r="BB99" i="26" s="1"/>
  <c r="BA34" i="26"/>
  <c r="BA94" i="26" s="1"/>
  <c r="BA96" i="26" s="1"/>
  <c r="BA106" i="26" s="1"/>
  <c r="BA104" i="26" s="1"/>
  <c r="BA35" i="26"/>
  <c r="BA38" i="26" s="1"/>
  <c r="BA39" i="26" s="1"/>
  <c r="AZ40" i="26"/>
  <c r="AZ36" i="26"/>
  <c r="AZ44" i="26" s="1"/>
  <c r="AZ42" i="26" s="1"/>
  <c r="AY102" i="26"/>
  <c r="AY41" i="26"/>
  <c r="AY4" i="26" s="1"/>
  <c r="AY43" i="26"/>
  <c r="AP37" i="26"/>
  <c r="AP32" i="26" s="1"/>
  <c r="AP34" i="26" s="1"/>
  <c r="AO32" i="26"/>
  <c r="AN34" i="26"/>
  <c r="AN35" i="26"/>
  <c r="AN38" i="26" s="1"/>
  <c r="AN39" i="26" s="1"/>
  <c r="AM40" i="26"/>
  <c r="AM36" i="26"/>
  <c r="AM44" i="26" s="1"/>
  <c r="AM42" i="26" s="1"/>
  <c r="I73" i="26"/>
  <c r="I102" i="26"/>
  <c r="Z40" i="26"/>
  <c r="Z36" i="26"/>
  <c r="Z44" i="26" s="1"/>
  <c r="Z42" i="26" s="1"/>
  <c r="BN74" i="26"/>
  <c r="AA35" i="26"/>
  <c r="AA38" i="26" s="1"/>
  <c r="AA39" i="26" s="1"/>
  <c r="AA34" i="26"/>
  <c r="AY75" i="26"/>
  <c r="AK105" i="26"/>
  <c r="AK75" i="26"/>
  <c r="W105" i="26"/>
  <c r="W75" i="26"/>
  <c r="I105" i="26"/>
  <c r="I75" i="26"/>
  <c r="AK103" i="26"/>
  <c r="W103" i="26"/>
  <c r="AY101" i="25"/>
  <c r="AZ101" i="25" s="1"/>
  <c r="BA101" i="25" s="1"/>
  <c r="BR51" i="25"/>
  <c r="BR49" i="25"/>
  <c r="BR18" i="25"/>
  <c r="BR17" i="25"/>
  <c r="BR24" i="25" s="1"/>
  <c r="BR50" i="25"/>
  <c r="BQ80" i="25"/>
  <c r="BQ84" i="25" s="1"/>
  <c r="BQ86" i="25" s="1"/>
  <c r="BQ82" i="25"/>
  <c r="BQ20" i="25"/>
  <c r="BQ22" i="25" s="1"/>
  <c r="BQ64" i="25" s="1"/>
  <c r="BQ52" i="25"/>
  <c r="BQ56" i="25"/>
  <c r="BP60" i="25"/>
  <c r="BP58" i="25" s="1"/>
  <c r="BP112" i="25"/>
  <c r="BP115" i="25"/>
  <c r="BP118" i="25"/>
  <c r="BP66" i="25"/>
  <c r="BP67" i="25"/>
  <c r="BP70" i="25" s="1"/>
  <c r="BP71" i="25" s="1"/>
  <c r="BP69" i="25"/>
  <c r="BP97" i="25" s="1"/>
  <c r="BP92" i="25"/>
  <c r="BP95" i="25" s="1"/>
  <c r="BP99" i="25" s="1"/>
  <c r="BO94" i="25"/>
  <c r="BO96" i="25" s="1"/>
  <c r="BO106" i="25" s="1"/>
  <c r="BO68" i="25"/>
  <c r="BO76" i="25" s="1"/>
  <c r="BN94" i="25"/>
  <c r="BN96" i="25" s="1"/>
  <c r="BN106" i="25" s="1"/>
  <c r="BN104" i="25" s="1"/>
  <c r="BN72" i="25"/>
  <c r="BO72" i="25" s="1"/>
  <c r="BN68" i="25"/>
  <c r="BN76" i="25" s="1"/>
  <c r="BN74" i="25" s="1"/>
  <c r="BN95" i="25"/>
  <c r="BN99" i="25" s="1"/>
  <c r="BM103" i="25"/>
  <c r="BA81" i="25"/>
  <c r="BA91" i="25" s="1"/>
  <c r="BA89" i="25" s="1"/>
  <c r="BA87" i="25"/>
  <c r="BC26" i="25"/>
  <c r="BB79" i="25"/>
  <c r="BD51" i="25"/>
  <c r="BD49" i="25"/>
  <c r="BD17" i="25"/>
  <c r="BD24" i="25" s="1"/>
  <c r="BD18" i="25"/>
  <c r="BD50" i="25"/>
  <c r="BC52" i="25"/>
  <c r="BC56" i="25"/>
  <c r="BC80" i="25"/>
  <c r="BC84" i="25" s="1"/>
  <c r="BC86" i="25" s="1"/>
  <c r="BC82" i="25"/>
  <c r="BC20" i="25"/>
  <c r="BC22" i="25" s="1"/>
  <c r="BC64" i="25" s="1"/>
  <c r="BB60" i="25"/>
  <c r="BB58" i="25" s="1"/>
  <c r="BB112" i="25"/>
  <c r="BB115" i="25"/>
  <c r="BB118" i="25"/>
  <c r="BB66" i="25"/>
  <c r="BB67" i="25"/>
  <c r="BB70" i="25" s="1"/>
  <c r="BB71" i="25" s="1"/>
  <c r="BB92" i="25"/>
  <c r="BB95" i="25" s="1"/>
  <c r="BB99" i="25" s="1"/>
  <c r="BB69" i="25"/>
  <c r="BB97" i="25" s="1"/>
  <c r="BA94" i="25"/>
  <c r="BA96" i="25" s="1"/>
  <c r="BA106" i="25" s="1"/>
  <c r="BA104" i="25" s="1"/>
  <c r="BA68" i="25"/>
  <c r="BA76" i="25" s="1"/>
  <c r="BA74" i="25" s="1"/>
  <c r="AM87" i="25"/>
  <c r="AM81" i="25"/>
  <c r="AM91" i="25" s="1"/>
  <c r="AM89" i="25" s="1"/>
  <c r="AN79" i="25"/>
  <c r="AO26" i="25"/>
  <c r="AP51" i="25"/>
  <c r="AP49" i="25"/>
  <c r="AP17" i="25"/>
  <c r="AP24" i="25" s="1"/>
  <c r="AP18" i="25"/>
  <c r="AP50" i="25" s="1"/>
  <c r="AP34" i="25"/>
  <c r="AO20" i="25"/>
  <c r="AO22" i="25"/>
  <c r="AO64" i="25" s="1"/>
  <c r="AO52" i="25"/>
  <c r="AO56" i="25"/>
  <c r="AO82" i="25"/>
  <c r="AO80" i="25"/>
  <c r="AO84" i="25" s="1"/>
  <c r="AO86" i="25" s="1"/>
  <c r="AN66" i="25"/>
  <c r="AN67" i="25"/>
  <c r="AN70" i="25" s="1"/>
  <c r="AN71" i="25" s="1"/>
  <c r="AN69" i="25"/>
  <c r="AN97" i="25" s="1"/>
  <c r="AN92" i="25"/>
  <c r="AN95" i="25" s="1"/>
  <c r="AN99" i="25" s="1"/>
  <c r="AN60" i="25"/>
  <c r="AN58" i="25" s="1"/>
  <c r="AN112" i="25"/>
  <c r="AN115" i="25"/>
  <c r="AN118" i="25"/>
  <c r="AM94" i="25"/>
  <c r="AM96" i="25" s="1"/>
  <c r="AM106" i="25" s="1"/>
  <c r="AM68" i="25"/>
  <c r="AM76" i="25" s="1"/>
  <c r="AL72" i="25"/>
  <c r="AM72" i="25" s="1"/>
  <c r="AM102" i="25" s="1"/>
  <c r="AL94" i="25"/>
  <c r="AL96" i="25" s="1"/>
  <c r="AL106" i="25" s="1"/>
  <c r="AL104" i="25" s="1"/>
  <c r="AL68" i="25"/>
  <c r="AL76" i="25" s="1"/>
  <c r="AL74" i="25" s="1"/>
  <c r="AL95" i="25"/>
  <c r="AL99" i="25" s="1"/>
  <c r="AK103" i="25"/>
  <c r="AA26" i="25"/>
  <c r="Z79" i="25"/>
  <c r="Y81" i="25"/>
  <c r="Y91" i="25" s="1"/>
  <c r="Y89" i="25" s="1"/>
  <c r="Y87" i="25"/>
  <c r="AB35" i="25"/>
  <c r="AB38" i="25" s="1"/>
  <c r="AB39" i="25" s="1"/>
  <c r="AB33" i="25"/>
  <c r="AB51" i="25"/>
  <c r="AB49" i="25"/>
  <c r="AB17" i="25"/>
  <c r="AB24" i="25" s="1"/>
  <c r="AB18" i="25"/>
  <c r="AB50" i="25" s="1"/>
  <c r="AB34" i="25"/>
  <c r="AA20" i="25"/>
  <c r="AA22" i="25"/>
  <c r="AA64" i="25" s="1"/>
  <c r="AA52" i="25"/>
  <c r="AA36" i="25"/>
  <c r="AA44" i="25" s="1"/>
  <c r="AA80" i="25"/>
  <c r="AA84" i="25" s="1"/>
  <c r="AA86" i="25" s="1"/>
  <c r="AA82" i="25"/>
  <c r="Z66" i="25"/>
  <c r="Z67" i="25"/>
  <c r="Z70" i="25" s="1"/>
  <c r="Z71" i="25" s="1"/>
  <c r="Z92" i="25"/>
  <c r="Z95" i="25" s="1"/>
  <c r="Z99" i="25" s="1"/>
  <c r="Z69" i="25"/>
  <c r="Z97" i="25" s="1"/>
  <c r="Y94" i="25"/>
  <c r="Y96" i="25" s="1"/>
  <c r="Y106" i="25" s="1"/>
  <c r="Y68" i="25"/>
  <c r="Y76" i="25" s="1"/>
  <c r="X94" i="25"/>
  <c r="X96" i="25" s="1"/>
  <c r="X106" i="25" s="1"/>
  <c r="X104" i="25" s="1"/>
  <c r="X72" i="25"/>
  <c r="X68" i="25"/>
  <c r="X76" i="25" s="1"/>
  <c r="X74" i="25" s="1"/>
  <c r="X95" i="25"/>
  <c r="X99" i="25" s="1"/>
  <c r="K87" i="25"/>
  <c r="K81" i="25"/>
  <c r="K91" i="25" s="1"/>
  <c r="K89" i="25" s="1"/>
  <c r="L79" i="25"/>
  <c r="M26" i="25"/>
  <c r="N35" i="25"/>
  <c r="N38" i="25" s="1"/>
  <c r="N39" i="25" s="1"/>
  <c r="N33" i="25"/>
  <c r="N51" i="25"/>
  <c r="N49" i="25"/>
  <c r="N17" i="25"/>
  <c r="N24" i="25" s="1"/>
  <c r="N18" i="25"/>
  <c r="N50" i="25" s="1"/>
  <c r="N34" i="25"/>
  <c r="M80" i="25"/>
  <c r="M84" i="25" s="1"/>
  <c r="M86" i="25" s="1"/>
  <c r="M82" i="25"/>
  <c r="M52" i="25"/>
  <c r="M20" i="25"/>
  <c r="M22" i="25" s="1"/>
  <c r="M64" i="25" s="1"/>
  <c r="M36" i="25"/>
  <c r="M44" i="25" s="1"/>
  <c r="L66" i="25"/>
  <c r="L67" i="25"/>
  <c r="L70" i="25" s="1"/>
  <c r="L71" i="25" s="1"/>
  <c r="L69" i="25"/>
  <c r="L97" i="25" s="1"/>
  <c r="L92" i="25"/>
  <c r="L95" i="25" s="1"/>
  <c r="L99" i="25" s="1"/>
  <c r="K94" i="25"/>
  <c r="K96" i="25" s="1"/>
  <c r="K106" i="25" s="1"/>
  <c r="K68" i="25"/>
  <c r="K76" i="25" s="1"/>
  <c r="J72" i="25"/>
  <c r="J94" i="25"/>
  <c r="J96" i="25" s="1"/>
  <c r="J106" i="25" s="1"/>
  <c r="J104" i="25" s="1"/>
  <c r="J68" i="25"/>
  <c r="J76" i="25" s="1"/>
  <c r="J74" i="25" s="1"/>
  <c r="J95" i="25"/>
  <c r="J99" i="25" s="1"/>
  <c r="BR37" i="25"/>
  <c r="BR32" i="25" s="1"/>
  <c r="BR34" i="25" s="1"/>
  <c r="BQ32" i="25"/>
  <c r="BP34" i="25"/>
  <c r="BP35" i="25"/>
  <c r="BP38" i="25" s="1"/>
  <c r="BP39" i="25" s="1"/>
  <c r="BO40" i="25"/>
  <c r="BO36" i="25"/>
  <c r="BO44" i="25" s="1"/>
  <c r="BO42" i="25" s="1"/>
  <c r="BC32" i="25"/>
  <c r="BD37" i="25"/>
  <c r="BD32" i="25" s="1"/>
  <c r="BD34" i="25" s="1"/>
  <c r="BB34" i="25"/>
  <c r="BB35" i="25"/>
  <c r="BB38" i="25" s="1"/>
  <c r="BB39" i="25" s="1"/>
  <c r="BA36" i="25"/>
  <c r="BA44" i="25" s="1"/>
  <c r="BA42" i="25" s="1"/>
  <c r="BA40" i="25"/>
  <c r="AP33" i="25"/>
  <c r="AP35" i="25"/>
  <c r="AP38" i="25" s="1"/>
  <c r="AP39" i="25" s="1"/>
  <c r="BP79" i="25"/>
  <c r="BQ26" i="25"/>
  <c r="BO81" i="25"/>
  <c r="BO91" i="25" s="1"/>
  <c r="BO89" i="25" s="1"/>
  <c r="BO87" i="25"/>
  <c r="BM105" i="25"/>
  <c r="BM75" i="25"/>
  <c r="Z36" i="25"/>
  <c r="Z44" i="25" s="1"/>
  <c r="Z42" i="25" s="1"/>
  <c r="Z40" i="25"/>
  <c r="AA40" i="25" s="1"/>
  <c r="Z56" i="25"/>
  <c r="AA56" i="25" s="1"/>
  <c r="Z52" i="25"/>
  <c r="W73" i="25"/>
  <c r="W102" i="25"/>
  <c r="L36" i="25"/>
  <c r="L44" i="25" s="1"/>
  <c r="L42" i="25" s="1"/>
  <c r="L40" i="25"/>
  <c r="M40" i="25" s="1"/>
  <c r="L56" i="25"/>
  <c r="M56" i="25" s="1"/>
  <c r="L52" i="25"/>
  <c r="I73" i="25"/>
  <c r="I102" i="25"/>
  <c r="AN36" i="25"/>
  <c r="AN44" i="25" s="1"/>
  <c r="AN42" i="25" s="1"/>
  <c r="AN40" i="25"/>
  <c r="AZ104" i="25"/>
  <c r="AZ74" i="25"/>
  <c r="AO35" i="25"/>
  <c r="AO38" i="25" s="1"/>
  <c r="AO39" i="25" s="1"/>
  <c r="AO34" i="25"/>
  <c r="AY102" i="25"/>
  <c r="AY103" i="25" s="1"/>
  <c r="AZ72" i="25"/>
  <c r="AY73" i="25"/>
  <c r="AY105" i="25"/>
  <c r="AY75" i="25"/>
  <c r="AK75" i="25"/>
  <c r="W105" i="25"/>
  <c r="W75" i="25"/>
  <c r="AK105" i="25"/>
  <c r="I105" i="25"/>
  <c r="I75" i="25"/>
  <c r="G9" i="21"/>
  <c r="BR51" i="24"/>
  <c r="BR49" i="24"/>
  <c r="BR17" i="24"/>
  <c r="BR24" i="24" s="1"/>
  <c r="BR18" i="24"/>
  <c r="BR50" i="24" s="1"/>
  <c r="BQ80" i="24"/>
  <c r="BQ84" i="24" s="1"/>
  <c r="BQ82" i="24"/>
  <c r="BQ52" i="24"/>
  <c r="BQ56" i="24"/>
  <c r="BQ20" i="24"/>
  <c r="BQ22" i="24"/>
  <c r="BQ64" i="24" s="1"/>
  <c r="BP60" i="24"/>
  <c r="BP58" i="24" s="1"/>
  <c r="BP112" i="24"/>
  <c r="BP115" i="24"/>
  <c r="BP118" i="24"/>
  <c r="BP66" i="24"/>
  <c r="BP67" i="24"/>
  <c r="BP70" i="24" s="1"/>
  <c r="BP71" i="24" s="1"/>
  <c r="BP92" i="24"/>
  <c r="BP95" i="24" s="1"/>
  <c r="BP99" i="24" s="1"/>
  <c r="BP69" i="24"/>
  <c r="BP97" i="24" s="1"/>
  <c r="BO86" i="24"/>
  <c r="BP86" i="24" s="1"/>
  <c r="BQ86" i="24" s="1"/>
  <c r="BO94" i="24"/>
  <c r="BO96" i="24" s="1"/>
  <c r="BO106" i="24" s="1"/>
  <c r="BO68" i="24"/>
  <c r="BO76" i="24" s="1"/>
  <c r="BN94" i="24"/>
  <c r="BN96" i="24" s="1"/>
  <c r="BN106" i="24" s="1"/>
  <c r="BN104" i="24" s="1"/>
  <c r="BN72" i="24"/>
  <c r="BO72" i="24" s="1"/>
  <c r="BN68" i="24"/>
  <c r="BN76" i="24" s="1"/>
  <c r="BN74" i="24" s="1"/>
  <c r="BN95" i="24"/>
  <c r="BN99" i="24" s="1"/>
  <c r="BM103" i="24"/>
  <c r="BO81" i="24"/>
  <c r="BO91" i="24" s="1"/>
  <c r="BO89" i="24" s="1"/>
  <c r="BO87" i="24"/>
  <c r="BQ26" i="24"/>
  <c r="BP79" i="24"/>
  <c r="BC26" i="24"/>
  <c r="BB79" i="24"/>
  <c r="BA81" i="24"/>
  <c r="BA91" i="24" s="1"/>
  <c r="BA89" i="24" s="1"/>
  <c r="BA87" i="24"/>
  <c r="BD51" i="24"/>
  <c r="BD49" i="24"/>
  <c r="BD17" i="24"/>
  <c r="BD24" i="24" s="1"/>
  <c r="BD18" i="24"/>
  <c r="BD50" i="24" s="1"/>
  <c r="BC80" i="24"/>
  <c r="BC84" i="24" s="1"/>
  <c r="BC86" i="24" s="1"/>
  <c r="BC82" i="24"/>
  <c r="BC52" i="24"/>
  <c r="BC56" i="24"/>
  <c r="BC20" i="24"/>
  <c r="BC22" i="24"/>
  <c r="BC64" i="24" s="1"/>
  <c r="BB66" i="24"/>
  <c r="BB67" i="24"/>
  <c r="BB70" i="24" s="1"/>
  <c r="BB71" i="24" s="1"/>
  <c r="BB92" i="24"/>
  <c r="BB95" i="24" s="1"/>
  <c r="BB99" i="24" s="1"/>
  <c r="BB69" i="24"/>
  <c r="BB97" i="24" s="1"/>
  <c r="BB60" i="24"/>
  <c r="BB58" i="24" s="1"/>
  <c r="BB112" i="24"/>
  <c r="BB115" i="24"/>
  <c r="BB118" i="24"/>
  <c r="BA94" i="24"/>
  <c r="BA96" i="24" s="1"/>
  <c r="BA106" i="24" s="1"/>
  <c r="BA68" i="24"/>
  <c r="BA76" i="24" s="1"/>
  <c r="AY101" i="24"/>
  <c r="AY100" i="24"/>
  <c r="AN79" i="24"/>
  <c r="AO26" i="24"/>
  <c r="AM81" i="24"/>
  <c r="AM91" i="24" s="1"/>
  <c r="AM89" i="24" s="1"/>
  <c r="AM87" i="24"/>
  <c r="AP51" i="24"/>
  <c r="AP49" i="24"/>
  <c r="AP17" i="24"/>
  <c r="AP24" i="24" s="1"/>
  <c r="AP18" i="24"/>
  <c r="AP50" i="24" s="1"/>
  <c r="AP34" i="24"/>
  <c r="AO20" i="24"/>
  <c r="AO22" i="24" s="1"/>
  <c r="AO64" i="24" s="1"/>
  <c r="AO52" i="24"/>
  <c r="AO56" i="24"/>
  <c r="AO80" i="24"/>
  <c r="AO84" i="24" s="1"/>
  <c r="AO86" i="24" s="1"/>
  <c r="AO82" i="24"/>
  <c r="AN66" i="24"/>
  <c r="AN67" i="24"/>
  <c r="AN70" i="24" s="1"/>
  <c r="AN71" i="24" s="1"/>
  <c r="AN92" i="24"/>
  <c r="AN95" i="24" s="1"/>
  <c r="AN99" i="24" s="1"/>
  <c r="AN69" i="24"/>
  <c r="AN97" i="24" s="1"/>
  <c r="AN60" i="24"/>
  <c r="AN58" i="24" s="1"/>
  <c r="AN112" i="24"/>
  <c r="AN115" i="24"/>
  <c r="AN118" i="24"/>
  <c r="AM94" i="24"/>
  <c r="AM96" i="24" s="1"/>
  <c r="AM106" i="24" s="1"/>
  <c r="AM68" i="24"/>
  <c r="AM76" i="24" s="1"/>
  <c r="AL72" i="24"/>
  <c r="AL94" i="24"/>
  <c r="AL96" i="24" s="1"/>
  <c r="AL106" i="24" s="1"/>
  <c r="AL104" i="24" s="1"/>
  <c r="AL68" i="24"/>
  <c r="AL76" i="24" s="1"/>
  <c r="AL74" i="24" s="1"/>
  <c r="AL95" i="24"/>
  <c r="AL99" i="24" s="1"/>
  <c r="AA26" i="24"/>
  <c r="Z79" i="24"/>
  <c r="Y81" i="24"/>
  <c r="Y91" i="24" s="1"/>
  <c r="Y89" i="24" s="1"/>
  <c r="Y87" i="24"/>
  <c r="AB35" i="24"/>
  <c r="AB38" i="24" s="1"/>
  <c r="AB39" i="24" s="1"/>
  <c r="AB33" i="24"/>
  <c r="AB51" i="24"/>
  <c r="AB49" i="24"/>
  <c r="AB18" i="24"/>
  <c r="AB50" i="24"/>
  <c r="AB17" i="24"/>
  <c r="AB24" i="24" s="1"/>
  <c r="AB34" i="24"/>
  <c r="AA80" i="24"/>
  <c r="AA84" i="24" s="1"/>
  <c r="AA86" i="24" s="1"/>
  <c r="AA82" i="24"/>
  <c r="AA20" i="24"/>
  <c r="AA22" i="24"/>
  <c r="AA64" i="24" s="1"/>
  <c r="Z66" i="24"/>
  <c r="Z67" i="24"/>
  <c r="Z70" i="24" s="1"/>
  <c r="Z71" i="24" s="1"/>
  <c r="Z69" i="24"/>
  <c r="Z97" i="24" s="1"/>
  <c r="Z92" i="24"/>
  <c r="Z60" i="24"/>
  <c r="Z112" i="24"/>
  <c r="Z115" i="24"/>
  <c r="Z118" i="24"/>
  <c r="Y94" i="24"/>
  <c r="Y96" i="24" s="1"/>
  <c r="Y106" i="24" s="1"/>
  <c r="Y104" i="24" s="1"/>
  <c r="Y68" i="24"/>
  <c r="Y76" i="24" s="1"/>
  <c r="Y74" i="24" s="1"/>
  <c r="W101" i="24"/>
  <c r="X101" i="24" s="1"/>
  <c r="Y101" i="24" s="1"/>
  <c r="W100" i="24"/>
  <c r="M26" i="24"/>
  <c r="L79" i="24"/>
  <c r="K81" i="24"/>
  <c r="K91" i="24" s="1"/>
  <c r="K89" i="24" s="1"/>
  <c r="K87" i="24"/>
  <c r="N35" i="24"/>
  <c r="N38" i="24" s="1"/>
  <c r="N39" i="24" s="1"/>
  <c r="N33" i="24"/>
  <c r="N51" i="24"/>
  <c r="N49" i="24"/>
  <c r="N17" i="24"/>
  <c r="N24" i="24" s="1"/>
  <c r="N18" i="24"/>
  <c r="M80" i="24"/>
  <c r="M84" i="24" s="1"/>
  <c r="M86" i="24" s="1"/>
  <c r="M82" i="24"/>
  <c r="M20" i="24"/>
  <c r="M22" i="24"/>
  <c r="M64" i="24" s="1"/>
  <c r="M52" i="24"/>
  <c r="M36" i="24"/>
  <c r="M44" i="24" s="1"/>
  <c r="L66" i="24"/>
  <c r="L67" i="24"/>
  <c r="L70" i="24" s="1"/>
  <c r="L71" i="24" s="1"/>
  <c r="L69" i="24"/>
  <c r="L97" i="24" s="1"/>
  <c r="L92" i="24"/>
  <c r="L95" i="24" s="1"/>
  <c r="L99" i="24" s="1"/>
  <c r="K94" i="24"/>
  <c r="K96" i="24" s="1"/>
  <c r="K106" i="24" s="1"/>
  <c r="K104" i="24" s="1"/>
  <c r="K72" i="24"/>
  <c r="K68" i="24"/>
  <c r="K76" i="24" s="1"/>
  <c r="K74" i="24" s="1"/>
  <c r="K95" i="24"/>
  <c r="K99" i="24" s="1"/>
  <c r="BQ32" i="24"/>
  <c r="BR37" i="24"/>
  <c r="BR32" i="24" s="1"/>
  <c r="BR34" i="24" s="1"/>
  <c r="BP34" i="24"/>
  <c r="BP35" i="24"/>
  <c r="BP38" i="24" s="1"/>
  <c r="BP39" i="24" s="1"/>
  <c r="BO40" i="24"/>
  <c r="BO36" i="24"/>
  <c r="BO44" i="24" s="1"/>
  <c r="BO42" i="24" s="1"/>
  <c r="BB34" i="24"/>
  <c r="BB35" i="24"/>
  <c r="BB38" i="24" s="1"/>
  <c r="BB39" i="24" s="1"/>
  <c r="BC32" i="24"/>
  <c r="BD37" i="24"/>
  <c r="BD32" i="24" s="1"/>
  <c r="BD34" i="24" s="1"/>
  <c r="BA40" i="24"/>
  <c r="BA36" i="24"/>
  <c r="BA44" i="24" s="1"/>
  <c r="BA42" i="24" s="1"/>
  <c r="AP33" i="24"/>
  <c r="AP35" i="24"/>
  <c r="AP38" i="24" s="1"/>
  <c r="AY73" i="24"/>
  <c r="AX102" i="24"/>
  <c r="I103" i="24"/>
  <c r="AZ94" i="24"/>
  <c r="AZ96" i="24" s="1"/>
  <c r="AZ106" i="24" s="1"/>
  <c r="AZ104" i="24" s="1"/>
  <c r="AZ72" i="24"/>
  <c r="AZ68" i="24"/>
  <c r="AZ76" i="24" s="1"/>
  <c r="AZ74" i="24" s="1"/>
  <c r="Y60" i="24"/>
  <c r="Y58" i="24" s="1"/>
  <c r="Y112" i="24"/>
  <c r="Y115" i="24"/>
  <c r="Y118" i="24"/>
  <c r="AK73" i="24"/>
  <c r="AK102" i="24"/>
  <c r="L36" i="24"/>
  <c r="L44" i="24" s="1"/>
  <c r="L42" i="24" s="1"/>
  <c r="L40" i="24"/>
  <c r="M40" i="24" s="1"/>
  <c r="L56" i="24"/>
  <c r="M56" i="24" s="1"/>
  <c r="L52" i="24"/>
  <c r="AN40" i="24"/>
  <c r="AN36" i="24"/>
  <c r="AN44" i="24" s="1"/>
  <c r="AN42" i="24" s="1"/>
  <c r="Z42" i="24"/>
  <c r="X104" i="24"/>
  <c r="X74" i="24"/>
  <c r="K58" i="24"/>
  <c r="AA34" i="24"/>
  <c r="AA50" i="24"/>
  <c r="W102" i="24"/>
  <c r="X72" i="24"/>
  <c r="Y72" i="24" s="1"/>
  <c r="Y102" i="24" s="1"/>
  <c r="AO35" i="24"/>
  <c r="AO38" i="24" s="1"/>
  <c r="AO39" i="24" s="1"/>
  <c r="AO34" i="24"/>
  <c r="AZ95" i="24"/>
  <c r="AZ99" i="24" s="1"/>
  <c r="W103" i="24"/>
  <c r="BM105" i="24"/>
  <c r="BM75" i="24"/>
  <c r="AK105" i="24"/>
  <c r="AK75" i="24"/>
  <c r="I75" i="24"/>
  <c r="I105" i="24"/>
  <c r="BQ26" i="23"/>
  <c r="BP79" i="23"/>
  <c r="BO81" i="23"/>
  <c r="BO91" i="23" s="1"/>
  <c r="BO89" i="23" s="1"/>
  <c r="BO87" i="23"/>
  <c r="BR51" i="23"/>
  <c r="BR49" i="23"/>
  <c r="BR17" i="23"/>
  <c r="BR24" i="23" s="1"/>
  <c r="BR18" i="23"/>
  <c r="BR50" i="23" s="1"/>
  <c r="BQ82" i="23"/>
  <c r="BQ80" i="23"/>
  <c r="BQ84" i="23" s="1"/>
  <c r="BQ86" i="23" s="1"/>
  <c r="BQ20" i="23"/>
  <c r="BQ22" i="23"/>
  <c r="BQ64" i="23" s="1"/>
  <c r="BQ52" i="23"/>
  <c r="BQ56" i="23"/>
  <c r="BP66" i="23"/>
  <c r="BP67" i="23"/>
  <c r="BP70" i="23" s="1"/>
  <c r="BP71" i="23" s="1"/>
  <c r="BP92" i="23"/>
  <c r="BP95" i="23" s="1"/>
  <c r="BP99" i="23" s="1"/>
  <c r="BP69" i="23"/>
  <c r="BP97" i="23" s="1"/>
  <c r="BP60" i="23"/>
  <c r="BP58" i="23" s="1"/>
  <c r="BP112" i="23"/>
  <c r="BP115" i="23"/>
  <c r="BP118" i="23"/>
  <c r="BO72" i="23"/>
  <c r="BO94" i="23"/>
  <c r="BO96" i="23" s="1"/>
  <c r="BO106" i="23" s="1"/>
  <c r="BO104" i="23" s="1"/>
  <c r="BO68" i="23"/>
  <c r="BO76" i="23" s="1"/>
  <c r="BO74" i="23" s="1"/>
  <c r="BO95" i="23"/>
  <c r="BO99" i="23" s="1"/>
  <c r="BC26" i="23"/>
  <c r="BB79" i="23"/>
  <c r="BA87" i="23"/>
  <c r="BA81" i="23"/>
  <c r="BA91" i="23" s="1"/>
  <c r="BA89" i="23" s="1"/>
  <c r="BD51" i="23"/>
  <c r="BD49" i="23"/>
  <c r="BD17" i="23"/>
  <c r="BD24" i="23" s="1"/>
  <c r="BD18" i="23"/>
  <c r="BD50" i="23" s="1"/>
  <c r="BC20" i="23"/>
  <c r="BC22" i="23"/>
  <c r="BC64" i="23" s="1"/>
  <c r="BC52" i="23"/>
  <c r="BC56" i="23"/>
  <c r="BC80" i="23"/>
  <c r="BC84" i="23" s="1"/>
  <c r="BC86" i="23" s="1"/>
  <c r="BC82" i="23"/>
  <c r="BB60" i="23"/>
  <c r="BB58" i="23" s="1"/>
  <c r="BB112" i="23"/>
  <c r="BB115" i="23"/>
  <c r="BB118" i="23"/>
  <c r="BB66" i="23"/>
  <c r="BB67" i="23"/>
  <c r="BB70" i="23" s="1"/>
  <c r="BB71" i="23" s="1"/>
  <c r="BB92" i="23"/>
  <c r="BB69" i="23"/>
  <c r="BB97" i="23" s="1"/>
  <c r="BA94" i="23"/>
  <c r="BA96" i="23" s="1"/>
  <c r="BA106" i="23" s="1"/>
  <c r="BA104" i="23" s="1"/>
  <c r="BA68" i="23"/>
  <c r="BA76" i="23" s="1"/>
  <c r="BA74" i="23" s="1"/>
  <c r="AY100" i="23"/>
  <c r="AY101" i="23"/>
  <c r="AZ101" i="23" s="1"/>
  <c r="BA101" i="23" s="1"/>
  <c r="AM81" i="23"/>
  <c r="AM91" i="23" s="1"/>
  <c r="AM89" i="23" s="1"/>
  <c r="AM87" i="23"/>
  <c r="AO26" i="23"/>
  <c r="AN79" i="23"/>
  <c r="AP51" i="23"/>
  <c r="AP49" i="23"/>
  <c r="AP17" i="23"/>
  <c r="AP24" i="23" s="1"/>
  <c r="AP18" i="23"/>
  <c r="AO80" i="23"/>
  <c r="AO84" i="23" s="1"/>
  <c r="AO86" i="23" s="1"/>
  <c r="AO82" i="23"/>
  <c r="AO20" i="23"/>
  <c r="AO22" i="23"/>
  <c r="AO64" i="23" s="1"/>
  <c r="AO52" i="23"/>
  <c r="AO56" i="23"/>
  <c r="AN60" i="23"/>
  <c r="AN58" i="23" s="1"/>
  <c r="AN112" i="23"/>
  <c r="AN115" i="23"/>
  <c r="AN118" i="23"/>
  <c r="AN66" i="23"/>
  <c r="AN67" i="23"/>
  <c r="AN70" i="23" s="1"/>
  <c r="AN71" i="23" s="1"/>
  <c r="AN92" i="23"/>
  <c r="AN69" i="23"/>
  <c r="AN97" i="23" s="1"/>
  <c r="AM94" i="23"/>
  <c r="AM96" i="23" s="1"/>
  <c r="AM106" i="23" s="1"/>
  <c r="AM104" i="23" s="1"/>
  <c r="AM68" i="23"/>
  <c r="AM76" i="23" s="1"/>
  <c r="AM74" i="23" s="1"/>
  <c r="AK101" i="23"/>
  <c r="AL101" i="23" s="1"/>
  <c r="AM101" i="23" s="1"/>
  <c r="AK100" i="23"/>
  <c r="AA26" i="23"/>
  <c r="Z79" i="23"/>
  <c r="Y81" i="23"/>
  <c r="Y91" i="23" s="1"/>
  <c r="Y89" i="23" s="1"/>
  <c r="Y87" i="23"/>
  <c r="AB35" i="23"/>
  <c r="AB38" i="23" s="1"/>
  <c r="AB39" i="23" s="1"/>
  <c r="AB33" i="23"/>
  <c r="AB51" i="23"/>
  <c r="AB49" i="23"/>
  <c r="AB17" i="23"/>
  <c r="AB24" i="23" s="1"/>
  <c r="AB18" i="23"/>
  <c r="AA20" i="23"/>
  <c r="AA22" i="23"/>
  <c r="AA64" i="23" s="1"/>
  <c r="AA36" i="23"/>
  <c r="AA44" i="23" s="1"/>
  <c r="AA52" i="23"/>
  <c r="AA82" i="23"/>
  <c r="AA80" i="23"/>
  <c r="AA84" i="23" s="1"/>
  <c r="AA86" i="23" s="1"/>
  <c r="Z66" i="23"/>
  <c r="Z67" i="23"/>
  <c r="Z70" i="23" s="1"/>
  <c r="Z71" i="23" s="1"/>
  <c r="Z92" i="23"/>
  <c r="Z95" i="23" s="1"/>
  <c r="Z99" i="23" s="1"/>
  <c r="Z69" i="23"/>
  <c r="Z97" i="23" s="1"/>
  <c r="Y94" i="23"/>
  <c r="Y96" i="23" s="1"/>
  <c r="Y106" i="23" s="1"/>
  <c r="Y68" i="23"/>
  <c r="Y76" i="23" s="1"/>
  <c r="X94" i="23"/>
  <c r="X96" i="23" s="1"/>
  <c r="X106" i="23" s="1"/>
  <c r="X104" i="23" s="1"/>
  <c r="X72" i="23"/>
  <c r="X68" i="23"/>
  <c r="X76" i="23" s="1"/>
  <c r="X74" i="23" s="1"/>
  <c r="X95" i="23"/>
  <c r="X99" i="23" s="1"/>
  <c r="M26" i="23"/>
  <c r="L79" i="23"/>
  <c r="K81" i="23"/>
  <c r="K91" i="23" s="1"/>
  <c r="K89" i="23" s="1"/>
  <c r="K87" i="23"/>
  <c r="N35" i="23"/>
  <c r="N38" i="23" s="1"/>
  <c r="N39" i="23" s="1"/>
  <c r="N33" i="23"/>
  <c r="N51" i="23"/>
  <c r="N49" i="23"/>
  <c r="N17" i="23"/>
  <c r="N24" i="23" s="1"/>
  <c r="N18" i="23"/>
  <c r="M20" i="23"/>
  <c r="M22" i="23"/>
  <c r="M64" i="23" s="1"/>
  <c r="M82" i="23"/>
  <c r="M80" i="23"/>
  <c r="M84" i="23" s="1"/>
  <c r="M86" i="23" s="1"/>
  <c r="L66" i="23"/>
  <c r="L67" i="23"/>
  <c r="L70" i="23" s="1"/>
  <c r="L69" i="23"/>
  <c r="L97" i="23" s="1"/>
  <c r="L92" i="23"/>
  <c r="L95" i="23" s="1"/>
  <c r="L99" i="23" s="1"/>
  <c r="L60" i="23"/>
  <c r="L112" i="23"/>
  <c r="L115" i="23"/>
  <c r="L118" i="23"/>
  <c r="K66" i="23"/>
  <c r="K67" i="23"/>
  <c r="K70" i="23" s="1"/>
  <c r="K71" i="23" s="1"/>
  <c r="L71" i="23" s="1"/>
  <c r="K69" i="23"/>
  <c r="K97" i="23" s="1"/>
  <c r="K92" i="23"/>
  <c r="I100" i="23"/>
  <c r="I101" i="23"/>
  <c r="J101" i="23" s="1"/>
  <c r="BR37" i="23"/>
  <c r="BR32" i="23" s="1"/>
  <c r="BR34" i="23" s="1"/>
  <c r="BQ32" i="23"/>
  <c r="BP34" i="23"/>
  <c r="BP35" i="23"/>
  <c r="BP38" i="23" s="1"/>
  <c r="BP39" i="23" s="1"/>
  <c r="BO40" i="23"/>
  <c r="BO36" i="23"/>
  <c r="BO44" i="23" s="1"/>
  <c r="BO42" i="23" s="1"/>
  <c r="BD37" i="23"/>
  <c r="BD32" i="23" s="1"/>
  <c r="BD34" i="23" s="1"/>
  <c r="BC32" i="23"/>
  <c r="BB34" i="23"/>
  <c r="BB35" i="23"/>
  <c r="BB38" i="23" s="1"/>
  <c r="BB39" i="23" s="1"/>
  <c r="BA40" i="23"/>
  <c r="BA36" i="23"/>
  <c r="BA44" i="23" s="1"/>
  <c r="BA42" i="23" s="1"/>
  <c r="AP33" i="23"/>
  <c r="AP35" i="23"/>
  <c r="AP38" i="23" s="1"/>
  <c r="AP39" i="23" s="1"/>
  <c r="BM103" i="23"/>
  <c r="Y60" i="23"/>
  <c r="Y58" i="23" s="1"/>
  <c r="Y112" i="23"/>
  <c r="Y115" i="23"/>
  <c r="Y118" i="23"/>
  <c r="K60" i="23"/>
  <c r="K58" i="23" s="1"/>
  <c r="K112" i="23"/>
  <c r="K115" i="23"/>
  <c r="K118" i="23"/>
  <c r="Z40" i="23"/>
  <c r="AA40" i="23" s="1"/>
  <c r="Z36" i="23"/>
  <c r="Z44" i="23" s="1"/>
  <c r="Z42" i="23" s="1"/>
  <c r="Z56" i="23"/>
  <c r="AA56" i="23" s="1"/>
  <c r="Z52" i="23"/>
  <c r="W73" i="23"/>
  <c r="W102" i="23"/>
  <c r="AN40" i="23"/>
  <c r="AN36" i="23"/>
  <c r="AN44" i="23" s="1"/>
  <c r="AN42" i="23" s="1"/>
  <c r="BN102" i="23"/>
  <c r="AZ104" i="23"/>
  <c r="AZ74" i="23"/>
  <c r="AL104" i="23"/>
  <c r="AL74" i="23"/>
  <c r="L42" i="23"/>
  <c r="J104" i="23"/>
  <c r="J74" i="23"/>
  <c r="AY102" i="23"/>
  <c r="AZ72" i="23"/>
  <c r="BA72" i="23" s="1"/>
  <c r="BA102" i="23" s="1"/>
  <c r="AK102" i="23"/>
  <c r="AL72" i="23"/>
  <c r="AM72" i="23" s="1"/>
  <c r="AM102" i="23" s="1"/>
  <c r="M34" i="23"/>
  <c r="M50" i="23"/>
  <c r="AO35" i="23"/>
  <c r="AO38" i="23" s="1"/>
  <c r="AO39" i="23" s="1"/>
  <c r="AO34" i="23"/>
  <c r="H102" i="23"/>
  <c r="I72" i="23"/>
  <c r="AY103" i="23"/>
  <c r="AK103" i="23"/>
  <c r="BM105" i="23"/>
  <c r="BM75" i="23"/>
  <c r="W105" i="23"/>
  <c r="W75" i="23"/>
  <c r="BO40" i="18"/>
  <c r="BO36" i="18"/>
  <c r="BO44" i="18" s="1"/>
  <c r="BO42" i="18" s="1"/>
  <c r="BP34" i="18"/>
  <c r="BP35" i="18"/>
  <c r="BP38" i="18" s="1"/>
  <c r="BP39" i="18" s="1"/>
  <c r="BQ32" i="18"/>
  <c r="BQ35" i="18" s="1"/>
  <c r="BQ38" i="18" s="1"/>
  <c r="BQ39" i="18" s="1"/>
  <c r="BR37" i="18"/>
  <c r="BR32" i="18" s="1"/>
  <c r="G11" i="21"/>
  <c r="AZ102" i="22"/>
  <c r="BO81" i="22"/>
  <c r="BO91" i="22" s="1"/>
  <c r="BO89" i="22" s="1"/>
  <c r="BO87" i="22"/>
  <c r="BQ26" i="22"/>
  <c r="BP79" i="22"/>
  <c r="BR51" i="22"/>
  <c r="BR49" i="22"/>
  <c r="BR17" i="22"/>
  <c r="BR24" i="22" s="1"/>
  <c r="BR18" i="22"/>
  <c r="BR50" i="22"/>
  <c r="BQ52" i="22"/>
  <c r="BQ56" i="22"/>
  <c r="BQ80" i="22"/>
  <c r="BQ84" i="22" s="1"/>
  <c r="BQ86" i="22" s="1"/>
  <c r="BQ82" i="22"/>
  <c r="BQ20" i="22"/>
  <c r="BQ22" i="22" s="1"/>
  <c r="BQ64" i="22" s="1"/>
  <c r="BP60" i="22"/>
  <c r="BP58" i="22" s="1"/>
  <c r="BP115" i="22"/>
  <c r="BP112" i="22"/>
  <c r="BP118" i="22"/>
  <c r="BP66" i="22"/>
  <c r="BP67" i="22"/>
  <c r="BP70" i="22" s="1"/>
  <c r="BP71" i="22" s="1"/>
  <c r="BP69" i="22"/>
  <c r="BP97" i="22" s="1"/>
  <c r="BP92" i="22"/>
  <c r="BP95" i="22" s="1"/>
  <c r="BP99" i="22" s="1"/>
  <c r="BO94" i="22"/>
  <c r="BO96" i="22" s="1"/>
  <c r="BO106" i="22" s="1"/>
  <c r="BO68" i="22"/>
  <c r="BO76" i="22" s="1"/>
  <c r="BN72" i="22"/>
  <c r="BN94" i="22"/>
  <c r="BN96" i="22" s="1"/>
  <c r="BN106" i="22" s="1"/>
  <c r="BN104" i="22" s="1"/>
  <c r="BN68" i="22"/>
  <c r="BN76" i="22" s="1"/>
  <c r="BN74" i="22" s="1"/>
  <c r="BN95" i="22"/>
  <c r="BN99" i="22" s="1"/>
  <c r="BD51" i="22"/>
  <c r="BD49" i="22"/>
  <c r="BD18" i="22"/>
  <c r="BD50" i="22"/>
  <c r="BD17" i="22"/>
  <c r="BD24" i="22" s="1"/>
  <c r="BC52" i="22"/>
  <c r="BC56" i="22"/>
  <c r="BC20" i="22"/>
  <c r="BC22" i="22"/>
  <c r="BC64" i="22" s="1"/>
  <c r="BC80" i="22"/>
  <c r="BC84" i="22" s="1"/>
  <c r="BC86" i="22" s="1"/>
  <c r="BC82" i="22"/>
  <c r="BB60" i="22"/>
  <c r="BB58" i="22" s="1"/>
  <c r="BB112" i="22"/>
  <c r="BB118" i="22"/>
  <c r="BB115" i="22"/>
  <c r="BB66" i="22"/>
  <c r="BB67" i="22"/>
  <c r="BB70" i="22" s="1"/>
  <c r="BB69" i="22"/>
  <c r="BB97" i="22" s="1"/>
  <c r="BB92" i="22"/>
  <c r="BB95" i="22" s="1"/>
  <c r="BB99" i="22" s="1"/>
  <c r="BA66" i="22"/>
  <c r="BA67" i="22"/>
  <c r="BA70" i="22" s="1"/>
  <c r="BA71" i="22" s="1"/>
  <c r="BB71" i="22" s="1"/>
  <c r="BA92" i="22"/>
  <c r="BA69" i="22"/>
  <c r="BA97" i="22" s="1"/>
  <c r="AY105" i="22"/>
  <c r="AY73" i="22"/>
  <c r="AY102" i="22"/>
  <c r="AY100" i="22"/>
  <c r="AY101" i="22"/>
  <c r="AZ101" i="22" s="1"/>
  <c r="BA81" i="22"/>
  <c r="BA91" i="22" s="1"/>
  <c r="BA89" i="22" s="1"/>
  <c r="BA87" i="22"/>
  <c r="BC26" i="22"/>
  <c r="BB79" i="22"/>
  <c r="AO26" i="22"/>
  <c r="AN79" i="22"/>
  <c r="AM87" i="22"/>
  <c r="AM81" i="22"/>
  <c r="AM91" i="22" s="1"/>
  <c r="AM89" i="22" s="1"/>
  <c r="AP51" i="22"/>
  <c r="AP49" i="22"/>
  <c r="AP17" i="22"/>
  <c r="AP24" i="22" s="1"/>
  <c r="AP18" i="22"/>
  <c r="AO52" i="22"/>
  <c r="AO56" i="22"/>
  <c r="AO20" i="22"/>
  <c r="AO22" i="22"/>
  <c r="AO64" i="22" s="1"/>
  <c r="AO82" i="22"/>
  <c r="AO80" i="22"/>
  <c r="AO84" i="22" s="1"/>
  <c r="AO86" i="22" s="1"/>
  <c r="AN66" i="22"/>
  <c r="AN67" i="22"/>
  <c r="AN70" i="22" s="1"/>
  <c r="AN71" i="22" s="1"/>
  <c r="AN69" i="22"/>
  <c r="AN97" i="22" s="1"/>
  <c r="AN92" i="22"/>
  <c r="AN95" i="22" s="1"/>
  <c r="AN99" i="22" s="1"/>
  <c r="AN60" i="22"/>
  <c r="AN58" i="22" s="1"/>
  <c r="AN118" i="22"/>
  <c r="AN112" i="22"/>
  <c r="AN115" i="22"/>
  <c r="AM94" i="22"/>
  <c r="AM96" i="22" s="1"/>
  <c r="AM106" i="22" s="1"/>
  <c r="AM104" i="22" s="1"/>
  <c r="AM68" i="22"/>
  <c r="AM76" i="22" s="1"/>
  <c r="AM74" i="22" s="1"/>
  <c r="AM95" i="22"/>
  <c r="AM99" i="22" s="1"/>
  <c r="AA26" i="22"/>
  <c r="Z79" i="22"/>
  <c r="Y81" i="22"/>
  <c r="Y91" i="22" s="1"/>
  <c r="Y89" i="22" s="1"/>
  <c r="Y87" i="22"/>
  <c r="AB35" i="22"/>
  <c r="AB38" i="22" s="1"/>
  <c r="AB39" i="22" s="1"/>
  <c r="AB33" i="22"/>
  <c r="AB51" i="22"/>
  <c r="AB49" i="22"/>
  <c r="AB17" i="22"/>
  <c r="AB24" i="22" s="1"/>
  <c r="AB18" i="22"/>
  <c r="AA52" i="22"/>
  <c r="AA56" i="22"/>
  <c r="AA80" i="22"/>
  <c r="AA84" i="22" s="1"/>
  <c r="AA86" i="22" s="1"/>
  <c r="AA82" i="22"/>
  <c r="AA20" i="22"/>
  <c r="AA22" i="22"/>
  <c r="AA64" i="22" s="1"/>
  <c r="AA36" i="22"/>
  <c r="AA44" i="22" s="1"/>
  <c r="AA42" i="22" s="1"/>
  <c r="AA40" i="22"/>
  <c r="Z66" i="22"/>
  <c r="Z67" i="22"/>
  <c r="Z70" i="22" s="1"/>
  <c r="Z71" i="22" s="1"/>
  <c r="Z92" i="22"/>
  <c r="Z95" i="22" s="1"/>
  <c r="Z99" i="22" s="1"/>
  <c r="Z69" i="22"/>
  <c r="Z97" i="22" s="1"/>
  <c r="Z60" i="22"/>
  <c r="Z112" i="22"/>
  <c r="Z115" i="22"/>
  <c r="Z118" i="22"/>
  <c r="Y94" i="22"/>
  <c r="Y96" i="22" s="1"/>
  <c r="Y106" i="22" s="1"/>
  <c r="Y68" i="22"/>
  <c r="Y76" i="22" s="1"/>
  <c r="W101" i="22"/>
  <c r="W100" i="22"/>
  <c r="M26" i="22"/>
  <c r="L79" i="22"/>
  <c r="K81" i="22"/>
  <c r="K91" i="22" s="1"/>
  <c r="K89" i="22" s="1"/>
  <c r="K87" i="22"/>
  <c r="N35" i="22"/>
  <c r="N38" i="22" s="1"/>
  <c r="N39" i="22" s="1"/>
  <c r="N33" i="22"/>
  <c r="N51" i="22"/>
  <c r="N49" i="22"/>
  <c r="N17" i="22"/>
  <c r="N24" i="22" s="1"/>
  <c r="N18" i="22"/>
  <c r="M52" i="22"/>
  <c r="M56" i="22"/>
  <c r="M82" i="22"/>
  <c r="M80" i="22"/>
  <c r="M84" i="22" s="1"/>
  <c r="M86" i="22" s="1"/>
  <c r="M20" i="22"/>
  <c r="M22" i="22" s="1"/>
  <c r="M64" i="22" s="1"/>
  <c r="M36" i="22"/>
  <c r="M44" i="22" s="1"/>
  <c r="M42" i="22" s="1"/>
  <c r="M40" i="22"/>
  <c r="L66" i="22"/>
  <c r="L67" i="22"/>
  <c r="L70" i="22" s="1"/>
  <c r="L71" i="22" s="1"/>
  <c r="L69" i="22"/>
  <c r="L97" i="22" s="1"/>
  <c r="L92" i="22"/>
  <c r="L95" i="22" s="1"/>
  <c r="L99" i="22" s="1"/>
  <c r="L60" i="22"/>
  <c r="L58" i="22" s="1"/>
  <c r="L118" i="22"/>
  <c r="L112" i="22"/>
  <c r="L115" i="22"/>
  <c r="K94" i="22"/>
  <c r="K96" i="22" s="1"/>
  <c r="K106" i="22" s="1"/>
  <c r="K68" i="22"/>
  <c r="K76" i="22" s="1"/>
  <c r="J94" i="22"/>
  <c r="J96" i="22" s="1"/>
  <c r="J106" i="22" s="1"/>
  <c r="J104" i="22" s="1"/>
  <c r="J72" i="22"/>
  <c r="J68" i="22"/>
  <c r="J76" i="22" s="1"/>
  <c r="J74" i="22" s="1"/>
  <c r="J95" i="22"/>
  <c r="J99" i="22" s="1"/>
  <c r="BR37" i="22"/>
  <c r="BR32" i="22" s="1"/>
  <c r="BR34" i="22" s="1"/>
  <c r="BQ32" i="22"/>
  <c r="BP34" i="22"/>
  <c r="BP35" i="22"/>
  <c r="BP38" i="22" s="1"/>
  <c r="BP39" i="22" s="1"/>
  <c r="BO40" i="22"/>
  <c r="BO36" i="22"/>
  <c r="BO44" i="22" s="1"/>
  <c r="BO42" i="22" s="1"/>
  <c r="BD37" i="22"/>
  <c r="BD32" i="22" s="1"/>
  <c r="BD34" i="22" s="1"/>
  <c r="BC32" i="22"/>
  <c r="BB34" i="22"/>
  <c r="BB35" i="22"/>
  <c r="BB38" i="22" s="1"/>
  <c r="BB39" i="22" s="1"/>
  <c r="BA40" i="22"/>
  <c r="BA36" i="22"/>
  <c r="BA44" i="22" s="1"/>
  <c r="BA42" i="22" s="1"/>
  <c r="AP33" i="22"/>
  <c r="AP35" i="22"/>
  <c r="AP38" i="22" s="1"/>
  <c r="Y60" i="22"/>
  <c r="Y58" i="22" s="1"/>
  <c r="Y118" i="22"/>
  <c r="Y112" i="22"/>
  <c r="Y115" i="22"/>
  <c r="X94" i="22"/>
  <c r="X96" i="22" s="1"/>
  <c r="X106" i="22" s="1"/>
  <c r="X104" i="22" s="1"/>
  <c r="X68" i="22"/>
  <c r="X76" i="22" s="1"/>
  <c r="X74" i="22" s="1"/>
  <c r="AN40" i="22"/>
  <c r="AN36" i="22"/>
  <c r="AN44" i="22" s="1"/>
  <c r="AN42" i="22" s="1"/>
  <c r="AZ104" i="22"/>
  <c r="AZ74" i="22"/>
  <c r="AL104" i="22"/>
  <c r="AL74" i="22"/>
  <c r="Z42" i="22"/>
  <c r="K58" i="22"/>
  <c r="AO35" i="22"/>
  <c r="AO38" i="22" s="1"/>
  <c r="AO39" i="22" s="1"/>
  <c r="AO34" i="22"/>
  <c r="V102" i="22"/>
  <c r="W72" i="22"/>
  <c r="X72" i="22" s="1"/>
  <c r="AK105" i="22"/>
  <c r="AK102" i="22"/>
  <c r="AL72" i="22"/>
  <c r="AM72" i="22" s="1"/>
  <c r="AM102" i="22" s="1"/>
  <c r="AK75" i="22"/>
  <c r="X95" i="22"/>
  <c r="X99" i="22" s="1"/>
  <c r="BM75" i="22"/>
  <c r="I105" i="22"/>
  <c r="BM105" i="22"/>
  <c r="I75" i="22"/>
  <c r="BM102" i="22"/>
  <c r="BM73" i="22"/>
  <c r="I102" i="22"/>
  <c r="AY101" i="18"/>
  <c r="AZ101" i="18" s="1"/>
  <c r="BA101" i="18" s="1"/>
  <c r="BP66" i="18"/>
  <c r="BP69" i="18"/>
  <c r="BP97" i="18" s="1"/>
  <c r="BP67" i="18"/>
  <c r="BP70" i="18" s="1"/>
  <c r="BP71" i="18" s="1"/>
  <c r="BP92" i="18"/>
  <c r="BP95" i="18" s="1"/>
  <c r="BP99" i="18" s="1"/>
  <c r="BP60" i="18"/>
  <c r="BP58" i="18" s="1"/>
  <c r="BP115" i="18"/>
  <c r="BP118" i="18"/>
  <c r="BP112" i="18"/>
  <c r="BQ80" i="18"/>
  <c r="BQ84" i="18" s="1"/>
  <c r="BQ82" i="18"/>
  <c r="BQ20" i="18"/>
  <c r="BQ22" i="18"/>
  <c r="BQ64" i="18" s="1"/>
  <c r="BR17" i="18"/>
  <c r="BR24" i="18" s="1"/>
  <c r="BR18" i="18"/>
  <c r="BR33" i="18"/>
  <c r="BR35" i="18"/>
  <c r="BR38" i="18" s="1"/>
  <c r="BR39" i="18" s="1"/>
  <c r="BR49" i="18"/>
  <c r="BR51" i="18"/>
  <c r="BO86" i="18"/>
  <c r="BP86" i="18" s="1"/>
  <c r="BQ86" i="18" s="1"/>
  <c r="BO94" i="18"/>
  <c r="BO96" i="18" s="1"/>
  <c r="BO106" i="18" s="1"/>
  <c r="BO68" i="18"/>
  <c r="BO76" i="18" s="1"/>
  <c r="BN68" i="18"/>
  <c r="BN76" i="18" s="1"/>
  <c r="BN74" i="18" s="1"/>
  <c r="BN94" i="18"/>
  <c r="BN96" i="18" s="1"/>
  <c r="BN106" i="18" s="1"/>
  <c r="BN104" i="18" s="1"/>
  <c r="BN72" i="18"/>
  <c r="BN95" i="18"/>
  <c r="BN99" i="18" s="1"/>
  <c r="BO81" i="18"/>
  <c r="BO91" i="18" s="1"/>
  <c r="BO89" i="18" s="1"/>
  <c r="BO87" i="18"/>
  <c r="BQ26" i="18"/>
  <c r="BP79" i="18"/>
  <c r="BO58" i="18"/>
  <c r="BQ34" i="18"/>
  <c r="BQ50" i="18"/>
  <c r="BM75" i="18"/>
  <c r="BM105" i="18"/>
  <c r="BM102" i="18"/>
  <c r="BA81" i="18"/>
  <c r="BA91" i="18" s="1"/>
  <c r="BA89" i="18" s="1"/>
  <c r="BA87" i="18"/>
  <c r="BB79" i="18"/>
  <c r="BC26" i="18"/>
  <c r="BA68" i="18"/>
  <c r="BA76" i="18" s="1"/>
  <c r="BA74" i="18" s="1"/>
  <c r="BA72" i="18"/>
  <c r="BA102" i="18" s="1"/>
  <c r="BA94" i="18"/>
  <c r="BA96" i="18" s="1"/>
  <c r="BA106" i="18" s="1"/>
  <c r="BA104" i="18" s="1"/>
  <c r="BD33" i="18"/>
  <c r="BD35" i="18"/>
  <c r="BD38" i="18" s="1"/>
  <c r="BD39" i="18" s="1"/>
  <c r="BD18" i="18"/>
  <c r="BD34" i="18"/>
  <c r="BD50" i="18"/>
  <c r="BD17" i="18"/>
  <c r="BD24" i="18" s="1"/>
  <c r="BD49" i="18"/>
  <c r="BD51" i="18"/>
  <c r="BC80" i="18"/>
  <c r="BC84" i="18" s="1"/>
  <c r="BC86" i="18" s="1"/>
  <c r="BC82" i="18"/>
  <c r="BC20" i="18"/>
  <c r="BC22" i="18" s="1"/>
  <c r="BC64" i="18" s="1"/>
  <c r="BC36" i="18"/>
  <c r="BC44" i="18" s="1"/>
  <c r="BC42" i="18" s="1"/>
  <c r="BC40" i="18"/>
  <c r="BC52" i="18"/>
  <c r="BC56" i="18"/>
  <c r="BB66" i="18"/>
  <c r="BB67" i="18"/>
  <c r="BB70" i="18" s="1"/>
  <c r="BB71" i="18" s="1"/>
  <c r="BB69" i="18"/>
  <c r="BB97" i="18" s="1"/>
  <c r="BB92" i="18"/>
  <c r="BB95" i="18" s="1"/>
  <c r="BB99" i="18" s="1"/>
  <c r="BB60" i="18"/>
  <c r="BB58" i="18" s="1"/>
  <c r="BB112" i="18"/>
  <c r="BB115" i="18"/>
  <c r="BB118" i="18"/>
  <c r="AY73" i="18"/>
  <c r="AY102" i="18"/>
  <c r="AZ74" i="18"/>
  <c r="AZ104" i="18"/>
  <c r="AY105" i="18"/>
  <c r="AY75" i="18"/>
  <c r="AN79" i="18"/>
  <c r="AO26" i="18"/>
  <c r="AM87" i="18"/>
  <c r="AM81" i="18"/>
  <c r="AM91" i="18" s="1"/>
  <c r="AM89" i="18" s="1"/>
  <c r="AM68" i="18"/>
  <c r="AM76" i="18" s="1"/>
  <c r="AM94" i="18"/>
  <c r="AM96" i="18" s="1"/>
  <c r="AM106" i="18" s="1"/>
  <c r="AP33" i="18"/>
  <c r="AP35" i="18"/>
  <c r="AP38" i="18" s="1"/>
  <c r="AP39" i="18" s="1"/>
  <c r="AP49" i="18"/>
  <c r="AP51" i="18"/>
  <c r="AP17" i="18"/>
  <c r="AP24" i="18" s="1"/>
  <c r="AP18" i="18"/>
  <c r="AO82" i="18"/>
  <c r="AO80" i="18"/>
  <c r="AO84" i="18" s="1"/>
  <c r="AO86" i="18" s="1"/>
  <c r="AO20" i="18"/>
  <c r="AO22" i="18"/>
  <c r="AO64" i="18" s="1"/>
  <c r="AN66" i="18"/>
  <c r="AN92" i="18"/>
  <c r="AN95" i="18" s="1"/>
  <c r="AN99" i="18" s="1"/>
  <c r="AN67" i="18"/>
  <c r="AN70" i="18" s="1"/>
  <c r="AN71" i="18" s="1"/>
  <c r="AN69" i="18"/>
  <c r="AN97" i="18" s="1"/>
  <c r="AN60" i="18"/>
  <c r="AN58" i="18" s="1"/>
  <c r="AN118" i="18"/>
  <c r="AN112" i="18"/>
  <c r="AN115" i="18"/>
  <c r="AL72" i="18"/>
  <c r="AL94" i="18"/>
  <c r="AL96" i="18" s="1"/>
  <c r="AL106" i="18" s="1"/>
  <c r="AL104" i="18" s="1"/>
  <c r="AL68" i="18"/>
  <c r="AL76" i="18" s="1"/>
  <c r="AL74" i="18" s="1"/>
  <c r="AL95" i="18"/>
  <c r="AL99" i="18" s="1"/>
  <c r="AK73" i="18"/>
  <c r="AK102" i="18"/>
  <c r="AO34" i="18"/>
  <c r="AO50" i="18"/>
  <c r="AK105" i="18"/>
  <c r="AK75" i="18"/>
  <c r="AA26" i="18"/>
  <c r="Z79" i="18"/>
  <c r="Y81" i="18"/>
  <c r="Y91" i="18" s="1"/>
  <c r="Y89" i="18" s="1"/>
  <c r="Y87" i="18"/>
  <c r="Z112" i="18"/>
  <c r="Z118" i="18"/>
  <c r="Z60" i="18"/>
  <c r="Z58" i="18" s="1"/>
  <c r="Z115" i="18"/>
  <c r="Z66" i="18"/>
  <c r="Z67" i="18"/>
  <c r="Z70" i="18" s="1"/>
  <c r="Z71" i="18" s="1"/>
  <c r="Z69" i="18"/>
  <c r="Z97" i="18" s="1"/>
  <c r="Z92" i="18"/>
  <c r="AB18" i="18"/>
  <c r="AB34" i="18"/>
  <c r="AB50" i="18"/>
  <c r="AB17" i="18"/>
  <c r="AB24" i="18" s="1"/>
  <c r="AB33" i="18"/>
  <c r="AB35" i="18"/>
  <c r="AB38" i="18" s="1"/>
  <c r="AB39" i="18" s="1"/>
  <c r="AB49" i="18"/>
  <c r="AB51" i="18"/>
  <c r="AA80" i="18"/>
  <c r="AA84" i="18" s="1"/>
  <c r="AA82" i="18"/>
  <c r="AA36" i="18"/>
  <c r="AA44" i="18" s="1"/>
  <c r="AA42" i="18" s="1"/>
  <c r="AA40" i="18"/>
  <c r="AA20" i="18"/>
  <c r="AA22" i="18" s="1"/>
  <c r="AA64" i="18" s="1"/>
  <c r="AA52" i="18"/>
  <c r="AA56" i="18"/>
  <c r="Y94" i="18"/>
  <c r="Y96" i="18" s="1"/>
  <c r="Y106" i="18" s="1"/>
  <c r="Y104" i="18" s="1"/>
  <c r="Y68" i="18"/>
  <c r="Y76" i="18" s="1"/>
  <c r="Y74" i="18" s="1"/>
  <c r="W100" i="18"/>
  <c r="W101" i="18"/>
  <c r="X101" i="18" s="1"/>
  <c r="Y101" i="18" s="1"/>
  <c r="Z86" i="18"/>
  <c r="AA86" i="18" s="1"/>
  <c r="X104" i="18"/>
  <c r="X74" i="18"/>
  <c r="W102" i="18"/>
  <c r="X72" i="18"/>
  <c r="Y72" i="18" s="1"/>
  <c r="Y102" i="18" s="1"/>
  <c r="W103" i="18"/>
  <c r="M26" i="18"/>
  <c r="L79" i="18"/>
  <c r="K81" i="18"/>
  <c r="K91" i="18" s="1"/>
  <c r="K89" i="18" s="1"/>
  <c r="K87" i="18"/>
  <c r="M20" i="18"/>
  <c r="M22" i="18"/>
  <c r="M64" i="18" s="1"/>
  <c r="M36" i="18"/>
  <c r="M44" i="18" s="1"/>
  <c r="M80" i="18"/>
  <c r="M84" i="18" s="1"/>
  <c r="M86" i="18" s="1"/>
  <c r="M82" i="18"/>
  <c r="M52" i="18"/>
  <c r="N33" i="18"/>
  <c r="N35" i="18"/>
  <c r="N38" i="18" s="1"/>
  <c r="N39" i="18" s="1"/>
  <c r="N49" i="18"/>
  <c r="N51" i="18"/>
  <c r="N18" i="18"/>
  <c r="N17" i="18"/>
  <c r="N24" i="18" s="1"/>
  <c r="N34" i="18"/>
  <c r="N50" i="18"/>
  <c r="L64" i="18"/>
  <c r="K94" i="18"/>
  <c r="K96" i="18" s="1"/>
  <c r="K106" i="18" s="1"/>
  <c r="K104" i="18" s="1"/>
  <c r="K68" i="18"/>
  <c r="K76" i="18" s="1"/>
  <c r="K74" i="18" s="1"/>
  <c r="H102" i="18"/>
  <c r="I72" i="18"/>
  <c r="I94" i="18"/>
  <c r="I96" i="18" s="1"/>
  <c r="I106" i="18" s="1"/>
  <c r="I68" i="18"/>
  <c r="I76" i="18" s="1"/>
  <c r="I98" i="18"/>
  <c r="I93" i="18"/>
  <c r="I9" i="18" s="1"/>
  <c r="G8" i="21" s="1"/>
  <c r="I95" i="18"/>
  <c r="I99" i="18" s="1"/>
  <c r="K118" i="18"/>
  <c r="K60" i="18"/>
  <c r="K58" i="18" s="1"/>
  <c r="K112" i="18"/>
  <c r="K115" i="18"/>
  <c r="L40" i="18"/>
  <c r="M40" i="18" s="1"/>
  <c r="L36" i="18"/>
  <c r="L44" i="18" s="1"/>
  <c r="L42" i="18" s="1"/>
  <c r="L56" i="18"/>
  <c r="M56" i="18" s="1"/>
  <c r="L52" i="18"/>
  <c r="H102" i="36"/>
  <c r="J101" i="36"/>
  <c r="N77" i="36"/>
  <c r="N78" i="36" s="1"/>
  <c r="N25" i="36"/>
  <c r="K101" i="36"/>
  <c r="M42" i="36"/>
  <c r="N7" i="36"/>
  <c r="N20" i="36"/>
  <c r="N21" i="36" s="1"/>
  <c r="I72" i="36"/>
  <c r="N5" i="36"/>
  <c r="L112" i="36"/>
  <c r="L118" i="36"/>
  <c r="L115" i="36"/>
  <c r="L60" i="36"/>
  <c r="L58" i="36" s="1"/>
  <c r="N34" i="36"/>
  <c r="N50" i="36"/>
  <c r="M82" i="36"/>
  <c r="M80" i="36"/>
  <c r="M84" i="36" s="1"/>
  <c r="M86" i="36" s="1"/>
  <c r="K87" i="36"/>
  <c r="K81" i="36"/>
  <c r="K91" i="36" s="1"/>
  <c r="K89" i="36" s="1"/>
  <c r="N110" i="36"/>
  <c r="N111" i="36" s="1"/>
  <c r="N113" i="36"/>
  <c r="N114" i="36" s="1"/>
  <c r="N116" i="36"/>
  <c r="N117" i="36" s="1"/>
  <c r="N54" i="36"/>
  <c r="N55" i="36" s="1"/>
  <c r="K68" i="36"/>
  <c r="K76" i="36" s="1"/>
  <c r="K74" i="36" s="1"/>
  <c r="K96" i="36"/>
  <c r="K106" i="36" s="1"/>
  <c r="K104" i="36" s="1"/>
  <c r="L69" i="36"/>
  <c r="L97" i="36" s="1"/>
  <c r="L67" i="36"/>
  <c r="L70" i="36" s="1"/>
  <c r="L71" i="36" s="1"/>
  <c r="L66" i="36"/>
  <c r="L94" i="36" s="1"/>
  <c r="N9" i="36"/>
  <c r="M26" i="36"/>
  <c r="M79" i="36" s="1"/>
  <c r="M118" i="36"/>
  <c r="M112" i="36"/>
  <c r="M115" i="36"/>
  <c r="M60" i="36"/>
  <c r="K40" i="13"/>
  <c r="K39" i="13"/>
  <c r="L37" i="13"/>
  <c r="J34" i="13"/>
  <c r="J33" i="13"/>
  <c r="K31" i="13"/>
  <c r="K28" i="13"/>
  <c r="K27" i="13"/>
  <c r="L25" i="13"/>
  <c r="L19" i="13"/>
  <c r="K22" i="13"/>
  <c r="K21" i="13"/>
  <c r="K13" i="13"/>
  <c r="J16" i="13"/>
  <c r="J15" i="13"/>
  <c r="AM104" i="35" l="1"/>
  <c r="BA102" i="35"/>
  <c r="AP39" i="35"/>
  <c r="BR54" i="35"/>
  <c r="BR55" i="35" s="1"/>
  <c r="BR110" i="35"/>
  <c r="BR111" i="35" s="1"/>
  <c r="BR113" i="35"/>
  <c r="BR114" i="35" s="1"/>
  <c r="BR116" i="35"/>
  <c r="BR117" i="35" s="1"/>
  <c r="BR25" i="35"/>
  <c r="BR77" i="35"/>
  <c r="BR19" i="35"/>
  <c r="BR20" i="35"/>
  <c r="BR21" i="35" s="1"/>
  <c r="BR22" i="35"/>
  <c r="BR36" i="35"/>
  <c r="BR44" i="35" s="1"/>
  <c r="BR52" i="35"/>
  <c r="BR56" i="35"/>
  <c r="BR57" i="35" s="1"/>
  <c r="BQ66" i="35"/>
  <c r="BQ67" i="35"/>
  <c r="BQ70" i="35" s="1"/>
  <c r="BQ71" i="35" s="1"/>
  <c r="BQ69" i="35"/>
  <c r="BQ97" i="35" s="1"/>
  <c r="BQ92" i="35"/>
  <c r="BQ95" i="35" s="1"/>
  <c r="BQ99" i="35" s="1"/>
  <c r="BQ60" i="35"/>
  <c r="BQ58" i="35" s="1"/>
  <c r="BQ112" i="35"/>
  <c r="BQ115" i="35"/>
  <c r="BQ118" i="35"/>
  <c r="BP94" i="35"/>
  <c r="BP96" i="35" s="1"/>
  <c r="BP106" i="35" s="1"/>
  <c r="BP68" i="35"/>
  <c r="BP76" i="35" s="1"/>
  <c r="BO94" i="35"/>
  <c r="BO96" i="35" s="1"/>
  <c r="BO106" i="35" s="1"/>
  <c r="BO104" i="35" s="1"/>
  <c r="BO72" i="35"/>
  <c r="BP72" i="35" s="1"/>
  <c r="BO68" i="35"/>
  <c r="BO76" i="35" s="1"/>
  <c r="BO74" i="35" s="1"/>
  <c r="BO95" i="35"/>
  <c r="BO99" i="35" s="1"/>
  <c r="BM103" i="35"/>
  <c r="BP81" i="35"/>
  <c r="BP91" i="35" s="1"/>
  <c r="BP89" i="35" s="1"/>
  <c r="BP87" i="35"/>
  <c r="BR26" i="35"/>
  <c r="BR79" i="35" s="1"/>
  <c r="BQ79" i="35"/>
  <c r="BD54" i="35"/>
  <c r="BD55" i="35" s="1"/>
  <c r="BD110" i="35"/>
  <c r="BD111" i="35" s="1"/>
  <c r="BD113" i="35"/>
  <c r="BD114" i="35" s="1"/>
  <c r="BD116" i="35"/>
  <c r="BD117" i="35" s="1"/>
  <c r="BD25" i="35"/>
  <c r="BD77" i="35"/>
  <c r="BD19" i="35"/>
  <c r="BD20" i="35"/>
  <c r="BD21" i="35" s="1"/>
  <c r="BD22" i="35"/>
  <c r="BD52" i="35"/>
  <c r="BD56" i="35"/>
  <c r="BD57" i="35" s="1"/>
  <c r="BD36" i="35"/>
  <c r="BD44" i="35" s="1"/>
  <c r="BC66" i="35"/>
  <c r="BC67" i="35"/>
  <c r="BC70" i="35" s="1"/>
  <c r="BC71" i="35" s="1"/>
  <c r="BC69" i="35"/>
  <c r="BC97" i="35" s="1"/>
  <c r="BC92" i="35"/>
  <c r="BC95" i="35" s="1"/>
  <c r="BC99" i="35" s="1"/>
  <c r="BC60" i="35"/>
  <c r="BC58" i="35" s="1"/>
  <c r="BC112" i="35"/>
  <c r="BC115" i="35"/>
  <c r="BC118" i="35"/>
  <c r="BB94" i="35"/>
  <c r="BB96" i="35" s="1"/>
  <c r="BB106" i="35" s="1"/>
  <c r="BB104" i="35" s="1"/>
  <c r="BB72" i="35"/>
  <c r="BB68" i="35"/>
  <c r="BB76" i="35" s="1"/>
  <c r="BB74" i="35" s="1"/>
  <c r="AZ102" i="35"/>
  <c r="AZ101" i="35"/>
  <c r="BA101" i="35" s="1"/>
  <c r="BB101" i="35" s="1"/>
  <c r="BC101" i="35" s="1"/>
  <c r="BD26" i="35"/>
  <c r="BD79" i="35" s="1"/>
  <c r="BC79" i="35"/>
  <c r="BB81" i="35"/>
  <c r="BB91" i="35" s="1"/>
  <c r="BB89" i="35" s="1"/>
  <c r="BB87" i="35"/>
  <c r="AN87" i="35"/>
  <c r="AN81" i="35"/>
  <c r="AN91" i="35" s="1"/>
  <c r="AN89" i="35" s="1"/>
  <c r="AP26" i="35"/>
  <c r="AP79" i="35" s="1"/>
  <c r="AO79" i="35"/>
  <c r="AP54" i="35"/>
  <c r="AP55" i="35" s="1"/>
  <c r="AP110" i="35"/>
  <c r="AP111" i="35" s="1"/>
  <c r="AP113" i="35"/>
  <c r="AP114" i="35" s="1"/>
  <c r="AP116" i="35"/>
  <c r="AP117" i="35" s="1"/>
  <c r="AP25" i="35"/>
  <c r="AP77" i="35"/>
  <c r="AP19" i="35"/>
  <c r="AP20" i="35"/>
  <c r="AP21" i="35" s="1"/>
  <c r="AP22" i="35"/>
  <c r="AP36" i="35"/>
  <c r="AP44" i="35" s="1"/>
  <c r="AP52" i="35"/>
  <c r="AP56" i="35"/>
  <c r="AP57" i="35" s="1"/>
  <c r="AO66" i="35"/>
  <c r="AO67" i="35"/>
  <c r="AO70" i="35" s="1"/>
  <c r="AO71" i="35" s="1"/>
  <c r="AO69" i="35"/>
  <c r="AO97" i="35" s="1"/>
  <c r="AO92" i="35"/>
  <c r="AO95" i="35" s="1"/>
  <c r="AO99" i="35" s="1"/>
  <c r="AO60" i="35"/>
  <c r="AO58" i="35" s="1"/>
  <c r="AO112" i="35"/>
  <c r="AO115" i="35"/>
  <c r="AO118" i="35"/>
  <c r="AN94" i="35"/>
  <c r="AN96" i="35" s="1"/>
  <c r="AN106" i="35" s="1"/>
  <c r="AN104" i="35" s="1"/>
  <c r="AN68" i="35"/>
  <c r="AN76" i="35" s="1"/>
  <c r="AN74" i="35" s="1"/>
  <c r="AL101" i="35"/>
  <c r="AM101" i="35" s="1"/>
  <c r="AN101" i="35" s="1"/>
  <c r="AO101" i="35" s="1"/>
  <c r="AB26" i="35"/>
  <c r="AB79" i="35" s="1"/>
  <c r="AA79" i="35"/>
  <c r="Z81" i="35"/>
  <c r="Z91" i="35" s="1"/>
  <c r="Z89" i="35" s="1"/>
  <c r="Z87" i="35"/>
  <c r="AB54" i="35"/>
  <c r="AB55" i="35" s="1"/>
  <c r="AB110" i="35"/>
  <c r="AB111" i="35" s="1"/>
  <c r="AB113" i="35"/>
  <c r="AB114" i="35" s="1"/>
  <c r="AB116" i="35"/>
  <c r="AB117" i="35" s="1"/>
  <c r="AB25" i="35"/>
  <c r="AB77" i="35"/>
  <c r="AB19" i="35"/>
  <c r="AB20" i="35"/>
  <c r="AB21" i="35" s="1"/>
  <c r="AB22" i="35"/>
  <c r="AB52" i="35"/>
  <c r="AB56" i="35"/>
  <c r="AB57" i="35" s="1"/>
  <c r="AB36" i="35"/>
  <c r="AB44" i="35" s="1"/>
  <c r="AB42" i="35" s="1"/>
  <c r="AB43" i="35" s="1"/>
  <c r="AB40" i="35"/>
  <c r="AB41" i="35" s="1"/>
  <c r="AA66" i="35"/>
  <c r="AA67" i="35"/>
  <c r="AA70" i="35" s="1"/>
  <c r="AA71" i="35" s="1"/>
  <c r="AA69" i="35"/>
  <c r="AA97" i="35" s="1"/>
  <c r="AA92" i="35"/>
  <c r="AA95" i="35" s="1"/>
  <c r="AA99" i="35" s="1"/>
  <c r="AA60" i="35"/>
  <c r="AA58" i="35" s="1"/>
  <c r="AA112" i="35"/>
  <c r="AA115" i="35"/>
  <c r="AA118" i="35"/>
  <c r="Z94" i="35"/>
  <c r="Z96" i="35" s="1"/>
  <c r="Z106" i="35" s="1"/>
  <c r="Z104" i="35" s="1"/>
  <c r="Z68" i="35"/>
  <c r="Z76" i="35" s="1"/>
  <c r="Z74" i="35" s="1"/>
  <c r="X101" i="35"/>
  <c r="Y101" i="35" s="1"/>
  <c r="Z101" i="35" s="1"/>
  <c r="AA101" i="35" s="1"/>
  <c r="N54" i="35"/>
  <c r="N55" i="35" s="1"/>
  <c r="N110" i="35"/>
  <c r="N111" i="35" s="1"/>
  <c r="N113" i="35"/>
  <c r="N114" i="35" s="1"/>
  <c r="N116" i="35"/>
  <c r="N117" i="35" s="1"/>
  <c r="N25" i="35"/>
  <c r="N77" i="35"/>
  <c r="N19" i="35"/>
  <c r="N20" i="35"/>
  <c r="N21" i="35" s="1"/>
  <c r="N22" i="35"/>
  <c r="N52" i="35"/>
  <c r="N56" i="35"/>
  <c r="N57" i="35" s="1"/>
  <c r="N36" i="35"/>
  <c r="N44" i="35" s="1"/>
  <c r="N42" i="35" s="1"/>
  <c r="N43" i="35" s="1"/>
  <c r="N40" i="35"/>
  <c r="N41" i="35" s="1"/>
  <c r="M66" i="35"/>
  <c r="M67" i="35"/>
  <c r="M70" i="35" s="1"/>
  <c r="M71" i="35" s="1"/>
  <c r="M69" i="35"/>
  <c r="M97" i="35" s="1"/>
  <c r="M92" i="35"/>
  <c r="M95" i="35" s="1"/>
  <c r="M99" i="35" s="1"/>
  <c r="M60" i="35"/>
  <c r="M58" i="35" s="1"/>
  <c r="M112" i="35"/>
  <c r="M115" i="35"/>
  <c r="M118" i="35"/>
  <c r="L94" i="35"/>
  <c r="L96" i="35" s="1"/>
  <c r="L106" i="35" s="1"/>
  <c r="L104" i="35" s="1"/>
  <c r="L68" i="35"/>
  <c r="L76" i="35" s="1"/>
  <c r="L74" i="35" s="1"/>
  <c r="J101" i="35"/>
  <c r="K101" i="35" s="1"/>
  <c r="L101" i="35" s="1"/>
  <c r="M101" i="35" s="1"/>
  <c r="L81" i="35"/>
  <c r="L91" i="35" s="1"/>
  <c r="L89" i="35" s="1"/>
  <c r="L87" i="35"/>
  <c r="M79" i="35"/>
  <c r="N26" i="35"/>
  <c r="N79" i="35" s="1"/>
  <c r="BQ34" i="35"/>
  <c r="BQ35" i="35"/>
  <c r="BQ38" i="35" s="1"/>
  <c r="BQ39" i="35" s="1"/>
  <c r="BR33" i="35"/>
  <c r="BR35" i="35"/>
  <c r="BR38" i="35" s="1"/>
  <c r="BP40" i="35"/>
  <c r="BP36" i="35"/>
  <c r="BP44" i="35" s="1"/>
  <c r="BP42" i="35" s="1"/>
  <c r="BC34" i="35"/>
  <c r="BC35" i="35"/>
  <c r="BC38" i="35" s="1"/>
  <c r="BC39" i="35" s="1"/>
  <c r="BD33" i="35"/>
  <c r="BD35" i="35"/>
  <c r="BD38" i="35" s="1"/>
  <c r="BB36" i="35"/>
  <c r="BB44" i="35" s="1"/>
  <c r="BB42" i="35" s="1"/>
  <c r="BB40" i="35"/>
  <c r="AK103" i="35"/>
  <c r="W103" i="35"/>
  <c r="AO40" i="35"/>
  <c r="AP40" i="35" s="1"/>
  <c r="AP41" i="35" s="1"/>
  <c r="AO36" i="35"/>
  <c r="AO44" i="35" s="1"/>
  <c r="AO42" i="35" s="1"/>
  <c r="BA104" i="35"/>
  <c r="BA74" i="35"/>
  <c r="AM74" i="35"/>
  <c r="Y74" i="35"/>
  <c r="K74" i="35"/>
  <c r="Y104" i="35"/>
  <c r="K104" i="35"/>
  <c r="AL102" i="35"/>
  <c r="AM72" i="35"/>
  <c r="X102" i="35"/>
  <c r="Y72" i="35"/>
  <c r="J102" i="35"/>
  <c r="K72" i="35"/>
  <c r="BO102" i="34"/>
  <c r="Y102" i="34"/>
  <c r="BR54" i="34"/>
  <c r="BR55" i="34" s="1"/>
  <c r="BR110" i="34"/>
  <c r="BR111" i="34" s="1"/>
  <c r="BR113" i="34"/>
  <c r="BR114" i="34" s="1"/>
  <c r="BR116" i="34"/>
  <c r="BR117" i="34" s="1"/>
  <c r="BR25" i="34"/>
  <c r="BR77" i="34"/>
  <c r="BR19" i="34"/>
  <c r="BR20" i="34"/>
  <c r="BR36" i="34"/>
  <c r="BR44" i="34" s="1"/>
  <c r="BR52" i="34"/>
  <c r="BR56" i="34"/>
  <c r="BR57" i="34" s="1"/>
  <c r="BQ66" i="34"/>
  <c r="BQ67" i="34"/>
  <c r="BQ70" i="34" s="1"/>
  <c r="BQ71" i="34" s="1"/>
  <c r="BQ69" i="34"/>
  <c r="BQ97" i="34" s="1"/>
  <c r="BQ92" i="34"/>
  <c r="BQ95" i="34" s="1"/>
  <c r="BQ99" i="34" s="1"/>
  <c r="BQ60" i="34"/>
  <c r="BQ58" i="34" s="1"/>
  <c r="BQ112" i="34"/>
  <c r="BQ115" i="34"/>
  <c r="BQ118" i="34"/>
  <c r="BP94" i="34"/>
  <c r="BP96" i="34" s="1"/>
  <c r="BP106" i="34" s="1"/>
  <c r="BP104" i="34" s="1"/>
  <c r="BP72" i="34"/>
  <c r="BP68" i="34"/>
  <c r="BP76" i="34" s="1"/>
  <c r="BP74" i="34" s="1"/>
  <c r="BN102" i="34"/>
  <c r="BN101" i="34"/>
  <c r="BO101" i="34" s="1"/>
  <c r="BP101" i="34" s="1"/>
  <c r="BQ101" i="34" s="1"/>
  <c r="BP81" i="34"/>
  <c r="BP91" i="34" s="1"/>
  <c r="BP89" i="34" s="1"/>
  <c r="BP87" i="34"/>
  <c r="BR26" i="34"/>
  <c r="BR79" i="34" s="1"/>
  <c r="BQ79" i="34"/>
  <c r="BD54" i="34"/>
  <c r="BD55" i="34" s="1"/>
  <c r="BD110" i="34"/>
  <c r="BD111" i="34" s="1"/>
  <c r="BD113" i="34"/>
  <c r="BD114" i="34" s="1"/>
  <c r="BD116" i="34"/>
  <c r="BD117" i="34" s="1"/>
  <c r="BD25" i="34"/>
  <c r="BD77" i="34"/>
  <c r="BD19" i="34"/>
  <c r="BD20" i="34"/>
  <c r="BD36" i="34"/>
  <c r="BD44" i="34" s="1"/>
  <c r="BD52" i="34"/>
  <c r="BD56" i="34"/>
  <c r="BD57" i="34" s="1"/>
  <c r="BC66" i="34"/>
  <c r="BC67" i="34"/>
  <c r="BC70" i="34" s="1"/>
  <c r="BC71" i="34" s="1"/>
  <c r="BC69" i="34"/>
  <c r="BC97" i="34" s="1"/>
  <c r="BC92" i="34"/>
  <c r="BC95" i="34" s="1"/>
  <c r="BC99" i="34" s="1"/>
  <c r="BC60" i="34"/>
  <c r="BC58" i="34" s="1"/>
  <c r="BC112" i="34"/>
  <c r="BC115" i="34"/>
  <c r="BC118" i="34"/>
  <c r="BB94" i="34"/>
  <c r="BB96" i="34" s="1"/>
  <c r="BB106" i="34" s="1"/>
  <c r="BB68" i="34"/>
  <c r="BB76" i="34" s="1"/>
  <c r="BA94" i="34"/>
  <c r="BA96" i="34" s="1"/>
  <c r="BA106" i="34" s="1"/>
  <c r="BA104" i="34" s="1"/>
  <c r="BA72" i="34"/>
  <c r="BB72" i="34" s="1"/>
  <c r="BA68" i="34"/>
  <c r="BA76" i="34" s="1"/>
  <c r="BA74" i="34" s="1"/>
  <c r="BA95" i="34"/>
  <c r="BA99" i="34" s="1"/>
  <c r="AY103" i="34"/>
  <c r="BB81" i="34"/>
  <c r="BB91" i="34" s="1"/>
  <c r="BB89" i="34" s="1"/>
  <c r="BB87" i="34"/>
  <c r="BC79" i="34"/>
  <c r="BD26" i="34"/>
  <c r="BD79" i="34" s="1"/>
  <c r="AN81" i="34"/>
  <c r="AN91" i="34" s="1"/>
  <c r="AN89" i="34" s="1"/>
  <c r="AN87" i="34"/>
  <c r="AO79" i="34"/>
  <c r="AP26" i="34"/>
  <c r="AP79" i="34" s="1"/>
  <c r="AP54" i="34"/>
  <c r="AP55" i="34" s="1"/>
  <c r="AP110" i="34"/>
  <c r="AP111" i="34" s="1"/>
  <c r="AP113" i="34"/>
  <c r="AP114" i="34" s="1"/>
  <c r="AP116" i="34"/>
  <c r="AP117" i="34" s="1"/>
  <c r="AP25" i="34"/>
  <c r="AP77" i="34"/>
  <c r="AP19" i="34"/>
  <c r="AP20" i="34"/>
  <c r="AP21" i="34" s="1"/>
  <c r="AP22" i="34"/>
  <c r="AP36" i="34"/>
  <c r="AP44" i="34" s="1"/>
  <c r="AP52" i="34"/>
  <c r="AP56" i="34"/>
  <c r="AP57" i="34" s="1"/>
  <c r="AO66" i="34"/>
  <c r="AO67" i="34"/>
  <c r="AO70" i="34" s="1"/>
  <c r="AO71" i="34" s="1"/>
  <c r="AO69" i="34"/>
  <c r="AO97" i="34" s="1"/>
  <c r="AO92" i="34"/>
  <c r="AO95" i="34" s="1"/>
  <c r="AO99" i="34" s="1"/>
  <c r="AO60" i="34"/>
  <c r="AO58" i="34" s="1"/>
  <c r="AO112" i="34"/>
  <c r="AO115" i="34"/>
  <c r="AO118" i="34"/>
  <c r="AN94" i="34"/>
  <c r="AN96" i="34" s="1"/>
  <c r="AN106" i="34" s="1"/>
  <c r="AN104" i="34" s="1"/>
  <c r="AN72" i="34"/>
  <c r="AN102" i="34" s="1"/>
  <c r="AN68" i="34"/>
  <c r="AN76" i="34" s="1"/>
  <c r="AN74" i="34" s="1"/>
  <c r="AL102" i="34"/>
  <c r="AL101" i="34"/>
  <c r="AM101" i="34" s="1"/>
  <c r="AN101" i="34" s="1"/>
  <c r="AO101" i="34" s="1"/>
  <c r="AB54" i="34"/>
  <c r="AB55" i="34" s="1"/>
  <c r="AB110" i="34"/>
  <c r="AB111" i="34" s="1"/>
  <c r="AB113" i="34"/>
  <c r="AB114" i="34" s="1"/>
  <c r="AB116" i="34"/>
  <c r="AB117" i="34" s="1"/>
  <c r="AB25" i="34"/>
  <c r="AB77" i="34"/>
  <c r="AB19" i="34"/>
  <c r="AB20" i="34"/>
  <c r="AB21" i="34" s="1"/>
  <c r="AB22" i="34"/>
  <c r="AB52" i="34"/>
  <c r="AB56" i="34"/>
  <c r="AB57" i="34" s="1"/>
  <c r="AB36" i="34"/>
  <c r="AB44" i="34" s="1"/>
  <c r="AB42" i="34" s="1"/>
  <c r="AB43" i="34" s="1"/>
  <c r="AB40" i="34"/>
  <c r="AB41" i="34" s="1"/>
  <c r="AA66" i="34"/>
  <c r="AA67" i="34"/>
  <c r="AA70" i="34" s="1"/>
  <c r="AA71" i="34" s="1"/>
  <c r="AA69" i="34"/>
  <c r="AA97" i="34" s="1"/>
  <c r="AA92" i="34"/>
  <c r="AA95" i="34" s="1"/>
  <c r="AA99" i="34" s="1"/>
  <c r="AA60" i="34"/>
  <c r="AA58" i="34" s="1"/>
  <c r="AA112" i="34"/>
  <c r="AA115" i="34"/>
  <c r="AA118" i="34"/>
  <c r="Z94" i="34"/>
  <c r="Z96" i="34" s="1"/>
  <c r="Z106" i="34" s="1"/>
  <c r="Z104" i="34" s="1"/>
  <c r="Z72" i="34"/>
  <c r="Z68" i="34"/>
  <c r="Z76" i="34" s="1"/>
  <c r="Z74" i="34" s="1"/>
  <c r="X102" i="34"/>
  <c r="X101" i="34"/>
  <c r="Y101" i="34" s="1"/>
  <c r="Z101" i="34" s="1"/>
  <c r="AA101" i="34" s="1"/>
  <c r="AB26" i="34"/>
  <c r="AB79" i="34" s="1"/>
  <c r="AA79" i="34"/>
  <c r="Z87" i="34"/>
  <c r="Z81" i="34"/>
  <c r="Z91" i="34" s="1"/>
  <c r="Z89" i="34" s="1"/>
  <c r="N54" i="34"/>
  <c r="N55" i="34" s="1"/>
  <c r="N110" i="34"/>
  <c r="N111" i="34" s="1"/>
  <c r="N113" i="34"/>
  <c r="N114" i="34" s="1"/>
  <c r="N116" i="34"/>
  <c r="N117" i="34" s="1"/>
  <c r="N25" i="34"/>
  <c r="N77" i="34"/>
  <c r="N19" i="34"/>
  <c r="N20" i="34"/>
  <c r="N21" i="34" s="1"/>
  <c r="N22" i="34"/>
  <c r="N36" i="34"/>
  <c r="N44" i="34" s="1"/>
  <c r="N42" i="34" s="1"/>
  <c r="N43" i="34" s="1"/>
  <c r="N40" i="34"/>
  <c r="N41" i="34" s="1"/>
  <c r="N52" i="34"/>
  <c r="N56" i="34"/>
  <c r="N57" i="34" s="1"/>
  <c r="M66" i="34"/>
  <c r="M67" i="34"/>
  <c r="M70" i="34" s="1"/>
  <c r="M71" i="34" s="1"/>
  <c r="M69" i="34"/>
  <c r="M97" i="34" s="1"/>
  <c r="M92" i="34"/>
  <c r="M95" i="34" s="1"/>
  <c r="M99" i="34" s="1"/>
  <c r="M60" i="34"/>
  <c r="M58" i="34" s="1"/>
  <c r="M112" i="34"/>
  <c r="M115" i="34"/>
  <c r="M118" i="34"/>
  <c r="L94" i="34"/>
  <c r="L96" i="34" s="1"/>
  <c r="L106" i="34" s="1"/>
  <c r="L68" i="34"/>
  <c r="L76" i="34" s="1"/>
  <c r="K94" i="34"/>
  <c r="K96" i="34" s="1"/>
  <c r="K106" i="34" s="1"/>
  <c r="K104" i="34" s="1"/>
  <c r="K72" i="34"/>
  <c r="L72" i="34" s="1"/>
  <c r="K68" i="34"/>
  <c r="K76" i="34" s="1"/>
  <c r="K74" i="34" s="1"/>
  <c r="K95" i="34"/>
  <c r="K99" i="34" s="1"/>
  <c r="L81" i="34"/>
  <c r="L91" i="34" s="1"/>
  <c r="L89" i="34" s="1"/>
  <c r="L87" i="34"/>
  <c r="N26" i="34"/>
  <c r="N79" i="34" s="1"/>
  <c r="M79" i="34"/>
  <c r="BR33" i="34"/>
  <c r="BR35" i="34"/>
  <c r="BR38" i="34" s="1"/>
  <c r="BQ34" i="34"/>
  <c r="BQ35" i="34"/>
  <c r="BQ38" i="34" s="1"/>
  <c r="BQ39" i="34" s="1"/>
  <c r="BR39" i="34" s="1"/>
  <c r="BP40" i="34"/>
  <c r="BP36" i="34"/>
  <c r="BP44" i="34" s="1"/>
  <c r="BP42" i="34" s="1"/>
  <c r="BC34" i="34"/>
  <c r="BC35" i="34"/>
  <c r="BC38" i="34" s="1"/>
  <c r="BC39" i="34" s="1"/>
  <c r="BD39" i="34" s="1"/>
  <c r="BD33" i="34"/>
  <c r="BD35" i="34"/>
  <c r="BD38" i="34" s="1"/>
  <c r="BB40" i="34"/>
  <c r="BB36" i="34"/>
  <c r="BB44" i="34" s="1"/>
  <c r="BB42" i="34" s="1"/>
  <c r="AO40" i="34"/>
  <c r="AP40" i="34" s="1"/>
  <c r="AP41" i="34" s="1"/>
  <c r="AO36" i="34"/>
  <c r="AO44" i="34" s="1"/>
  <c r="AO42" i="34" s="1"/>
  <c r="AM74" i="34"/>
  <c r="Y104" i="34"/>
  <c r="BO104" i="34"/>
  <c r="BO74" i="34"/>
  <c r="AM104" i="34"/>
  <c r="Y74" i="34"/>
  <c r="BR54" i="33"/>
  <c r="BR55" i="33" s="1"/>
  <c r="BR110" i="33"/>
  <c r="BR111" i="33" s="1"/>
  <c r="BR113" i="33"/>
  <c r="BR114" i="33" s="1"/>
  <c r="BR116" i="33"/>
  <c r="BR117" i="33" s="1"/>
  <c r="BR25" i="33"/>
  <c r="BR77" i="33"/>
  <c r="BR19" i="33"/>
  <c r="BR20" i="33"/>
  <c r="BR21" i="33" s="1"/>
  <c r="BR22" i="33"/>
  <c r="BR36" i="33"/>
  <c r="BR44" i="33" s="1"/>
  <c r="BR52" i="33"/>
  <c r="BR56" i="33"/>
  <c r="BR57" i="33" s="1"/>
  <c r="BQ66" i="33"/>
  <c r="BQ67" i="33"/>
  <c r="BQ70" i="33" s="1"/>
  <c r="BQ71" i="33" s="1"/>
  <c r="BQ69" i="33"/>
  <c r="BQ97" i="33" s="1"/>
  <c r="BQ92" i="33"/>
  <c r="BQ95" i="33" s="1"/>
  <c r="BQ99" i="33" s="1"/>
  <c r="BQ60" i="33"/>
  <c r="BQ58" i="33" s="1"/>
  <c r="BQ112" i="33"/>
  <c r="BQ115" i="33"/>
  <c r="BQ118" i="33"/>
  <c r="BP94" i="33"/>
  <c r="BP96" i="33" s="1"/>
  <c r="BP106" i="33" s="1"/>
  <c r="BP104" i="33" s="1"/>
  <c r="BP68" i="33"/>
  <c r="BP76" i="33" s="1"/>
  <c r="BP74" i="33" s="1"/>
  <c r="BM103" i="33"/>
  <c r="BP81" i="33"/>
  <c r="BP91" i="33" s="1"/>
  <c r="BP89" i="33" s="1"/>
  <c r="BP87" i="33"/>
  <c r="BR26" i="33"/>
  <c r="BR79" i="33" s="1"/>
  <c r="BQ79" i="33"/>
  <c r="BD54" i="33"/>
  <c r="BD55" i="33" s="1"/>
  <c r="BD110" i="33"/>
  <c r="BD111" i="33" s="1"/>
  <c r="BD113" i="33"/>
  <c r="BD114" i="33" s="1"/>
  <c r="BD116" i="33"/>
  <c r="BD117" i="33" s="1"/>
  <c r="BD25" i="33"/>
  <c r="BD77" i="33"/>
  <c r="BD19" i="33"/>
  <c r="BD20" i="33"/>
  <c r="BD21" i="33" s="1"/>
  <c r="BD22" i="33"/>
  <c r="BD36" i="33"/>
  <c r="BD44" i="33" s="1"/>
  <c r="BD52" i="33"/>
  <c r="BD56" i="33"/>
  <c r="BD57" i="33" s="1"/>
  <c r="BC66" i="33"/>
  <c r="BC67" i="33"/>
  <c r="BC70" i="33" s="1"/>
  <c r="BC71" i="33" s="1"/>
  <c r="BC69" i="33"/>
  <c r="BC97" i="33" s="1"/>
  <c r="BC92" i="33"/>
  <c r="BC95" i="33" s="1"/>
  <c r="BC99" i="33" s="1"/>
  <c r="BC60" i="33"/>
  <c r="BC58" i="33" s="1"/>
  <c r="BC112" i="33"/>
  <c r="BC115" i="33"/>
  <c r="BC118" i="33"/>
  <c r="BB94" i="33"/>
  <c r="BB96" i="33" s="1"/>
  <c r="BB106" i="33" s="1"/>
  <c r="BB68" i="33"/>
  <c r="BB76" i="33" s="1"/>
  <c r="BA94" i="33"/>
  <c r="BA96" i="33" s="1"/>
  <c r="BA106" i="33" s="1"/>
  <c r="BA104" i="33" s="1"/>
  <c r="BA72" i="33"/>
  <c r="BB72" i="33" s="1"/>
  <c r="BB102" i="33" s="1"/>
  <c r="BA68" i="33"/>
  <c r="BA76" i="33" s="1"/>
  <c r="BA74" i="33" s="1"/>
  <c r="BA95" i="33"/>
  <c r="BA99" i="33" s="1"/>
  <c r="AY103" i="33"/>
  <c r="BC79" i="33"/>
  <c r="BD26" i="33"/>
  <c r="BD79" i="33" s="1"/>
  <c r="BB81" i="33"/>
  <c r="BB91" i="33" s="1"/>
  <c r="BB89" i="33" s="1"/>
  <c r="BB87" i="33"/>
  <c r="AP54" i="33"/>
  <c r="AP55" i="33" s="1"/>
  <c r="AP110" i="33"/>
  <c r="AP111" i="33" s="1"/>
  <c r="AP113" i="33"/>
  <c r="AP114" i="33" s="1"/>
  <c r="AP116" i="33"/>
  <c r="AP117" i="33" s="1"/>
  <c r="AP25" i="33"/>
  <c r="AP77" i="33"/>
  <c r="AP19" i="33"/>
  <c r="AP20" i="33"/>
  <c r="AP21" i="33" s="1"/>
  <c r="AP22" i="33"/>
  <c r="AP36" i="33"/>
  <c r="AP44" i="33" s="1"/>
  <c r="AP52" i="33"/>
  <c r="AP56" i="33"/>
  <c r="AP57" i="33" s="1"/>
  <c r="AO66" i="33"/>
  <c r="AO67" i="33"/>
  <c r="AO70" i="33" s="1"/>
  <c r="AO71" i="33" s="1"/>
  <c r="AO69" i="33"/>
  <c r="AO97" i="33" s="1"/>
  <c r="AO92" i="33"/>
  <c r="AO95" i="33" s="1"/>
  <c r="AO99" i="33" s="1"/>
  <c r="AO60" i="33"/>
  <c r="AO58" i="33" s="1"/>
  <c r="AO112" i="33"/>
  <c r="AO115" i="33"/>
  <c r="AO118" i="33"/>
  <c r="AN72" i="33"/>
  <c r="AN94" i="33"/>
  <c r="AN96" i="33" s="1"/>
  <c r="AN106" i="33" s="1"/>
  <c r="AN104" i="33" s="1"/>
  <c r="AN68" i="33"/>
  <c r="AN76" i="33" s="1"/>
  <c r="AN74" i="33" s="1"/>
  <c r="AN95" i="33"/>
  <c r="AN99" i="33" s="1"/>
  <c r="AN81" i="33"/>
  <c r="AN91" i="33" s="1"/>
  <c r="AN89" i="33" s="1"/>
  <c r="AN87" i="33"/>
  <c r="AO79" i="33"/>
  <c r="AP26" i="33"/>
  <c r="AP79" i="33" s="1"/>
  <c r="AB54" i="33"/>
  <c r="AB55" i="33" s="1"/>
  <c r="AB110" i="33"/>
  <c r="AB111" i="33" s="1"/>
  <c r="AB113" i="33"/>
  <c r="AB114" i="33" s="1"/>
  <c r="AB116" i="33"/>
  <c r="AB117" i="33" s="1"/>
  <c r="AB25" i="33"/>
  <c r="AB77" i="33"/>
  <c r="AB19" i="33"/>
  <c r="AB20" i="33"/>
  <c r="AB52" i="33"/>
  <c r="AB56" i="33"/>
  <c r="AB57" i="33" s="1"/>
  <c r="AB36" i="33"/>
  <c r="AB44" i="33" s="1"/>
  <c r="AB42" i="33" s="1"/>
  <c r="AB43" i="33" s="1"/>
  <c r="AB40" i="33"/>
  <c r="AB41" i="33" s="1"/>
  <c r="AA66" i="33"/>
  <c r="AA67" i="33"/>
  <c r="AA70" i="33" s="1"/>
  <c r="AA71" i="33" s="1"/>
  <c r="AA69" i="33"/>
  <c r="AA97" i="33" s="1"/>
  <c r="AA92" i="33"/>
  <c r="AA95" i="33" s="1"/>
  <c r="AA99" i="33" s="1"/>
  <c r="AA60" i="33"/>
  <c r="AA58" i="33" s="1"/>
  <c r="AA112" i="33"/>
  <c r="AA115" i="33"/>
  <c r="AA118" i="33"/>
  <c r="Z94" i="33"/>
  <c r="Z96" i="33" s="1"/>
  <c r="Z106" i="33" s="1"/>
  <c r="Z104" i="33" s="1"/>
  <c r="Z68" i="33"/>
  <c r="Z76" i="33" s="1"/>
  <c r="Z74" i="33" s="1"/>
  <c r="Z101" i="33"/>
  <c r="AA101" i="33" s="1"/>
  <c r="Z81" i="33"/>
  <c r="Z91" i="33" s="1"/>
  <c r="Z89" i="33" s="1"/>
  <c r="Z87" i="33"/>
  <c r="AA79" i="33"/>
  <c r="AB26" i="33"/>
  <c r="AB79" i="33" s="1"/>
  <c r="N54" i="33"/>
  <c r="N55" i="33" s="1"/>
  <c r="N110" i="33"/>
  <c r="N111" i="33" s="1"/>
  <c r="N113" i="33"/>
  <c r="N114" i="33" s="1"/>
  <c r="N116" i="33"/>
  <c r="N117" i="33" s="1"/>
  <c r="N25" i="33"/>
  <c r="N77" i="33"/>
  <c r="N19" i="33"/>
  <c r="N20" i="33"/>
  <c r="N36" i="33"/>
  <c r="N44" i="33" s="1"/>
  <c r="N42" i="33" s="1"/>
  <c r="N43" i="33" s="1"/>
  <c r="N40" i="33"/>
  <c r="N41" i="33" s="1"/>
  <c r="N52" i="33"/>
  <c r="N56" i="33"/>
  <c r="N57" i="33" s="1"/>
  <c r="M66" i="33"/>
  <c r="M67" i="33"/>
  <c r="M70" i="33" s="1"/>
  <c r="M71" i="33" s="1"/>
  <c r="M69" i="33"/>
  <c r="M97" i="33" s="1"/>
  <c r="M92" i="33"/>
  <c r="M95" i="33" s="1"/>
  <c r="M99" i="33" s="1"/>
  <c r="M60" i="33"/>
  <c r="M58" i="33" s="1"/>
  <c r="M112" i="33"/>
  <c r="M115" i="33"/>
  <c r="M118" i="33"/>
  <c r="L94" i="33"/>
  <c r="L96" i="33" s="1"/>
  <c r="L106" i="33" s="1"/>
  <c r="L68" i="33"/>
  <c r="L76" i="33" s="1"/>
  <c r="K94" i="33"/>
  <c r="K96" i="33" s="1"/>
  <c r="K106" i="33" s="1"/>
  <c r="K104" i="33" s="1"/>
  <c r="K72" i="33"/>
  <c r="L72" i="33" s="1"/>
  <c r="L102" i="33" s="1"/>
  <c r="K68" i="33"/>
  <c r="K76" i="33" s="1"/>
  <c r="K74" i="33" s="1"/>
  <c r="K95" i="33"/>
  <c r="K99" i="33" s="1"/>
  <c r="I103" i="33"/>
  <c r="N26" i="33"/>
  <c r="N79" i="33" s="1"/>
  <c r="M79" i="33"/>
  <c r="L81" i="33"/>
  <c r="L91" i="33" s="1"/>
  <c r="L89" i="33" s="1"/>
  <c r="L87" i="33"/>
  <c r="BP40" i="33"/>
  <c r="BP36" i="33"/>
  <c r="BP44" i="33" s="1"/>
  <c r="BP42" i="33" s="1"/>
  <c r="BR33" i="33"/>
  <c r="BR35" i="33"/>
  <c r="BR38" i="33" s="1"/>
  <c r="BQ34" i="33"/>
  <c r="BQ35" i="33"/>
  <c r="BQ38" i="33" s="1"/>
  <c r="BQ39" i="33" s="1"/>
  <c r="BR39" i="33" s="1"/>
  <c r="BB40" i="33"/>
  <c r="BB36" i="33"/>
  <c r="BB44" i="33" s="1"/>
  <c r="BB42" i="33" s="1"/>
  <c r="BD33" i="33"/>
  <c r="BD35" i="33"/>
  <c r="BD38" i="33" s="1"/>
  <c r="BC34" i="33"/>
  <c r="BC35" i="33"/>
  <c r="BC38" i="33" s="1"/>
  <c r="BC39" i="33" s="1"/>
  <c r="BD39" i="33" s="1"/>
  <c r="AL102" i="33"/>
  <c r="AO40" i="33"/>
  <c r="AP40" i="33" s="1"/>
  <c r="AP41" i="33" s="1"/>
  <c r="AO36" i="33"/>
  <c r="AO44" i="33" s="1"/>
  <c r="AO42" i="33" s="1"/>
  <c r="BO104" i="33"/>
  <c r="BO74" i="33"/>
  <c r="BN102" i="33"/>
  <c r="BO72" i="33"/>
  <c r="X102" i="33"/>
  <c r="Y72" i="33"/>
  <c r="AZ101" i="31"/>
  <c r="BA101" i="31" s="1"/>
  <c r="BB101" i="31" s="1"/>
  <c r="BA104" i="31"/>
  <c r="BQ66" i="31"/>
  <c r="BQ67" i="31"/>
  <c r="BQ70" i="31" s="1"/>
  <c r="BQ71" i="31" s="1"/>
  <c r="BQ69" i="31"/>
  <c r="BQ97" i="31" s="1"/>
  <c r="BQ60" i="31"/>
  <c r="BQ58" i="31" s="1"/>
  <c r="BQ112" i="31"/>
  <c r="BQ115" i="31"/>
  <c r="BQ118" i="31"/>
  <c r="BR54" i="31"/>
  <c r="BR55" i="31" s="1"/>
  <c r="BR110" i="31"/>
  <c r="BR111" i="31" s="1"/>
  <c r="BR113" i="31"/>
  <c r="BR114" i="31" s="1"/>
  <c r="BR116" i="31"/>
  <c r="BR117" i="31" s="1"/>
  <c r="BR19" i="31"/>
  <c r="BR20" i="31"/>
  <c r="BR21" i="31" s="1"/>
  <c r="BR22" i="31"/>
  <c r="BR52" i="31"/>
  <c r="BR56" i="31"/>
  <c r="BR57" i="31" s="1"/>
  <c r="BR25" i="31"/>
  <c r="BR77" i="31"/>
  <c r="BP68" i="31"/>
  <c r="BP76" i="31" s="1"/>
  <c r="BP74" i="31" s="1"/>
  <c r="BR26" i="31"/>
  <c r="BR79" i="31" s="1"/>
  <c r="BQ79" i="31"/>
  <c r="BP81" i="31"/>
  <c r="BP91" i="31" s="1"/>
  <c r="BP89" i="31" s="1"/>
  <c r="BP87" i="31"/>
  <c r="BD54" i="31"/>
  <c r="BD55" i="31" s="1"/>
  <c r="BD110" i="31"/>
  <c r="BD111" i="31" s="1"/>
  <c r="BD113" i="31"/>
  <c r="BD114" i="31" s="1"/>
  <c r="BD116" i="31"/>
  <c r="BD117" i="31" s="1"/>
  <c r="BD25" i="31"/>
  <c r="BD77" i="31"/>
  <c r="BD19" i="31"/>
  <c r="BD20" i="31"/>
  <c r="BD52" i="31"/>
  <c r="BD56" i="31"/>
  <c r="BD57" i="31" s="1"/>
  <c r="BC60" i="31"/>
  <c r="BC58" i="31" s="1"/>
  <c r="BC112" i="31"/>
  <c r="BC115" i="31"/>
  <c r="BC118" i="31"/>
  <c r="BC66" i="31"/>
  <c r="BC67" i="31"/>
  <c r="BC70" i="31" s="1"/>
  <c r="BC71" i="31" s="1"/>
  <c r="BC69" i="31"/>
  <c r="BC97" i="31" s="1"/>
  <c r="BB68" i="31"/>
  <c r="BB76" i="31" s="1"/>
  <c r="BB74" i="31" s="1"/>
  <c r="AY103" i="31"/>
  <c r="BD26" i="31"/>
  <c r="BD79" i="31" s="1"/>
  <c r="BC79" i="31"/>
  <c r="BB81" i="31"/>
  <c r="BB91" i="31" s="1"/>
  <c r="BB89" i="31" s="1"/>
  <c r="BB87" i="31"/>
  <c r="AO79" i="31"/>
  <c r="AP26" i="31"/>
  <c r="AP79" i="31" s="1"/>
  <c r="AN81" i="31"/>
  <c r="AN91" i="31" s="1"/>
  <c r="AN89" i="31" s="1"/>
  <c r="AN87" i="31"/>
  <c r="AP54" i="31"/>
  <c r="AP55" i="31" s="1"/>
  <c r="AP110" i="31"/>
  <c r="AP111" i="31" s="1"/>
  <c r="AP113" i="31"/>
  <c r="AP114" i="31" s="1"/>
  <c r="AP116" i="31"/>
  <c r="AP117" i="31" s="1"/>
  <c r="AP25" i="31"/>
  <c r="AP77" i="31"/>
  <c r="AP19" i="31"/>
  <c r="AP20" i="31"/>
  <c r="AP21" i="31" s="1"/>
  <c r="AP22" i="31"/>
  <c r="AP36" i="31"/>
  <c r="AP44" i="31" s="1"/>
  <c r="AP52" i="31"/>
  <c r="AP56" i="31"/>
  <c r="AP57" i="31" s="1"/>
  <c r="AO60" i="31"/>
  <c r="AO58" i="31" s="1"/>
  <c r="AO112" i="31"/>
  <c r="AO115" i="31"/>
  <c r="AO118" i="31"/>
  <c r="AO66" i="31"/>
  <c r="AO67" i="31"/>
  <c r="AO70" i="31" s="1"/>
  <c r="AO71" i="31" s="1"/>
  <c r="AO69" i="31"/>
  <c r="AO97" i="31" s="1"/>
  <c r="AO92" i="31"/>
  <c r="AO95" i="31" s="1"/>
  <c r="AO99" i="31" s="1"/>
  <c r="AN94" i="31"/>
  <c r="AN96" i="31" s="1"/>
  <c r="AN106" i="31" s="1"/>
  <c r="AN104" i="31" s="1"/>
  <c r="AN68" i="31"/>
  <c r="AN76" i="31" s="1"/>
  <c r="AN74" i="31" s="1"/>
  <c r="AL101" i="31"/>
  <c r="AM101" i="31" s="1"/>
  <c r="AN101" i="31" s="1"/>
  <c r="AO101" i="31" s="1"/>
  <c r="X102" i="31"/>
  <c r="X101" i="31"/>
  <c r="Y101" i="31" s="1"/>
  <c r="Z101" i="31" s="1"/>
  <c r="AA66" i="31"/>
  <c r="AA67" i="31"/>
  <c r="AA70" i="31" s="1"/>
  <c r="AA71" i="31" s="1"/>
  <c r="AA69" i="31"/>
  <c r="AA97" i="31" s="1"/>
  <c r="AA92" i="31"/>
  <c r="AA95" i="31" s="1"/>
  <c r="AA99" i="31" s="1"/>
  <c r="AA60" i="31"/>
  <c r="AA58" i="31" s="1"/>
  <c r="AA112" i="31"/>
  <c r="AA115" i="31"/>
  <c r="AA118" i="31"/>
  <c r="AB54" i="31"/>
  <c r="AB55" i="31" s="1"/>
  <c r="AB110" i="31"/>
  <c r="AB111" i="31" s="1"/>
  <c r="AB113" i="31"/>
  <c r="AB114" i="31" s="1"/>
  <c r="AB116" i="31"/>
  <c r="AB117" i="31" s="1"/>
  <c r="AB19" i="31"/>
  <c r="AB20" i="31"/>
  <c r="AB21" i="31" s="1"/>
  <c r="AB22" i="31"/>
  <c r="AB36" i="31"/>
  <c r="AB44" i="31" s="1"/>
  <c r="AB52" i="31"/>
  <c r="AB56" i="31"/>
  <c r="AB57" i="31" s="1"/>
  <c r="AB25" i="31"/>
  <c r="AB77" i="31"/>
  <c r="Z94" i="31"/>
  <c r="Z96" i="31" s="1"/>
  <c r="Z106" i="31" s="1"/>
  <c r="Z104" i="31" s="1"/>
  <c r="Z72" i="31"/>
  <c r="Z68" i="31"/>
  <c r="Z76" i="31" s="1"/>
  <c r="Z74" i="31" s="1"/>
  <c r="AA79" i="31"/>
  <c r="AB26" i="31"/>
  <c r="AB79" i="31" s="1"/>
  <c r="Z81" i="31"/>
  <c r="Z91" i="31" s="1"/>
  <c r="Z89" i="31" s="1"/>
  <c r="Z87" i="31"/>
  <c r="M79" i="31"/>
  <c r="N26" i="31"/>
  <c r="N79" i="31" s="1"/>
  <c r="L81" i="31"/>
  <c r="L91" i="31" s="1"/>
  <c r="L89" i="31" s="1"/>
  <c r="L87" i="31"/>
  <c r="M66" i="31"/>
  <c r="M67" i="31"/>
  <c r="M70" i="31" s="1"/>
  <c r="M71" i="31" s="1"/>
  <c r="M69" i="31"/>
  <c r="M97" i="31" s="1"/>
  <c r="M92" i="31"/>
  <c r="M95" i="31" s="1"/>
  <c r="M99" i="31" s="1"/>
  <c r="N54" i="31"/>
  <c r="N55" i="31" s="1"/>
  <c r="N110" i="31"/>
  <c r="N111" i="31" s="1"/>
  <c r="N113" i="31"/>
  <c r="N114" i="31" s="1"/>
  <c r="N116" i="31"/>
  <c r="N117" i="31" s="1"/>
  <c r="N25" i="31"/>
  <c r="N77" i="31"/>
  <c r="N19" i="31"/>
  <c r="N20" i="31"/>
  <c r="N36" i="31"/>
  <c r="N44" i="31" s="1"/>
  <c r="N52" i="31"/>
  <c r="L94" i="31"/>
  <c r="L96" i="31" s="1"/>
  <c r="L106" i="31" s="1"/>
  <c r="L104" i="31" s="1"/>
  <c r="L72" i="31"/>
  <c r="L102" i="31" s="1"/>
  <c r="L68" i="31"/>
  <c r="L76" i="31" s="1"/>
  <c r="L74" i="31" s="1"/>
  <c r="J102" i="31"/>
  <c r="J101" i="31"/>
  <c r="K101" i="31" s="1"/>
  <c r="L101" i="31" s="1"/>
  <c r="M101" i="31" s="1"/>
  <c r="BR37" i="31"/>
  <c r="BR32" i="31" s="1"/>
  <c r="BQ32" i="31"/>
  <c r="BQ92" i="31" s="1"/>
  <c r="BQ95" i="31" s="1"/>
  <c r="BQ99" i="31" s="1"/>
  <c r="BP34" i="31"/>
  <c r="BP94" i="31" s="1"/>
  <c r="BP96" i="31" s="1"/>
  <c r="BP106" i="31" s="1"/>
  <c r="BP104" i="31" s="1"/>
  <c r="BP35" i="31"/>
  <c r="BP38" i="31" s="1"/>
  <c r="BP39" i="31" s="1"/>
  <c r="BO40" i="31"/>
  <c r="BO36" i="31"/>
  <c r="BO44" i="31" s="1"/>
  <c r="BO42" i="31" s="1"/>
  <c r="BD37" i="31"/>
  <c r="BD32" i="31" s="1"/>
  <c r="BC32" i="31"/>
  <c r="BC92" i="31" s="1"/>
  <c r="BC95" i="31" s="1"/>
  <c r="BC99" i="31" s="1"/>
  <c r="BB34" i="31"/>
  <c r="BB94" i="31" s="1"/>
  <c r="BB96" i="31" s="1"/>
  <c r="BB106" i="31" s="1"/>
  <c r="BB104" i="31" s="1"/>
  <c r="BB35" i="31"/>
  <c r="BB38" i="31" s="1"/>
  <c r="BB39" i="31" s="1"/>
  <c r="BA40" i="31"/>
  <c r="BA36" i="31"/>
  <c r="BA44" i="31" s="1"/>
  <c r="BA42" i="31" s="1"/>
  <c r="AP33" i="31"/>
  <c r="AP35" i="31"/>
  <c r="AP38" i="31" s="1"/>
  <c r="AO34" i="31"/>
  <c r="AO35" i="31"/>
  <c r="AO38" i="31" s="1"/>
  <c r="AO39" i="31" s="1"/>
  <c r="AP39" i="31" s="1"/>
  <c r="AN40" i="31"/>
  <c r="AN36" i="31"/>
  <c r="AN44" i="31" s="1"/>
  <c r="AN42" i="31" s="1"/>
  <c r="BM103" i="31"/>
  <c r="AK103" i="31"/>
  <c r="L60" i="31"/>
  <c r="L58" i="31" s="1"/>
  <c r="L112" i="31"/>
  <c r="L115" i="31"/>
  <c r="L118" i="31"/>
  <c r="M40" i="31"/>
  <c r="N40" i="31" s="1"/>
  <c r="N41" i="31" s="1"/>
  <c r="M36" i="31"/>
  <c r="M44" i="31" s="1"/>
  <c r="M42" i="31" s="1"/>
  <c r="M56" i="31"/>
  <c r="N56" i="31" s="1"/>
  <c r="N57" i="31" s="1"/>
  <c r="M52" i="31"/>
  <c r="AA40" i="31"/>
  <c r="AB40" i="31" s="1"/>
  <c r="AB41" i="31" s="1"/>
  <c r="AA36" i="31"/>
  <c r="AA44" i="31" s="1"/>
  <c r="AA42" i="31" s="1"/>
  <c r="BA74" i="31"/>
  <c r="AM104" i="31"/>
  <c r="K104" i="31"/>
  <c r="K74" i="31"/>
  <c r="AM74" i="31"/>
  <c r="Y102" i="31"/>
  <c r="AL102" i="31"/>
  <c r="AM72" i="31"/>
  <c r="BP101" i="31"/>
  <c r="AZ102" i="31"/>
  <c r="BA72" i="31"/>
  <c r="BN102" i="31"/>
  <c r="BO72" i="31"/>
  <c r="AP39" i="30"/>
  <c r="BR26" i="30"/>
  <c r="BR79" i="30" s="1"/>
  <c r="BQ79" i="30"/>
  <c r="BP81" i="30"/>
  <c r="BP91" i="30" s="1"/>
  <c r="BP89" i="30" s="1"/>
  <c r="BP87" i="30"/>
  <c r="BR54" i="30"/>
  <c r="BR55" i="30" s="1"/>
  <c r="BR110" i="30"/>
  <c r="BR111" i="30" s="1"/>
  <c r="BR113" i="30"/>
  <c r="BR114" i="30" s="1"/>
  <c r="BR116" i="30"/>
  <c r="BR117" i="30" s="1"/>
  <c r="BR25" i="30"/>
  <c r="BR77" i="30"/>
  <c r="BR52" i="30"/>
  <c r="BR56" i="30"/>
  <c r="BR57" i="30" s="1"/>
  <c r="BR19" i="30"/>
  <c r="BR20" i="30"/>
  <c r="BR21" i="30" s="1"/>
  <c r="BR22" i="30"/>
  <c r="BR36" i="30"/>
  <c r="BR44" i="30" s="1"/>
  <c r="BQ60" i="30"/>
  <c r="BQ58" i="30" s="1"/>
  <c r="BQ112" i="30"/>
  <c r="BQ115" i="30"/>
  <c r="BQ118" i="30"/>
  <c r="BQ66" i="30"/>
  <c r="BQ67" i="30"/>
  <c r="BQ70" i="30" s="1"/>
  <c r="BQ71" i="30" s="1"/>
  <c r="BQ69" i="30"/>
  <c r="BQ97" i="30" s="1"/>
  <c r="BQ92" i="30"/>
  <c r="BQ95" i="30" s="1"/>
  <c r="BQ99" i="30" s="1"/>
  <c r="BP94" i="30"/>
  <c r="BP96" i="30" s="1"/>
  <c r="BP106" i="30" s="1"/>
  <c r="BP104" i="30" s="1"/>
  <c r="BP72" i="30"/>
  <c r="BP68" i="30"/>
  <c r="BP76" i="30" s="1"/>
  <c r="BP74" i="30" s="1"/>
  <c r="BO101" i="30"/>
  <c r="BP101" i="30" s="1"/>
  <c r="BQ101" i="30" s="1"/>
  <c r="BB81" i="30"/>
  <c r="BB91" i="30" s="1"/>
  <c r="BB89" i="30" s="1"/>
  <c r="BB87" i="30"/>
  <c r="BD26" i="30"/>
  <c r="BD79" i="30" s="1"/>
  <c r="BC79" i="30"/>
  <c r="BD54" i="30"/>
  <c r="BD55" i="30" s="1"/>
  <c r="BD110" i="30"/>
  <c r="BD111" i="30" s="1"/>
  <c r="BD113" i="30"/>
  <c r="BD114" i="30" s="1"/>
  <c r="BD116" i="30"/>
  <c r="BD117" i="30" s="1"/>
  <c r="BD25" i="30"/>
  <c r="BD77" i="30"/>
  <c r="BD52" i="30"/>
  <c r="BD56" i="30"/>
  <c r="BD57" i="30" s="1"/>
  <c r="BD36" i="30"/>
  <c r="BD44" i="30" s="1"/>
  <c r="BD19" i="30"/>
  <c r="BD20" i="30"/>
  <c r="BC60" i="30"/>
  <c r="BC58" i="30" s="1"/>
  <c r="BC112" i="30"/>
  <c r="BC115" i="30"/>
  <c r="BC118" i="30"/>
  <c r="BC66" i="30"/>
  <c r="BC67" i="30"/>
  <c r="BC70" i="30" s="1"/>
  <c r="BC71" i="30" s="1"/>
  <c r="BC69" i="30"/>
  <c r="BC97" i="30" s="1"/>
  <c r="BC92" i="30"/>
  <c r="BC95" i="30" s="1"/>
  <c r="BC99" i="30" s="1"/>
  <c r="BB94" i="30"/>
  <c r="BB96" i="30" s="1"/>
  <c r="BB106" i="30" s="1"/>
  <c r="BB68" i="30"/>
  <c r="BB76" i="30" s="1"/>
  <c r="BA94" i="30"/>
  <c r="BA96" i="30" s="1"/>
  <c r="BA106" i="30" s="1"/>
  <c r="BA104" i="30" s="1"/>
  <c r="BA72" i="30"/>
  <c r="BA68" i="30"/>
  <c r="BA76" i="30" s="1"/>
  <c r="BA74" i="30" s="1"/>
  <c r="BA95" i="30"/>
  <c r="BA99" i="30" s="1"/>
  <c r="AO79" i="30"/>
  <c r="AP26" i="30"/>
  <c r="AP79" i="30" s="1"/>
  <c r="AN81" i="30"/>
  <c r="AN91" i="30" s="1"/>
  <c r="AN89" i="30" s="1"/>
  <c r="AN87" i="30"/>
  <c r="AP54" i="30"/>
  <c r="AP55" i="30" s="1"/>
  <c r="AP110" i="30"/>
  <c r="AP111" i="30" s="1"/>
  <c r="AP113" i="30"/>
  <c r="AP114" i="30" s="1"/>
  <c r="AP116" i="30"/>
  <c r="AP117" i="30" s="1"/>
  <c r="AP25" i="30"/>
  <c r="AP77" i="30"/>
  <c r="AP52" i="30"/>
  <c r="AP56" i="30"/>
  <c r="AP57" i="30" s="1"/>
  <c r="AP19" i="30"/>
  <c r="AP20" i="30"/>
  <c r="AP21" i="30" s="1"/>
  <c r="AP22" i="30"/>
  <c r="AP36" i="30"/>
  <c r="AP44" i="30" s="1"/>
  <c r="AO66" i="30"/>
  <c r="AO67" i="30"/>
  <c r="AO70" i="30" s="1"/>
  <c r="AO71" i="30" s="1"/>
  <c r="AO69" i="30"/>
  <c r="AO97" i="30" s="1"/>
  <c r="AO92" i="30"/>
  <c r="AO95" i="30" s="1"/>
  <c r="AO99" i="30" s="1"/>
  <c r="AO60" i="30"/>
  <c r="AO58" i="30" s="1"/>
  <c r="AO112" i="30"/>
  <c r="AO115" i="30"/>
  <c r="AO118" i="30"/>
  <c r="AN94" i="30"/>
  <c r="AN96" i="30" s="1"/>
  <c r="AN106" i="30" s="1"/>
  <c r="AN68" i="30"/>
  <c r="AN76" i="30" s="1"/>
  <c r="AM94" i="30"/>
  <c r="AM96" i="30" s="1"/>
  <c r="AM106" i="30" s="1"/>
  <c r="AM104" i="30" s="1"/>
  <c r="AM72" i="30"/>
  <c r="AM68" i="30"/>
  <c r="AM76" i="30" s="1"/>
  <c r="AM74" i="30" s="1"/>
  <c r="AM95" i="30"/>
  <c r="AM99" i="30" s="1"/>
  <c r="AB26" i="30"/>
  <c r="AB79" i="30" s="1"/>
  <c r="AA79" i="30"/>
  <c r="Z81" i="30"/>
  <c r="Z91" i="30" s="1"/>
  <c r="Z89" i="30" s="1"/>
  <c r="Z87" i="30"/>
  <c r="AB54" i="30"/>
  <c r="AB55" i="30" s="1"/>
  <c r="AB110" i="30"/>
  <c r="AB111" i="30" s="1"/>
  <c r="AB113" i="30"/>
  <c r="AB114" i="30" s="1"/>
  <c r="AB116" i="30"/>
  <c r="AB117" i="30" s="1"/>
  <c r="AB25" i="30"/>
  <c r="AB77" i="30"/>
  <c r="AB19" i="30"/>
  <c r="AB20" i="30"/>
  <c r="AB21" i="30" s="1"/>
  <c r="AB22" i="30"/>
  <c r="AB40" i="30"/>
  <c r="AB41" i="30" s="1"/>
  <c r="AB36" i="30"/>
  <c r="AB44" i="30" s="1"/>
  <c r="AB42" i="30" s="1"/>
  <c r="AB43" i="30" s="1"/>
  <c r="AB52" i="30"/>
  <c r="AB56" i="30"/>
  <c r="AB57" i="30" s="1"/>
  <c r="AA66" i="30"/>
  <c r="AA67" i="30"/>
  <c r="AA70" i="30" s="1"/>
  <c r="AA71" i="30" s="1"/>
  <c r="AA69" i="30"/>
  <c r="AA97" i="30" s="1"/>
  <c r="AA92" i="30"/>
  <c r="AA95" i="30" s="1"/>
  <c r="AA99" i="30" s="1"/>
  <c r="AA60" i="30"/>
  <c r="AA58" i="30" s="1"/>
  <c r="AA112" i="30"/>
  <c r="AA115" i="30"/>
  <c r="AA118" i="30"/>
  <c r="Z94" i="30"/>
  <c r="Z96" i="30" s="1"/>
  <c r="Z106" i="30" s="1"/>
  <c r="Z104" i="30" s="1"/>
  <c r="Z68" i="30"/>
  <c r="Z76" i="30" s="1"/>
  <c r="Z74" i="30" s="1"/>
  <c r="X101" i="30"/>
  <c r="Y101" i="30" s="1"/>
  <c r="Z101" i="30" s="1"/>
  <c r="AA101" i="30" s="1"/>
  <c r="N26" i="30"/>
  <c r="N79" i="30" s="1"/>
  <c r="M79" i="30"/>
  <c r="L81" i="30"/>
  <c r="L91" i="30" s="1"/>
  <c r="L89" i="30" s="1"/>
  <c r="L87" i="30"/>
  <c r="N54" i="30"/>
  <c r="N55" i="30" s="1"/>
  <c r="N110" i="30"/>
  <c r="N111" i="30" s="1"/>
  <c r="N113" i="30"/>
  <c r="N114" i="30" s="1"/>
  <c r="N116" i="30"/>
  <c r="N117" i="30" s="1"/>
  <c r="N25" i="30"/>
  <c r="N77" i="30"/>
  <c r="N19" i="30"/>
  <c r="N20" i="30"/>
  <c r="N52" i="30"/>
  <c r="N56" i="30"/>
  <c r="N57" i="30" s="1"/>
  <c r="N36" i="30"/>
  <c r="N44" i="30" s="1"/>
  <c r="N42" i="30" s="1"/>
  <c r="N43" i="30" s="1"/>
  <c r="N40" i="30"/>
  <c r="N41" i="30" s="1"/>
  <c r="M66" i="30"/>
  <c r="M67" i="30"/>
  <c r="M70" i="30" s="1"/>
  <c r="M71" i="30" s="1"/>
  <c r="M69" i="30"/>
  <c r="M97" i="30" s="1"/>
  <c r="M92" i="30"/>
  <c r="M95" i="30" s="1"/>
  <c r="M99" i="30" s="1"/>
  <c r="M60" i="30"/>
  <c r="M58" i="30" s="1"/>
  <c r="M112" i="30"/>
  <c r="M115" i="30"/>
  <c r="M118" i="30"/>
  <c r="L94" i="30"/>
  <c r="L96" i="30" s="1"/>
  <c r="L106" i="30" s="1"/>
  <c r="L104" i="30" s="1"/>
  <c r="L68" i="30"/>
  <c r="L76" i="30" s="1"/>
  <c r="L74" i="30" s="1"/>
  <c r="L101" i="30"/>
  <c r="M101" i="30" s="1"/>
  <c r="BR33" i="30"/>
  <c r="BR35" i="30"/>
  <c r="BR38" i="30" s="1"/>
  <c r="BQ34" i="30"/>
  <c r="BQ35" i="30"/>
  <c r="BQ38" i="30" s="1"/>
  <c r="BQ39" i="30" s="1"/>
  <c r="BR39" i="30" s="1"/>
  <c r="BP40" i="30"/>
  <c r="BP36" i="30"/>
  <c r="BP44" i="30" s="1"/>
  <c r="BP42" i="30" s="1"/>
  <c r="BD33" i="30"/>
  <c r="BD35" i="30"/>
  <c r="BD38" i="30" s="1"/>
  <c r="BC34" i="30"/>
  <c r="BC35" i="30"/>
  <c r="BC38" i="30" s="1"/>
  <c r="BC39" i="30" s="1"/>
  <c r="BD39" i="30" s="1"/>
  <c r="BB40" i="30"/>
  <c r="BB36" i="30"/>
  <c r="BB44" i="30" s="1"/>
  <c r="BB42" i="30" s="1"/>
  <c r="AY103" i="30"/>
  <c r="AK103" i="30"/>
  <c r="W103" i="30"/>
  <c r="AO36" i="30"/>
  <c r="AO44" i="30" s="1"/>
  <c r="AO42" i="30" s="1"/>
  <c r="AO40" i="30"/>
  <c r="AP40" i="30" s="1"/>
  <c r="AP41" i="30" s="1"/>
  <c r="BM103" i="30"/>
  <c r="BN102" i="30"/>
  <c r="Y104" i="30"/>
  <c r="Y74" i="30"/>
  <c r="X102" i="30"/>
  <c r="Y72" i="30"/>
  <c r="AZ102" i="30"/>
  <c r="AL102" i="30"/>
  <c r="J102" i="30"/>
  <c r="K72" i="30"/>
  <c r="BR54" i="29"/>
  <c r="BR55" i="29" s="1"/>
  <c r="BR110" i="29"/>
  <c r="BR111" i="29" s="1"/>
  <c r="BR113" i="29"/>
  <c r="BR114" i="29" s="1"/>
  <c r="BR116" i="29"/>
  <c r="BR117" i="29" s="1"/>
  <c r="BR25" i="29"/>
  <c r="BR77" i="29"/>
  <c r="BR36" i="29"/>
  <c r="BR44" i="29" s="1"/>
  <c r="BR52" i="29"/>
  <c r="BR56" i="29"/>
  <c r="BR57" i="29" s="1"/>
  <c r="BR19" i="29"/>
  <c r="BR20" i="29"/>
  <c r="BR21" i="29" s="1"/>
  <c r="BR22" i="29"/>
  <c r="BQ66" i="29"/>
  <c r="BQ67" i="29"/>
  <c r="BQ70" i="29" s="1"/>
  <c r="BQ71" i="29" s="1"/>
  <c r="BQ69" i="29"/>
  <c r="BQ97" i="29" s="1"/>
  <c r="BQ92" i="29"/>
  <c r="BQ95" i="29" s="1"/>
  <c r="BQ99" i="29" s="1"/>
  <c r="BQ60" i="29"/>
  <c r="BQ58" i="29" s="1"/>
  <c r="BQ112" i="29"/>
  <c r="BQ115" i="29"/>
  <c r="BQ118" i="29"/>
  <c r="BP72" i="29"/>
  <c r="BP94" i="29"/>
  <c r="BP96" i="29" s="1"/>
  <c r="BP106" i="29" s="1"/>
  <c r="BP104" i="29" s="1"/>
  <c r="BP68" i="29"/>
  <c r="BP76" i="29" s="1"/>
  <c r="BP74" i="29" s="1"/>
  <c r="BP95" i="29"/>
  <c r="BP99" i="29" s="1"/>
  <c r="BR26" i="29"/>
  <c r="BR79" i="29" s="1"/>
  <c r="BQ79" i="29"/>
  <c r="BP81" i="29"/>
  <c r="BP91" i="29" s="1"/>
  <c r="BP89" i="29" s="1"/>
  <c r="BP87" i="29"/>
  <c r="BD54" i="29"/>
  <c r="BD55" i="29" s="1"/>
  <c r="BD110" i="29"/>
  <c r="BD111" i="29" s="1"/>
  <c r="BD113" i="29"/>
  <c r="BD114" i="29" s="1"/>
  <c r="BD116" i="29"/>
  <c r="BD117" i="29" s="1"/>
  <c r="BD25" i="29"/>
  <c r="BD77" i="29"/>
  <c r="BD52" i="29"/>
  <c r="BD56" i="29"/>
  <c r="BD57" i="29" s="1"/>
  <c r="BD36" i="29"/>
  <c r="BD44" i="29" s="1"/>
  <c r="BD19" i="29"/>
  <c r="BD20" i="29"/>
  <c r="BD21" i="29" s="1"/>
  <c r="BD22" i="29"/>
  <c r="BC60" i="29"/>
  <c r="BC58" i="29" s="1"/>
  <c r="BC112" i="29"/>
  <c r="BC115" i="29"/>
  <c r="BC118" i="29"/>
  <c r="BC66" i="29"/>
  <c r="BC67" i="29"/>
  <c r="BC70" i="29" s="1"/>
  <c r="BC71" i="29" s="1"/>
  <c r="BC69" i="29"/>
  <c r="BC97" i="29" s="1"/>
  <c r="BC92" i="29"/>
  <c r="BC95" i="29" s="1"/>
  <c r="BC99" i="29" s="1"/>
  <c r="BB94" i="29"/>
  <c r="BB96" i="29" s="1"/>
  <c r="BB106" i="29" s="1"/>
  <c r="BB68" i="29"/>
  <c r="BB76" i="29" s="1"/>
  <c r="BA72" i="29"/>
  <c r="BB72" i="29" s="1"/>
  <c r="BA94" i="29"/>
  <c r="BA96" i="29" s="1"/>
  <c r="BA106" i="29" s="1"/>
  <c r="BA104" i="29" s="1"/>
  <c r="BA68" i="29"/>
  <c r="BA76" i="29" s="1"/>
  <c r="BA74" i="29" s="1"/>
  <c r="BA95" i="29"/>
  <c r="BA99" i="29" s="1"/>
  <c r="AY103" i="29"/>
  <c r="BC79" i="29"/>
  <c r="BD26" i="29"/>
  <c r="BD79" i="29" s="1"/>
  <c r="BB81" i="29"/>
  <c r="BB91" i="29" s="1"/>
  <c r="BB89" i="29" s="1"/>
  <c r="BB87" i="29"/>
  <c r="AP54" i="29"/>
  <c r="AP55" i="29" s="1"/>
  <c r="AP110" i="29"/>
  <c r="AP111" i="29" s="1"/>
  <c r="AP113" i="29"/>
  <c r="AP114" i="29" s="1"/>
  <c r="AP116" i="29"/>
  <c r="AP117" i="29" s="1"/>
  <c r="AP25" i="29"/>
  <c r="AP77" i="29"/>
  <c r="AP19" i="29"/>
  <c r="AP20" i="29"/>
  <c r="AP52" i="29"/>
  <c r="AP56" i="29"/>
  <c r="AP57" i="29" s="1"/>
  <c r="AP36" i="29"/>
  <c r="AP44" i="29" s="1"/>
  <c r="AO60" i="29"/>
  <c r="AO58" i="29" s="1"/>
  <c r="AO112" i="29"/>
  <c r="AO115" i="29"/>
  <c r="AO118" i="29"/>
  <c r="AO66" i="29"/>
  <c r="AO67" i="29"/>
  <c r="AO70" i="29" s="1"/>
  <c r="AO71" i="29" s="1"/>
  <c r="AO69" i="29"/>
  <c r="AO97" i="29" s="1"/>
  <c r="AO92" i="29"/>
  <c r="AO95" i="29" s="1"/>
  <c r="AO99" i="29" s="1"/>
  <c r="AN94" i="29"/>
  <c r="AN96" i="29" s="1"/>
  <c r="AN106" i="29" s="1"/>
  <c r="AN104" i="29" s="1"/>
  <c r="AN68" i="29"/>
  <c r="AN76" i="29" s="1"/>
  <c r="AN74" i="29" s="1"/>
  <c r="AN101" i="29"/>
  <c r="AO101" i="29" s="1"/>
  <c r="AN87" i="29"/>
  <c r="AN81" i="29"/>
  <c r="AN91" i="29" s="1"/>
  <c r="AN89" i="29" s="1"/>
  <c r="AP26" i="29"/>
  <c r="AP79" i="29" s="1"/>
  <c r="AO79" i="29"/>
  <c r="AB54" i="29"/>
  <c r="AB55" i="29" s="1"/>
  <c r="AB110" i="29"/>
  <c r="AB111" i="29" s="1"/>
  <c r="AB113" i="29"/>
  <c r="AB114" i="29" s="1"/>
  <c r="AB116" i="29"/>
  <c r="AB117" i="29" s="1"/>
  <c r="AB25" i="29"/>
  <c r="AB77" i="29"/>
  <c r="AB19" i="29"/>
  <c r="AB20" i="29"/>
  <c r="AB21" i="29" s="1"/>
  <c r="AB22" i="29"/>
  <c r="AB52" i="29"/>
  <c r="AB36" i="29"/>
  <c r="AB44" i="29" s="1"/>
  <c r="AA66" i="29"/>
  <c r="AA67" i="29"/>
  <c r="AA70" i="29" s="1"/>
  <c r="AA71" i="29" s="1"/>
  <c r="AA69" i="29"/>
  <c r="AA97" i="29" s="1"/>
  <c r="AA92" i="29"/>
  <c r="AA95" i="29" s="1"/>
  <c r="AA99" i="29" s="1"/>
  <c r="Z94" i="29"/>
  <c r="Z96" i="29" s="1"/>
  <c r="Z106" i="29" s="1"/>
  <c r="Z104" i="29" s="1"/>
  <c r="Z72" i="29"/>
  <c r="Z68" i="29"/>
  <c r="Z76" i="29" s="1"/>
  <c r="Z74" i="29" s="1"/>
  <c r="Y101" i="29"/>
  <c r="Z101" i="29" s="1"/>
  <c r="AA101" i="29" s="1"/>
  <c r="Z81" i="29"/>
  <c r="Z91" i="29" s="1"/>
  <c r="Z89" i="29" s="1"/>
  <c r="Z87" i="29"/>
  <c r="AB26" i="29"/>
  <c r="AB79" i="29" s="1"/>
  <c r="AA79" i="29"/>
  <c r="N54" i="29"/>
  <c r="N55" i="29" s="1"/>
  <c r="N110" i="29"/>
  <c r="N111" i="29" s="1"/>
  <c r="N113" i="29"/>
  <c r="N114" i="29" s="1"/>
  <c r="N116" i="29"/>
  <c r="N117" i="29" s="1"/>
  <c r="N25" i="29"/>
  <c r="N77" i="29"/>
  <c r="N19" i="29"/>
  <c r="N20" i="29"/>
  <c r="M66" i="29"/>
  <c r="M67" i="29"/>
  <c r="M70" i="29" s="1"/>
  <c r="M71" i="29" s="1"/>
  <c r="M69" i="29"/>
  <c r="M97" i="29" s="1"/>
  <c r="M92" i="29"/>
  <c r="M95" i="29" s="1"/>
  <c r="M99" i="29" s="1"/>
  <c r="M60" i="29"/>
  <c r="M112" i="29"/>
  <c r="M115" i="29"/>
  <c r="M118" i="29"/>
  <c r="L94" i="29"/>
  <c r="L96" i="29" s="1"/>
  <c r="L106" i="29" s="1"/>
  <c r="L104" i="29" s="1"/>
  <c r="L72" i="29"/>
  <c r="L68" i="29"/>
  <c r="L76" i="29" s="1"/>
  <c r="L74" i="29" s="1"/>
  <c r="K101" i="29"/>
  <c r="L101" i="29" s="1"/>
  <c r="M101" i="29" s="1"/>
  <c r="M79" i="29"/>
  <c r="N26" i="29"/>
  <c r="N79" i="29" s="1"/>
  <c r="L81" i="29"/>
  <c r="L91" i="29" s="1"/>
  <c r="L89" i="29" s="1"/>
  <c r="L87" i="29"/>
  <c r="BQ34" i="29"/>
  <c r="BQ35" i="29"/>
  <c r="BQ38" i="29" s="1"/>
  <c r="BQ39" i="29" s="1"/>
  <c r="BR33" i="29"/>
  <c r="BR35" i="29"/>
  <c r="BR38" i="29" s="1"/>
  <c r="BP40" i="29"/>
  <c r="BP36" i="29"/>
  <c r="BP44" i="29" s="1"/>
  <c r="BP42" i="29" s="1"/>
  <c r="BD33" i="29"/>
  <c r="BD35" i="29"/>
  <c r="BD38" i="29" s="1"/>
  <c r="BC34" i="29"/>
  <c r="BC35" i="29"/>
  <c r="BC38" i="29" s="1"/>
  <c r="BC39" i="29" s="1"/>
  <c r="BD39" i="29" s="1"/>
  <c r="BB40" i="29"/>
  <c r="BB36" i="29"/>
  <c r="BB44" i="29" s="1"/>
  <c r="BB42" i="29" s="1"/>
  <c r="L60" i="29"/>
  <c r="L58" i="29" s="1"/>
  <c r="L112" i="29"/>
  <c r="L115" i="29"/>
  <c r="L118" i="29"/>
  <c r="BN102" i="29"/>
  <c r="AA56" i="29"/>
  <c r="AB56" i="29" s="1"/>
  <c r="AB57" i="29" s="1"/>
  <c r="AA52" i="29"/>
  <c r="AA36" i="29"/>
  <c r="AA44" i="29" s="1"/>
  <c r="AA42" i="29" s="1"/>
  <c r="AA40" i="29"/>
  <c r="AB40" i="29" s="1"/>
  <c r="AB41" i="29" s="1"/>
  <c r="AO40" i="29"/>
  <c r="AP40" i="29" s="1"/>
  <c r="AP41" i="29" s="1"/>
  <c r="AO36" i="29"/>
  <c r="AO44" i="29" s="1"/>
  <c r="AO42" i="29" s="1"/>
  <c r="W103" i="29"/>
  <c r="X102" i="29"/>
  <c r="I103" i="29"/>
  <c r="J102" i="29"/>
  <c r="M42" i="29"/>
  <c r="N34" i="29"/>
  <c r="N50" i="29"/>
  <c r="AL102" i="29"/>
  <c r="AM72" i="29"/>
  <c r="X101" i="28"/>
  <c r="Y101" i="28" s="1"/>
  <c r="Z101" i="28" s="1"/>
  <c r="K102" i="28"/>
  <c r="AP39" i="28"/>
  <c r="BR54" i="28"/>
  <c r="BR55" i="28" s="1"/>
  <c r="BR110" i="28"/>
  <c r="BR111" i="28" s="1"/>
  <c r="BR113" i="28"/>
  <c r="BR114" i="28" s="1"/>
  <c r="BR116" i="28"/>
  <c r="BR117" i="28" s="1"/>
  <c r="BR19" i="28"/>
  <c r="BR20" i="28"/>
  <c r="BR21" i="28" s="1"/>
  <c r="BR22" i="28"/>
  <c r="BR52" i="28"/>
  <c r="BR56" i="28"/>
  <c r="BR57" i="28" s="1"/>
  <c r="BR25" i="28"/>
  <c r="BR77" i="28"/>
  <c r="BR36" i="28"/>
  <c r="BR44" i="28" s="1"/>
  <c r="BQ112" i="28"/>
  <c r="BQ115" i="28"/>
  <c r="BQ118" i="28"/>
  <c r="BQ60" i="28"/>
  <c r="BQ58" i="28" s="1"/>
  <c r="BQ66" i="28"/>
  <c r="BQ67" i="28"/>
  <c r="BQ70" i="28" s="1"/>
  <c r="BQ71" i="28" s="1"/>
  <c r="BQ69" i="28"/>
  <c r="BQ97" i="28" s="1"/>
  <c r="BQ92" i="28"/>
  <c r="BQ95" i="28" s="1"/>
  <c r="BQ99" i="28" s="1"/>
  <c r="BP94" i="28"/>
  <c r="BP96" i="28" s="1"/>
  <c r="BP106" i="28" s="1"/>
  <c r="BP68" i="28"/>
  <c r="BP76" i="28" s="1"/>
  <c r="BO94" i="28"/>
  <c r="BO96" i="28" s="1"/>
  <c r="BO106" i="28" s="1"/>
  <c r="BO104" i="28" s="1"/>
  <c r="BO72" i="28"/>
  <c r="BP72" i="28" s="1"/>
  <c r="BO68" i="28"/>
  <c r="BO76" i="28" s="1"/>
  <c r="BO74" i="28" s="1"/>
  <c r="BO95" i="28"/>
  <c r="BO99" i="28" s="1"/>
  <c r="BM103" i="28"/>
  <c r="BP81" i="28"/>
  <c r="BP91" i="28" s="1"/>
  <c r="BP89" i="28" s="1"/>
  <c r="BP87" i="28"/>
  <c r="BR26" i="28"/>
  <c r="BR79" i="28" s="1"/>
  <c r="BQ79" i="28"/>
  <c r="BD54" i="28"/>
  <c r="BD55" i="28" s="1"/>
  <c r="BD110" i="28"/>
  <c r="BD111" i="28" s="1"/>
  <c r="BD113" i="28"/>
  <c r="BD114" i="28" s="1"/>
  <c r="BD116" i="28"/>
  <c r="BD117" i="28" s="1"/>
  <c r="BD25" i="28"/>
  <c r="BD77" i="28"/>
  <c r="BD19" i="28"/>
  <c r="BD20" i="28"/>
  <c r="BD21" i="28" s="1"/>
  <c r="BD22" i="28"/>
  <c r="BD52" i="28"/>
  <c r="BD56" i="28"/>
  <c r="BD57" i="28" s="1"/>
  <c r="BD36" i="28"/>
  <c r="BD44" i="28" s="1"/>
  <c r="BC66" i="28"/>
  <c r="BC67" i="28"/>
  <c r="BC70" i="28" s="1"/>
  <c r="BC71" i="28" s="1"/>
  <c r="BC69" i="28"/>
  <c r="BC97" i="28" s="1"/>
  <c r="BC92" i="28"/>
  <c r="BC95" i="28" s="1"/>
  <c r="BC99" i="28" s="1"/>
  <c r="BC112" i="28"/>
  <c r="BC115" i="28"/>
  <c r="BC118" i="28"/>
  <c r="BC60" i="28"/>
  <c r="BC58" i="28" s="1"/>
  <c r="BB94" i="28"/>
  <c r="BB96" i="28" s="1"/>
  <c r="BB106" i="28" s="1"/>
  <c r="BB104" i="28" s="1"/>
  <c r="BB72" i="28"/>
  <c r="BB68" i="28"/>
  <c r="BB76" i="28" s="1"/>
  <c r="BB74" i="28" s="1"/>
  <c r="BB95" i="28"/>
  <c r="BB99" i="28" s="1"/>
  <c r="BC79" i="28"/>
  <c r="BD26" i="28"/>
  <c r="BD79" i="28" s="1"/>
  <c r="BB87" i="28"/>
  <c r="BB81" i="28"/>
  <c r="BB91" i="28" s="1"/>
  <c r="BB89" i="28" s="1"/>
  <c r="AP54" i="28"/>
  <c r="AP55" i="28" s="1"/>
  <c r="AP110" i="28"/>
  <c r="AP111" i="28" s="1"/>
  <c r="AP113" i="28"/>
  <c r="AP114" i="28" s="1"/>
  <c r="AP116" i="28"/>
  <c r="AP117" i="28" s="1"/>
  <c r="AP25" i="28"/>
  <c r="AP77" i="28"/>
  <c r="AP19" i="28"/>
  <c r="AP20" i="28"/>
  <c r="AP21" i="28" s="1"/>
  <c r="AP22" i="28"/>
  <c r="AO66" i="28"/>
  <c r="AO67" i="28"/>
  <c r="AO70" i="28" s="1"/>
  <c r="AO71" i="28" s="1"/>
  <c r="AO69" i="28"/>
  <c r="AO97" i="28" s="1"/>
  <c r="AO92" i="28"/>
  <c r="AO95" i="28" s="1"/>
  <c r="AO99" i="28" s="1"/>
  <c r="AO60" i="28"/>
  <c r="AO58" i="28" s="1"/>
  <c r="AO112" i="28"/>
  <c r="AO115" i="28"/>
  <c r="AO118" i="28"/>
  <c r="AN94" i="28"/>
  <c r="AN96" i="28" s="1"/>
  <c r="AN106" i="28" s="1"/>
  <c r="AN68" i="28"/>
  <c r="AN76" i="28" s="1"/>
  <c r="AM94" i="28"/>
  <c r="AM96" i="28" s="1"/>
  <c r="AM106" i="28" s="1"/>
  <c r="AM104" i="28" s="1"/>
  <c r="AM72" i="28"/>
  <c r="AN72" i="28" s="1"/>
  <c r="AM68" i="28"/>
  <c r="AM76" i="28" s="1"/>
  <c r="AM74" i="28" s="1"/>
  <c r="AM95" i="28"/>
  <c r="AM99" i="28" s="1"/>
  <c r="AK103" i="28"/>
  <c r="AO79" i="28"/>
  <c r="AP26" i="28"/>
  <c r="AP79" i="28" s="1"/>
  <c r="AN87" i="28"/>
  <c r="AN81" i="28"/>
  <c r="AN91" i="28" s="1"/>
  <c r="AN89" i="28" s="1"/>
  <c r="AB54" i="28"/>
  <c r="AB55" i="28" s="1"/>
  <c r="AB110" i="28"/>
  <c r="AB111" i="28" s="1"/>
  <c r="AB113" i="28"/>
  <c r="AB114" i="28" s="1"/>
  <c r="AB116" i="28"/>
  <c r="AB117" i="28" s="1"/>
  <c r="AB25" i="28"/>
  <c r="AB77" i="28"/>
  <c r="AB19" i="28"/>
  <c r="AB20" i="28"/>
  <c r="AB21" i="28" s="1"/>
  <c r="AB22" i="28"/>
  <c r="AB36" i="28"/>
  <c r="AB44" i="28" s="1"/>
  <c r="AB42" i="28" s="1"/>
  <c r="AB43" i="28" s="1"/>
  <c r="AB40" i="28"/>
  <c r="AB41" i="28" s="1"/>
  <c r="AB56" i="28"/>
  <c r="AB57" i="28" s="1"/>
  <c r="AB52" i="28"/>
  <c r="AA66" i="28"/>
  <c r="AA67" i="28"/>
  <c r="AA70" i="28" s="1"/>
  <c r="AA71" i="28" s="1"/>
  <c r="AA69" i="28"/>
  <c r="AA97" i="28" s="1"/>
  <c r="AA92" i="28"/>
  <c r="AA95" i="28" s="1"/>
  <c r="AA99" i="28" s="1"/>
  <c r="AA60" i="28"/>
  <c r="AA58" i="28" s="1"/>
  <c r="AA112" i="28"/>
  <c r="AA115" i="28"/>
  <c r="AA118" i="28"/>
  <c r="Z94" i="28"/>
  <c r="Z96" i="28" s="1"/>
  <c r="Z106" i="28" s="1"/>
  <c r="Z104" i="28" s="1"/>
  <c r="Z68" i="28"/>
  <c r="Z76" i="28" s="1"/>
  <c r="Z74" i="28" s="1"/>
  <c r="W103" i="28"/>
  <c r="AA79" i="28"/>
  <c r="AB26" i="28"/>
  <c r="AB79" i="28" s="1"/>
  <c r="Z87" i="28"/>
  <c r="Z81" i="28"/>
  <c r="Z91" i="28" s="1"/>
  <c r="Z89" i="28" s="1"/>
  <c r="N110" i="28"/>
  <c r="N111" i="28" s="1"/>
  <c r="N113" i="28"/>
  <c r="N114" i="28" s="1"/>
  <c r="N116" i="28"/>
  <c r="N117" i="28" s="1"/>
  <c r="N54" i="28"/>
  <c r="N55" i="28" s="1"/>
  <c r="N25" i="28"/>
  <c r="N77" i="28"/>
  <c r="N52" i="28"/>
  <c r="N56" i="28"/>
  <c r="N57" i="28" s="1"/>
  <c r="N19" i="28"/>
  <c r="N20" i="28"/>
  <c r="N21" i="28" s="1"/>
  <c r="N22" i="28"/>
  <c r="N36" i="28"/>
  <c r="N44" i="28" s="1"/>
  <c r="N42" i="28" s="1"/>
  <c r="N43" i="28" s="1"/>
  <c r="N40" i="28"/>
  <c r="N41" i="28" s="1"/>
  <c r="M66" i="28"/>
  <c r="M67" i="28"/>
  <c r="M70" i="28" s="1"/>
  <c r="M71" i="28" s="1"/>
  <c r="M69" i="28"/>
  <c r="M97" i="28" s="1"/>
  <c r="M92" i="28"/>
  <c r="M95" i="28" s="1"/>
  <c r="M99" i="28" s="1"/>
  <c r="M60" i="28"/>
  <c r="M58" i="28" s="1"/>
  <c r="M112" i="28"/>
  <c r="M115" i="28"/>
  <c r="M118" i="28"/>
  <c r="L94" i="28"/>
  <c r="L96" i="28" s="1"/>
  <c r="L106" i="28" s="1"/>
  <c r="L104" i="28" s="1"/>
  <c r="L72" i="28"/>
  <c r="L68" i="28"/>
  <c r="L76" i="28" s="1"/>
  <c r="L74" i="28" s="1"/>
  <c r="J102" i="28"/>
  <c r="J101" i="28"/>
  <c r="K101" i="28" s="1"/>
  <c r="L101" i="28" s="1"/>
  <c r="M101" i="28" s="1"/>
  <c r="M79" i="28"/>
  <c r="N26" i="28"/>
  <c r="N79" i="28" s="1"/>
  <c r="L81" i="28"/>
  <c r="L91" i="28" s="1"/>
  <c r="L89" i="28" s="1"/>
  <c r="L87" i="28"/>
  <c r="BP40" i="28"/>
  <c r="BP36" i="28"/>
  <c r="BP44" i="28" s="1"/>
  <c r="BP42" i="28" s="1"/>
  <c r="BQ34" i="28"/>
  <c r="BQ35" i="28"/>
  <c r="BQ38" i="28" s="1"/>
  <c r="BQ39" i="28" s="1"/>
  <c r="BR33" i="28"/>
  <c r="BR35" i="28"/>
  <c r="BR38" i="28" s="1"/>
  <c r="BC34" i="28"/>
  <c r="BC35" i="28"/>
  <c r="BC38" i="28" s="1"/>
  <c r="BC39" i="28" s="1"/>
  <c r="BD33" i="28"/>
  <c r="BD35" i="28"/>
  <c r="BD38" i="28" s="1"/>
  <c r="BB40" i="28"/>
  <c r="BB36" i="28"/>
  <c r="BB44" i="28" s="1"/>
  <c r="BB42" i="28" s="1"/>
  <c r="AZ102" i="28"/>
  <c r="AO36" i="28"/>
  <c r="AO44" i="28" s="1"/>
  <c r="AO42" i="28" s="1"/>
  <c r="AO40" i="28"/>
  <c r="Y104" i="28"/>
  <c r="Y74" i="28"/>
  <c r="K104" i="28"/>
  <c r="K74" i="28"/>
  <c r="AP34" i="28"/>
  <c r="AP50" i="28"/>
  <c r="X102" i="28"/>
  <c r="Y72" i="28"/>
  <c r="BA102" i="27"/>
  <c r="J101" i="27"/>
  <c r="K101" i="27" s="1"/>
  <c r="L101" i="27" s="1"/>
  <c r="BP81" i="27"/>
  <c r="BP91" i="27" s="1"/>
  <c r="BP89" i="27" s="1"/>
  <c r="BP87" i="27"/>
  <c r="BR26" i="27"/>
  <c r="BR79" i="27" s="1"/>
  <c r="BQ79" i="27"/>
  <c r="BR54" i="27"/>
  <c r="BR55" i="27" s="1"/>
  <c r="BR110" i="27"/>
  <c r="BR111" i="27" s="1"/>
  <c r="BR113" i="27"/>
  <c r="BR114" i="27" s="1"/>
  <c r="BR116" i="27"/>
  <c r="BR117" i="27" s="1"/>
  <c r="BR19" i="27"/>
  <c r="BR20" i="27"/>
  <c r="BR52" i="27"/>
  <c r="BR56" i="27"/>
  <c r="BR57" i="27" s="1"/>
  <c r="BR36" i="27"/>
  <c r="BR44" i="27" s="1"/>
  <c r="BR25" i="27"/>
  <c r="BR77" i="27"/>
  <c r="BQ60" i="27"/>
  <c r="BQ58" i="27" s="1"/>
  <c r="BQ112" i="27"/>
  <c r="BQ115" i="27"/>
  <c r="BQ118" i="27"/>
  <c r="BQ66" i="27"/>
  <c r="BQ67" i="27"/>
  <c r="BQ70" i="27" s="1"/>
  <c r="BQ71" i="27" s="1"/>
  <c r="BQ69" i="27"/>
  <c r="BQ97" i="27" s="1"/>
  <c r="BQ92" i="27"/>
  <c r="BQ95" i="27" s="1"/>
  <c r="BQ99" i="27" s="1"/>
  <c r="BP94" i="27"/>
  <c r="BP96" i="27" s="1"/>
  <c r="BP106" i="27" s="1"/>
  <c r="BP104" i="27" s="1"/>
  <c r="BP68" i="27"/>
  <c r="BP76" i="27" s="1"/>
  <c r="BP74" i="27" s="1"/>
  <c r="BN101" i="27"/>
  <c r="BO101" i="27" s="1"/>
  <c r="BP101" i="27" s="1"/>
  <c r="BQ101" i="27" s="1"/>
  <c r="BD54" i="27"/>
  <c r="BD55" i="27" s="1"/>
  <c r="BD110" i="27"/>
  <c r="BD111" i="27" s="1"/>
  <c r="BD113" i="27"/>
  <c r="BD114" i="27" s="1"/>
  <c r="BD116" i="27"/>
  <c r="BD117" i="27" s="1"/>
  <c r="BD52" i="27"/>
  <c r="BD56" i="27"/>
  <c r="BD57" i="27" s="1"/>
  <c r="BD36" i="27"/>
  <c r="BD44" i="27" s="1"/>
  <c r="BD25" i="27"/>
  <c r="BD77" i="27"/>
  <c r="BD19" i="27"/>
  <c r="BD20" i="27"/>
  <c r="BD21" i="27" s="1"/>
  <c r="BD22" i="27"/>
  <c r="BC66" i="27"/>
  <c r="BC67" i="27"/>
  <c r="BC70" i="27" s="1"/>
  <c r="BC71" i="27" s="1"/>
  <c r="BC69" i="27"/>
  <c r="BC97" i="27" s="1"/>
  <c r="BC92" i="27"/>
  <c r="BC95" i="27" s="1"/>
  <c r="BC99" i="27" s="1"/>
  <c r="BC60" i="27"/>
  <c r="BC58" i="27" s="1"/>
  <c r="BC112" i="27"/>
  <c r="BC115" i="27"/>
  <c r="BC118" i="27"/>
  <c r="BB94" i="27"/>
  <c r="BB96" i="27" s="1"/>
  <c r="BB106" i="27" s="1"/>
  <c r="BB104" i="27" s="1"/>
  <c r="BB72" i="27"/>
  <c r="BB68" i="27"/>
  <c r="BB76" i="27" s="1"/>
  <c r="BB74" i="27" s="1"/>
  <c r="AZ102" i="27"/>
  <c r="AZ101" i="27"/>
  <c r="BA101" i="27" s="1"/>
  <c r="BB101" i="27" s="1"/>
  <c r="BC101" i="27" s="1"/>
  <c r="BB81" i="27"/>
  <c r="BB91" i="27" s="1"/>
  <c r="BB89" i="27" s="1"/>
  <c r="BB87" i="27"/>
  <c r="BC79" i="27"/>
  <c r="BD26" i="27"/>
  <c r="BD79" i="27" s="1"/>
  <c r="AP26" i="27"/>
  <c r="AP79" i="27" s="1"/>
  <c r="AO79" i="27"/>
  <c r="AN81" i="27"/>
  <c r="AN91" i="27" s="1"/>
  <c r="AN89" i="27" s="1"/>
  <c r="AN87" i="27"/>
  <c r="AP54" i="27"/>
  <c r="AP55" i="27" s="1"/>
  <c r="AP110" i="27"/>
  <c r="AP111" i="27" s="1"/>
  <c r="AP113" i="27"/>
  <c r="AP114" i="27" s="1"/>
  <c r="AP116" i="27"/>
  <c r="AP117" i="27" s="1"/>
  <c r="AP25" i="27"/>
  <c r="AP77" i="27"/>
  <c r="AP19" i="27"/>
  <c r="AP20" i="27"/>
  <c r="AP21" i="27" s="1"/>
  <c r="AP22" i="27"/>
  <c r="AO66" i="27"/>
  <c r="AO67" i="27"/>
  <c r="AO70" i="27" s="1"/>
  <c r="AO71" i="27" s="1"/>
  <c r="AO69" i="27"/>
  <c r="AO97" i="27" s="1"/>
  <c r="AO92" i="27"/>
  <c r="AO95" i="27" s="1"/>
  <c r="AO99" i="27" s="1"/>
  <c r="AO60" i="27"/>
  <c r="AO58" i="27" s="1"/>
  <c r="AO112" i="27"/>
  <c r="AO115" i="27"/>
  <c r="AO118" i="27"/>
  <c r="AN94" i="27"/>
  <c r="AN96" i="27" s="1"/>
  <c r="AN106" i="27" s="1"/>
  <c r="AN104" i="27" s="1"/>
  <c r="AN72" i="27"/>
  <c r="AN102" i="27" s="1"/>
  <c r="AN68" i="27"/>
  <c r="AN76" i="27" s="1"/>
  <c r="AN74" i="27" s="1"/>
  <c r="AL102" i="27"/>
  <c r="AL101" i="27"/>
  <c r="AM101" i="27" s="1"/>
  <c r="AN101" i="27" s="1"/>
  <c r="AO101" i="27" s="1"/>
  <c r="AB54" i="27"/>
  <c r="AB55" i="27" s="1"/>
  <c r="AB110" i="27"/>
  <c r="AB111" i="27" s="1"/>
  <c r="AB113" i="27"/>
  <c r="AB114" i="27" s="1"/>
  <c r="AB116" i="27"/>
  <c r="AB117" i="27" s="1"/>
  <c r="AB52" i="27"/>
  <c r="AB56" i="27"/>
  <c r="AB57" i="27" s="1"/>
  <c r="AB25" i="27"/>
  <c r="AB77" i="27"/>
  <c r="AB19" i="27"/>
  <c r="AB20" i="27"/>
  <c r="AB21" i="27" s="1"/>
  <c r="AB22" i="27"/>
  <c r="AB36" i="27"/>
  <c r="AB44" i="27" s="1"/>
  <c r="AB42" i="27" s="1"/>
  <c r="AB43" i="27" s="1"/>
  <c r="AB40" i="27"/>
  <c r="AB41" i="27" s="1"/>
  <c r="AA66" i="27"/>
  <c r="AA67" i="27"/>
  <c r="AA70" i="27" s="1"/>
  <c r="AA71" i="27" s="1"/>
  <c r="AA69" i="27"/>
  <c r="AA97" i="27" s="1"/>
  <c r="AA92" i="27"/>
  <c r="AA95" i="27" s="1"/>
  <c r="AA99" i="27" s="1"/>
  <c r="AA60" i="27"/>
  <c r="AA58" i="27" s="1"/>
  <c r="AA112" i="27"/>
  <c r="AA115" i="27"/>
  <c r="AA118" i="27"/>
  <c r="Z94" i="27"/>
  <c r="Z96" i="27" s="1"/>
  <c r="Z106" i="27" s="1"/>
  <c r="Z104" i="27" s="1"/>
  <c r="Z68" i="27"/>
  <c r="Z76" i="27" s="1"/>
  <c r="Z74" i="27" s="1"/>
  <c r="X101" i="27"/>
  <c r="Y101" i="27" s="1"/>
  <c r="Z101" i="27" s="1"/>
  <c r="AA101" i="27" s="1"/>
  <c r="Z87" i="27"/>
  <c r="Z81" i="27"/>
  <c r="Z91" i="27" s="1"/>
  <c r="Z89" i="27" s="1"/>
  <c r="AB26" i="27"/>
  <c r="AB79" i="27" s="1"/>
  <c r="AA79" i="27"/>
  <c r="N54" i="27"/>
  <c r="N55" i="27" s="1"/>
  <c r="N110" i="27"/>
  <c r="N111" i="27" s="1"/>
  <c r="N113" i="27"/>
  <c r="N114" i="27" s="1"/>
  <c r="N116" i="27"/>
  <c r="N117" i="27" s="1"/>
  <c r="N25" i="27"/>
  <c r="N77" i="27"/>
  <c r="N19" i="27"/>
  <c r="N20" i="27"/>
  <c r="N21" i="27" s="1"/>
  <c r="N22" i="27"/>
  <c r="N52" i="27"/>
  <c r="N36" i="27"/>
  <c r="N44" i="27" s="1"/>
  <c r="M66" i="27"/>
  <c r="M67" i="27"/>
  <c r="M70" i="27" s="1"/>
  <c r="M71" i="27" s="1"/>
  <c r="M69" i="27"/>
  <c r="M97" i="27" s="1"/>
  <c r="M92" i="27"/>
  <c r="M95" i="27" s="1"/>
  <c r="M99" i="27" s="1"/>
  <c r="L94" i="27"/>
  <c r="L96" i="27" s="1"/>
  <c r="L106" i="27" s="1"/>
  <c r="L104" i="27" s="1"/>
  <c r="L68" i="27"/>
  <c r="L76" i="27" s="1"/>
  <c r="L74" i="27" s="1"/>
  <c r="I103" i="27"/>
  <c r="L81" i="27"/>
  <c r="L91" i="27" s="1"/>
  <c r="L89" i="27" s="1"/>
  <c r="L87" i="27"/>
  <c r="M79" i="27"/>
  <c r="N26" i="27"/>
  <c r="N79" i="27" s="1"/>
  <c r="BR33" i="27"/>
  <c r="BR35" i="27"/>
  <c r="BR38" i="27" s="1"/>
  <c r="BQ34" i="27"/>
  <c r="BQ35" i="27"/>
  <c r="BQ38" i="27" s="1"/>
  <c r="BQ39" i="27" s="1"/>
  <c r="BR39" i="27" s="1"/>
  <c r="BP40" i="27"/>
  <c r="BP36" i="27"/>
  <c r="BP44" i="27" s="1"/>
  <c r="BP42" i="27" s="1"/>
  <c r="BD33" i="27"/>
  <c r="BD35" i="27"/>
  <c r="BD38" i="27" s="1"/>
  <c r="BC34" i="27"/>
  <c r="BC35" i="27"/>
  <c r="BC38" i="27" s="1"/>
  <c r="BC39" i="27" s="1"/>
  <c r="BD39" i="27" s="1"/>
  <c r="BB40" i="27"/>
  <c r="BB36" i="27"/>
  <c r="BB44" i="27" s="1"/>
  <c r="BB42" i="27" s="1"/>
  <c r="BM103" i="27"/>
  <c r="M56" i="27"/>
  <c r="N56" i="27" s="1"/>
  <c r="N57" i="27" s="1"/>
  <c r="M52" i="27"/>
  <c r="M40" i="27"/>
  <c r="N40" i="27" s="1"/>
  <c r="N41" i="27" s="1"/>
  <c r="M36" i="27"/>
  <c r="M44" i="27" s="1"/>
  <c r="M42" i="27" s="1"/>
  <c r="AO40" i="27"/>
  <c r="AO36" i="27"/>
  <c r="AO44" i="27" s="1"/>
  <c r="AO42" i="27" s="1"/>
  <c r="W103" i="27"/>
  <c r="BA74" i="27"/>
  <c r="AM104" i="27"/>
  <c r="Z58" i="27"/>
  <c r="Y74" i="27"/>
  <c r="K104" i="27"/>
  <c r="BO104" i="27"/>
  <c r="BO74" i="27"/>
  <c r="BA104" i="27"/>
  <c r="AM74" i="27"/>
  <c r="Y104" i="27"/>
  <c r="K74" i="27"/>
  <c r="BN102" i="27"/>
  <c r="BO72" i="27"/>
  <c r="AP34" i="27"/>
  <c r="AP50" i="27"/>
  <c r="X102" i="27"/>
  <c r="Y72" i="27"/>
  <c r="J102" i="27"/>
  <c r="K72" i="27"/>
  <c r="AM102" i="26"/>
  <c r="Y104" i="26"/>
  <c r="AB39" i="26"/>
  <c r="BR54" i="26"/>
  <c r="BR55" i="26" s="1"/>
  <c r="BR110" i="26"/>
  <c r="BR111" i="26" s="1"/>
  <c r="BR113" i="26"/>
  <c r="BR114" i="26" s="1"/>
  <c r="BR116" i="26"/>
  <c r="BR117" i="26" s="1"/>
  <c r="BR25" i="26"/>
  <c r="BR77" i="26"/>
  <c r="BR19" i="26"/>
  <c r="BR20" i="26"/>
  <c r="BR21" i="26" s="1"/>
  <c r="BR22" i="26"/>
  <c r="BR52" i="26"/>
  <c r="BR56" i="26"/>
  <c r="BR57" i="26" s="1"/>
  <c r="BQ66" i="26"/>
  <c r="BQ67" i="26"/>
  <c r="BQ70" i="26" s="1"/>
  <c r="BQ71" i="26" s="1"/>
  <c r="BQ69" i="26"/>
  <c r="BQ97" i="26" s="1"/>
  <c r="BQ60" i="26"/>
  <c r="BQ58" i="26" s="1"/>
  <c r="BQ112" i="26"/>
  <c r="BQ115" i="26"/>
  <c r="BQ118" i="26"/>
  <c r="BP68" i="26"/>
  <c r="BP76" i="26" s="1"/>
  <c r="BO94" i="26"/>
  <c r="BO96" i="26" s="1"/>
  <c r="BO106" i="26" s="1"/>
  <c r="BO104" i="26" s="1"/>
  <c r="BO72" i="26"/>
  <c r="BP72" i="26" s="1"/>
  <c r="BO68" i="26"/>
  <c r="BO76" i="26" s="1"/>
  <c r="BO74" i="26" s="1"/>
  <c r="BO95" i="26"/>
  <c r="BO99" i="26" s="1"/>
  <c r="BM103" i="26"/>
  <c r="BR26" i="26"/>
  <c r="BR79" i="26" s="1"/>
  <c r="BQ79" i="26"/>
  <c r="BP81" i="26"/>
  <c r="BP91" i="26" s="1"/>
  <c r="BP89" i="26" s="1"/>
  <c r="BP87" i="26"/>
  <c r="BD26" i="26"/>
  <c r="BD79" i="26" s="1"/>
  <c r="BC79" i="26"/>
  <c r="BB81" i="26"/>
  <c r="BB91" i="26" s="1"/>
  <c r="BB89" i="26" s="1"/>
  <c r="BB87" i="26"/>
  <c r="BD54" i="26"/>
  <c r="BD55" i="26" s="1"/>
  <c r="BD110" i="26"/>
  <c r="BD111" i="26" s="1"/>
  <c r="BD113" i="26"/>
  <c r="BD114" i="26" s="1"/>
  <c r="BD116" i="26"/>
  <c r="BD117" i="26" s="1"/>
  <c r="BD25" i="26"/>
  <c r="BD77" i="26"/>
  <c r="BD19" i="26"/>
  <c r="BD20" i="26"/>
  <c r="BD21" i="26" s="1"/>
  <c r="BD22" i="26"/>
  <c r="BD52" i="26"/>
  <c r="BD56" i="26"/>
  <c r="BD57" i="26" s="1"/>
  <c r="BC66" i="26"/>
  <c r="BC67" i="26"/>
  <c r="BC70" i="26" s="1"/>
  <c r="BC71" i="26" s="1"/>
  <c r="BC69" i="26"/>
  <c r="BC97" i="26" s="1"/>
  <c r="BC60" i="26"/>
  <c r="BC58" i="26" s="1"/>
  <c r="BC112" i="26"/>
  <c r="BC115" i="26"/>
  <c r="BC118" i="26"/>
  <c r="BB72" i="26"/>
  <c r="BB68" i="26"/>
  <c r="BB76" i="26" s="1"/>
  <c r="BB74" i="26" s="1"/>
  <c r="AZ102" i="26"/>
  <c r="AZ101" i="26"/>
  <c r="BA101" i="26" s="1"/>
  <c r="BB101" i="26" s="1"/>
  <c r="AP26" i="26"/>
  <c r="AP79" i="26" s="1"/>
  <c r="AO79" i="26"/>
  <c r="AN81" i="26"/>
  <c r="AN91" i="26" s="1"/>
  <c r="AN89" i="26" s="1"/>
  <c r="AN87" i="26"/>
  <c r="AP54" i="26"/>
  <c r="AP55" i="26" s="1"/>
  <c r="AP110" i="26"/>
  <c r="AP111" i="26" s="1"/>
  <c r="AP113" i="26"/>
  <c r="AP114" i="26" s="1"/>
  <c r="AP116" i="26"/>
  <c r="AP117" i="26" s="1"/>
  <c r="AP25" i="26"/>
  <c r="AP77" i="26"/>
  <c r="AP19" i="26"/>
  <c r="AP20" i="26"/>
  <c r="AP21" i="26" s="1"/>
  <c r="AP22" i="26"/>
  <c r="AP36" i="26"/>
  <c r="AP44" i="26" s="1"/>
  <c r="AP52" i="26"/>
  <c r="AP56" i="26"/>
  <c r="AP57" i="26" s="1"/>
  <c r="AO66" i="26"/>
  <c r="AO67" i="26"/>
  <c r="AO70" i="26" s="1"/>
  <c r="AO71" i="26" s="1"/>
  <c r="AO69" i="26"/>
  <c r="AO97" i="26" s="1"/>
  <c r="AO92" i="26"/>
  <c r="AO95" i="26" s="1"/>
  <c r="AO99" i="26" s="1"/>
  <c r="AO60" i="26"/>
  <c r="AO58" i="26" s="1"/>
  <c r="AO112" i="26"/>
  <c r="AO115" i="26"/>
  <c r="AO118" i="26"/>
  <c r="AN94" i="26"/>
  <c r="AN96" i="26" s="1"/>
  <c r="AN106" i="26" s="1"/>
  <c r="AN104" i="26" s="1"/>
  <c r="AN72" i="26"/>
  <c r="AN68" i="26"/>
  <c r="AN76" i="26" s="1"/>
  <c r="AN74" i="26" s="1"/>
  <c r="AL102" i="26"/>
  <c r="AL101" i="26"/>
  <c r="AM101" i="26" s="1"/>
  <c r="AN101" i="26" s="1"/>
  <c r="AO101" i="26" s="1"/>
  <c r="AB26" i="26"/>
  <c r="AB79" i="26" s="1"/>
  <c r="AA79" i="26"/>
  <c r="Z81" i="26"/>
  <c r="Z91" i="26" s="1"/>
  <c r="Z89" i="26" s="1"/>
  <c r="Z87" i="26"/>
  <c r="AB54" i="26"/>
  <c r="AB55" i="26" s="1"/>
  <c r="AB110" i="26"/>
  <c r="AB111" i="26" s="1"/>
  <c r="AB113" i="26"/>
  <c r="AB114" i="26" s="1"/>
  <c r="AB116" i="26"/>
  <c r="AB117" i="26" s="1"/>
  <c r="AB25" i="26"/>
  <c r="AB77" i="26"/>
  <c r="AB19" i="26"/>
  <c r="AB20" i="26"/>
  <c r="AB21" i="26" s="1"/>
  <c r="AB22" i="26"/>
  <c r="AB36" i="26"/>
  <c r="AB44" i="26" s="1"/>
  <c r="AB52" i="26"/>
  <c r="AB56" i="26"/>
  <c r="AB57" i="26" s="1"/>
  <c r="AA66" i="26"/>
  <c r="AA67" i="26"/>
  <c r="AA70" i="26" s="1"/>
  <c r="AA71" i="26" s="1"/>
  <c r="AA69" i="26"/>
  <c r="AA97" i="26" s="1"/>
  <c r="AA92" i="26"/>
  <c r="AA95" i="26" s="1"/>
  <c r="AA99" i="26" s="1"/>
  <c r="AA60" i="26"/>
  <c r="AA58" i="26" s="1"/>
  <c r="AA112" i="26"/>
  <c r="AA115" i="26"/>
  <c r="AA118" i="26"/>
  <c r="Z94" i="26"/>
  <c r="Z96" i="26" s="1"/>
  <c r="Z106" i="26" s="1"/>
  <c r="Z104" i="26" s="1"/>
  <c r="Z68" i="26"/>
  <c r="Z76" i="26" s="1"/>
  <c r="Z74" i="26" s="1"/>
  <c r="X101" i="26"/>
  <c r="Y101" i="26" s="1"/>
  <c r="Z101" i="26" s="1"/>
  <c r="AA101" i="26" s="1"/>
  <c r="N26" i="26"/>
  <c r="N79" i="26" s="1"/>
  <c r="M79" i="26"/>
  <c r="L81" i="26"/>
  <c r="L91" i="26" s="1"/>
  <c r="L89" i="26" s="1"/>
  <c r="L87" i="26"/>
  <c r="N54" i="26"/>
  <c r="N55" i="26" s="1"/>
  <c r="N110" i="26"/>
  <c r="N111" i="26" s="1"/>
  <c r="N113" i="26"/>
  <c r="N114" i="26" s="1"/>
  <c r="N116" i="26"/>
  <c r="N117" i="26" s="1"/>
  <c r="N25" i="26"/>
  <c r="N77" i="26"/>
  <c r="N19" i="26"/>
  <c r="N20" i="26"/>
  <c r="N21" i="26" s="1"/>
  <c r="N22" i="26"/>
  <c r="N36" i="26"/>
  <c r="N44" i="26" s="1"/>
  <c r="N42" i="26" s="1"/>
  <c r="N43" i="26" s="1"/>
  <c r="N40" i="26"/>
  <c r="N41" i="26" s="1"/>
  <c r="N52" i="26"/>
  <c r="N56" i="26"/>
  <c r="N57" i="26" s="1"/>
  <c r="M66" i="26"/>
  <c r="M67" i="26"/>
  <c r="M70" i="26" s="1"/>
  <c r="M71" i="26" s="1"/>
  <c r="M69" i="26"/>
  <c r="M97" i="26" s="1"/>
  <c r="M92" i="26"/>
  <c r="M95" i="26" s="1"/>
  <c r="M99" i="26" s="1"/>
  <c r="M60" i="26"/>
  <c r="M58" i="26" s="1"/>
  <c r="M112" i="26"/>
  <c r="M115" i="26"/>
  <c r="M118" i="26"/>
  <c r="L94" i="26"/>
  <c r="L96" i="26" s="1"/>
  <c r="L106" i="26" s="1"/>
  <c r="L104" i="26" s="1"/>
  <c r="L68" i="26"/>
  <c r="L76" i="26" s="1"/>
  <c r="L74" i="26" s="1"/>
  <c r="J101" i="26"/>
  <c r="K101" i="26" s="1"/>
  <c r="L101" i="26" s="1"/>
  <c r="M101" i="26" s="1"/>
  <c r="BR37" i="26"/>
  <c r="BR32" i="26" s="1"/>
  <c r="BQ32" i="26"/>
  <c r="BQ92" i="26" s="1"/>
  <c r="BQ95" i="26" s="1"/>
  <c r="BQ99" i="26" s="1"/>
  <c r="BP34" i="26"/>
  <c r="BP94" i="26" s="1"/>
  <c r="BP96" i="26" s="1"/>
  <c r="BP106" i="26" s="1"/>
  <c r="BP104" i="26" s="1"/>
  <c r="BP35" i="26"/>
  <c r="BP38" i="26" s="1"/>
  <c r="BP39" i="26" s="1"/>
  <c r="BO40" i="26"/>
  <c r="BO36" i="26"/>
  <c r="BO44" i="26" s="1"/>
  <c r="BO42" i="26" s="1"/>
  <c r="BD37" i="26"/>
  <c r="BD32" i="26" s="1"/>
  <c r="BC32" i="26"/>
  <c r="BC92" i="26" s="1"/>
  <c r="BC95" i="26" s="1"/>
  <c r="BC99" i="26" s="1"/>
  <c r="BB34" i="26"/>
  <c r="BB94" i="26" s="1"/>
  <c r="BB96" i="26" s="1"/>
  <c r="BB106" i="26" s="1"/>
  <c r="BB104" i="26" s="1"/>
  <c r="BB35" i="26"/>
  <c r="BB38" i="26" s="1"/>
  <c r="BB39" i="26" s="1"/>
  <c r="BA40" i="26"/>
  <c r="BA36" i="26"/>
  <c r="BA44" i="26" s="1"/>
  <c r="BA42" i="26" s="1"/>
  <c r="AP33" i="26"/>
  <c r="AP35" i="26"/>
  <c r="AP38" i="26" s="1"/>
  <c r="AO34" i="26"/>
  <c r="AO35" i="26"/>
  <c r="AO38" i="26" s="1"/>
  <c r="AO39" i="26" s="1"/>
  <c r="AP39" i="26" s="1"/>
  <c r="AN40" i="26"/>
  <c r="AN36" i="26"/>
  <c r="AN44" i="26" s="1"/>
  <c r="AN42" i="26" s="1"/>
  <c r="I103" i="26"/>
  <c r="AA40" i="26"/>
  <c r="AB40" i="26" s="1"/>
  <c r="AB41" i="26" s="1"/>
  <c r="AA36" i="26"/>
  <c r="AA44" i="26" s="1"/>
  <c r="AA42" i="26" s="1"/>
  <c r="BA74" i="26"/>
  <c r="AM104" i="26"/>
  <c r="K104" i="26"/>
  <c r="AM74" i="26"/>
  <c r="Y74" i="26"/>
  <c r="K74" i="26"/>
  <c r="X102" i="26"/>
  <c r="Y72" i="26"/>
  <c r="J102" i="26"/>
  <c r="K72" i="26"/>
  <c r="AY103" i="26"/>
  <c r="BO102" i="25"/>
  <c r="K104" i="25"/>
  <c r="BR54" i="25"/>
  <c r="BR55" i="25" s="1"/>
  <c r="BR110" i="25"/>
  <c r="BR111" i="25" s="1"/>
  <c r="BR113" i="25"/>
  <c r="BR114" i="25" s="1"/>
  <c r="BR116" i="25"/>
  <c r="BR117" i="25" s="1"/>
  <c r="BR19" i="25"/>
  <c r="BR20" i="25"/>
  <c r="BR21" i="25" s="1"/>
  <c r="BR22" i="25"/>
  <c r="BR25" i="25"/>
  <c r="BR77" i="25"/>
  <c r="BR36" i="25"/>
  <c r="BR44" i="25" s="1"/>
  <c r="BR52" i="25"/>
  <c r="BR56" i="25"/>
  <c r="BR57" i="25" s="1"/>
  <c r="BQ66" i="25"/>
  <c r="BQ67" i="25"/>
  <c r="BQ70" i="25" s="1"/>
  <c r="BQ71" i="25" s="1"/>
  <c r="BQ69" i="25"/>
  <c r="BQ97" i="25" s="1"/>
  <c r="BQ92" i="25"/>
  <c r="BQ95" i="25" s="1"/>
  <c r="BQ99" i="25" s="1"/>
  <c r="BQ60" i="25"/>
  <c r="BQ58" i="25" s="1"/>
  <c r="BQ112" i="25"/>
  <c r="BQ115" i="25"/>
  <c r="BQ118" i="25"/>
  <c r="BP72" i="25"/>
  <c r="BP94" i="25"/>
  <c r="BP96" i="25" s="1"/>
  <c r="BP106" i="25" s="1"/>
  <c r="BP104" i="25" s="1"/>
  <c r="BP68" i="25"/>
  <c r="BP76" i="25" s="1"/>
  <c r="BP74" i="25" s="1"/>
  <c r="BN102" i="25"/>
  <c r="BN101" i="25"/>
  <c r="BO101" i="25" s="1"/>
  <c r="BP101" i="25" s="1"/>
  <c r="BQ101" i="25" s="1"/>
  <c r="BD26" i="25"/>
  <c r="BD79" i="25" s="1"/>
  <c r="BC79" i="25"/>
  <c r="BB81" i="25"/>
  <c r="BB91" i="25" s="1"/>
  <c r="BB89" i="25" s="1"/>
  <c r="BB87" i="25"/>
  <c r="BD54" i="25"/>
  <c r="BD55" i="25" s="1"/>
  <c r="BD110" i="25"/>
  <c r="BD111" i="25" s="1"/>
  <c r="BD113" i="25"/>
  <c r="BD114" i="25" s="1"/>
  <c r="BD116" i="25"/>
  <c r="BD117" i="25" s="1"/>
  <c r="BD36" i="25"/>
  <c r="BD44" i="25" s="1"/>
  <c r="BD25" i="25"/>
  <c r="BD77" i="25"/>
  <c r="BD19" i="25"/>
  <c r="BD20" i="25"/>
  <c r="BD21" i="25" s="1"/>
  <c r="BD22" i="25"/>
  <c r="BD52" i="25"/>
  <c r="BD56" i="25"/>
  <c r="BD57" i="25" s="1"/>
  <c r="BC60" i="25"/>
  <c r="BC58" i="25" s="1"/>
  <c r="BC112" i="25"/>
  <c r="BC115" i="25"/>
  <c r="BC118" i="25"/>
  <c r="BC66" i="25"/>
  <c r="BC67" i="25"/>
  <c r="BC70" i="25" s="1"/>
  <c r="BC71" i="25" s="1"/>
  <c r="BC69" i="25"/>
  <c r="BC97" i="25" s="1"/>
  <c r="BC92" i="25"/>
  <c r="BC95" i="25" s="1"/>
  <c r="BC99" i="25" s="1"/>
  <c r="BB94" i="25"/>
  <c r="BB96" i="25" s="1"/>
  <c r="BB106" i="25" s="1"/>
  <c r="BB104" i="25" s="1"/>
  <c r="BB68" i="25"/>
  <c r="BB76" i="25" s="1"/>
  <c r="BB74" i="25" s="1"/>
  <c r="BB101" i="25"/>
  <c r="BC101" i="25" s="1"/>
  <c r="AN87" i="25"/>
  <c r="AN81" i="25"/>
  <c r="AN91" i="25" s="1"/>
  <c r="AN89" i="25" s="1"/>
  <c r="AP26" i="25"/>
  <c r="AP79" i="25" s="1"/>
  <c r="AO79" i="25"/>
  <c r="AP54" i="25"/>
  <c r="AP55" i="25" s="1"/>
  <c r="AP110" i="25"/>
  <c r="AP111" i="25" s="1"/>
  <c r="AP113" i="25"/>
  <c r="AP114" i="25" s="1"/>
  <c r="AP116" i="25"/>
  <c r="AP117" i="25" s="1"/>
  <c r="AP25" i="25"/>
  <c r="AP77" i="25"/>
  <c r="AP52" i="25"/>
  <c r="AP56" i="25"/>
  <c r="AP57" i="25" s="1"/>
  <c r="AP19" i="25"/>
  <c r="AP20" i="25"/>
  <c r="AP21" i="25" s="1"/>
  <c r="AP22" i="25"/>
  <c r="AP36" i="25"/>
  <c r="AP44" i="25" s="1"/>
  <c r="AO66" i="25"/>
  <c r="AO67" i="25"/>
  <c r="AO70" i="25" s="1"/>
  <c r="AO71" i="25" s="1"/>
  <c r="AO92" i="25"/>
  <c r="AO95" i="25" s="1"/>
  <c r="AO99" i="25" s="1"/>
  <c r="AO69" i="25"/>
  <c r="AO97" i="25" s="1"/>
  <c r="AO60" i="25"/>
  <c r="AO58" i="25" s="1"/>
  <c r="AO112" i="25"/>
  <c r="AO115" i="25"/>
  <c r="AO118" i="25"/>
  <c r="AN72" i="25"/>
  <c r="AN102" i="25" s="1"/>
  <c r="AN94" i="25"/>
  <c r="AN96" i="25" s="1"/>
  <c r="AN106" i="25" s="1"/>
  <c r="AN104" i="25" s="1"/>
  <c r="AN68" i="25"/>
  <c r="AN76" i="25" s="1"/>
  <c r="AN74" i="25" s="1"/>
  <c r="AL102" i="25"/>
  <c r="AL101" i="25"/>
  <c r="AM101" i="25" s="1"/>
  <c r="AN101" i="25" s="1"/>
  <c r="AO101" i="25" s="1"/>
  <c r="AA79" i="25"/>
  <c r="AB26" i="25"/>
  <c r="AB79" i="25" s="1"/>
  <c r="Z81" i="25"/>
  <c r="Z91" i="25" s="1"/>
  <c r="Z89" i="25" s="1"/>
  <c r="Z87" i="25"/>
  <c r="AB54" i="25"/>
  <c r="AB55" i="25" s="1"/>
  <c r="AB110" i="25"/>
  <c r="AB111" i="25" s="1"/>
  <c r="AB113" i="25"/>
  <c r="AB114" i="25" s="1"/>
  <c r="AB116" i="25"/>
  <c r="AB117" i="25" s="1"/>
  <c r="AB52" i="25"/>
  <c r="AB56" i="25"/>
  <c r="AB57" i="25" s="1"/>
  <c r="AB25" i="25"/>
  <c r="AB77" i="25"/>
  <c r="AB19" i="25"/>
  <c r="AB20" i="25"/>
  <c r="AB36" i="25"/>
  <c r="AB44" i="25" s="1"/>
  <c r="AB42" i="25" s="1"/>
  <c r="AB40" i="25"/>
  <c r="AB41" i="25" s="1"/>
  <c r="AA66" i="25"/>
  <c r="AA67" i="25"/>
  <c r="AA70" i="25" s="1"/>
  <c r="AA71" i="25" s="1"/>
  <c r="AA69" i="25"/>
  <c r="AA97" i="25" s="1"/>
  <c r="AA92" i="25"/>
  <c r="AA95" i="25" s="1"/>
  <c r="AA99" i="25" s="1"/>
  <c r="AA60" i="25"/>
  <c r="AA112" i="25"/>
  <c r="AA115" i="25"/>
  <c r="AA118" i="25"/>
  <c r="Z94" i="25"/>
  <c r="Z96" i="25" s="1"/>
  <c r="Z106" i="25" s="1"/>
  <c r="Z104" i="25" s="1"/>
  <c r="Z68" i="25"/>
  <c r="Z76" i="25" s="1"/>
  <c r="Z74" i="25" s="1"/>
  <c r="X101" i="25"/>
  <c r="Y101" i="25" s="1"/>
  <c r="Z101" i="25" s="1"/>
  <c r="AA101" i="25" s="1"/>
  <c r="L81" i="25"/>
  <c r="L91" i="25" s="1"/>
  <c r="L89" i="25" s="1"/>
  <c r="L87" i="25"/>
  <c r="N26" i="25"/>
  <c r="N79" i="25" s="1"/>
  <c r="M79" i="25"/>
  <c r="N54" i="25"/>
  <c r="N55" i="25" s="1"/>
  <c r="N110" i="25"/>
  <c r="N111" i="25" s="1"/>
  <c r="N113" i="25"/>
  <c r="N114" i="25" s="1"/>
  <c r="N116" i="25"/>
  <c r="N117" i="25" s="1"/>
  <c r="N52" i="25"/>
  <c r="N56" i="25"/>
  <c r="N57" i="25" s="1"/>
  <c r="N25" i="25"/>
  <c r="N77" i="25"/>
  <c r="N19" i="25"/>
  <c r="N20" i="25"/>
  <c r="N36" i="25"/>
  <c r="N44" i="25" s="1"/>
  <c r="N42" i="25" s="1"/>
  <c r="N40" i="25"/>
  <c r="N41" i="25" s="1"/>
  <c r="M60" i="25"/>
  <c r="M112" i="25"/>
  <c r="M115" i="25"/>
  <c r="M118" i="25"/>
  <c r="M66" i="25"/>
  <c r="M67" i="25"/>
  <c r="M70" i="25" s="1"/>
  <c r="M71" i="25" s="1"/>
  <c r="M92" i="25"/>
  <c r="M95" i="25" s="1"/>
  <c r="M99" i="25" s="1"/>
  <c r="M69" i="25"/>
  <c r="M97" i="25" s="1"/>
  <c r="L94" i="25"/>
  <c r="L96" i="25" s="1"/>
  <c r="L106" i="25" s="1"/>
  <c r="L104" i="25" s="1"/>
  <c r="L68" i="25"/>
  <c r="L76" i="25" s="1"/>
  <c r="L74" i="25" s="1"/>
  <c r="J101" i="25"/>
  <c r="K101" i="25" s="1"/>
  <c r="L101" i="25" s="1"/>
  <c r="M101" i="25" s="1"/>
  <c r="BR33" i="25"/>
  <c r="BR35" i="25"/>
  <c r="BR38" i="25" s="1"/>
  <c r="BQ34" i="25"/>
  <c r="BQ35" i="25"/>
  <c r="BQ38" i="25" s="1"/>
  <c r="BQ39" i="25" s="1"/>
  <c r="BR39" i="25" s="1"/>
  <c r="BP40" i="25"/>
  <c r="BP36" i="25"/>
  <c r="BP44" i="25" s="1"/>
  <c r="BP42" i="25" s="1"/>
  <c r="BC34" i="25"/>
  <c r="BC35" i="25"/>
  <c r="BC38" i="25" s="1"/>
  <c r="BC39" i="25" s="1"/>
  <c r="BD39" i="25" s="1"/>
  <c r="BD33" i="25"/>
  <c r="BD35" i="25"/>
  <c r="BD38" i="25" s="1"/>
  <c r="BB36" i="25"/>
  <c r="BB44" i="25" s="1"/>
  <c r="BB42" i="25" s="1"/>
  <c r="BB40" i="25"/>
  <c r="BP81" i="25"/>
  <c r="BP91" i="25" s="1"/>
  <c r="BP89" i="25" s="1"/>
  <c r="BP87" i="25"/>
  <c r="BR26" i="25"/>
  <c r="BR79" i="25" s="1"/>
  <c r="BQ79" i="25"/>
  <c r="Z60" i="25"/>
  <c r="Z58" i="25" s="1"/>
  <c r="Z112" i="25"/>
  <c r="Z115" i="25"/>
  <c r="Z118" i="25"/>
  <c r="W103" i="25"/>
  <c r="L60" i="25"/>
  <c r="L58" i="25" s="1"/>
  <c r="L112" i="25"/>
  <c r="L115" i="25"/>
  <c r="L118" i="25"/>
  <c r="I103" i="25"/>
  <c r="AO40" i="25"/>
  <c r="AP40" i="25" s="1"/>
  <c r="AP41" i="25" s="1"/>
  <c r="AO36" i="25"/>
  <c r="AO44" i="25" s="1"/>
  <c r="AO42" i="25" s="1"/>
  <c r="AM74" i="25"/>
  <c r="Y104" i="25"/>
  <c r="M42" i="25"/>
  <c r="BO104" i="25"/>
  <c r="BO74" i="25"/>
  <c r="AM104" i="25"/>
  <c r="AA42" i="25"/>
  <c r="Y74" i="25"/>
  <c r="K74" i="25"/>
  <c r="X102" i="25"/>
  <c r="Y72" i="25"/>
  <c r="J102" i="25"/>
  <c r="K72" i="25"/>
  <c r="AZ102" i="25"/>
  <c r="BA72" i="25"/>
  <c r="BO102" i="24"/>
  <c r="AZ101" i="24"/>
  <c r="BA101" i="24" s="1"/>
  <c r="BB101" i="24" s="1"/>
  <c r="AP39" i="24"/>
  <c r="BR54" i="24"/>
  <c r="BR55" i="24" s="1"/>
  <c r="BR110" i="24"/>
  <c r="BR111" i="24" s="1"/>
  <c r="BR113" i="24"/>
  <c r="BR114" i="24" s="1"/>
  <c r="BR116" i="24"/>
  <c r="BR117" i="24" s="1"/>
  <c r="BR36" i="24"/>
  <c r="BR44" i="24" s="1"/>
  <c r="BR52" i="24"/>
  <c r="BR56" i="24"/>
  <c r="BR57" i="24" s="1"/>
  <c r="BR25" i="24"/>
  <c r="BR77" i="24"/>
  <c r="BR19" i="24"/>
  <c r="BR20" i="24"/>
  <c r="BR21" i="24" s="1"/>
  <c r="BR22" i="24"/>
  <c r="BQ60" i="24"/>
  <c r="BQ58" i="24" s="1"/>
  <c r="BQ112" i="24"/>
  <c r="BQ115" i="24"/>
  <c r="BQ118" i="24"/>
  <c r="BQ66" i="24"/>
  <c r="BQ67" i="24"/>
  <c r="BQ70" i="24" s="1"/>
  <c r="BQ71" i="24" s="1"/>
  <c r="BQ92" i="24"/>
  <c r="BQ95" i="24" s="1"/>
  <c r="BQ99" i="24" s="1"/>
  <c r="BQ69" i="24"/>
  <c r="BQ97" i="24" s="1"/>
  <c r="BP94" i="24"/>
  <c r="BP96" i="24" s="1"/>
  <c r="BP106" i="24" s="1"/>
  <c r="BP104" i="24" s="1"/>
  <c r="BP72" i="24"/>
  <c r="BP68" i="24"/>
  <c r="BP76" i="24" s="1"/>
  <c r="BP74" i="24" s="1"/>
  <c r="BN102" i="24"/>
  <c r="BN101" i="24"/>
  <c r="BO101" i="24" s="1"/>
  <c r="BP101" i="24" s="1"/>
  <c r="BQ101" i="24" s="1"/>
  <c r="BQ79" i="24"/>
  <c r="BR26" i="24"/>
  <c r="BR79" i="24" s="1"/>
  <c r="BP81" i="24"/>
  <c r="BP91" i="24" s="1"/>
  <c r="BP89" i="24" s="1"/>
  <c r="BP87" i="24"/>
  <c r="BC79" i="24"/>
  <c r="BD26" i="24"/>
  <c r="BD79" i="24" s="1"/>
  <c r="BB87" i="24"/>
  <c r="BB81" i="24"/>
  <c r="BB91" i="24" s="1"/>
  <c r="BB89" i="24" s="1"/>
  <c r="BD54" i="24"/>
  <c r="BD55" i="24" s="1"/>
  <c r="BD110" i="24"/>
  <c r="BD111" i="24" s="1"/>
  <c r="BD113" i="24"/>
  <c r="BD114" i="24" s="1"/>
  <c r="BD116" i="24"/>
  <c r="BD117" i="24" s="1"/>
  <c r="BD52" i="24"/>
  <c r="BD56" i="24"/>
  <c r="BD57" i="24" s="1"/>
  <c r="BD25" i="24"/>
  <c r="BD77" i="24"/>
  <c r="BD19" i="24"/>
  <c r="BD20" i="24"/>
  <c r="BD36" i="24"/>
  <c r="BD44" i="24" s="1"/>
  <c r="BC60" i="24"/>
  <c r="BC58" i="24" s="1"/>
  <c r="BC112" i="24"/>
  <c r="BC115" i="24"/>
  <c r="BC118" i="24"/>
  <c r="BC66" i="24"/>
  <c r="BC67" i="24"/>
  <c r="BC70" i="24" s="1"/>
  <c r="BC71" i="24" s="1"/>
  <c r="BC69" i="24"/>
  <c r="BC97" i="24" s="1"/>
  <c r="BC92" i="24"/>
  <c r="BC95" i="24" s="1"/>
  <c r="BC99" i="24" s="1"/>
  <c r="BB94" i="24"/>
  <c r="BB96" i="24" s="1"/>
  <c r="BB106" i="24" s="1"/>
  <c r="BB104" i="24" s="1"/>
  <c r="BB68" i="24"/>
  <c r="BB76" i="24" s="1"/>
  <c r="BB74" i="24" s="1"/>
  <c r="AN81" i="24"/>
  <c r="AN91" i="24" s="1"/>
  <c r="AN89" i="24" s="1"/>
  <c r="AN87" i="24"/>
  <c r="AP26" i="24"/>
  <c r="AP79" i="24" s="1"/>
  <c r="AO79" i="24"/>
  <c r="AP54" i="24"/>
  <c r="AP55" i="24" s="1"/>
  <c r="AP110" i="24"/>
  <c r="AP111" i="24" s="1"/>
  <c r="AP113" i="24"/>
  <c r="AP114" i="24" s="1"/>
  <c r="AP116" i="24"/>
  <c r="AP117" i="24" s="1"/>
  <c r="AP25" i="24"/>
  <c r="AP77" i="24"/>
  <c r="AP52" i="24"/>
  <c r="AP56" i="24"/>
  <c r="AP57" i="24" s="1"/>
  <c r="AP19" i="24"/>
  <c r="AP20" i="24"/>
  <c r="AP21" i="24" s="1"/>
  <c r="AP22" i="24"/>
  <c r="AP36" i="24"/>
  <c r="AP44" i="24" s="1"/>
  <c r="AO66" i="24"/>
  <c r="AO67" i="24"/>
  <c r="AO70" i="24" s="1"/>
  <c r="AO71" i="24" s="1"/>
  <c r="AO92" i="24"/>
  <c r="AO95" i="24" s="1"/>
  <c r="AO99" i="24" s="1"/>
  <c r="AO69" i="24"/>
  <c r="AO97" i="24" s="1"/>
  <c r="AO60" i="24"/>
  <c r="AO58" i="24" s="1"/>
  <c r="AO112" i="24"/>
  <c r="AO115" i="24"/>
  <c r="AO118" i="24"/>
  <c r="AN94" i="24"/>
  <c r="AN96" i="24" s="1"/>
  <c r="AN106" i="24" s="1"/>
  <c r="AN104" i="24" s="1"/>
  <c r="AN68" i="24"/>
  <c r="AN76" i="24" s="1"/>
  <c r="AN74" i="24" s="1"/>
  <c r="AL101" i="24"/>
  <c r="AM101" i="24" s="1"/>
  <c r="AN101" i="24" s="1"/>
  <c r="AO101" i="24" s="1"/>
  <c r="AA79" i="24"/>
  <c r="AB26" i="24"/>
  <c r="AB79" i="24" s="1"/>
  <c r="Z87" i="24"/>
  <c r="Z81" i="24"/>
  <c r="Z91" i="24" s="1"/>
  <c r="Z89" i="24" s="1"/>
  <c r="AB54" i="24"/>
  <c r="AB55" i="24" s="1"/>
  <c r="AB110" i="24"/>
  <c r="AB111" i="24" s="1"/>
  <c r="AB113" i="24"/>
  <c r="AB114" i="24" s="1"/>
  <c r="AB116" i="24"/>
  <c r="AB117" i="24" s="1"/>
  <c r="AB19" i="24"/>
  <c r="AB20" i="24"/>
  <c r="AB21" i="24" s="1"/>
  <c r="AB22" i="24"/>
  <c r="AB52" i="24"/>
  <c r="AB25" i="24"/>
  <c r="AB77" i="24"/>
  <c r="AB36" i="24"/>
  <c r="AB44" i="24" s="1"/>
  <c r="AA66" i="24"/>
  <c r="AA67" i="24"/>
  <c r="AA70" i="24" s="1"/>
  <c r="AA71" i="24" s="1"/>
  <c r="AA69" i="24"/>
  <c r="AA97" i="24" s="1"/>
  <c r="AA92" i="24"/>
  <c r="AA95" i="24" s="1"/>
  <c r="AA99" i="24" s="1"/>
  <c r="Z94" i="24"/>
  <c r="Z96" i="24" s="1"/>
  <c r="Z106" i="24" s="1"/>
  <c r="Z104" i="24" s="1"/>
  <c r="Z72" i="24"/>
  <c r="Z102" i="24" s="1"/>
  <c r="Z68" i="24"/>
  <c r="Z76" i="24" s="1"/>
  <c r="Z74" i="24" s="1"/>
  <c r="Z95" i="24"/>
  <c r="Z99" i="24" s="1"/>
  <c r="M79" i="24"/>
  <c r="N26" i="24"/>
  <c r="N79" i="24" s="1"/>
  <c r="L81" i="24"/>
  <c r="L91" i="24" s="1"/>
  <c r="L89" i="24" s="1"/>
  <c r="L87" i="24"/>
  <c r="N54" i="24"/>
  <c r="N55" i="24" s="1"/>
  <c r="N110" i="24"/>
  <c r="N111" i="24" s="1"/>
  <c r="N113" i="24"/>
  <c r="N114" i="24" s="1"/>
  <c r="N116" i="24"/>
  <c r="N117" i="24" s="1"/>
  <c r="N25" i="24"/>
  <c r="N77" i="24"/>
  <c r="N19" i="24"/>
  <c r="N20" i="24"/>
  <c r="M66" i="24"/>
  <c r="M67" i="24"/>
  <c r="M70" i="24" s="1"/>
  <c r="M71" i="24" s="1"/>
  <c r="M69" i="24"/>
  <c r="M97" i="24" s="1"/>
  <c r="M92" i="24"/>
  <c r="M95" i="24" s="1"/>
  <c r="M99" i="24" s="1"/>
  <c r="M60" i="24"/>
  <c r="M112" i="24"/>
  <c r="M115" i="24"/>
  <c r="M118" i="24"/>
  <c r="L94" i="24"/>
  <c r="L96" i="24" s="1"/>
  <c r="L106" i="24" s="1"/>
  <c r="L104" i="24" s="1"/>
  <c r="L72" i="24"/>
  <c r="L102" i="24" s="1"/>
  <c r="L68" i="24"/>
  <c r="L76" i="24" s="1"/>
  <c r="L74" i="24" s="1"/>
  <c r="K102" i="24"/>
  <c r="K101" i="24"/>
  <c r="L101" i="24" s="1"/>
  <c r="M101" i="24" s="1"/>
  <c r="BQ34" i="24"/>
  <c r="BQ35" i="24"/>
  <c r="BQ38" i="24" s="1"/>
  <c r="BQ39" i="24" s="1"/>
  <c r="BR33" i="24"/>
  <c r="BR35" i="24"/>
  <c r="BR38" i="24" s="1"/>
  <c r="BP40" i="24"/>
  <c r="BP36" i="24"/>
  <c r="BP44" i="24" s="1"/>
  <c r="BP42" i="24" s="1"/>
  <c r="BB40" i="24"/>
  <c r="BB36" i="24"/>
  <c r="BB44" i="24" s="1"/>
  <c r="BB42" i="24" s="1"/>
  <c r="BC34" i="24"/>
  <c r="BC35" i="24"/>
  <c r="BC38" i="24" s="1"/>
  <c r="BC39" i="24" s="1"/>
  <c r="BD33" i="24"/>
  <c r="BD35" i="24"/>
  <c r="BD38" i="24" s="1"/>
  <c r="AY103" i="24"/>
  <c r="AK103" i="24"/>
  <c r="L60" i="24"/>
  <c r="L58" i="24" s="1"/>
  <c r="L112" i="24"/>
  <c r="L115" i="24"/>
  <c r="L118" i="24"/>
  <c r="AA40" i="24"/>
  <c r="AB40" i="24" s="1"/>
  <c r="AB41" i="24" s="1"/>
  <c r="AA36" i="24"/>
  <c r="AA44" i="24" s="1"/>
  <c r="AA42" i="24" s="1"/>
  <c r="AA56" i="24"/>
  <c r="AB56" i="24" s="1"/>
  <c r="AB57" i="24" s="1"/>
  <c r="AA52" i="24"/>
  <c r="X102" i="24"/>
  <c r="AO36" i="24"/>
  <c r="AO44" i="24" s="1"/>
  <c r="AO42" i="24" s="1"/>
  <c r="AO40" i="24"/>
  <c r="AP40" i="24" s="1"/>
  <c r="AP41" i="24" s="1"/>
  <c r="BO104" i="24"/>
  <c r="BO74" i="24"/>
  <c r="BA104" i="24"/>
  <c r="BA74" i="24"/>
  <c r="AM104" i="24"/>
  <c r="AM74" i="24"/>
  <c r="Z58" i="24"/>
  <c r="M42" i="24"/>
  <c r="AL102" i="24"/>
  <c r="AM72" i="24"/>
  <c r="N50" i="24"/>
  <c r="N34" i="24"/>
  <c r="AZ102" i="24"/>
  <c r="BA72" i="24"/>
  <c r="BQ79" i="23"/>
  <c r="BR26" i="23"/>
  <c r="BR79" i="23" s="1"/>
  <c r="BP87" i="23"/>
  <c r="BP81" i="23"/>
  <c r="BP91" i="23" s="1"/>
  <c r="BP89" i="23" s="1"/>
  <c r="BR54" i="23"/>
  <c r="BR55" i="23" s="1"/>
  <c r="BR110" i="23"/>
  <c r="BR111" i="23" s="1"/>
  <c r="BR113" i="23"/>
  <c r="BR114" i="23" s="1"/>
  <c r="BR116" i="23"/>
  <c r="BR117" i="23" s="1"/>
  <c r="BR25" i="23"/>
  <c r="BR77" i="23"/>
  <c r="BR36" i="23"/>
  <c r="BR44" i="23" s="1"/>
  <c r="BR52" i="23"/>
  <c r="BR56" i="23"/>
  <c r="BR57" i="23" s="1"/>
  <c r="BR19" i="23"/>
  <c r="BR20" i="23"/>
  <c r="BR21" i="23" s="1"/>
  <c r="BR22" i="23"/>
  <c r="BQ66" i="23"/>
  <c r="BQ67" i="23"/>
  <c r="BQ70" i="23" s="1"/>
  <c r="BQ71" i="23" s="1"/>
  <c r="BQ92" i="23"/>
  <c r="BQ95" i="23" s="1"/>
  <c r="BQ99" i="23" s="1"/>
  <c r="BQ69" i="23"/>
  <c r="BQ97" i="23" s="1"/>
  <c r="BQ60" i="23"/>
  <c r="BQ58" i="23" s="1"/>
  <c r="BQ112" i="23"/>
  <c r="BQ115" i="23"/>
  <c r="BQ118" i="23"/>
  <c r="BP72" i="23"/>
  <c r="BP94" i="23"/>
  <c r="BP96" i="23" s="1"/>
  <c r="BP106" i="23" s="1"/>
  <c r="BP104" i="23" s="1"/>
  <c r="BP68" i="23"/>
  <c r="BP76" i="23" s="1"/>
  <c r="BP74" i="23" s="1"/>
  <c r="BO102" i="23"/>
  <c r="BO101" i="23"/>
  <c r="BP101" i="23" s="1"/>
  <c r="BQ101" i="23" s="1"/>
  <c r="BD26" i="23"/>
  <c r="BD79" i="23" s="1"/>
  <c r="BC79" i="23"/>
  <c r="BB81" i="23"/>
  <c r="BB91" i="23" s="1"/>
  <c r="BB89" i="23" s="1"/>
  <c r="BB87" i="23"/>
  <c r="BD54" i="23"/>
  <c r="BD55" i="23" s="1"/>
  <c r="BD110" i="23"/>
  <c r="BD111" i="23" s="1"/>
  <c r="BD113" i="23"/>
  <c r="BD114" i="23" s="1"/>
  <c r="BD116" i="23"/>
  <c r="BD117" i="23" s="1"/>
  <c r="BD36" i="23"/>
  <c r="BD44" i="23" s="1"/>
  <c r="BD52" i="23"/>
  <c r="BD56" i="23"/>
  <c r="BD57" i="23" s="1"/>
  <c r="BD25" i="23"/>
  <c r="BD77" i="23"/>
  <c r="BD19" i="23"/>
  <c r="BD20" i="23"/>
  <c r="BD21" i="23" s="1"/>
  <c r="BD22" i="23"/>
  <c r="BC66" i="23"/>
  <c r="BC67" i="23"/>
  <c r="BC70" i="23" s="1"/>
  <c r="BC71" i="23" s="1"/>
  <c r="BC92" i="23"/>
  <c r="BC95" i="23" s="1"/>
  <c r="BC99" i="23" s="1"/>
  <c r="BC69" i="23"/>
  <c r="BC97" i="23" s="1"/>
  <c r="BC60" i="23"/>
  <c r="BC58" i="23" s="1"/>
  <c r="BC112" i="23"/>
  <c r="BC115" i="23"/>
  <c r="BC118" i="23"/>
  <c r="BB94" i="23"/>
  <c r="BB96" i="23" s="1"/>
  <c r="BB106" i="23" s="1"/>
  <c r="BB104" i="23" s="1"/>
  <c r="BB72" i="23"/>
  <c r="BB68" i="23"/>
  <c r="BB76" i="23" s="1"/>
  <c r="BB74" i="23" s="1"/>
  <c r="BB95" i="23"/>
  <c r="BB99" i="23" s="1"/>
  <c r="AO79" i="23"/>
  <c r="AP26" i="23"/>
  <c r="AP79" i="23" s="1"/>
  <c r="AN81" i="23"/>
  <c r="AN91" i="23" s="1"/>
  <c r="AN89" i="23" s="1"/>
  <c r="AN87" i="23"/>
  <c r="AP54" i="23"/>
  <c r="AP55" i="23" s="1"/>
  <c r="AP110" i="23"/>
  <c r="AP111" i="23" s="1"/>
  <c r="AP113" i="23"/>
  <c r="AP114" i="23" s="1"/>
  <c r="AP116" i="23"/>
  <c r="AP117" i="23" s="1"/>
  <c r="AP25" i="23"/>
  <c r="AP77" i="23"/>
  <c r="AP19" i="23"/>
  <c r="AP20" i="23"/>
  <c r="AP21" i="23" s="1"/>
  <c r="AP22" i="23"/>
  <c r="AO66" i="23"/>
  <c r="AO67" i="23"/>
  <c r="AO70" i="23" s="1"/>
  <c r="AO71" i="23" s="1"/>
  <c r="AO92" i="23"/>
  <c r="AO95" i="23" s="1"/>
  <c r="AO99" i="23" s="1"/>
  <c r="AO69" i="23"/>
  <c r="AO97" i="23" s="1"/>
  <c r="AO60" i="23"/>
  <c r="AO58" i="23" s="1"/>
  <c r="AO112" i="23"/>
  <c r="AO115" i="23"/>
  <c r="AO118" i="23"/>
  <c r="AN72" i="23"/>
  <c r="AN102" i="23" s="1"/>
  <c r="AN94" i="23"/>
  <c r="AN96" i="23" s="1"/>
  <c r="AN106" i="23" s="1"/>
  <c r="AN104" i="23" s="1"/>
  <c r="AN68" i="23"/>
  <c r="AN76" i="23" s="1"/>
  <c r="AN74" i="23" s="1"/>
  <c r="AN95" i="23"/>
  <c r="AN99" i="23" s="1"/>
  <c r="AB26" i="23"/>
  <c r="AB79" i="23" s="1"/>
  <c r="AA79" i="23"/>
  <c r="Z81" i="23"/>
  <c r="Z91" i="23" s="1"/>
  <c r="Z89" i="23" s="1"/>
  <c r="Z87" i="23"/>
  <c r="AB54" i="23"/>
  <c r="AB55" i="23" s="1"/>
  <c r="AB110" i="23"/>
  <c r="AB111" i="23" s="1"/>
  <c r="AB113" i="23"/>
  <c r="AB114" i="23" s="1"/>
  <c r="AB116" i="23"/>
  <c r="AB117" i="23" s="1"/>
  <c r="AB25" i="23"/>
  <c r="AB77" i="23"/>
  <c r="AB19" i="23"/>
  <c r="AB20" i="23"/>
  <c r="AB21" i="23" s="1"/>
  <c r="AB22" i="23"/>
  <c r="AA66" i="23"/>
  <c r="AA67" i="23"/>
  <c r="AA70" i="23" s="1"/>
  <c r="AA71" i="23" s="1"/>
  <c r="AA92" i="23"/>
  <c r="AA95" i="23" s="1"/>
  <c r="AA99" i="23" s="1"/>
  <c r="AA69" i="23"/>
  <c r="AA97" i="23" s="1"/>
  <c r="AA60" i="23"/>
  <c r="AA112" i="23"/>
  <c r="AA115" i="23"/>
  <c r="AA118" i="23"/>
  <c r="Z94" i="23"/>
  <c r="Z96" i="23" s="1"/>
  <c r="Z106" i="23" s="1"/>
  <c r="Z104" i="23" s="1"/>
  <c r="Z68" i="23"/>
  <c r="Z76" i="23" s="1"/>
  <c r="Z74" i="23" s="1"/>
  <c r="X101" i="23"/>
  <c r="Y101" i="23" s="1"/>
  <c r="Z101" i="23" s="1"/>
  <c r="AA101" i="23" s="1"/>
  <c r="M79" i="23"/>
  <c r="N26" i="23"/>
  <c r="N79" i="23" s="1"/>
  <c r="L81" i="23"/>
  <c r="L91" i="23" s="1"/>
  <c r="L89" i="23" s="1"/>
  <c r="L87" i="23"/>
  <c r="N54" i="23"/>
  <c r="N55" i="23" s="1"/>
  <c r="N110" i="23"/>
  <c r="N111" i="23" s="1"/>
  <c r="N113" i="23"/>
  <c r="N114" i="23" s="1"/>
  <c r="N116" i="23"/>
  <c r="N117" i="23" s="1"/>
  <c r="N25" i="23"/>
  <c r="N77" i="23"/>
  <c r="N19" i="23"/>
  <c r="N20" i="23"/>
  <c r="M66" i="23"/>
  <c r="M67" i="23"/>
  <c r="M70" i="23" s="1"/>
  <c r="M71" i="23" s="1"/>
  <c r="M69" i="23"/>
  <c r="M97" i="23" s="1"/>
  <c r="M92" i="23"/>
  <c r="M95" i="23" s="1"/>
  <c r="M99" i="23" s="1"/>
  <c r="L94" i="23"/>
  <c r="L96" i="23" s="1"/>
  <c r="L106" i="23" s="1"/>
  <c r="L68" i="23"/>
  <c r="L76" i="23" s="1"/>
  <c r="K94" i="23"/>
  <c r="K96" i="23" s="1"/>
  <c r="K106" i="23" s="1"/>
  <c r="K104" i="23" s="1"/>
  <c r="K68" i="23"/>
  <c r="K76" i="23" s="1"/>
  <c r="K74" i="23" s="1"/>
  <c r="K95" i="23"/>
  <c r="K99" i="23" s="1"/>
  <c r="BR33" i="23"/>
  <c r="BR35" i="23"/>
  <c r="BR38" i="23" s="1"/>
  <c r="BQ34" i="23"/>
  <c r="BQ35" i="23"/>
  <c r="BQ38" i="23" s="1"/>
  <c r="BQ39" i="23" s="1"/>
  <c r="BR39" i="23" s="1"/>
  <c r="BP40" i="23"/>
  <c r="BP36" i="23"/>
  <c r="BP44" i="23" s="1"/>
  <c r="BP42" i="23" s="1"/>
  <c r="BD33" i="23"/>
  <c r="BD35" i="23"/>
  <c r="BD38" i="23" s="1"/>
  <c r="BC34" i="23"/>
  <c r="BC35" i="23"/>
  <c r="BC38" i="23" s="1"/>
  <c r="BC39" i="23" s="1"/>
  <c r="BD39" i="23" s="1"/>
  <c r="BB40" i="23"/>
  <c r="BB36" i="23"/>
  <c r="BB44" i="23" s="1"/>
  <c r="BB42" i="23" s="1"/>
  <c r="Z60" i="23"/>
  <c r="Z58" i="23" s="1"/>
  <c r="Z112" i="23"/>
  <c r="Z115" i="23"/>
  <c r="Z118" i="23"/>
  <c r="W103" i="23"/>
  <c r="AZ102" i="23"/>
  <c r="AL102" i="23"/>
  <c r="M40" i="23"/>
  <c r="M36" i="23"/>
  <c r="M44" i="23" s="1"/>
  <c r="M42" i="23" s="1"/>
  <c r="M56" i="23"/>
  <c r="M52" i="23"/>
  <c r="AO40" i="23"/>
  <c r="AO36" i="23"/>
  <c r="AO44" i="23" s="1"/>
  <c r="AO42" i="23" s="1"/>
  <c r="J72" i="23"/>
  <c r="I73" i="23"/>
  <c r="I102" i="23"/>
  <c r="L58" i="23"/>
  <c r="AA42" i="23"/>
  <c r="Y104" i="23"/>
  <c r="Y74" i="23"/>
  <c r="AP50" i="23"/>
  <c r="AP34" i="23"/>
  <c r="AB34" i="23"/>
  <c r="AB50" i="23"/>
  <c r="X102" i="23"/>
  <c r="Y72" i="23"/>
  <c r="N34" i="23"/>
  <c r="N50" i="23"/>
  <c r="BP40" i="18"/>
  <c r="BP36" i="18"/>
  <c r="BP44" i="18" s="1"/>
  <c r="BP42" i="18" s="1"/>
  <c r="X101" i="22"/>
  <c r="Y101" i="22" s="1"/>
  <c r="Z101" i="22" s="1"/>
  <c r="AP39" i="22"/>
  <c r="BR26" i="22"/>
  <c r="BR79" i="22" s="1"/>
  <c r="BQ79" i="22"/>
  <c r="BP81" i="22"/>
  <c r="BP91" i="22" s="1"/>
  <c r="BP89" i="22" s="1"/>
  <c r="BP87" i="22"/>
  <c r="BR54" i="22"/>
  <c r="BR55" i="22" s="1"/>
  <c r="BR110" i="22"/>
  <c r="BR111" i="22" s="1"/>
  <c r="BR113" i="22"/>
  <c r="BR114" i="22" s="1"/>
  <c r="BR116" i="22"/>
  <c r="BR117" i="22" s="1"/>
  <c r="BR25" i="22"/>
  <c r="BR77" i="22"/>
  <c r="BR19" i="22"/>
  <c r="BR20" i="22"/>
  <c r="BR21" i="22" s="1"/>
  <c r="BR22" i="22"/>
  <c r="BR36" i="22"/>
  <c r="BR44" i="22" s="1"/>
  <c r="BR52" i="22"/>
  <c r="BR56" i="22"/>
  <c r="BR57" i="22" s="1"/>
  <c r="BQ60" i="22"/>
  <c r="BQ58" i="22" s="1"/>
  <c r="BQ112" i="22"/>
  <c r="BQ115" i="22"/>
  <c r="BQ118" i="22"/>
  <c r="BQ66" i="22"/>
  <c r="BQ67" i="22"/>
  <c r="BQ70" i="22" s="1"/>
  <c r="BQ71" i="22" s="1"/>
  <c r="BQ92" i="22"/>
  <c r="BQ95" i="22" s="1"/>
  <c r="BQ99" i="22" s="1"/>
  <c r="BQ69" i="22"/>
  <c r="BQ97" i="22" s="1"/>
  <c r="BP94" i="22"/>
  <c r="BP96" i="22" s="1"/>
  <c r="BP106" i="22" s="1"/>
  <c r="BP104" i="22" s="1"/>
  <c r="BP68" i="22"/>
  <c r="BP76" i="22" s="1"/>
  <c r="BP74" i="22" s="1"/>
  <c r="BN101" i="22"/>
  <c r="BO101" i="22" s="1"/>
  <c r="BP101" i="22" s="1"/>
  <c r="BQ101" i="22" s="1"/>
  <c r="BD54" i="22"/>
  <c r="BD55" i="22" s="1"/>
  <c r="BD110" i="22"/>
  <c r="BD111" i="22" s="1"/>
  <c r="BD113" i="22"/>
  <c r="BD114" i="22" s="1"/>
  <c r="BD116" i="22"/>
  <c r="BD117" i="22" s="1"/>
  <c r="BD19" i="22"/>
  <c r="BD20" i="22"/>
  <c r="BD21" i="22" s="1"/>
  <c r="BD22" i="22"/>
  <c r="BD52" i="22"/>
  <c r="BD56" i="22"/>
  <c r="BD57" i="22" s="1"/>
  <c r="BD25" i="22"/>
  <c r="BD77" i="22"/>
  <c r="BD36" i="22"/>
  <c r="BD44" i="22" s="1"/>
  <c r="BC60" i="22"/>
  <c r="BC58" i="22" s="1"/>
  <c r="BC112" i="22"/>
  <c r="BC115" i="22"/>
  <c r="BC118" i="22"/>
  <c r="BC66" i="22"/>
  <c r="BC67" i="22"/>
  <c r="BC70" i="22" s="1"/>
  <c r="BC71" i="22" s="1"/>
  <c r="BC92" i="22"/>
  <c r="BC95" i="22" s="1"/>
  <c r="BC99" i="22" s="1"/>
  <c r="BC69" i="22"/>
  <c r="BC97" i="22" s="1"/>
  <c r="BB94" i="22"/>
  <c r="BB96" i="22" s="1"/>
  <c r="BB106" i="22" s="1"/>
  <c r="BB68" i="22"/>
  <c r="BB76" i="22" s="1"/>
  <c r="BA94" i="22"/>
  <c r="BA96" i="22" s="1"/>
  <c r="BA106" i="22" s="1"/>
  <c r="BA104" i="22" s="1"/>
  <c r="BA72" i="22"/>
  <c r="BB72" i="22" s="1"/>
  <c r="BA68" i="22"/>
  <c r="BA76" i="22" s="1"/>
  <c r="BA74" i="22" s="1"/>
  <c r="BA95" i="22"/>
  <c r="BA99" i="22" s="1"/>
  <c r="AY103" i="22"/>
  <c r="BC79" i="22"/>
  <c r="BD26" i="22"/>
  <c r="BD79" i="22" s="1"/>
  <c r="BB81" i="22"/>
  <c r="BB91" i="22" s="1"/>
  <c r="BB89" i="22" s="1"/>
  <c r="BB87" i="22"/>
  <c r="AO79" i="22"/>
  <c r="AP26" i="22"/>
  <c r="AP79" i="22" s="1"/>
  <c r="AN87" i="22"/>
  <c r="AN81" i="22"/>
  <c r="AN91" i="22" s="1"/>
  <c r="AN89" i="22" s="1"/>
  <c r="AP54" i="22"/>
  <c r="AP55" i="22" s="1"/>
  <c r="AP113" i="22"/>
  <c r="AP114" i="22" s="1"/>
  <c r="AP116" i="22"/>
  <c r="AP117" i="22" s="1"/>
  <c r="AP110" i="22"/>
  <c r="AP111" i="22" s="1"/>
  <c r="AP25" i="22"/>
  <c r="AP77" i="22"/>
  <c r="AP19" i="22"/>
  <c r="AP20" i="22"/>
  <c r="AP21" i="22" s="1"/>
  <c r="AP22" i="22"/>
  <c r="AO60" i="22"/>
  <c r="AO58" i="22" s="1"/>
  <c r="AO112" i="22"/>
  <c r="AO118" i="22"/>
  <c r="AO115" i="22"/>
  <c r="AO66" i="22"/>
  <c r="AO67" i="22"/>
  <c r="AO70" i="22" s="1"/>
  <c r="AO71" i="22" s="1"/>
  <c r="AO69" i="22"/>
  <c r="AO97" i="22" s="1"/>
  <c r="AO92" i="22"/>
  <c r="AO95" i="22" s="1"/>
  <c r="AO99" i="22" s="1"/>
  <c r="AN72" i="22"/>
  <c r="AN102" i="22" s="1"/>
  <c r="AN94" i="22"/>
  <c r="AN96" i="22" s="1"/>
  <c r="AN106" i="22" s="1"/>
  <c r="AN104" i="22" s="1"/>
  <c r="AN68" i="22"/>
  <c r="AN76" i="22" s="1"/>
  <c r="AN74" i="22" s="1"/>
  <c r="AM101" i="22"/>
  <c r="AN101" i="22" s="1"/>
  <c r="AO101" i="22" s="1"/>
  <c r="AB26" i="22"/>
  <c r="AB79" i="22" s="1"/>
  <c r="AA79" i="22"/>
  <c r="Z87" i="22"/>
  <c r="Z81" i="22"/>
  <c r="Z91" i="22" s="1"/>
  <c r="Z89" i="22" s="1"/>
  <c r="AB54" i="22"/>
  <c r="AB55" i="22" s="1"/>
  <c r="AB113" i="22"/>
  <c r="AB114" i="22" s="1"/>
  <c r="AB110" i="22"/>
  <c r="AB111" i="22" s="1"/>
  <c r="AB116" i="22"/>
  <c r="AB117" i="22" s="1"/>
  <c r="AB25" i="22"/>
  <c r="AB77" i="22"/>
  <c r="AB19" i="22"/>
  <c r="AB20" i="22"/>
  <c r="AB21" i="22" s="1"/>
  <c r="AB22" i="22"/>
  <c r="AA60" i="22"/>
  <c r="AA58" i="22" s="1"/>
  <c r="AA112" i="22"/>
  <c r="AA115" i="22"/>
  <c r="AA118" i="22"/>
  <c r="AA66" i="22"/>
  <c r="AA67" i="22"/>
  <c r="AA70" i="22" s="1"/>
  <c r="AA71" i="22" s="1"/>
  <c r="AA69" i="22"/>
  <c r="AA97" i="22" s="1"/>
  <c r="AA92" i="22"/>
  <c r="AA95" i="22" s="1"/>
  <c r="AA99" i="22" s="1"/>
  <c r="Z94" i="22"/>
  <c r="Z96" i="22" s="1"/>
  <c r="Z106" i="22" s="1"/>
  <c r="Z104" i="22" s="1"/>
  <c r="Z68" i="22"/>
  <c r="Z76" i="22" s="1"/>
  <c r="Z74" i="22" s="1"/>
  <c r="M79" i="22"/>
  <c r="N26" i="22"/>
  <c r="N79" i="22" s="1"/>
  <c r="L81" i="22"/>
  <c r="L91" i="22" s="1"/>
  <c r="L89" i="22" s="1"/>
  <c r="L87" i="22"/>
  <c r="N54" i="22"/>
  <c r="N55" i="22" s="1"/>
  <c r="N110" i="22"/>
  <c r="N111" i="22" s="1"/>
  <c r="N113" i="22"/>
  <c r="N114" i="22" s="1"/>
  <c r="N116" i="22"/>
  <c r="N117" i="22" s="1"/>
  <c r="N25" i="22"/>
  <c r="N77" i="22"/>
  <c r="N19" i="22"/>
  <c r="N20" i="22"/>
  <c r="M60" i="22"/>
  <c r="M58" i="22" s="1"/>
  <c r="M112" i="22"/>
  <c r="M115" i="22"/>
  <c r="M118" i="22"/>
  <c r="M66" i="22"/>
  <c r="M67" i="22"/>
  <c r="M70" i="22" s="1"/>
  <c r="M71" i="22" s="1"/>
  <c r="M69" i="22"/>
  <c r="M97" i="22" s="1"/>
  <c r="M92" i="22"/>
  <c r="M95" i="22" s="1"/>
  <c r="M99" i="22" s="1"/>
  <c r="L94" i="22"/>
  <c r="L96" i="22" s="1"/>
  <c r="L106" i="22" s="1"/>
  <c r="L104" i="22" s="1"/>
  <c r="L68" i="22"/>
  <c r="L76" i="22" s="1"/>
  <c r="L74" i="22" s="1"/>
  <c r="J101" i="22"/>
  <c r="K101" i="22" s="1"/>
  <c r="L101" i="22" s="1"/>
  <c r="M101" i="22" s="1"/>
  <c r="BR33" i="22"/>
  <c r="BR35" i="22"/>
  <c r="BR38" i="22" s="1"/>
  <c r="BQ34" i="22"/>
  <c r="BQ35" i="22"/>
  <c r="BQ38" i="22" s="1"/>
  <c r="BQ39" i="22" s="1"/>
  <c r="BR39" i="22" s="1"/>
  <c r="BP40" i="22"/>
  <c r="BP36" i="22"/>
  <c r="BP44" i="22" s="1"/>
  <c r="BP42" i="22" s="1"/>
  <c r="BD33" i="22"/>
  <c r="BD35" i="22"/>
  <c r="BD38" i="22" s="1"/>
  <c r="BC34" i="22"/>
  <c r="BC35" i="22"/>
  <c r="BC38" i="22" s="1"/>
  <c r="BC39" i="22" s="1"/>
  <c r="BD39" i="22" s="1"/>
  <c r="BB40" i="22"/>
  <c r="BB36" i="22"/>
  <c r="BB44" i="22" s="1"/>
  <c r="BB42" i="22" s="1"/>
  <c r="AO40" i="22"/>
  <c r="AO36" i="22"/>
  <c r="AO44" i="22" s="1"/>
  <c r="AO42" i="22" s="1"/>
  <c r="W73" i="22"/>
  <c r="W102" i="22"/>
  <c r="AK103" i="22"/>
  <c r="AL102" i="22"/>
  <c r="BM103" i="22"/>
  <c r="I103" i="22"/>
  <c r="BO104" i="22"/>
  <c r="BO74" i="22"/>
  <c r="Y104" i="22"/>
  <c r="K104" i="22"/>
  <c r="Z58" i="22"/>
  <c r="Y74" i="22"/>
  <c r="K74" i="22"/>
  <c r="BN102" i="22"/>
  <c r="BO72" i="22"/>
  <c r="AP34" i="22"/>
  <c r="AP50" i="22"/>
  <c r="AB34" i="22"/>
  <c r="AB50" i="22"/>
  <c r="N50" i="22"/>
  <c r="N34" i="22"/>
  <c r="J102" i="22"/>
  <c r="K72" i="22"/>
  <c r="Y72" i="22"/>
  <c r="X102" i="22"/>
  <c r="BP94" i="18"/>
  <c r="BP96" i="18" s="1"/>
  <c r="BP106" i="18" s="1"/>
  <c r="BP104" i="18" s="1"/>
  <c r="BP68" i="18"/>
  <c r="BP76" i="18" s="1"/>
  <c r="BP74" i="18" s="1"/>
  <c r="BQ66" i="18"/>
  <c r="BQ69" i="18"/>
  <c r="BQ97" i="18" s="1"/>
  <c r="BQ67" i="18"/>
  <c r="BQ70" i="18" s="1"/>
  <c r="BQ71" i="18" s="1"/>
  <c r="BQ92" i="18"/>
  <c r="BQ95" i="18" s="1"/>
  <c r="BQ99" i="18" s="1"/>
  <c r="BR25" i="18"/>
  <c r="BR77" i="18"/>
  <c r="BR19" i="18"/>
  <c r="BR20" i="18"/>
  <c r="BR110" i="18"/>
  <c r="BR111" i="18" s="1"/>
  <c r="BR116" i="18"/>
  <c r="BR117" i="18" s="1"/>
  <c r="BR54" i="18"/>
  <c r="BR55" i="18" s="1"/>
  <c r="BR113" i="18"/>
  <c r="BR114" i="18" s="1"/>
  <c r="BN101" i="18"/>
  <c r="BO101" i="18" s="1"/>
  <c r="BP101" i="18" s="1"/>
  <c r="BQ101" i="18" s="1"/>
  <c r="BR26" i="18"/>
  <c r="BR79" i="18" s="1"/>
  <c r="BQ79" i="18"/>
  <c r="BP81" i="18"/>
  <c r="BP91" i="18" s="1"/>
  <c r="BP89" i="18" s="1"/>
  <c r="BP87" i="18"/>
  <c r="BQ40" i="18"/>
  <c r="BQ36" i="18"/>
  <c r="BQ44" i="18" s="1"/>
  <c r="BQ42" i="18" s="1"/>
  <c r="BQ56" i="18"/>
  <c r="BQ52" i="18"/>
  <c r="BM103" i="18"/>
  <c r="BO104" i="18"/>
  <c r="BO74" i="18"/>
  <c r="BR34" i="18"/>
  <c r="BR50" i="18"/>
  <c r="BN102" i="18"/>
  <c r="BO72" i="18"/>
  <c r="BB81" i="18"/>
  <c r="BB91" i="18" s="1"/>
  <c r="BB89" i="18" s="1"/>
  <c r="BB87" i="18"/>
  <c r="BD26" i="18"/>
  <c r="BD79" i="18" s="1"/>
  <c r="BC79" i="18"/>
  <c r="BD19" i="18"/>
  <c r="BD20" i="18"/>
  <c r="BD21" i="18" s="1"/>
  <c r="BD22" i="18"/>
  <c r="BD36" i="18"/>
  <c r="BD44" i="18" s="1"/>
  <c r="BD42" i="18" s="1"/>
  <c r="BD43" i="18" s="1"/>
  <c r="BD40" i="18"/>
  <c r="BD41" i="18" s="1"/>
  <c r="BD52" i="18"/>
  <c r="BD56" i="18"/>
  <c r="BD57" i="18" s="1"/>
  <c r="BD25" i="18"/>
  <c r="BD77" i="18"/>
  <c r="BD54" i="18"/>
  <c r="BD55" i="18" s="1"/>
  <c r="BD110" i="18"/>
  <c r="BD111" i="18" s="1"/>
  <c r="BD113" i="18"/>
  <c r="BD114" i="18" s="1"/>
  <c r="BD116" i="18"/>
  <c r="BD117" i="18" s="1"/>
  <c r="BC66" i="18"/>
  <c r="BC67" i="18"/>
  <c r="BC70" i="18" s="1"/>
  <c r="BC71" i="18" s="1"/>
  <c r="BC69" i="18"/>
  <c r="BC97" i="18" s="1"/>
  <c r="BC92" i="18"/>
  <c r="BC95" i="18" s="1"/>
  <c r="BC99" i="18" s="1"/>
  <c r="BC112" i="18"/>
  <c r="BC115" i="18"/>
  <c r="BC118" i="18"/>
  <c r="BC60" i="18"/>
  <c r="BC58" i="18" s="1"/>
  <c r="BB94" i="18"/>
  <c r="BB96" i="18" s="1"/>
  <c r="BB106" i="18" s="1"/>
  <c r="BB104" i="18" s="1"/>
  <c r="BB68" i="18"/>
  <c r="BB76" i="18" s="1"/>
  <c r="BB74" i="18" s="1"/>
  <c r="BB72" i="18"/>
  <c r="BB102" i="18" s="1"/>
  <c r="BB101" i="18"/>
  <c r="BC101" i="18" s="1"/>
  <c r="AY103" i="18"/>
  <c r="AN81" i="18"/>
  <c r="AN91" i="18" s="1"/>
  <c r="AN89" i="18" s="1"/>
  <c r="AN87" i="18"/>
  <c r="AO79" i="18"/>
  <c r="AP26" i="18"/>
  <c r="AP79" i="18" s="1"/>
  <c r="AP54" i="18"/>
  <c r="AP55" i="18" s="1"/>
  <c r="AP110" i="18"/>
  <c r="AP111" i="18" s="1"/>
  <c r="AP116" i="18"/>
  <c r="AP117" i="18" s="1"/>
  <c r="AP113" i="18"/>
  <c r="AP114" i="18" s="1"/>
  <c r="AP25" i="18"/>
  <c r="AP77" i="18"/>
  <c r="AP19" i="18"/>
  <c r="AP20" i="18"/>
  <c r="AP21" i="18" s="1"/>
  <c r="AP22" i="18"/>
  <c r="AO66" i="18"/>
  <c r="AO67" i="18"/>
  <c r="AO70" i="18" s="1"/>
  <c r="AO71" i="18" s="1"/>
  <c r="AO69" i="18"/>
  <c r="AO97" i="18" s="1"/>
  <c r="AO92" i="18"/>
  <c r="AO95" i="18" s="1"/>
  <c r="AO99" i="18" s="1"/>
  <c r="AN68" i="18"/>
  <c r="AN76" i="18" s="1"/>
  <c r="AN74" i="18" s="1"/>
  <c r="AN94" i="18"/>
  <c r="AN96" i="18" s="1"/>
  <c r="AN106" i="18" s="1"/>
  <c r="AN104" i="18" s="1"/>
  <c r="AL101" i="18"/>
  <c r="AM101" i="18" s="1"/>
  <c r="AN101" i="18" s="1"/>
  <c r="AK103" i="18"/>
  <c r="AO40" i="18"/>
  <c r="AO36" i="18"/>
  <c r="AO44" i="18" s="1"/>
  <c r="AO42" i="18" s="1"/>
  <c r="AO56" i="18"/>
  <c r="AO52" i="18"/>
  <c r="AM74" i="18"/>
  <c r="AM104" i="18"/>
  <c r="AP50" i="18"/>
  <c r="AP34" i="18"/>
  <c r="AL102" i="18"/>
  <c r="AM72" i="18"/>
  <c r="AA79" i="18"/>
  <c r="AB26" i="18"/>
  <c r="AB79" i="18" s="1"/>
  <c r="Z87" i="18"/>
  <c r="Z81" i="18"/>
  <c r="Z91" i="18" s="1"/>
  <c r="Z89" i="18" s="1"/>
  <c r="Z94" i="18"/>
  <c r="Z96" i="18" s="1"/>
  <c r="Z106" i="18" s="1"/>
  <c r="Z104" i="18" s="1"/>
  <c r="Z68" i="18"/>
  <c r="Z76" i="18" s="1"/>
  <c r="Z74" i="18" s="1"/>
  <c r="Z72" i="18"/>
  <c r="Z102" i="18" s="1"/>
  <c r="Z95" i="18"/>
  <c r="Z99" i="18" s="1"/>
  <c r="AB19" i="18"/>
  <c r="AB20" i="18"/>
  <c r="AB21" i="18" s="1"/>
  <c r="AB22" i="18"/>
  <c r="AB36" i="18"/>
  <c r="AB44" i="18" s="1"/>
  <c r="AB42" i="18" s="1"/>
  <c r="AB43" i="18" s="1"/>
  <c r="AB40" i="18"/>
  <c r="AB41" i="18" s="1"/>
  <c r="AB52" i="18"/>
  <c r="AB56" i="18"/>
  <c r="AB57" i="18" s="1"/>
  <c r="AB25" i="18"/>
  <c r="AB77" i="18"/>
  <c r="AB110" i="18"/>
  <c r="AB111" i="18" s="1"/>
  <c r="AB113" i="18"/>
  <c r="AB114" i="18" s="1"/>
  <c r="AB54" i="18"/>
  <c r="AB55" i="18" s="1"/>
  <c r="AB116" i="18"/>
  <c r="AB117" i="18" s="1"/>
  <c r="AA66" i="18"/>
  <c r="AA67" i="18"/>
  <c r="AA70" i="18" s="1"/>
  <c r="AA71" i="18" s="1"/>
  <c r="AA69" i="18"/>
  <c r="AA97" i="18" s="1"/>
  <c r="AA92" i="18"/>
  <c r="AA95" i="18" s="1"/>
  <c r="AA99" i="18" s="1"/>
  <c r="AA60" i="18"/>
  <c r="AA58" i="18" s="1"/>
  <c r="AA115" i="18"/>
  <c r="AA112" i="18"/>
  <c r="AA118" i="18"/>
  <c r="X102" i="18"/>
  <c r="N26" i="18"/>
  <c r="N79" i="18" s="1"/>
  <c r="M79" i="18"/>
  <c r="L87" i="18"/>
  <c r="L81" i="18"/>
  <c r="L91" i="18" s="1"/>
  <c r="L89" i="18" s="1"/>
  <c r="M66" i="18"/>
  <c r="M69" i="18"/>
  <c r="M97" i="18" s="1"/>
  <c r="M67" i="18"/>
  <c r="M70" i="18" s="1"/>
  <c r="M92" i="18"/>
  <c r="M95" i="18" s="1"/>
  <c r="M99" i="18" s="1"/>
  <c r="M60" i="18"/>
  <c r="M112" i="18"/>
  <c r="M118" i="18"/>
  <c r="M115" i="18"/>
  <c r="N110" i="18"/>
  <c r="N111" i="18" s="1"/>
  <c r="N113" i="18"/>
  <c r="N114" i="18" s="1"/>
  <c r="N54" i="18"/>
  <c r="N55" i="18" s="1"/>
  <c r="N116" i="18"/>
  <c r="N117" i="18" s="1"/>
  <c r="N19" i="18"/>
  <c r="N20" i="18"/>
  <c r="N25" i="18"/>
  <c r="N77" i="18"/>
  <c r="N36" i="18"/>
  <c r="N44" i="18" s="1"/>
  <c r="N42" i="18" s="1"/>
  <c r="N40" i="18"/>
  <c r="N41" i="18" s="1"/>
  <c r="N52" i="18"/>
  <c r="N56" i="18"/>
  <c r="N57" i="18" s="1"/>
  <c r="L66" i="18"/>
  <c r="L69" i="18"/>
  <c r="L97" i="18" s="1"/>
  <c r="L67" i="18"/>
  <c r="L70" i="18" s="1"/>
  <c r="L71" i="18" s="1"/>
  <c r="M71" i="18" s="1"/>
  <c r="L92" i="18"/>
  <c r="J72" i="18"/>
  <c r="I102" i="18"/>
  <c r="J104" i="18"/>
  <c r="I104" i="18"/>
  <c r="J74" i="18"/>
  <c r="I74" i="18"/>
  <c r="I101" i="18"/>
  <c r="J101" i="18" s="1"/>
  <c r="K101" i="18" s="1"/>
  <c r="I100" i="18"/>
  <c r="L60" i="18"/>
  <c r="L58" i="18" s="1"/>
  <c r="L118" i="18"/>
  <c r="L112" i="18"/>
  <c r="L115" i="18"/>
  <c r="M42" i="18"/>
  <c r="I73" i="18"/>
  <c r="I102" i="36"/>
  <c r="I73" i="36"/>
  <c r="K16" i="21"/>
  <c r="K17" i="21"/>
  <c r="K19" i="21"/>
  <c r="K15" i="21"/>
  <c r="K20" i="21"/>
  <c r="J16" i="21"/>
  <c r="J20" i="21"/>
  <c r="I17" i="21"/>
  <c r="I19" i="21"/>
  <c r="M58" i="36"/>
  <c r="L95" i="36"/>
  <c r="L99" i="36" s="1"/>
  <c r="N52" i="36"/>
  <c r="N56" i="36"/>
  <c r="N57" i="36" s="1"/>
  <c r="J72" i="36"/>
  <c r="J102" i="36" s="1"/>
  <c r="N26" i="36"/>
  <c r="N79" i="36" s="1"/>
  <c r="N82" i="36"/>
  <c r="N83" i="36" s="1"/>
  <c r="N80" i="36"/>
  <c r="N84" i="36" s="1"/>
  <c r="N85" i="36" s="1"/>
  <c r="N40" i="36"/>
  <c r="N41" i="36" s="1"/>
  <c r="N36" i="36"/>
  <c r="N44" i="36" s="1"/>
  <c r="N42" i="36" s="1"/>
  <c r="N43" i="36" s="1"/>
  <c r="N22" i="36"/>
  <c r="M95" i="36"/>
  <c r="M99" i="36" s="1"/>
  <c r="M67" i="36"/>
  <c r="M70" i="36" s="1"/>
  <c r="M71" i="36" s="1"/>
  <c r="M69" i="36"/>
  <c r="M97" i="36" s="1"/>
  <c r="M66" i="36"/>
  <c r="M94" i="36" s="1"/>
  <c r="L81" i="36"/>
  <c r="L91" i="36" s="1"/>
  <c r="L89" i="36" s="1"/>
  <c r="L87" i="36"/>
  <c r="L68" i="36"/>
  <c r="L76" i="36" s="1"/>
  <c r="L74" i="36" s="1"/>
  <c r="L96" i="36"/>
  <c r="L106" i="36" s="1"/>
  <c r="L104" i="36" s="1"/>
  <c r="I16" i="21"/>
  <c r="I20" i="21"/>
  <c r="I18" i="21"/>
  <c r="J18" i="21"/>
  <c r="K18" i="21"/>
  <c r="M17" i="21"/>
  <c r="L40" i="13"/>
  <c r="L39" i="13"/>
  <c r="M37" i="13"/>
  <c r="K34" i="13"/>
  <c r="K33" i="13"/>
  <c r="L31" i="13"/>
  <c r="M25" i="13"/>
  <c r="L27" i="13"/>
  <c r="L28" i="13"/>
  <c r="L21" i="13"/>
  <c r="L22" i="13"/>
  <c r="M19" i="13"/>
  <c r="L13" i="13"/>
  <c r="K16" i="13"/>
  <c r="K15" i="13"/>
  <c r="BR39" i="35" l="1"/>
  <c r="BP102" i="35"/>
  <c r="BD39" i="35"/>
  <c r="BR78" i="35"/>
  <c r="BR80" i="35"/>
  <c r="BR84" i="35" s="1"/>
  <c r="BR82" i="35"/>
  <c r="BR83" i="35" s="1"/>
  <c r="BR23" i="35"/>
  <c r="BR64" i="35"/>
  <c r="BR60" i="35"/>
  <c r="BR58" i="35" s="1"/>
  <c r="BR59" i="35" s="1"/>
  <c r="BR112" i="35"/>
  <c r="BR115" i="35"/>
  <c r="BR118" i="35"/>
  <c r="BQ94" i="35"/>
  <c r="BQ96" i="35" s="1"/>
  <c r="BQ106" i="35" s="1"/>
  <c r="BQ104" i="35" s="1"/>
  <c r="BQ72" i="35"/>
  <c r="BQ68" i="35"/>
  <c r="BQ76" i="35" s="1"/>
  <c r="BQ74" i="35" s="1"/>
  <c r="BO102" i="35"/>
  <c r="BO101" i="35"/>
  <c r="BP101" i="35" s="1"/>
  <c r="BQ101" i="35" s="1"/>
  <c r="BR81" i="35"/>
  <c r="BR91" i="35" s="1"/>
  <c r="BQ81" i="35"/>
  <c r="BQ91" i="35" s="1"/>
  <c r="BQ89" i="35" s="1"/>
  <c r="BQ87" i="35"/>
  <c r="BR87" i="35" s="1"/>
  <c r="BR88" i="35" s="1"/>
  <c r="BD78" i="35"/>
  <c r="BD80" i="35"/>
  <c r="BD84" i="35" s="1"/>
  <c r="BD82" i="35"/>
  <c r="BD83" i="35" s="1"/>
  <c r="BD23" i="35"/>
  <c r="BD64" i="35"/>
  <c r="BD60" i="35"/>
  <c r="BD58" i="35" s="1"/>
  <c r="BD59" i="35" s="1"/>
  <c r="BD112" i="35"/>
  <c r="BD115" i="35"/>
  <c r="BD118" i="35"/>
  <c r="BC94" i="35"/>
  <c r="BC96" i="35" s="1"/>
  <c r="BC106" i="35" s="1"/>
  <c r="BC104" i="35" s="1"/>
  <c r="BC72" i="35"/>
  <c r="BC68" i="35"/>
  <c r="BC76" i="35" s="1"/>
  <c r="BC74" i="35" s="1"/>
  <c r="BD81" i="35"/>
  <c r="BD91" i="35" s="1"/>
  <c r="BC81" i="35"/>
  <c r="BC91" i="35" s="1"/>
  <c r="BC89" i="35" s="1"/>
  <c r="BC87" i="35"/>
  <c r="BD87" i="35" s="1"/>
  <c r="BD88" i="35" s="1"/>
  <c r="AP81" i="35"/>
  <c r="AP91" i="35" s="1"/>
  <c r="AO87" i="35"/>
  <c r="AP87" i="35" s="1"/>
  <c r="AP88" i="35" s="1"/>
  <c r="AO81" i="35"/>
  <c r="AO91" i="35" s="1"/>
  <c r="AO89" i="35" s="1"/>
  <c r="AP78" i="35"/>
  <c r="AP80" i="35"/>
  <c r="AP84" i="35" s="1"/>
  <c r="AP82" i="35"/>
  <c r="AP83" i="35" s="1"/>
  <c r="AP23" i="35"/>
  <c r="AP64" i="35"/>
  <c r="AP60" i="35"/>
  <c r="AP58" i="35" s="1"/>
  <c r="AP59" i="35" s="1"/>
  <c r="AP112" i="35"/>
  <c r="AP115" i="35"/>
  <c r="AP118" i="35"/>
  <c r="AO94" i="35"/>
  <c r="AO96" i="35" s="1"/>
  <c r="AO106" i="35" s="1"/>
  <c r="AO104" i="35" s="1"/>
  <c r="AO68" i="35"/>
  <c r="AO76" i="35" s="1"/>
  <c r="AO74" i="35" s="1"/>
  <c r="AB81" i="35"/>
  <c r="AB91" i="35" s="1"/>
  <c r="AA81" i="35"/>
  <c r="AA91" i="35" s="1"/>
  <c r="AA89" i="35" s="1"/>
  <c r="AA87" i="35"/>
  <c r="AB87" i="35" s="1"/>
  <c r="AB88" i="35" s="1"/>
  <c r="AB78" i="35"/>
  <c r="AB80" i="35"/>
  <c r="AB84" i="35" s="1"/>
  <c r="AB82" i="35"/>
  <c r="AB83" i="35" s="1"/>
  <c r="AB23" i="35"/>
  <c r="AB64" i="35"/>
  <c r="AB60" i="35"/>
  <c r="AB58" i="35" s="1"/>
  <c r="AB59" i="35" s="1"/>
  <c r="AB112" i="35"/>
  <c r="AB115" i="35"/>
  <c r="AB118" i="35"/>
  <c r="AA94" i="35"/>
  <c r="AA96" i="35" s="1"/>
  <c r="AA106" i="35" s="1"/>
  <c r="AA104" i="35" s="1"/>
  <c r="AA68" i="35"/>
  <c r="AA76" i="35" s="1"/>
  <c r="AA74" i="35" s="1"/>
  <c r="N78" i="35"/>
  <c r="N80" i="35"/>
  <c r="N84" i="35" s="1"/>
  <c r="N82" i="35"/>
  <c r="N83" i="35" s="1"/>
  <c r="N23" i="35"/>
  <c r="N64" i="35"/>
  <c r="N60" i="35"/>
  <c r="N58" i="35" s="1"/>
  <c r="N59" i="35" s="1"/>
  <c r="N112" i="35"/>
  <c r="N115" i="35"/>
  <c r="N118" i="35"/>
  <c r="M94" i="35"/>
  <c r="M96" i="35" s="1"/>
  <c r="M106" i="35" s="1"/>
  <c r="M104" i="35" s="1"/>
  <c r="M68" i="35"/>
  <c r="M76" i="35" s="1"/>
  <c r="M74" i="35" s="1"/>
  <c r="M87" i="35"/>
  <c r="M81" i="35"/>
  <c r="M91" i="35" s="1"/>
  <c r="M89" i="35" s="1"/>
  <c r="N87" i="35"/>
  <c r="N81" i="35"/>
  <c r="N91" i="35" s="1"/>
  <c r="N89" i="35" s="1"/>
  <c r="BQ40" i="35"/>
  <c r="BR40" i="35" s="1"/>
  <c r="BR41" i="35" s="1"/>
  <c r="BQ36" i="35"/>
  <c r="BQ44" i="35" s="1"/>
  <c r="BC40" i="35"/>
  <c r="BD40" i="35" s="1"/>
  <c r="BD41" i="35" s="1"/>
  <c r="BC36" i="35"/>
  <c r="BC44" i="35" s="1"/>
  <c r="BP104" i="35"/>
  <c r="BP74" i="35"/>
  <c r="BB102" i="35"/>
  <c r="AP42" i="35"/>
  <c r="AP43" i="35" s="1"/>
  <c r="AM102" i="35"/>
  <c r="AN72" i="35"/>
  <c r="Y102" i="35"/>
  <c r="Z72" i="35"/>
  <c r="K102" i="35"/>
  <c r="L72" i="35"/>
  <c r="BB102" i="34"/>
  <c r="L102" i="34"/>
  <c r="BR78" i="34"/>
  <c r="BR82" i="34"/>
  <c r="BR83" i="34" s="1"/>
  <c r="BR80" i="34"/>
  <c r="BR84" i="34" s="1"/>
  <c r="BR60" i="34"/>
  <c r="BR58" i="34" s="1"/>
  <c r="BR59" i="34" s="1"/>
  <c r="BR112" i="34"/>
  <c r="BR115" i="34"/>
  <c r="BR118" i="34"/>
  <c r="BQ94" i="34"/>
  <c r="BQ96" i="34" s="1"/>
  <c r="BQ106" i="34" s="1"/>
  <c r="BQ104" i="34" s="1"/>
  <c r="BQ72" i="34"/>
  <c r="BQ68" i="34"/>
  <c r="BQ76" i="34" s="1"/>
  <c r="BQ74" i="34" s="1"/>
  <c r="BR81" i="34"/>
  <c r="BR91" i="34" s="1"/>
  <c r="BQ81" i="34"/>
  <c r="BQ91" i="34" s="1"/>
  <c r="BQ89" i="34" s="1"/>
  <c r="BQ87" i="34"/>
  <c r="BR87" i="34" s="1"/>
  <c r="BR88" i="34" s="1"/>
  <c r="BD78" i="34"/>
  <c r="BD80" i="34"/>
  <c r="BD84" i="34" s="1"/>
  <c r="BD82" i="34"/>
  <c r="BD83" i="34" s="1"/>
  <c r="BD60" i="34"/>
  <c r="BD58" i="34" s="1"/>
  <c r="BD59" i="34" s="1"/>
  <c r="BD112" i="34"/>
  <c r="BD115" i="34"/>
  <c r="BD118" i="34"/>
  <c r="BC94" i="34"/>
  <c r="BC96" i="34" s="1"/>
  <c r="BC106" i="34" s="1"/>
  <c r="BC104" i="34" s="1"/>
  <c r="BC72" i="34"/>
  <c r="BC68" i="34"/>
  <c r="BC76" i="34" s="1"/>
  <c r="BC74" i="34" s="1"/>
  <c r="BA102" i="34"/>
  <c r="BA101" i="34"/>
  <c r="BB101" i="34" s="1"/>
  <c r="BC101" i="34" s="1"/>
  <c r="BC81" i="34"/>
  <c r="BC91" i="34" s="1"/>
  <c r="BC89" i="34" s="1"/>
  <c r="BC87" i="34"/>
  <c r="BD81" i="34"/>
  <c r="BD91" i="34" s="1"/>
  <c r="BD89" i="34" s="1"/>
  <c r="BD90" i="34" s="1"/>
  <c r="BD87" i="34"/>
  <c r="BD88" i="34" s="1"/>
  <c r="AO81" i="34"/>
  <c r="AO91" i="34" s="1"/>
  <c r="AO89" i="34" s="1"/>
  <c r="AO87" i="34"/>
  <c r="AP87" i="34" s="1"/>
  <c r="AP88" i="34" s="1"/>
  <c r="AP81" i="34"/>
  <c r="AP91" i="34" s="1"/>
  <c r="AP89" i="34" s="1"/>
  <c r="AP90" i="34" s="1"/>
  <c r="AP78" i="34"/>
  <c r="AP82" i="34"/>
  <c r="AP83" i="34" s="1"/>
  <c r="AP80" i="34"/>
  <c r="AP84" i="34" s="1"/>
  <c r="AP23" i="34"/>
  <c r="AP64" i="34"/>
  <c r="AP60" i="34"/>
  <c r="AP58" i="34" s="1"/>
  <c r="AP59" i="34" s="1"/>
  <c r="AP112" i="34"/>
  <c r="AP115" i="34"/>
  <c r="AP118" i="34"/>
  <c r="AO94" i="34"/>
  <c r="AO96" i="34" s="1"/>
  <c r="AO106" i="34" s="1"/>
  <c r="AO104" i="34" s="1"/>
  <c r="AO72" i="34"/>
  <c r="AO102" i="34" s="1"/>
  <c r="AO68" i="34"/>
  <c r="AO76" i="34" s="1"/>
  <c r="AO74" i="34" s="1"/>
  <c r="AB78" i="34"/>
  <c r="AB80" i="34"/>
  <c r="AB84" i="34" s="1"/>
  <c r="AB82" i="34"/>
  <c r="AB83" i="34" s="1"/>
  <c r="AB23" i="34"/>
  <c r="AB64" i="34"/>
  <c r="AB60" i="34"/>
  <c r="AB58" i="34" s="1"/>
  <c r="AB59" i="34" s="1"/>
  <c r="AB112" i="34"/>
  <c r="AB115" i="34"/>
  <c r="AB118" i="34"/>
  <c r="AA94" i="34"/>
  <c r="AA96" i="34" s="1"/>
  <c r="AA106" i="34" s="1"/>
  <c r="AA104" i="34" s="1"/>
  <c r="AA72" i="34"/>
  <c r="AA68" i="34"/>
  <c r="AA76" i="34" s="1"/>
  <c r="AA74" i="34" s="1"/>
  <c r="AB81" i="34"/>
  <c r="AB91" i="34" s="1"/>
  <c r="AA81" i="34"/>
  <c r="AA91" i="34" s="1"/>
  <c r="AA89" i="34" s="1"/>
  <c r="AA87" i="34"/>
  <c r="AB87" i="34" s="1"/>
  <c r="AB88" i="34" s="1"/>
  <c r="N78" i="34"/>
  <c r="N82" i="34"/>
  <c r="N83" i="34" s="1"/>
  <c r="N80" i="34"/>
  <c r="N84" i="34" s="1"/>
  <c r="N23" i="34"/>
  <c r="N64" i="34"/>
  <c r="N60" i="34"/>
  <c r="N58" i="34" s="1"/>
  <c r="N59" i="34" s="1"/>
  <c r="N112" i="34"/>
  <c r="N115" i="34"/>
  <c r="N118" i="34"/>
  <c r="M94" i="34"/>
  <c r="M96" i="34" s="1"/>
  <c r="M106" i="34" s="1"/>
  <c r="M104" i="34" s="1"/>
  <c r="M72" i="34"/>
  <c r="M68" i="34"/>
  <c r="M76" i="34" s="1"/>
  <c r="M74" i="34" s="1"/>
  <c r="K102" i="34"/>
  <c r="K101" i="34"/>
  <c r="L101" i="34" s="1"/>
  <c r="M101" i="34" s="1"/>
  <c r="N81" i="34"/>
  <c r="N91" i="34" s="1"/>
  <c r="M81" i="34"/>
  <c r="M91" i="34" s="1"/>
  <c r="M89" i="34" s="1"/>
  <c r="M87" i="34"/>
  <c r="N87" i="34" s="1"/>
  <c r="BQ40" i="34"/>
  <c r="BR40" i="34" s="1"/>
  <c r="BR41" i="34" s="1"/>
  <c r="BQ36" i="34"/>
  <c r="BQ44" i="34" s="1"/>
  <c r="BC40" i="34"/>
  <c r="BD40" i="34" s="1"/>
  <c r="BD41" i="34" s="1"/>
  <c r="BC36" i="34"/>
  <c r="BC44" i="34" s="1"/>
  <c r="BB104" i="34"/>
  <c r="AP42" i="34"/>
  <c r="AP43" i="34" s="1"/>
  <c r="Z102" i="34"/>
  <c r="L74" i="34"/>
  <c r="BP102" i="34"/>
  <c r="BB74" i="34"/>
  <c r="L104" i="34"/>
  <c r="BR21" i="34"/>
  <c r="BR22" i="34"/>
  <c r="BD21" i="34"/>
  <c r="BD22" i="34"/>
  <c r="BR78" i="33"/>
  <c r="BR80" i="33"/>
  <c r="BR84" i="33" s="1"/>
  <c r="BR82" i="33"/>
  <c r="BR83" i="33" s="1"/>
  <c r="BR23" i="33"/>
  <c r="BR64" i="33"/>
  <c r="BR60" i="33"/>
  <c r="BR58" i="33" s="1"/>
  <c r="BR59" i="33" s="1"/>
  <c r="BR112" i="33"/>
  <c r="BR115" i="33"/>
  <c r="BR118" i="33"/>
  <c r="BQ94" i="33"/>
  <c r="BQ96" i="33" s="1"/>
  <c r="BQ106" i="33" s="1"/>
  <c r="BQ104" i="33" s="1"/>
  <c r="BQ68" i="33"/>
  <c r="BQ76" i="33" s="1"/>
  <c r="BQ74" i="33" s="1"/>
  <c r="BQ101" i="33"/>
  <c r="BR81" i="33"/>
  <c r="BR91" i="33" s="1"/>
  <c r="BQ81" i="33"/>
  <c r="BQ91" i="33" s="1"/>
  <c r="BQ89" i="33" s="1"/>
  <c r="BQ87" i="33"/>
  <c r="BR87" i="33" s="1"/>
  <c r="BR88" i="33" s="1"/>
  <c r="BD78" i="33"/>
  <c r="BD80" i="33"/>
  <c r="BD84" i="33" s="1"/>
  <c r="BD82" i="33"/>
  <c r="BD83" i="33" s="1"/>
  <c r="BD23" i="33"/>
  <c r="BD64" i="33"/>
  <c r="BD60" i="33"/>
  <c r="BD58" i="33" s="1"/>
  <c r="BD59" i="33" s="1"/>
  <c r="BD112" i="33"/>
  <c r="BD115" i="33"/>
  <c r="BD118" i="33"/>
  <c r="BC72" i="33"/>
  <c r="BC94" i="33"/>
  <c r="BC96" i="33" s="1"/>
  <c r="BC106" i="33" s="1"/>
  <c r="BC104" i="33" s="1"/>
  <c r="BC68" i="33"/>
  <c r="BC76" i="33" s="1"/>
  <c r="BC74" i="33" s="1"/>
  <c r="BA102" i="33"/>
  <c r="BA101" i="33"/>
  <c r="BB101" i="33" s="1"/>
  <c r="BC101" i="33" s="1"/>
  <c r="BC87" i="33"/>
  <c r="BC81" i="33"/>
  <c r="BC91" i="33" s="1"/>
  <c r="BC89" i="33" s="1"/>
  <c r="BD81" i="33"/>
  <c r="BD91" i="33" s="1"/>
  <c r="BD89" i="33" s="1"/>
  <c r="BD90" i="33" s="1"/>
  <c r="BD87" i="33"/>
  <c r="BD88" i="33" s="1"/>
  <c r="AP78" i="33"/>
  <c r="AP80" i="33"/>
  <c r="AP84" i="33" s="1"/>
  <c r="AP82" i="33"/>
  <c r="AP83" i="33" s="1"/>
  <c r="AP23" i="33"/>
  <c r="AP64" i="33"/>
  <c r="AP60" i="33"/>
  <c r="AP58" i="33" s="1"/>
  <c r="AP59" i="33" s="1"/>
  <c r="AP112" i="33"/>
  <c r="AP115" i="33"/>
  <c r="AP118" i="33"/>
  <c r="AO94" i="33"/>
  <c r="AO96" i="33" s="1"/>
  <c r="AO106" i="33" s="1"/>
  <c r="AO104" i="33" s="1"/>
  <c r="AO72" i="33"/>
  <c r="AO68" i="33"/>
  <c r="AO76" i="33" s="1"/>
  <c r="AO74" i="33" s="1"/>
  <c r="AN101" i="33"/>
  <c r="AO101" i="33" s="1"/>
  <c r="AO81" i="33"/>
  <c r="AO91" i="33" s="1"/>
  <c r="AO89" i="33" s="1"/>
  <c r="AO87" i="33"/>
  <c r="AP81" i="33"/>
  <c r="AP91" i="33" s="1"/>
  <c r="AP89" i="33" s="1"/>
  <c r="AP90" i="33" s="1"/>
  <c r="AP87" i="33"/>
  <c r="AP88" i="33" s="1"/>
  <c r="AB78" i="33"/>
  <c r="AB80" i="33"/>
  <c r="AB84" i="33" s="1"/>
  <c r="AB82" i="33"/>
  <c r="AB83" i="33" s="1"/>
  <c r="AB60" i="33"/>
  <c r="AB58" i="33" s="1"/>
  <c r="AB59" i="33" s="1"/>
  <c r="AB112" i="33"/>
  <c r="AB115" i="33"/>
  <c r="AB118" i="33"/>
  <c r="AA94" i="33"/>
  <c r="AA96" i="33" s="1"/>
  <c r="AA106" i="33" s="1"/>
  <c r="AA104" i="33" s="1"/>
  <c r="AA68" i="33"/>
  <c r="AA76" i="33" s="1"/>
  <c r="AA74" i="33" s="1"/>
  <c r="AA87" i="33"/>
  <c r="AA81" i="33"/>
  <c r="AA91" i="33" s="1"/>
  <c r="AA89" i="33" s="1"/>
  <c r="AB81" i="33"/>
  <c r="AB91" i="33" s="1"/>
  <c r="AB89" i="33" s="1"/>
  <c r="AB90" i="33" s="1"/>
  <c r="AB87" i="33"/>
  <c r="AB88" i="33" s="1"/>
  <c r="N78" i="33"/>
  <c r="N80" i="33"/>
  <c r="N84" i="33" s="1"/>
  <c r="N82" i="33"/>
  <c r="N83" i="33" s="1"/>
  <c r="N60" i="33"/>
  <c r="N58" i="33" s="1"/>
  <c r="N59" i="33" s="1"/>
  <c r="N112" i="33"/>
  <c r="N115" i="33"/>
  <c r="N118" i="33"/>
  <c r="M94" i="33"/>
  <c r="M96" i="33" s="1"/>
  <c r="M106" i="33" s="1"/>
  <c r="M104" i="33" s="1"/>
  <c r="M72" i="33"/>
  <c r="M68" i="33"/>
  <c r="M76" i="33" s="1"/>
  <c r="M74" i="33" s="1"/>
  <c r="K102" i="33"/>
  <c r="K101" i="33"/>
  <c r="L101" i="33" s="1"/>
  <c r="M101" i="33" s="1"/>
  <c r="N81" i="33"/>
  <c r="N91" i="33" s="1"/>
  <c r="M81" i="33"/>
  <c r="M91" i="33" s="1"/>
  <c r="M89" i="33" s="1"/>
  <c r="M87" i="33"/>
  <c r="N87" i="33" s="1"/>
  <c r="N88" i="33" s="1"/>
  <c r="BQ40" i="33"/>
  <c r="BR40" i="33" s="1"/>
  <c r="BR41" i="33" s="1"/>
  <c r="BQ36" i="33"/>
  <c r="BQ44" i="33" s="1"/>
  <c r="BC40" i="33"/>
  <c r="BD40" i="33" s="1"/>
  <c r="BD41" i="33" s="1"/>
  <c r="BC36" i="33"/>
  <c r="BC44" i="33" s="1"/>
  <c r="BB74" i="33"/>
  <c r="AP42" i="33"/>
  <c r="AP43" i="33" s="1"/>
  <c r="L104" i="33"/>
  <c r="L74" i="33"/>
  <c r="BB104" i="33"/>
  <c r="AN102" i="33"/>
  <c r="AB21" i="33"/>
  <c r="AB22" i="33"/>
  <c r="N21" i="33"/>
  <c r="N22" i="33"/>
  <c r="BO102" i="33"/>
  <c r="BP72" i="33"/>
  <c r="Y102" i="33"/>
  <c r="Z72" i="33"/>
  <c r="BQ101" i="31"/>
  <c r="BC101" i="31"/>
  <c r="BQ68" i="31"/>
  <c r="BQ76" i="31" s="1"/>
  <c r="BQ74" i="31" s="1"/>
  <c r="BR23" i="31"/>
  <c r="BR64" i="31"/>
  <c r="BR60" i="31"/>
  <c r="BR58" i="31" s="1"/>
  <c r="BR59" i="31" s="1"/>
  <c r="BR112" i="31"/>
  <c r="BR115" i="31"/>
  <c r="BR118" i="31"/>
  <c r="BR78" i="31"/>
  <c r="BR80" i="31"/>
  <c r="BR84" i="31" s="1"/>
  <c r="BR82" i="31"/>
  <c r="BR83" i="31" s="1"/>
  <c r="BR81" i="31"/>
  <c r="BR91" i="31" s="1"/>
  <c r="BQ81" i="31"/>
  <c r="BQ91" i="31" s="1"/>
  <c r="BQ89" i="31" s="1"/>
  <c r="BQ87" i="31"/>
  <c r="BR87" i="31" s="1"/>
  <c r="BR88" i="31" s="1"/>
  <c r="BD78" i="31"/>
  <c r="BD80" i="31"/>
  <c r="BD84" i="31" s="1"/>
  <c r="BD82" i="31"/>
  <c r="BD83" i="31" s="1"/>
  <c r="BD60" i="31"/>
  <c r="BD58" i="31" s="1"/>
  <c r="BD59" i="31" s="1"/>
  <c r="BD112" i="31"/>
  <c r="BD115" i="31"/>
  <c r="BD118" i="31"/>
  <c r="BC68" i="31"/>
  <c r="BC76" i="31" s="1"/>
  <c r="BC74" i="31" s="1"/>
  <c r="BD81" i="31"/>
  <c r="BD91" i="31" s="1"/>
  <c r="BC81" i="31"/>
  <c r="BC91" i="31" s="1"/>
  <c r="BC89" i="31" s="1"/>
  <c r="BC87" i="31"/>
  <c r="BD87" i="31" s="1"/>
  <c r="BD88" i="31" s="1"/>
  <c r="AO81" i="31"/>
  <c r="AO91" i="31" s="1"/>
  <c r="AO89" i="31" s="1"/>
  <c r="AO87" i="31"/>
  <c r="AP81" i="31"/>
  <c r="AP91" i="31" s="1"/>
  <c r="AP89" i="31" s="1"/>
  <c r="AP90" i="31" s="1"/>
  <c r="AP87" i="31"/>
  <c r="AP88" i="31" s="1"/>
  <c r="AP78" i="31"/>
  <c r="AP80" i="31"/>
  <c r="AP84" i="31" s="1"/>
  <c r="AP82" i="31"/>
  <c r="AP83" i="31" s="1"/>
  <c r="AP23" i="31"/>
  <c r="AP64" i="31"/>
  <c r="AP60" i="31"/>
  <c r="AP58" i="31" s="1"/>
  <c r="AP59" i="31" s="1"/>
  <c r="AP112" i="31"/>
  <c r="AP115" i="31"/>
  <c r="AP118" i="31"/>
  <c r="AO94" i="31"/>
  <c r="AO96" i="31" s="1"/>
  <c r="AO106" i="31" s="1"/>
  <c r="AO104" i="31" s="1"/>
  <c r="AO68" i="31"/>
  <c r="AO76" i="31" s="1"/>
  <c r="AO74" i="31" s="1"/>
  <c r="AA94" i="31"/>
  <c r="AA96" i="31" s="1"/>
  <c r="AA106" i="31" s="1"/>
  <c r="AA104" i="31" s="1"/>
  <c r="AA72" i="31"/>
  <c r="AA68" i="31"/>
  <c r="AA76" i="31" s="1"/>
  <c r="AA74" i="31" s="1"/>
  <c r="AB23" i="31"/>
  <c r="AB64" i="31"/>
  <c r="AB60" i="31"/>
  <c r="AB58" i="31" s="1"/>
  <c r="AB59" i="31" s="1"/>
  <c r="AB112" i="31"/>
  <c r="AB115" i="31"/>
  <c r="AB118" i="31"/>
  <c r="AB78" i="31"/>
  <c r="AB80" i="31"/>
  <c r="AB84" i="31" s="1"/>
  <c r="AB82" i="31"/>
  <c r="AB83" i="31" s="1"/>
  <c r="AA81" i="31"/>
  <c r="AA91" i="31" s="1"/>
  <c r="AA89" i="31" s="1"/>
  <c r="AA87" i="31"/>
  <c r="AB81" i="31"/>
  <c r="AB91" i="31" s="1"/>
  <c r="AB89" i="31" s="1"/>
  <c r="AB90" i="31" s="1"/>
  <c r="AB87" i="31"/>
  <c r="AB88" i="31" s="1"/>
  <c r="M81" i="31"/>
  <c r="M91" i="31" s="1"/>
  <c r="M89" i="31" s="1"/>
  <c r="M87" i="31"/>
  <c r="N81" i="31"/>
  <c r="N91" i="31" s="1"/>
  <c r="N89" i="31" s="1"/>
  <c r="N90" i="31" s="1"/>
  <c r="N87" i="31"/>
  <c r="N88" i="31" s="1"/>
  <c r="M94" i="31"/>
  <c r="M96" i="31" s="1"/>
  <c r="M106" i="31" s="1"/>
  <c r="M104" i="31" s="1"/>
  <c r="M72" i="31"/>
  <c r="M102" i="31" s="1"/>
  <c r="M68" i="31"/>
  <c r="M76" i="31" s="1"/>
  <c r="M74" i="31" s="1"/>
  <c r="N78" i="31"/>
  <c r="N80" i="31"/>
  <c r="N84" i="31" s="1"/>
  <c r="N82" i="31"/>
  <c r="N83" i="31" s="1"/>
  <c r="N60" i="31"/>
  <c r="N112" i="31"/>
  <c r="N115" i="31"/>
  <c r="N118" i="31"/>
  <c r="BR33" i="31"/>
  <c r="BR34" i="31"/>
  <c r="BR35" i="31"/>
  <c r="BR38" i="31" s="1"/>
  <c r="BQ34" i="31"/>
  <c r="BQ94" i="31" s="1"/>
  <c r="BQ96" i="31" s="1"/>
  <c r="BQ106" i="31" s="1"/>
  <c r="BQ104" i="31" s="1"/>
  <c r="BQ35" i="31"/>
  <c r="BQ38" i="31" s="1"/>
  <c r="BQ39" i="31" s="1"/>
  <c r="BR39" i="31" s="1"/>
  <c r="BP40" i="31"/>
  <c r="BP36" i="31"/>
  <c r="BP44" i="31" s="1"/>
  <c r="BP42" i="31" s="1"/>
  <c r="BD33" i="31"/>
  <c r="BD34" i="31"/>
  <c r="BD35" i="31"/>
  <c r="BD38" i="31" s="1"/>
  <c r="BC34" i="31"/>
  <c r="BC94" i="31" s="1"/>
  <c r="BC96" i="31" s="1"/>
  <c r="BC106" i="31" s="1"/>
  <c r="BC104" i="31" s="1"/>
  <c r="BC35" i="31"/>
  <c r="BC38" i="31" s="1"/>
  <c r="BC39" i="31" s="1"/>
  <c r="BD39" i="31" s="1"/>
  <c r="BB40" i="31"/>
  <c r="BB36" i="31"/>
  <c r="BB44" i="31" s="1"/>
  <c r="BB42" i="31" s="1"/>
  <c r="AO40" i="31"/>
  <c r="AP40" i="31" s="1"/>
  <c r="AP41" i="31" s="1"/>
  <c r="AO36" i="31"/>
  <c r="AO44" i="31" s="1"/>
  <c r="M60" i="31"/>
  <c r="M58" i="31" s="1"/>
  <c r="M112" i="31"/>
  <c r="M115" i="31"/>
  <c r="M118" i="31"/>
  <c r="AB42" i="31"/>
  <c r="AB43" i="31" s="1"/>
  <c r="N42" i="31"/>
  <c r="N43" i="31" s="1"/>
  <c r="AA101" i="31"/>
  <c r="Z102" i="31"/>
  <c r="BD21" i="31"/>
  <c r="BD22" i="31"/>
  <c r="N21" i="31"/>
  <c r="N22" i="31"/>
  <c r="AM102" i="31"/>
  <c r="AN72" i="31"/>
  <c r="BA102" i="31"/>
  <c r="BB72" i="31"/>
  <c r="BO102" i="31"/>
  <c r="BP72" i="31"/>
  <c r="BR81" i="30"/>
  <c r="BR91" i="30" s="1"/>
  <c r="BQ81" i="30"/>
  <c r="BQ91" i="30" s="1"/>
  <c r="BQ89" i="30" s="1"/>
  <c r="BQ87" i="30"/>
  <c r="BR87" i="30" s="1"/>
  <c r="BR88" i="30" s="1"/>
  <c r="BR78" i="30"/>
  <c r="BR82" i="30"/>
  <c r="BR83" i="30" s="1"/>
  <c r="BR80" i="30"/>
  <c r="BR84" i="30" s="1"/>
  <c r="BR60" i="30"/>
  <c r="BR58" i="30" s="1"/>
  <c r="BR59" i="30" s="1"/>
  <c r="BR112" i="30"/>
  <c r="BR115" i="30"/>
  <c r="BR118" i="30"/>
  <c r="BR23" i="30"/>
  <c r="BR64" i="30"/>
  <c r="BQ94" i="30"/>
  <c r="BQ96" i="30" s="1"/>
  <c r="BQ106" i="30" s="1"/>
  <c r="BQ104" i="30" s="1"/>
  <c r="BQ72" i="30"/>
  <c r="BQ68" i="30"/>
  <c r="BQ76" i="30" s="1"/>
  <c r="BQ74" i="30" s="1"/>
  <c r="BD81" i="30"/>
  <c r="BD91" i="30" s="1"/>
  <c r="BC81" i="30"/>
  <c r="BC91" i="30" s="1"/>
  <c r="BC89" i="30" s="1"/>
  <c r="BC87" i="30"/>
  <c r="BD87" i="30" s="1"/>
  <c r="BD88" i="30" s="1"/>
  <c r="BD78" i="30"/>
  <c r="BD82" i="30"/>
  <c r="BD83" i="30" s="1"/>
  <c r="BD80" i="30"/>
  <c r="BD84" i="30" s="1"/>
  <c r="BD60" i="30"/>
  <c r="BD58" i="30" s="1"/>
  <c r="BD59" i="30" s="1"/>
  <c r="BD112" i="30"/>
  <c r="BD115" i="30"/>
  <c r="BD118" i="30"/>
  <c r="BC94" i="30"/>
  <c r="BC96" i="30" s="1"/>
  <c r="BC106" i="30" s="1"/>
  <c r="BC104" i="30" s="1"/>
  <c r="BC68" i="30"/>
  <c r="BC76" i="30" s="1"/>
  <c r="BC74" i="30" s="1"/>
  <c r="BA101" i="30"/>
  <c r="BB101" i="30" s="1"/>
  <c r="BC101" i="30" s="1"/>
  <c r="AO81" i="30"/>
  <c r="AO91" i="30" s="1"/>
  <c r="AO89" i="30" s="1"/>
  <c r="AO87" i="30"/>
  <c r="AP81" i="30"/>
  <c r="AP91" i="30" s="1"/>
  <c r="AP89" i="30" s="1"/>
  <c r="AP90" i="30" s="1"/>
  <c r="AP87" i="30"/>
  <c r="AP88" i="30" s="1"/>
  <c r="AP78" i="30"/>
  <c r="AP80" i="30"/>
  <c r="AP84" i="30" s="1"/>
  <c r="AP82" i="30"/>
  <c r="AP83" i="30" s="1"/>
  <c r="AP60" i="30"/>
  <c r="AP58" i="30" s="1"/>
  <c r="AP59" i="30" s="1"/>
  <c r="AP112" i="30"/>
  <c r="AP115" i="30"/>
  <c r="AP118" i="30"/>
  <c r="AP23" i="30"/>
  <c r="AP64" i="30"/>
  <c r="AO94" i="30"/>
  <c r="AO96" i="30" s="1"/>
  <c r="AO106" i="30" s="1"/>
  <c r="AO104" i="30" s="1"/>
  <c r="AO68" i="30"/>
  <c r="AO76" i="30" s="1"/>
  <c r="AO74" i="30" s="1"/>
  <c r="AM101" i="30"/>
  <c r="AN101" i="30" s="1"/>
  <c r="AO101" i="30" s="1"/>
  <c r="AB81" i="30"/>
  <c r="AB91" i="30" s="1"/>
  <c r="AA81" i="30"/>
  <c r="AA91" i="30" s="1"/>
  <c r="AA89" i="30" s="1"/>
  <c r="AA87" i="30"/>
  <c r="AB87" i="30" s="1"/>
  <c r="AB88" i="30" s="1"/>
  <c r="AB78" i="30"/>
  <c r="AB80" i="30"/>
  <c r="AB84" i="30" s="1"/>
  <c r="AB82" i="30"/>
  <c r="AB83" i="30" s="1"/>
  <c r="AB23" i="30"/>
  <c r="AB64" i="30"/>
  <c r="AB60" i="30"/>
  <c r="AB58" i="30" s="1"/>
  <c r="AB59" i="30" s="1"/>
  <c r="AB112" i="30"/>
  <c r="AB115" i="30"/>
  <c r="AB118" i="30"/>
  <c r="AA94" i="30"/>
  <c r="AA96" i="30" s="1"/>
  <c r="AA106" i="30" s="1"/>
  <c r="AA104" i="30" s="1"/>
  <c r="AA68" i="30"/>
  <c r="AA76" i="30" s="1"/>
  <c r="AA74" i="30" s="1"/>
  <c r="N81" i="30"/>
  <c r="N91" i="30" s="1"/>
  <c r="M87" i="30"/>
  <c r="N87" i="30" s="1"/>
  <c r="N88" i="30" s="1"/>
  <c r="M81" i="30"/>
  <c r="M91" i="30" s="1"/>
  <c r="M89" i="30" s="1"/>
  <c r="N78" i="30"/>
  <c r="N80" i="30"/>
  <c r="N84" i="30" s="1"/>
  <c r="N82" i="30"/>
  <c r="N83" i="30" s="1"/>
  <c r="N60" i="30"/>
  <c r="N58" i="30" s="1"/>
  <c r="N59" i="30" s="1"/>
  <c r="N112" i="30"/>
  <c r="N115" i="30"/>
  <c r="N118" i="30"/>
  <c r="M94" i="30"/>
  <c r="M96" i="30" s="1"/>
  <c r="M106" i="30" s="1"/>
  <c r="M104" i="30" s="1"/>
  <c r="M68" i="30"/>
  <c r="M76" i="30" s="1"/>
  <c r="M74" i="30" s="1"/>
  <c r="BQ40" i="30"/>
  <c r="BR40" i="30" s="1"/>
  <c r="BR41" i="30" s="1"/>
  <c r="BQ36" i="30"/>
  <c r="BQ44" i="30" s="1"/>
  <c r="BC36" i="30"/>
  <c r="BC44" i="30" s="1"/>
  <c r="BC40" i="30"/>
  <c r="BD40" i="30" s="1"/>
  <c r="BD41" i="30" s="1"/>
  <c r="BP102" i="30"/>
  <c r="BB104" i="30"/>
  <c r="BB74" i="30"/>
  <c r="AP42" i="30"/>
  <c r="AP43" i="30" s="1"/>
  <c r="AN104" i="30"/>
  <c r="AN74" i="30"/>
  <c r="BD21" i="30"/>
  <c r="BD22" i="30"/>
  <c r="BA102" i="30"/>
  <c r="BB72" i="30"/>
  <c r="AM102" i="30"/>
  <c r="AN72" i="30"/>
  <c r="N21" i="30"/>
  <c r="N22" i="30"/>
  <c r="Y102" i="30"/>
  <c r="Z72" i="30"/>
  <c r="K102" i="30"/>
  <c r="L72" i="30"/>
  <c r="BB102" i="29"/>
  <c r="BR78" i="29"/>
  <c r="BR80" i="29"/>
  <c r="BR84" i="29" s="1"/>
  <c r="BR82" i="29"/>
  <c r="BR83" i="29" s="1"/>
  <c r="BR60" i="29"/>
  <c r="BR58" i="29" s="1"/>
  <c r="BR59" i="29" s="1"/>
  <c r="BR112" i="29"/>
  <c r="BR115" i="29"/>
  <c r="BR118" i="29"/>
  <c r="BR23" i="29"/>
  <c r="BR64" i="29"/>
  <c r="BQ94" i="29"/>
  <c r="BQ96" i="29" s="1"/>
  <c r="BQ106" i="29" s="1"/>
  <c r="BQ104" i="29" s="1"/>
  <c r="BQ72" i="29"/>
  <c r="BQ68" i="29"/>
  <c r="BQ76" i="29" s="1"/>
  <c r="BQ74" i="29" s="1"/>
  <c r="BP101" i="29"/>
  <c r="BQ101" i="29" s="1"/>
  <c r="BR81" i="29"/>
  <c r="BR91" i="29" s="1"/>
  <c r="BQ81" i="29"/>
  <c r="BQ91" i="29" s="1"/>
  <c r="BQ89" i="29" s="1"/>
  <c r="BQ87" i="29"/>
  <c r="BR87" i="29" s="1"/>
  <c r="BR88" i="29" s="1"/>
  <c r="BD78" i="29"/>
  <c r="BD80" i="29"/>
  <c r="BD84" i="29" s="1"/>
  <c r="BD82" i="29"/>
  <c r="BD83" i="29" s="1"/>
  <c r="BD60" i="29"/>
  <c r="BD58" i="29" s="1"/>
  <c r="BD59" i="29" s="1"/>
  <c r="BD112" i="29"/>
  <c r="BD115" i="29"/>
  <c r="BD118" i="29"/>
  <c r="BD23" i="29"/>
  <c r="BD64" i="29"/>
  <c r="BC94" i="29"/>
  <c r="BC96" i="29" s="1"/>
  <c r="BC106" i="29" s="1"/>
  <c r="BC104" i="29" s="1"/>
  <c r="BC72" i="29"/>
  <c r="BC68" i="29"/>
  <c r="BC76" i="29" s="1"/>
  <c r="BC74" i="29" s="1"/>
  <c r="BA102" i="29"/>
  <c r="BA101" i="29"/>
  <c r="BB101" i="29" s="1"/>
  <c r="BC101" i="29" s="1"/>
  <c r="BC81" i="29"/>
  <c r="BC91" i="29" s="1"/>
  <c r="BC89" i="29" s="1"/>
  <c r="BC87" i="29"/>
  <c r="BD81" i="29"/>
  <c r="BD91" i="29" s="1"/>
  <c r="BD89" i="29" s="1"/>
  <c r="BD90" i="29" s="1"/>
  <c r="BD87" i="29"/>
  <c r="BD88" i="29" s="1"/>
  <c r="AP78" i="29"/>
  <c r="AP80" i="29"/>
  <c r="AP84" i="29" s="1"/>
  <c r="AP82" i="29"/>
  <c r="AP83" i="29" s="1"/>
  <c r="AP60" i="29"/>
  <c r="AP58" i="29" s="1"/>
  <c r="AP59" i="29" s="1"/>
  <c r="AP112" i="29"/>
  <c r="AP115" i="29"/>
  <c r="AP118" i="29"/>
  <c r="AO94" i="29"/>
  <c r="AO96" i="29" s="1"/>
  <c r="AO106" i="29" s="1"/>
  <c r="AO104" i="29" s="1"/>
  <c r="AO68" i="29"/>
  <c r="AO76" i="29" s="1"/>
  <c r="AO74" i="29" s="1"/>
  <c r="AP81" i="29"/>
  <c r="AP91" i="29" s="1"/>
  <c r="AO81" i="29"/>
  <c r="AO91" i="29" s="1"/>
  <c r="AO89" i="29" s="1"/>
  <c r="AO87" i="29"/>
  <c r="AP87" i="29" s="1"/>
  <c r="AP88" i="29" s="1"/>
  <c r="AB78" i="29"/>
  <c r="AB80" i="29"/>
  <c r="AB84" i="29" s="1"/>
  <c r="AB82" i="29"/>
  <c r="AB83" i="29" s="1"/>
  <c r="AB23" i="29"/>
  <c r="AB64" i="29"/>
  <c r="AB60" i="29"/>
  <c r="AB112" i="29"/>
  <c r="AB115" i="29"/>
  <c r="AB118" i="29"/>
  <c r="AA72" i="29"/>
  <c r="AA94" i="29"/>
  <c r="AA96" i="29" s="1"/>
  <c r="AA106" i="29" s="1"/>
  <c r="AA104" i="29" s="1"/>
  <c r="AA68" i="29"/>
  <c r="AA76" i="29" s="1"/>
  <c r="AA74" i="29" s="1"/>
  <c r="AB81" i="29"/>
  <c r="AB91" i="29" s="1"/>
  <c r="AA81" i="29"/>
  <c r="AA91" i="29" s="1"/>
  <c r="AA89" i="29" s="1"/>
  <c r="AA87" i="29"/>
  <c r="AB87" i="29" s="1"/>
  <c r="AB88" i="29" s="1"/>
  <c r="N78" i="29"/>
  <c r="N80" i="29"/>
  <c r="N84" i="29" s="1"/>
  <c r="N82" i="29"/>
  <c r="N83" i="29" s="1"/>
  <c r="M94" i="29"/>
  <c r="M96" i="29" s="1"/>
  <c r="M106" i="29" s="1"/>
  <c r="M104" i="29" s="1"/>
  <c r="M72" i="29"/>
  <c r="M68" i="29"/>
  <c r="M76" i="29" s="1"/>
  <c r="M74" i="29" s="1"/>
  <c r="M87" i="29"/>
  <c r="M81" i="29"/>
  <c r="M91" i="29" s="1"/>
  <c r="M89" i="29" s="1"/>
  <c r="N87" i="29"/>
  <c r="N88" i="29" s="1"/>
  <c r="N81" i="29"/>
  <c r="N91" i="29" s="1"/>
  <c r="N89" i="29" s="1"/>
  <c r="N90" i="29" s="1"/>
  <c r="BQ40" i="29"/>
  <c r="BR40" i="29" s="1"/>
  <c r="BR41" i="29" s="1"/>
  <c r="BQ36" i="29"/>
  <c r="BQ44" i="29" s="1"/>
  <c r="BC36" i="29"/>
  <c r="BC44" i="29" s="1"/>
  <c r="BC40" i="29"/>
  <c r="BD40" i="29" s="1"/>
  <c r="BD41" i="29" s="1"/>
  <c r="AA60" i="29"/>
  <c r="AA58" i="29" s="1"/>
  <c r="AA112" i="29"/>
  <c r="AA115" i="29"/>
  <c r="AA118" i="29"/>
  <c r="N40" i="29"/>
  <c r="N41" i="29" s="1"/>
  <c r="N36" i="29"/>
  <c r="N44" i="29" s="1"/>
  <c r="N42" i="29" s="1"/>
  <c r="N43" i="29" s="1"/>
  <c r="N56" i="29"/>
  <c r="N57" i="29" s="1"/>
  <c r="N52" i="29"/>
  <c r="BP102" i="29"/>
  <c r="BB104" i="29"/>
  <c r="AB42" i="29"/>
  <c r="AB43" i="29" s="1"/>
  <c r="BB74" i="29"/>
  <c r="L102" i="29"/>
  <c r="BR39" i="29"/>
  <c r="AP42" i="29"/>
  <c r="AP43" i="29" s="1"/>
  <c r="Z102" i="29"/>
  <c r="M58" i="29"/>
  <c r="AP21" i="29"/>
  <c r="AP22" i="29"/>
  <c r="N21" i="29"/>
  <c r="N22" i="29"/>
  <c r="AM102" i="29"/>
  <c r="AN72" i="29"/>
  <c r="BP102" i="28"/>
  <c r="AN102" i="28"/>
  <c r="BR23" i="28"/>
  <c r="BR64" i="28"/>
  <c r="BR60" i="28"/>
  <c r="BR58" i="28" s="1"/>
  <c r="BR59" i="28" s="1"/>
  <c r="BR112" i="28"/>
  <c r="BR115" i="28"/>
  <c r="BR118" i="28"/>
  <c r="BR78" i="28"/>
  <c r="BR80" i="28"/>
  <c r="BR84" i="28" s="1"/>
  <c r="BR82" i="28"/>
  <c r="BR83" i="28" s="1"/>
  <c r="BQ94" i="28"/>
  <c r="BQ96" i="28" s="1"/>
  <c r="BQ106" i="28" s="1"/>
  <c r="BQ104" i="28" s="1"/>
  <c r="BQ72" i="28"/>
  <c r="BQ68" i="28"/>
  <c r="BQ76" i="28" s="1"/>
  <c r="BQ74" i="28" s="1"/>
  <c r="BO102" i="28"/>
  <c r="BO101" i="28"/>
  <c r="BP101" i="28" s="1"/>
  <c r="BQ101" i="28" s="1"/>
  <c r="BR81" i="28"/>
  <c r="BR91" i="28" s="1"/>
  <c r="BQ81" i="28"/>
  <c r="BQ91" i="28" s="1"/>
  <c r="BQ89" i="28" s="1"/>
  <c r="BQ87" i="28"/>
  <c r="BR87" i="28" s="1"/>
  <c r="BR88" i="28" s="1"/>
  <c r="BD78" i="28"/>
  <c r="BD80" i="28"/>
  <c r="BD84" i="28" s="1"/>
  <c r="BD82" i="28"/>
  <c r="BD83" i="28" s="1"/>
  <c r="BD23" i="28"/>
  <c r="BD64" i="28"/>
  <c r="BD60" i="28"/>
  <c r="BD58" i="28" s="1"/>
  <c r="BD59" i="28" s="1"/>
  <c r="BD112" i="28"/>
  <c r="BD115" i="28"/>
  <c r="BD118" i="28"/>
  <c r="BC94" i="28"/>
  <c r="BC96" i="28" s="1"/>
  <c r="BC106" i="28" s="1"/>
  <c r="BC104" i="28" s="1"/>
  <c r="BC72" i="28"/>
  <c r="BC68" i="28"/>
  <c r="BC76" i="28" s="1"/>
  <c r="BC74" i="28" s="1"/>
  <c r="BB101" i="28"/>
  <c r="BC101" i="28" s="1"/>
  <c r="BC81" i="28"/>
  <c r="BC91" i="28" s="1"/>
  <c r="BC89" i="28" s="1"/>
  <c r="BC87" i="28"/>
  <c r="BD81" i="28"/>
  <c r="BD91" i="28" s="1"/>
  <c r="BD89" i="28" s="1"/>
  <c r="BD90" i="28" s="1"/>
  <c r="BD87" i="28"/>
  <c r="BD88" i="28" s="1"/>
  <c r="AP78" i="28"/>
  <c r="AP82" i="28"/>
  <c r="AP83" i="28" s="1"/>
  <c r="AP80" i="28"/>
  <c r="AP84" i="28" s="1"/>
  <c r="AP23" i="28"/>
  <c r="AP64" i="28"/>
  <c r="AO94" i="28"/>
  <c r="AO96" i="28" s="1"/>
  <c r="AO106" i="28" s="1"/>
  <c r="AO104" i="28" s="1"/>
  <c r="AO72" i="28"/>
  <c r="AO68" i="28"/>
  <c r="AO76" i="28" s="1"/>
  <c r="AO74" i="28" s="1"/>
  <c r="AM102" i="28"/>
  <c r="AM101" i="28"/>
  <c r="AN101" i="28" s="1"/>
  <c r="AO101" i="28" s="1"/>
  <c r="AO81" i="28"/>
  <c r="AO91" i="28" s="1"/>
  <c r="AO89" i="28" s="1"/>
  <c r="AO87" i="28"/>
  <c r="AP81" i="28"/>
  <c r="AP91" i="28" s="1"/>
  <c r="AP89" i="28" s="1"/>
  <c r="AP90" i="28" s="1"/>
  <c r="AP87" i="28"/>
  <c r="AP88" i="28" s="1"/>
  <c r="AB78" i="28"/>
  <c r="AB80" i="28"/>
  <c r="AB84" i="28" s="1"/>
  <c r="AB82" i="28"/>
  <c r="AB83" i="28" s="1"/>
  <c r="AB23" i="28"/>
  <c r="AB64" i="28"/>
  <c r="AB112" i="28"/>
  <c r="AB115" i="28"/>
  <c r="AB118" i="28"/>
  <c r="AB60" i="28"/>
  <c r="AB58" i="28" s="1"/>
  <c r="AB59" i="28" s="1"/>
  <c r="AA94" i="28"/>
  <c r="AA96" i="28" s="1"/>
  <c r="AA106" i="28" s="1"/>
  <c r="AA104" i="28" s="1"/>
  <c r="AA68" i="28"/>
  <c r="AA76" i="28" s="1"/>
  <c r="AA74" i="28" s="1"/>
  <c r="AA101" i="28"/>
  <c r="AA81" i="28"/>
  <c r="AA91" i="28" s="1"/>
  <c r="AA89" i="28" s="1"/>
  <c r="AA87" i="28"/>
  <c r="AB81" i="28"/>
  <c r="AB91" i="28" s="1"/>
  <c r="AB89" i="28" s="1"/>
  <c r="AB90" i="28" s="1"/>
  <c r="AB87" i="28"/>
  <c r="AB88" i="28" s="1"/>
  <c r="N78" i="28"/>
  <c r="N82" i="28"/>
  <c r="N83" i="28" s="1"/>
  <c r="N80" i="28"/>
  <c r="N84" i="28" s="1"/>
  <c r="N60" i="28"/>
  <c r="N58" i="28" s="1"/>
  <c r="N59" i="28" s="1"/>
  <c r="N112" i="28"/>
  <c r="N115" i="28"/>
  <c r="N118" i="28"/>
  <c r="N23" i="28"/>
  <c r="N64" i="28"/>
  <c r="M94" i="28"/>
  <c r="M96" i="28" s="1"/>
  <c r="M106" i="28" s="1"/>
  <c r="M104" i="28" s="1"/>
  <c r="M72" i="28"/>
  <c r="M68" i="28"/>
  <c r="M76" i="28" s="1"/>
  <c r="M74" i="28" s="1"/>
  <c r="M87" i="28"/>
  <c r="M81" i="28"/>
  <c r="M91" i="28" s="1"/>
  <c r="M89" i="28" s="1"/>
  <c r="N87" i="28"/>
  <c r="N88" i="28" s="1"/>
  <c r="N81" i="28"/>
  <c r="N91" i="28" s="1"/>
  <c r="N89" i="28" s="1"/>
  <c r="N90" i="28" s="1"/>
  <c r="BQ40" i="28"/>
  <c r="BR40" i="28" s="1"/>
  <c r="BR41" i="28" s="1"/>
  <c r="BQ36" i="28"/>
  <c r="BQ44" i="28" s="1"/>
  <c r="BC40" i="28"/>
  <c r="BD40" i="28" s="1"/>
  <c r="BD41" i="28" s="1"/>
  <c r="BC36" i="28"/>
  <c r="BC44" i="28" s="1"/>
  <c r="AP36" i="28"/>
  <c r="AP44" i="28" s="1"/>
  <c r="AP42" i="28" s="1"/>
  <c r="AP43" i="28" s="1"/>
  <c r="AP40" i="28"/>
  <c r="AP41" i="28" s="1"/>
  <c r="AP56" i="28"/>
  <c r="AP57" i="28" s="1"/>
  <c r="AP52" i="28"/>
  <c r="BP104" i="28"/>
  <c r="BP74" i="28"/>
  <c r="BB102" i="28"/>
  <c r="AN104" i="28"/>
  <c r="AN74" i="28"/>
  <c r="BR39" i="28"/>
  <c r="BD39" i="28"/>
  <c r="L102" i="28"/>
  <c r="Y102" i="28"/>
  <c r="Z72" i="28"/>
  <c r="BR81" i="27"/>
  <c r="BR91" i="27" s="1"/>
  <c r="BQ81" i="27"/>
  <c r="BQ91" i="27" s="1"/>
  <c r="BQ89" i="27" s="1"/>
  <c r="BQ87" i="27"/>
  <c r="BR87" i="27" s="1"/>
  <c r="BR88" i="27" s="1"/>
  <c r="BR60" i="27"/>
  <c r="BR58" i="27" s="1"/>
  <c r="BR59" i="27" s="1"/>
  <c r="BR112" i="27"/>
  <c r="BR115" i="27"/>
  <c r="BR118" i="27"/>
  <c r="BR78" i="27"/>
  <c r="BR80" i="27"/>
  <c r="BR84" i="27" s="1"/>
  <c r="BR82" i="27"/>
  <c r="BR83" i="27" s="1"/>
  <c r="BQ94" i="27"/>
  <c r="BQ96" i="27" s="1"/>
  <c r="BQ106" i="27" s="1"/>
  <c r="BQ104" i="27" s="1"/>
  <c r="BQ68" i="27"/>
  <c r="BQ76" i="27" s="1"/>
  <c r="BQ74" i="27" s="1"/>
  <c r="BD60" i="27"/>
  <c r="BD58" i="27" s="1"/>
  <c r="BD59" i="27" s="1"/>
  <c r="BD112" i="27"/>
  <c r="BD115" i="27"/>
  <c r="BD118" i="27"/>
  <c r="BD78" i="27"/>
  <c r="BD80" i="27"/>
  <c r="BD84" i="27" s="1"/>
  <c r="BD82" i="27"/>
  <c r="BD83" i="27" s="1"/>
  <c r="BD23" i="27"/>
  <c r="BD64" i="27"/>
  <c r="BC94" i="27"/>
  <c r="BC96" i="27" s="1"/>
  <c r="BC106" i="27" s="1"/>
  <c r="BC104" i="27" s="1"/>
  <c r="BC72" i="27"/>
  <c r="BC68" i="27"/>
  <c r="BC76" i="27" s="1"/>
  <c r="BC74" i="27" s="1"/>
  <c r="BC81" i="27"/>
  <c r="BC91" i="27" s="1"/>
  <c r="BC89" i="27" s="1"/>
  <c r="BC87" i="27"/>
  <c r="BD81" i="27"/>
  <c r="BD91" i="27" s="1"/>
  <c r="BD89" i="27" s="1"/>
  <c r="BD90" i="27" s="1"/>
  <c r="BD87" i="27"/>
  <c r="BD88" i="27" s="1"/>
  <c r="AP81" i="27"/>
  <c r="AP91" i="27" s="1"/>
  <c r="AO87" i="27"/>
  <c r="AP87" i="27" s="1"/>
  <c r="AP88" i="27" s="1"/>
  <c r="AO81" i="27"/>
  <c r="AO91" i="27" s="1"/>
  <c r="AO89" i="27" s="1"/>
  <c r="AP78" i="27"/>
  <c r="AP82" i="27"/>
  <c r="AP83" i="27" s="1"/>
  <c r="AP80" i="27"/>
  <c r="AP84" i="27" s="1"/>
  <c r="AP23" i="27"/>
  <c r="AP64" i="27"/>
  <c r="AO94" i="27"/>
  <c r="AO96" i="27" s="1"/>
  <c r="AO106" i="27" s="1"/>
  <c r="AO104" i="27" s="1"/>
  <c r="AO72" i="27"/>
  <c r="AO102" i="27" s="1"/>
  <c r="AO68" i="27"/>
  <c r="AO76" i="27" s="1"/>
  <c r="AO74" i="27" s="1"/>
  <c r="AB60" i="27"/>
  <c r="AB58" i="27" s="1"/>
  <c r="AB59" i="27" s="1"/>
  <c r="AB112" i="27"/>
  <c r="AB115" i="27"/>
  <c r="AB118" i="27"/>
  <c r="AB78" i="27"/>
  <c r="AB80" i="27"/>
  <c r="AB84" i="27" s="1"/>
  <c r="AB82" i="27"/>
  <c r="AB83" i="27" s="1"/>
  <c r="AB23" i="27"/>
  <c r="AB64" i="27"/>
  <c r="AA94" i="27"/>
  <c r="AA96" i="27" s="1"/>
  <c r="AA106" i="27" s="1"/>
  <c r="AA104" i="27" s="1"/>
  <c r="AA68" i="27"/>
  <c r="AA76" i="27" s="1"/>
  <c r="AA74" i="27" s="1"/>
  <c r="AB81" i="27"/>
  <c r="AB91" i="27" s="1"/>
  <c r="AA81" i="27"/>
  <c r="AA91" i="27" s="1"/>
  <c r="AA89" i="27" s="1"/>
  <c r="AA87" i="27"/>
  <c r="AB87" i="27" s="1"/>
  <c r="AB88" i="27" s="1"/>
  <c r="N78" i="27"/>
  <c r="N82" i="27"/>
  <c r="N83" i="27" s="1"/>
  <c r="N80" i="27"/>
  <c r="N84" i="27" s="1"/>
  <c r="N23" i="27"/>
  <c r="N64" i="27"/>
  <c r="N60" i="27"/>
  <c r="N112" i="27"/>
  <c r="N115" i="27"/>
  <c r="N118" i="27"/>
  <c r="M94" i="27"/>
  <c r="M96" i="27" s="1"/>
  <c r="M106" i="27" s="1"/>
  <c r="M104" i="27" s="1"/>
  <c r="M68" i="27"/>
  <c r="M76" i="27" s="1"/>
  <c r="M74" i="27" s="1"/>
  <c r="M101" i="27"/>
  <c r="M81" i="27"/>
  <c r="M91" i="27" s="1"/>
  <c r="M89" i="27" s="1"/>
  <c r="M87" i="27"/>
  <c r="N81" i="27"/>
  <c r="N91" i="27" s="1"/>
  <c r="N89" i="27" s="1"/>
  <c r="N90" i="27" s="1"/>
  <c r="N87" i="27"/>
  <c r="N88" i="27" s="1"/>
  <c r="BQ40" i="27"/>
  <c r="BR40" i="27" s="1"/>
  <c r="BR41" i="27" s="1"/>
  <c r="BQ36" i="27"/>
  <c r="BQ44" i="27" s="1"/>
  <c r="BC40" i="27"/>
  <c r="BD40" i="27" s="1"/>
  <c r="BD41" i="27" s="1"/>
  <c r="BC36" i="27"/>
  <c r="BC44" i="27" s="1"/>
  <c r="M60" i="27"/>
  <c r="M58" i="27" s="1"/>
  <c r="M112" i="27"/>
  <c r="M115" i="27"/>
  <c r="M118" i="27"/>
  <c r="AP40" i="27"/>
  <c r="AP41" i="27" s="1"/>
  <c r="AP36" i="27"/>
  <c r="AP44" i="27" s="1"/>
  <c r="AP42" i="27" s="1"/>
  <c r="AP43" i="27" s="1"/>
  <c r="AP56" i="27"/>
  <c r="AP57" i="27" s="1"/>
  <c r="AP52" i="27"/>
  <c r="BB102" i="27"/>
  <c r="N42" i="27"/>
  <c r="N43" i="27" s="1"/>
  <c r="BR21" i="27"/>
  <c r="BR22" i="27"/>
  <c r="BO102" i="27"/>
  <c r="BP72" i="27"/>
  <c r="Y102" i="27"/>
  <c r="Z72" i="27"/>
  <c r="K102" i="27"/>
  <c r="L72" i="27"/>
  <c r="BR78" i="26"/>
  <c r="BR80" i="26"/>
  <c r="BR84" i="26" s="1"/>
  <c r="BR82" i="26"/>
  <c r="BR83" i="26" s="1"/>
  <c r="BR23" i="26"/>
  <c r="BR64" i="26"/>
  <c r="BR60" i="26"/>
  <c r="BR58" i="26" s="1"/>
  <c r="BR59" i="26" s="1"/>
  <c r="BR112" i="26"/>
  <c r="BR115" i="26"/>
  <c r="BR118" i="26"/>
  <c r="BQ72" i="26"/>
  <c r="BQ68" i="26"/>
  <c r="BQ76" i="26" s="1"/>
  <c r="BQ74" i="26" s="1"/>
  <c r="BO102" i="26"/>
  <c r="BO101" i="26"/>
  <c r="BP101" i="26" s="1"/>
  <c r="BQ101" i="26" s="1"/>
  <c r="BR81" i="26"/>
  <c r="BR91" i="26" s="1"/>
  <c r="BQ81" i="26"/>
  <c r="BQ91" i="26" s="1"/>
  <c r="BQ89" i="26" s="1"/>
  <c r="BQ87" i="26"/>
  <c r="BR87" i="26" s="1"/>
  <c r="BR88" i="26" s="1"/>
  <c r="BD81" i="26"/>
  <c r="BD91" i="26" s="1"/>
  <c r="BC81" i="26"/>
  <c r="BC91" i="26" s="1"/>
  <c r="BC89" i="26" s="1"/>
  <c r="BC87" i="26"/>
  <c r="BD87" i="26" s="1"/>
  <c r="BD88" i="26" s="1"/>
  <c r="BD78" i="26"/>
  <c r="BD80" i="26"/>
  <c r="BD84" i="26" s="1"/>
  <c r="BD82" i="26"/>
  <c r="BD83" i="26" s="1"/>
  <c r="BD23" i="26"/>
  <c r="BD64" i="26"/>
  <c r="BD60" i="26"/>
  <c r="BD58" i="26" s="1"/>
  <c r="BD59" i="26" s="1"/>
  <c r="BD112" i="26"/>
  <c r="BD115" i="26"/>
  <c r="BD118" i="26"/>
  <c r="BC72" i="26"/>
  <c r="BC68" i="26"/>
  <c r="BC76" i="26" s="1"/>
  <c r="BC74" i="26" s="1"/>
  <c r="AP81" i="26"/>
  <c r="AP91" i="26" s="1"/>
  <c r="AO81" i="26"/>
  <c r="AO91" i="26" s="1"/>
  <c r="AO89" i="26" s="1"/>
  <c r="AO87" i="26"/>
  <c r="AP87" i="26" s="1"/>
  <c r="AP88" i="26" s="1"/>
  <c r="AP78" i="26"/>
  <c r="AP80" i="26"/>
  <c r="AP84" i="26" s="1"/>
  <c r="AP82" i="26"/>
  <c r="AP83" i="26" s="1"/>
  <c r="AP23" i="26"/>
  <c r="AP64" i="26"/>
  <c r="AP60" i="26"/>
  <c r="AP58" i="26" s="1"/>
  <c r="AP59" i="26" s="1"/>
  <c r="AP112" i="26"/>
  <c r="AP115" i="26"/>
  <c r="AP118" i="26"/>
  <c r="AO94" i="26"/>
  <c r="AO96" i="26" s="1"/>
  <c r="AO106" i="26" s="1"/>
  <c r="AO104" i="26" s="1"/>
  <c r="AO72" i="26"/>
  <c r="AO68" i="26"/>
  <c r="AO76" i="26" s="1"/>
  <c r="AO74" i="26" s="1"/>
  <c r="AB81" i="26"/>
  <c r="AB91" i="26" s="1"/>
  <c r="AA81" i="26"/>
  <c r="AA91" i="26" s="1"/>
  <c r="AA89" i="26" s="1"/>
  <c r="AA87" i="26"/>
  <c r="AB87" i="26" s="1"/>
  <c r="AB88" i="26" s="1"/>
  <c r="AB78" i="26"/>
  <c r="AB80" i="26"/>
  <c r="AB84" i="26" s="1"/>
  <c r="AB82" i="26"/>
  <c r="AB83" i="26" s="1"/>
  <c r="AB23" i="26"/>
  <c r="AB64" i="26"/>
  <c r="AB60" i="26"/>
  <c r="AB58" i="26" s="1"/>
  <c r="AB59" i="26" s="1"/>
  <c r="AB112" i="26"/>
  <c r="AB115" i="26"/>
  <c r="AB118" i="26"/>
  <c r="AA94" i="26"/>
  <c r="AA96" i="26" s="1"/>
  <c r="AA106" i="26" s="1"/>
  <c r="AA104" i="26" s="1"/>
  <c r="AA68" i="26"/>
  <c r="AA76" i="26" s="1"/>
  <c r="AA74" i="26" s="1"/>
  <c r="N81" i="26"/>
  <c r="N91" i="26" s="1"/>
  <c r="M81" i="26"/>
  <c r="M91" i="26" s="1"/>
  <c r="M89" i="26" s="1"/>
  <c r="M87" i="26"/>
  <c r="N87" i="26" s="1"/>
  <c r="N88" i="26" s="1"/>
  <c r="N78" i="26"/>
  <c r="N80" i="26"/>
  <c r="N84" i="26" s="1"/>
  <c r="N82" i="26"/>
  <c r="N83" i="26" s="1"/>
  <c r="N23" i="26"/>
  <c r="N64" i="26"/>
  <c r="N60" i="26"/>
  <c r="N58" i="26" s="1"/>
  <c r="N59" i="26" s="1"/>
  <c r="N112" i="26"/>
  <c r="N115" i="26"/>
  <c r="N118" i="26"/>
  <c r="M94" i="26"/>
  <c r="M96" i="26" s="1"/>
  <c r="M106" i="26" s="1"/>
  <c r="M104" i="26" s="1"/>
  <c r="M68" i="26"/>
  <c r="M76" i="26" s="1"/>
  <c r="M74" i="26" s="1"/>
  <c r="BR33" i="26"/>
  <c r="BR34" i="26"/>
  <c r="BR35" i="26"/>
  <c r="BR38" i="26" s="1"/>
  <c r="BQ34" i="26"/>
  <c r="BQ94" i="26" s="1"/>
  <c r="BQ96" i="26" s="1"/>
  <c r="BQ106" i="26" s="1"/>
  <c r="BQ104" i="26" s="1"/>
  <c r="BQ35" i="26"/>
  <c r="BQ38" i="26" s="1"/>
  <c r="BQ39" i="26" s="1"/>
  <c r="BR39" i="26" s="1"/>
  <c r="BP40" i="26"/>
  <c r="BP102" i="26" s="1"/>
  <c r="BP36" i="26"/>
  <c r="BP44" i="26" s="1"/>
  <c r="BP42" i="26" s="1"/>
  <c r="BD33" i="26"/>
  <c r="BD34" i="26"/>
  <c r="BD35" i="26"/>
  <c r="BD38" i="26" s="1"/>
  <c r="BC34" i="26"/>
  <c r="BC94" i="26" s="1"/>
  <c r="BC96" i="26" s="1"/>
  <c r="BC106" i="26" s="1"/>
  <c r="BC104" i="26" s="1"/>
  <c r="BC35" i="26"/>
  <c r="BC38" i="26" s="1"/>
  <c r="BC39" i="26" s="1"/>
  <c r="BD39" i="26" s="1"/>
  <c r="BB40" i="26"/>
  <c r="BB102" i="26" s="1"/>
  <c r="BB36" i="26"/>
  <c r="BB44" i="26" s="1"/>
  <c r="BB42" i="26" s="1"/>
  <c r="BA102" i="26"/>
  <c r="AO40" i="26"/>
  <c r="AP40" i="26" s="1"/>
  <c r="AP41" i="26" s="1"/>
  <c r="AO36" i="26"/>
  <c r="AO44" i="26" s="1"/>
  <c r="BP74" i="26"/>
  <c r="AN102" i="26"/>
  <c r="AB42" i="26"/>
  <c r="AB43" i="26" s="1"/>
  <c r="BC101" i="26"/>
  <c r="Y102" i="26"/>
  <c r="Z72" i="26"/>
  <c r="K102" i="26"/>
  <c r="L72" i="26"/>
  <c r="BR23" i="25"/>
  <c r="BR64" i="25"/>
  <c r="BR78" i="25"/>
  <c r="BR80" i="25"/>
  <c r="BR84" i="25" s="1"/>
  <c r="BR82" i="25"/>
  <c r="BR83" i="25" s="1"/>
  <c r="BR60" i="25"/>
  <c r="BR58" i="25" s="1"/>
  <c r="BR59" i="25" s="1"/>
  <c r="BR112" i="25"/>
  <c r="BR115" i="25"/>
  <c r="BR118" i="25"/>
  <c r="BQ94" i="25"/>
  <c r="BQ96" i="25" s="1"/>
  <c r="BQ106" i="25" s="1"/>
  <c r="BQ104" i="25" s="1"/>
  <c r="BQ72" i="25"/>
  <c r="BQ68" i="25"/>
  <c r="BQ76" i="25" s="1"/>
  <c r="BQ74" i="25" s="1"/>
  <c r="BD81" i="25"/>
  <c r="BD91" i="25" s="1"/>
  <c r="BC81" i="25"/>
  <c r="BC91" i="25" s="1"/>
  <c r="BC89" i="25" s="1"/>
  <c r="BC87" i="25"/>
  <c r="BD87" i="25" s="1"/>
  <c r="BD88" i="25" s="1"/>
  <c r="BD78" i="25"/>
  <c r="BD80" i="25"/>
  <c r="BD84" i="25" s="1"/>
  <c r="BD82" i="25"/>
  <c r="BD83" i="25" s="1"/>
  <c r="BD23" i="25"/>
  <c r="BD64" i="25"/>
  <c r="BD60" i="25"/>
  <c r="BD58" i="25" s="1"/>
  <c r="BD59" i="25" s="1"/>
  <c r="BD112" i="25"/>
  <c r="BD115" i="25"/>
  <c r="BD118" i="25"/>
  <c r="BC94" i="25"/>
  <c r="BC96" i="25" s="1"/>
  <c r="BC106" i="25" s="1"/>
  <c r="BC104" i="25" s="1"/>
  <c r="BC68" i="25"/>
  <c r="BC76" i="25" s="1"/>
  <c r="BC74" i="25" s="1"/>
  <c r="AP81" i="25"/>
  <c r="AP91" i="25" s="1"/>
  <c r="AO81" i="25"/>
  <c r="AO91" i="25" s="1"/>
  <c r="AO89" i="25" s="1"/>
  <c r="AO87" i="25"/>
  <c r="AP87" i="25" s="1"/>
  <c r="AP88" i="25" s="1"/>
  <c r="AP78" i="25"/>
  <c r="AP82" i="25"/>
  <c r="AP83" i="25" s="1"/>
  <c r="AP80" i="25"/>
  <c r="AP84" i="25" s="1"/>
  <c r="AP60" i="25"/>
  <c r="AP58" i="25" s="1"/>
  <c r="AP59" i="25" s="1"/>
  <c r="AP112" i="25"/>
  <c r="AP115" i="25"/>
  <c r="AP118" i="25"/>
  <c r="AP23" i="25"/>
  <c r="AP64" i="25"/>
  <c r="AO94" i="25"/>
  <c r="AO96" i="25" s="1"/>
  <c r="AO106" i="25" s="1"/>
  <c r="AO104" i="25" s="1"/>
  <c r="AO72" i="25"/>
  <c r="AO102" i="25" s="1"/>
  <c r="AO68" i="25"/>
  <c r="AO76" i="25" s="1"/>
  <c r="AO74" i="25" s="1"/>
  <c r="AA81" i="25"/>
  <c r="AA91" i="25" s="1"/>
  <c r="AA89" i="25" s="1"/>
  <c r="AA87" i="25"/>
  <c r="AB87" i="25" s="1"/>
  <c r="AB88" i="25" s="1"/>
  <c r="AB81" i="25"/>
  <c r="AB91" i="25" s="1"/>
  <c r="AB89" i="25" s="1"/>
  <c r="AB90" i="25" s="1"/>
  <c r="AB60" i="25"/>
  <c r="AB58" i="25" s="1"/>
  <c r="AB112" i="25"/>
  <c r="AB115" i="25"/>
  <c r="AB118" i="25"/>
  <c r="AB78" i="25"/>
  <c r="AB80" i="25"/>
  <c r="AB84" i="25" s="1"/>
  <c r="AB82" i="25"/>
  <c r="AB83" i="25" s="1"/>
  <c r="AA94" i="25"/>
  <c r="AA96" i="25" s="1"/>
  <c r="AA106" i="25" s="1"/>
  <c r="AA104" i="25" s="1"/>
  <c r="AA68" i="25"/>
  <c r="AA76" i="25" s="1"/>
  <c r="AA74" i="25" s="1"/>
  <c r="N81" i="25"/>
  <c r="N91" i="25" s="1"/>
  <c r="M81" i="25"/>
  <c r="M91" i="25" s="1"/>
  <c r="M89" i="25" s="1"/>
  <c r="M87" i="25"/>
  <c r="N87" i="25" s="1"/>
  <c r="N88" i="25" s="1"/>
  <c r="N60" i="25"/>
  <c r="N58" i="25" s="1"/>
  <c r="N112" i="25"/>
  <c r="N115" i="25"/>
  <c r="N118" i="25"/>
  <c r="N78" i="25"/>
  <c r="N80" i="25"/>
  <c r="N84" i="25" s="1"/>
  <c r="N82" i="25"/>
  <c r="N83" i="25" s="1"/>
  <c r="M94" i="25"/>
  <c r="M96" i="25" s="1"/>
  <c r="M106" i="25" s="1"/>
  <c r="M104" i="25" s="1"/>
  <c r="M68" i="25"/>
  <c r="M76" i="25" s="1"/>
  <c r="M74" i="25" s="1"/>
  <c r="BQ40" i="25"/>
  <c r="BR40" i="25" s="1"/>
  <c r="BR41" i="25" s="1"/>
  <c r="BQ36" i="25"/>
  <c r="BQ44" i="25" s="1"/>
  <c r="BC40" i="25"/>
  <c r="BD40" i="25" s="1"/>
  <c r="BD41" i="25" s="1"/>
  <c r="BC36" i="25"/>
  <c r="BC44" i="25" s="1"/>
  <c r="BR81" i="25"/>
  <c r="BR91" i="25" s="1"/>
  <c r="BQ81" i="25"/>
  <c r="BQ91" i="25" s="1"/>
  <c r="BQ89" i="25" s="1"/>
  <c r="BQ87" i="25"/>
  <c r="BR87" i="25" s="1"/>
  <c r="BR88" i="25" s="1"/>
  <c r="BP102" i="25"/>
  <c r="AP42" i="25"/>
  <c r="AP43" i="25" s="1"/>
  <c r="AB43" i="25"/>
  <c r="M58" i="25"/>
  <c r="AA58" i="25"/>
  <c r="N43" i="25"/>
  <c r="AB21" i="25"/>
  <c r="AB22" i="25"/>
  <c r="N21" i="25"/>
  <c r="N22" i="25"/>
  <c r="Y102" i="25"/>
  <c r="Z72" i="25"/>
  <c r="K102" i="25"/>
  <c r="L72" i="25"/>
  <c r="BA102" i="25"/>
  <c r="BB72" i="25"/>
  <c r="AO101" i="18"/>
  <c r="BR60" i="24"/>
  <c r="BR58" i="24" s="1"/>
  <c r="BR59" i="24" s="1"/>
  <c r="BR112" i="24"/>
  <c r="BR115" i="24"/>
  <c r="BR118" i="24"/>
  <c r="BR78" i="24"/>
  <c r="BR80" i="24"/>
  <c r="BR84" i="24" s="1"/>
  <c r="BR82" i="24"/>
  <c r="BR83" i="24" s="1"/>
  <c r="BR23" i="24"/>
  <c r="BR64" i="24"/>
  <c r="BQ94" i="24"/>
  <c r="BQ96" i="24" s="1"/>
  <c r="BQ106" i="24" s="1"/>
  <c r="BQ104" i="24" s="1"/>
  <c r="BQ72" i="24"/>
  <c r="BQ68" i="24"/>
  <c r="BQ76" i="24" s="1"/>
  <c r="BQ74" i="24" s="1"/>
  <c r="BQ81" i="24"/>
  <c r="BQ91" i="24" s="1"/>
  <c r="BQ89" i="24" s="1"/>
  <c r="BQ87" i="24"/>
  <c r="BR81" i="24"/>
  <c r="BR91" i="24" s="1"/>
  <c r="BR89" i="24" s="1"/>
  <c r="BR90" i="24" s="1"/>
  <c r="BR87" i="24"/>
  <c r="BR88" i="24" s="1"/>
  <c r="BC81" i="24"/>
  <c r="BC91" i="24" s="1"/>
  <c r="BC89" i="24" s="1"/>
  <c r="BC87" i="24"/>
  <c r="BD81" i="24"/>
  <c r="BD91" i="24" s="1"/>
  <c r="BD89" i="24" s="1"/>
  <c r="BD90" i="24" s="1"/>
  <c r="BD87" i="24"/>
  <c r="BD88" i="24" s="1"/>
  <c r="BD60" i="24"/>
  <c r="BD58" i="24" s="1"/>
  <c r="BD59" i="24" s="1"/>
  <c r="BD112" i="24"/>
  <c r="BD115" i="24"/>
  <c r="BD118" i="24"/>
  <c r="BD78" i="24"/>
  <c r="BD80" i="24"/>
  <c r="BD84" i="24" s="1"/>
  <c r="BD82" i="24"/>
  <c r="BD83" i="24" s="1"/>
  <c r="BC94" i="24"/>
  <c r="BC96" i="24" s="1"/>
  <c r="BC106" i="24" s="1"/>
  <c r="BC104" i="24" s="1"/>
  <c r="BC68" i="24"/>
  <c r="BC76" i="24" s="1"/>
  <c r="BC74" i="24" s="1"/>
  <c r="BC101" i="24"/>
  <c r="AP81" i="24"/>
  <c r="AP91" i="24" s="1"/>
  <c r="AO87" i="24"/>
  <c r="AP87" i="24" s="1"/>
  <c r="AP88" i="24" s="1"/>
  <c r="AO81" i="24"/>
  <c r="AO91" i="24" s="1"/>
  <c r="AO89" i="24" s="1"/>
  <c r="AP78" i="24"/>
  <c r="AP80" i="24"/>
  <c r="AP84" i="24" s="1"/>
  <c r="AP82" i="24"/>
  <c r="AP83" i="24" s="1"/>
  <c r="AP60" i="24"/>
  <c r="AP58" i="24" s="1"/>
  <c r="AP59" i="24" s="1"/>
  <c r="AP112" i="24"/>
  <c r="AP115" i="24"/>
  <c r="AP118" i="24"/>
  <c r="AP23" i="24"/>
  <c r="AP64" i="24"/>
  <c r="AO94" i="24"/>
  <c r="AO96" i="24" s="1"/>
  <c r="AO106" i="24" s="1"/>
  <c r="AO104" i="24" s="1"/>
  <c r="AO68" i="24"/>
  <c r="AO76" i="24" s="1"/>
  <c r="AO74" i="24" s="1"/>
  <c r="AA81" i="24"/>
  <c r="AA91" i="24" s="1"/>
  <c r="AA89" i="24" s="1"/>
  <c r="AA87" i="24"/>
  <c r="AB87" i="24"/>
  <c r="AB88" i="24" s="1"/>
  <c r="AB81" i="24"/>
  <c r="AB91" i="24" s="1"/>
  <c r="AB89" i="24" s="1"/>
  <c r="AB90" i="24" s="1"/>
  <c r="AB23" i="24"/>
  <c r="AB64" i="24"/>
  <c r="AB60" i="24"/>
  <c r="AB112" i="24"/>
  <c r="AB115" i="24"/>
  <c r="AB118" i="24"/>
  <c r="AB78" i="24"/>
  <c r="AB80" i="24"/>
  <c r="AB84" i="24" s="1"/>
  <c r="AB82" i="24"/>
  <c r="AB83" i="24" s="1"/>
  <c r="AA94" i="24"/>
  <c r="AA96" i="24" s="1"/>
  <c r="AA106" i="24" s="1"/>
  <c r="AA104" i="24" s="1"/>
  <c r="AA72" i="24"/>
  <c r="AA102" i="24" s="1"/>
  <c r="AA68" i="24"/>
  <c r="AA76" i="24" s="1"/>
  <c r="AA74" i="24" s="1"/>
  <c r="Z101" i="24"/>
  <c r="AA101" i="24" s="1"/>
  <c r="M87" i="24"/>
  <c r="M81" i="24"/>
  <c r="M91" i="24" s="1"/>
  <c r="M89" i="24" s="1"/>
  <c r="N81" i="24"/>
  <c r="N91" i="24" s="1"/>
  <c r="N89" i="24" s="1"/>
  <c r="N90" i="24" s="1"/>
  <c r="N87" i="24"/>
  <c r="N88" i="24" s="1"/>
  <c r="N78" i="24"/>
  <c r="N80" i="24"/>
  <c r="N84" i="24" s="1"/>
  <c r="N82" i="24"/>
  <c r="N83" i="24" s="1"/>
  <c r="M94" i="24"/>
  <c r="M96" i="24" s="1"/>
  <c r="M106" i="24" s="1"/>
  <c r="M104" i="24" s="1"/>
  <c r="M72" i="24"/>
  <c r="M102" i="24" s="1"/>
  <c r="M68" i="24"/>
  <c r="M76" i="24" s="1"/>
  <c r="M74" i="24" s="1"/>
  <c r="BQ36" i="24"/>
  <c r="BQ44" i="24" s="1"/>
  <c r="BQ40" i="24"/>
  <c r="BR40" i="24" s="1"/>
  <c r="BR41" i="24" s="1"/>
  <c r="BC36" i="24"/>
  <c r="BC44" i="24" s="1"/>
  <c r="BC40" i="24"/>
  <c r="BD40" i="24" s="1"/>
  <c r="BD41" i="24" s="1"/>
  <c r="AA60" i="24"/>
  <c r="AA58" i="24" s="1"/>
  <c r="AA112" i="24"/>
  <c r="AA115" i="24"/>
  <c r="AA118" i="24"/>
  <c r="N56" i="24"/>
  <c r="N57" i="24" s="1"/>
  <c r="N52" i="24"/>
  <c r="N36" i="24"/>
  <c r="N44" i="24" s="1"/>
  <c r="N42" i="24" s="1"/>
  <c r="N43" i="24" s="1"/>
  <c r="N40" i="24"/>
  <c r="N41" i="24" s="1"/>
  <c r="BP102" i="24"/>
  <c r="AP42" i="24"/>
  <c r="AP43" i="24" s="1"/>
  <c r="AB42" i="24"/>
  <c r="AB43" i="24" s="1"/>
  <c r="BD39" i="24"/>
  <c r="M58" i="24"/>
  <c r="BR39" i="24"/>
  <c r="BD21" i="24"/>
  <c r="BD22" i="24"/>
  <c r="N21" i="24"/>
  <c r="N22" i="24"/>
  <c r="AM102" i="24"/>
  <c r="AN72" i="24"/>
  <c r="BA102" i="24"/>
  <c r="BB72" i="24"/>
  <c r="BQ81" i="23"/>
  <c r="BQ91" i="23" s="1"/>
  <c r="BQ89" i="23" s="1"/>
  <c r="BQ87" i="23"/>
  <c r="BR81" i="23"/>
  <c r="BR91" i="23" s="1"/>
  <c r="BR89" i="23" s="1"/>
  <c r="BR90" i="23" s="1"/>
  <c r="BR87" i="23"/>
  <c r="BR88" i="23" s="1"/>
  <c r="BR78" i="23"/>
  <c r="BR82" i="23"/>
  <c r="BR83" i="23" s="1"/>
  <c r="BR80" i="23"/>
  <c r="BR84" i="23" s="1"/>
  <c r="BR60" i="23"/>
  <c r="BR58" i="23" s="1"/>
  <c r="BR59" i="23" s="1"/>
  <c r="BR112" i="23"/>
  <c r="BR115" i="23"/>
  <c r="BR118" i="23"/>
  <c r="BR23" i="23"/>
  <c r="BR64" i="23"/>
  <c r="BQ94" i="23"/>
  <c r="BQ96" i="23" s="1"/>
  <c r="BQ106" i="23" s="1"/>
  <c r="BQ104" i="23" s="1"/>
  <c r="BQ72" i="23"/>
  <c r="BQ68" i="23"/>
  <c r="BQ76" i="23" s="1"/>
  <c r="BQ74" i="23" s="1"/>
  <c r="BD81" i="23"/>
  <c r="BD91" i="23" s="1"/>
  <c r="BC81" i="23"/>
  <c r="BC91" i="23" s="1"/>
  <c r="BC89" i="23" s="1"/>
  <c r="BC87" i="23"/>
  <c r="BD87" i="23" s="1"/>
  <c r="BD88" i="23" s="1"/>
  <c r="BD60" i="23"/>
  <c r="BD58" i="23" s="1"/>
  <c r="BD59" i="23" s="1"/>
  <c r="BD112" i="23"/>
  <c r="BD115" i="23"/>
  <c r="BD118" i="23"/>
  <c r="BD78" i="23"/>
  <c r="BD82" i="23"/>
  <c r="BD83" i="23" s="1"/>
  <c r="BD80" i="23"/>
  <c r="BD84" i="23" s="1"/>
  <c r="BD23" i="23"/>
  <c r="BD64" i="23"/>
  <c r="BC94" i="23"/>
  <c r="BC96" i="23" s="1"/>
  <c r="BC106" i="23" s="1"/>
  <c r="BC104" i="23" s="1"/>
  <c r="BC72" i="23"/>
  <c r="BC68" i="23"/>
  <c r="BC76" i="23" s="1"/>
  <c r="BC74" i="23" s="1"/>
  <c r="BB101" i="23"/>
  <c r="BC101" i="23" s="1"/>
  <c r="AO81" i="23"/>
  <c r="AO91" i="23" s="1"/>
  <c r="AO89" i="23" s="1"/>
  <c r="AO87" i="23"/>
  <c r="AP81" i="23"/>
  <c r="AP91" i="23" s="1"/>
  <c r="AP89" i="23" s="1"/>
  <c r="AP90" i="23" s="1"/>
  <c r="AP87" i="23"/>
  <c r="AP88" i="23" s="1"/>
  <c r="AP78" i="23"/>
  <c r="AP80" i="23"/>
  <c r="AP84" i="23" s="1"/>
  <c r="AP82" i="23"/>
  <c r="AP83" i="23" s="1"/>
  <c r="AP23" i="23"/>
  <c r="AP64" i="23"/>
  <c r="AO72" i="23"/>
  <c r="AO102" i="23" s="1"/>
  <c r="AO94" i="23"/>
  <c r="AO96" i="23" s="1"/>
  <c r="AO106" i="23" s="1"/>
  <c r="AO104" i="23" s="1"/>
  <c r="AO68" i="23"/>
  <c r="AO76" i="23" s="1"/>
  <c r="AO74" i="23" s="1"/>
  <c r="AN101" i="23"/>
  <c r="AO101" i="23" s="1"/>
  <c r="AB81" i="23"/>
  <c r="AB91" i="23" s="1"/>
  <c r="AA81" i="23"/>
  <c r="AA91" i="23" s="1"/>
  <c r="AA89" i="23" s="1"/>
  <c r="AA87" i="23"/>
  <c r="AB87" i="23" s="1"/>
  <c r="AB88" i="23" s="1"/>
  <c r="AB78" i="23"/>
  <c r="AB82" i="23"/>
  <c r="AB83" i="23" s="1"/>
  <c r="AB80" i="23"/>
  <c r="AB84" i="23" s="1"/>
  <c r="AB23" i="23"/>
  <c r="AB64" i="23"/>
  <c r="AA94" i="23"/>
  <c r="AA96" i="23" s="1"/>
  <c r="AA106" i="23" s="1"/>
  <c r="AA104" i="23" s="1"/>
  <c r="AA68" i="23"/>
  <c r="AA76" i="23" s="1"/>
  <c r="AA74" i="23" s="1"/>
  <c r="M81" i="23"/>
  <c r="M91" i="23" s="1"/>
  <c r="M89" i="23" s="1"/>
  <c r="M87" i="23"/>
  <c r="N81" i="23"/>
  <c r="N91" i="23" s="1"/>
  <c r="N89" i="23" s="1"/>
  <c r="N90" i="23" s="1"/>
  <c r="N87" i="23"/>
  <c r="N88" i="23" s="1"/>
  <c r="N78" i="23"/>
  <c r="N80" i="23"/>
  <c r="N84" i="23" s="1"/>
  <c r="N82" i="23"/>
  <c r="N83" i="23" s="1"/>
  <c r="M94" i="23"/>
  <c r="M96" i="23" s="1"/>
  <c r="M106" i="23" s="1"/>
  <c r="M104" i="23" s="1"/>
  <c r="M68" i="23"/>
  <c r="M76" i="23" s="1"/>
  <c r="M74" i="23" s="1"/>
  <c r="K101" i="23"/>
  <c r="L101" i="23" s="1"/>
  <c r="M101" i="23" s="1"/>
  <c r="BQ40" i="23"/>
  <c r="BR40" i="23" s="1"/>
  <c r="BR41" i="23" s="1"/>
  <c r="BQ36" i="23"/>
  <c r="BQ44" i="23" s="1"/>
  <c r="BC40" i="23"/>
  <c r="BD40" i="23" s="1"/>
  <c r="BD41" i="23" s="1"/>
  <c r="BC36" i="23"/>
  <c r="BC44" i="23" s="1"/>
  <c r="M60" i="23"/>
  <c r="M58" i="23" s="1"/>
  <c r="M112" i="23"/>
  <c r="M115" i="23"/>
  <c r="M118" i="23"/>
  <c r="I103" i="23"/>
  <c r="AP56" i="23"/>
  <c r="AP57" i="23" s="1"/>
  <c r="AP52" i="23"/>
  <c r="AP40" i="23"/>
  <c r="AP41" i="23" s="1"/>
  <c r="AP36" i="23"/>
  <c r="AP44" i="23" s="1"/>
  <c r="AP42" i="23" s="1"/>
  <c r="AP43" i="23" s="1"/>
  <c r="AB40" i="23"/>
  <c r="AB41" i="23" s="1"/>
  <c r="AB36" i="23"/>
  <c r="AB44" i="23" s="1"/>
  <c r="AB42" i="23" s="1"/>
  <c r="AB43" i="23" s="1"/>
  <c r="AB56" i="23"/>
  <c r="AB57" i="23" s="1"/>
  <c r="AB52" i="23"/>
  <c r="N40" i="23"/>
  <c r="N41" i="23" s="1"/>
  <c r="N36" i="23"/>
  <c r="N44" i="23" s="1"/>
  <c r="N42" i="23" s="1"/>
  <c r="N43" i="23" s="1"/>
  <c r="N56" i="23"/>
  <c r="N57" i="23" s="1"/>
  <c r="N52" i="23"/>
  <c r="BP102" i="23"/>
  <c r="BB102" i="23"/>
  <c r="AA58" i="23"/>
  <c r="L74" i="23"/>
  <c r="L104" i="23"/>
  <c r="N21" i="23"/>
  <c r="N22" i="23"/>
  <c r="J102" i="23"/>
  <c r="K72" i="23"/>
  <c r="Y102" i="23"/>
  <c r="Z72" i="23"/>
  <c r="BB102" i="22"/>
  <c r="BR81" i="22"/>
  <c r="BR91" i="22" s="1"/>
  <c r="BQ81" i="22"/>
  <c r="BQ91" i="22" s="1"/>
  <c r="BQ89" i="22" s="1"/>
  <c r="BQ87" i="22"/>
  <c r="BR87" i="22" s="1"/>
  <c r="BR88" i="22" s="1"/>
  <c r="BR78" i="22"/>
  <c r="BR80" i="22"/>
  <c r="BR84" i="22" s="1"/>
  <c r="BR82" i="22"/>
  <c r="BR83" i="22" s="1"/>
  <c r="BR23" i="22"/>
  <c r="BR64" i="22"/>
  <c r="BR60" i="22"/>
  <c r="BR58" i="22" s="1"/>
  <c r="BR59" i="22" s="1"/>
  <c r="BR118" i="22"/>
  <c r="BR112" i="22"/>
  <c r="BR115" i="22"/>
  <c r="BQ94" i="22"/>
  <c r="BQ96" i="22" s="1"/>
  <c r="BQ106" i="22" s="1"/>
  <c r="BQ104" i="22" s="1"/>
  <c r="BQ68" i="22"/>
  <c r="BQ76" i="22" s="1"/>
  <c r="BQ74" i="22" s="1"/>
  <c r="BD23" i="22"/>
  <c r="BD64" i="22"/>
  <c r="BD60" i="22"/>
  <c r="BD58" i="22" s="1"/>
  <c r="BD59" i="22" s="1"/>
  <c r="BD115" i="22"/>
  <c r="BD118" i="22"/>
  <c r="BD112" i="22"/>
  <c r="BD78" i="22"/>
  <c r="BD80" i="22"/>
  <c r="BD84" i="22" s="1"/>
  <c r="BD82" i="22"/>
  <c r="BD83" i="22" s="1"/>
  <c r="BC94" i="22"/>
  <c r="BC96" i="22" s="1"/>
  <c r="BC106" i="22" s="1"/>
  <c r="BC104" i="22" s="1"/>
  <c r="BC72" i="22"/>
  <c r="BC68" i="22"/>
  <c r="BC76" i="22" s="1"/>
  <c r="BC74" i="22" s="1"/>
  <c r="BA102" i="22"/>
  <c r="BA101" i="22"/>
  <c r="BB101" i="22" s="1"/>
  <c r="BC101" i="22" s="1"/>
  <c r="BC87" i="22"/>
  <c r="BC81" i="22"/>
  <c r="BC91" i="22" s="1"/>
  <c r="BC89" i="22" s="1"/>
  <c r="BD81" i="22"/>
  <c r="BD91" i="22" s="1"/>
  <c r="BD89" i="22" s="1"/>
  <c r="BD90" i="22" s="1"/>
  <c r="BD87" i="22"/>
  <c r="BD88" i="22" s="1"/>
  <c r="AO81" i="22"/>
  <c r="AO91" i="22" s="1"/>
  <c r="AO89" i="22" s="1"/>
  <c r="AO87" i="22"/>
  <c r="AP87" i="22"/>
  <c r="AP88" i="22" s="1"/>
  <c r="AP81" i="22"/>
  <c r="AP91" i="22" s="1"/>
  <c r="AP89" i="22" s="1"/>
  <c r="AP90" i="22" s="1"/>
  <c r="AP78" i="22"/>
  <c r="AP82" i="22"/>
  <c r="AP83" i="22" s="1"/>
  <c r="AP80" i="22"/>
  <c r="AP84" i="22" s="1"/>
  <c r="AP23" i="22"/>
  <c r="AP64" i="22"/>
  <c r="AO94" i="22"/>
  <c r="AO96" i="22" s="1"/>
  <c r="AO106" i="22" s="1"/>
  <c r="AO104" i="22" s="1"/>
  <c r="AO72" i="22"/>
  <c r="AO102" i="22" s="1"/>
  <c r="AO68" i="22"/>
  <c r="AO76" i="22" s="1"/>
  <c r="AO74" i="22" s="1"/>
  <c r="AB81" i="22"/>
  <c r="AB91" i="22" s="1"/>
  <c r="AA81" i="22"/>
  <c r="AA91" i="22" s="1"/>
  <c r="AA89" i="22" s="1"/>
  <c r="AA87" i="22"/>
  <c r="AB87" i="22" s="1"/>
  <c r="AB88" i="22" s="1"/>
  <c r="AB78" i="22"/>
  <c r="AB80" i="22"/>
  <c r="AB84" i="22" s="1"/>
  <c r="AB82" i="22"/>
  <c r="AB83" i="22" s="1"/>
  <c r="AB23" i="22"/>
  <c r="AB64" i="22"/>
  <c r="AA94" i="22"/>
  <c r="AA96" i="22" s="1"/>
  <c r="AA106" i="22" s="1"/>
  <c r="AA104" i="22" s="1"/>
  <c r="AA68" i="22"/>
  <c r="AA76" i="22" s="1"/>
  <c r="AA74" i="22" s="1"/>
  <c r="AA101" i="22"/>
  <c r="M81" i="22"/>
  <c r="M91" i="22" s="1"/>
  <c r="M89" i="22" s="1"/>
  <c r="M87" i="22"/>
  <c r="N87" i="22"/>
  <c r="N88" i="22" s="1"/>
  <c r="N81" i="22"/>
  <c r="N91" i="22" s="1"/>
  <c r="N89" i="22" s="1"/>
  <c r="N90" i="22" s="1"/>
  <c r="N78" i="22"/>
  <c r="N82" i="22"/>
  <c r="N83" i="22" s="1"/>
  <c r="N80" i="22"/>
  <c r="N84" i="22" s="1"/>
  <c r="M94" i="22"/>
  <c r="M96" i="22" s="1"/>
  <c r="M106" i="22" s="1"/>
  <c r="M104" i="22" s="1"/>
  <c r="M68" i="22"/>
  <c r="M76" i="22" s="1"/>
  <c r="M74" i="22" s="1"/>
  <c r="BQ40" i="22"/>
  <c r="BR40" i="22" s="1"/>
  <c r="BR41" i="22" s="1"/>
  <c r="BQ36" i="22"/>
  <c r="BQ44" i="22" s="1"/>
  <c r="BC40" i="22"/>
  <c r="BD40" i="22" s="1"/>
  <c r="BD41" i="22" s="1"/>
  <c r="BC36" i="22"/>
  <c r="BC44" i="22" s="1"/>
  <c r="W103" i="22"/>
  <c r="AP40" i="22"/>
  <c r="AP41" i="22" s="1"/>
  <c r="AP36" i="22"/>
  <c r="AP44" i="22" s="1"/>
  <c r="AP42" i="22" s="1"/>
  <c r="AP43" i="22" s="1"/>
  <c r="AP56" i="22"/>
  <c r="AP57" i="22" s="1"/>
  <c r="AP52" i="22"/>
  <c r="AB40" i="22"/>
  <c r="AB41" i="22" s="1"/>
  <c r="AB36" i="22"/>
  <c r="AB44" i="22" s="1"/>
  <c r="AB42" i="22" s="1"/>
  <c r="AB43" i="22" s="1"/>
  <c r="AB56" i="22"/>
  <c r="AB57" i="22" s="1"/>
  <c r="AB52" i="22"/>
  <c r="N56" i="22"/>
  <c r="N57" i="22" s="1"/>
  <c r="N52" i="22"/>
  <c r="N40" i="22"/>
  <c r="N41" i="22" s="1"/>
  <c r="N36" i="22"/>
  <c r="N44" i="22" s="1"/>
  <c r="N42" i="22" s="1"/>
  <c r="N43" i="22" s="1"/>
  <c r="BB104" i="22"/>
  <c r="BB74" i="22"/>
  <c r="N21" i="22"/>
  <c r="N22" i="22"/>
  <c r="BO102" i="22"/>
  <c r="BP72" i="22"/>
  <c r="K102" i="22"/>
  <c r="L72" i="22"/>
  <c r="Y102" i="22"/>
  <c r="Z72" i="22"/>
  <c r="BQ68" i="18"/>
  <c r="BQ76" i="18" s="1"/>
  <c r="BQ74" i="18" s="1"/>
  <c r="BQ94" i="18"/>
  <c r="BQ96" i="18" s="1"/>
  <c r="BQ106" i="18" s="1"/>
  <c r="BQ104" i="18" s="1"/>
  <c r="BR78" i="18"/>
  <c r="BR82" i="18"/>
  <c r="BR83" i="18" s="1"/>
  <c r="BR80" i="18"/>
  <c r="BR84" i="18" s="1"/>
  <c r="BR81" i="18"/>
  <c r="BR91" i="18" s="1"/>
  <c r="BQ81" i="18"/>
  <c r="BQ91" i="18" s="1"/>
  <c r="BQ89" i="18" s="1"/>
  <c r="BQ87" i="18"/>
  <c r="BR87" i="18" s="1"/>
  <c r="BR88" i="18" s="1"/>
  <c r="BQ60" i="18"/>
  <c r="BQ58" i="18" s="1"/>
  <c r="BQ112" i="18"/>
  <c r="BQ118" i="18"/>
  <c r="BQ115" i="18"/>
  <c r="BR40" i="18"/>
  <c r="BR41" i="18" s="1"/>
  <c r="BR36" i="18"/>
  <c r="BR44" i="18" s="1"/>
  <c r="BR42" i="18" s="1"/>
  <c r="BR43" i="18" s="1"/>
  <c r="BR52" i="18"/>
  <c r="BR56" i="18"/>
  <c r="BR57" i="18" s="1"/>
  <c r="BR21" i="18"/>
  <c r="BR22" i="18"/>
  <c r="BO102" i="18"/>
  <c r="BP72" i="18"/>
  <c r="BD81" i="18"/>
  <c r="BD91" i="18" s="1"/>
  <c r="BC81" i="18"/>
  <c r="BC91" i="18" s="1"/>
  <c r="BC89" i="18" s="1"/>
  <c r="BC87" i="18"/>
  <c r="BD87" i="18" s="1"/>
  <c r="BD88" i="18" s="1"/>
  <c r="BD23" i="18"/>
  <c r="BD64" i="18"/>
  <c r="BD60" i="18"/>
  <c r="BD58" i="18" s="1"/>
  <c r="BD59" i="18" s="1"/>
  <c r="BD112" i="18"/>
  <c r="BD115" i="18"/>
  <c r="BD118" i="18"/>
  <c r="BD78" i="18"/>
  <c r="BD80" i="18"/>
  <c r="BD84" i="18" s="1"/>
  <c r="BD82" i="18"/>
  <c r="BD83" i="18" s="1"/>
  <c r="BC94" i="18"/>
  <c r="BC96" i="18" s="1"/>
  <c r="BC106" i="18" s="1"/>
  <c r="BC104" i="18" s="1"/>
  <c r="BC72" i="18"/>
  <c r="BC102" i="18" s="1"/>
  <c r="BC68" i="18"/>
  <c r="BC76" i="18" s="1"/>
  <c r="BC74" i="18" s="1"/>
  <c r="AO81" i="18"/>
  <c r="AO91" i="18" s="1"/>
  <c r="AO89" i="18" s="1"/>
  <c r="AO87" i="18"/>
  <c r="AP81" i="18"/>
  <c r="AP91" i="18" s="1"/>
  <c r="AP89" i="18" s="1"/>
  <c r="AP90" i="18" s="1"/>
  <c r="AP87" i="18"/>
  <c r="AP88" i="18" s="1"/>
  <c r="AP78" i="18"/>
  <c r="AP82" i="18"/>
  <c r="AP83" i="18" s="1"/>
  <c r="AP80" i="18"/>
  <c r="AP84" i="18" s="1"/>
  <c r="AP23" i="18"/>
  <c r="AP64" i="18"/>
  <c r="AO68" i="18"/>
  <c r="AO76" i="18" s="1"/>
  <c r="AO74" i="18" s="1"/>
  <c r="AO94" i="18"/>
  <c r="AO96" i="18" s="1"/>
  <c r="AO106" i="18" s="1"/>
  <c r="AO104" i="18" s="1"/>
  <c r="AO60" i="18"/>
  <c r="AO58" i="18" s="1"/>
  <c r="AO112" i="18"/>
  <c r="AO115" i="18"/>
  <c r="AO118" i="18"/>
  <c r="AP56" i="18"/>
  <c r="AP57" i="18" s="1"/>
  <c r="AP52" i="18"/>
  <c r="AP40" i="18"/>
  <c r="AP41" i="18" s="1"/>
  <c r="AP36" i="18"/>
  <c r="AP44" i="18" s="1"/>
  <c r="AP42" i="18" s="1"/>
  <c r="AP43" i="18" s="1"/>
  <c r="AM102" i="18"/>
  <c r="AN72" i="18"/>
  <c r="AA81" i="18"/>
  <c r="AA91" i="18" s="1"/>
  <c r="AA89" i="18" s="1"/>
  <c r="AA87" i="18"/>
  <c r="AB81" i="18"/>
  <c r="AB91" i="18" s="1"/>
  <c r="AB89" i="18" s="1"/>
  <c r="AB90" i="18" s="1"/>
  <c r="AB87" i="18"/>
  <c r="AB88" i="18" s="1"/>
  <c r="Z101" i="18"/>
  <c r="AA101" i="18" s="1"/>
  <c r="AB23" i="18"/>
  <c r="AB64" i="18"/>
  <c r="AB118" i="18"/>
  <c r="AB60" i="18"/>
  <c r="AB58" i="18" s="1"/>
  <c r="AB59" i="18" s="1"/>
  <c r="AB112" i="18"/>
  <c r="AB115" i="18"/>
  <c r="AB78" i="18"/>
  <c r="AB80" i="18"/>
  <c r="AB84" i="18" s="1"/>
  <c r="AB82" i="18"/>
  <c r="AB83" i="18" s="1"/>
  <c r="AA94" i="18"/>
  <c r="AA96" i="18" s="1"/>
  <c r="AA106" i="18" s="1"/>
  <c r="AA104" i="18" s="1"/>
  <c r="AA72" i="18"/>
  <c r="AA102" i="18" s="1"/>
  <c r="AA68" i="18"/>
  <c r="AA76" i="18" s="1"/>
  <c r="AA74" i="18" s="1"/>
  <c r="N81" i="18"/>
  <c r="N91" i="18" s="1"/>
  <c r="M87" i="18"/>
  <c r="N87" i="18" s="1"/>
  <c r="N88" i="18" s="1"/>
  <c r="M81" i="18"/>
  <c r="M91" i="18" s="1"/>
  <c r="M89" i="18" s="1"/>
  <c r="M68" i="18"/>
  <c r="M76" i="18" s="1"/>
  <c r="M94" i="18"/>
  <c r="M96" i="18" s="1"/>
  <c r="M106" i="18" s="1"/>
  <c r="N78" i="18"/>
  <c r="N82" i="18"/>
  <c r="N83" i="18" s="1"/>
  <c r="N80" i="18"/>
  <c r="N84" i="18" s="1"/>
  <c r="N118" i="18"/>
  <c r="N60" i="18"/>
  <c r="N58" i="18" s="1"/>
  <c r="N112" i="18"/>
  <c r="N115" i="18"/>
  <c r="L68" i="18"/>
  <c r="L76" i="18" s="1"/>
  <c r="L74" i="18" s="1"/>
  <c r="L94" i="18"/>
  <c r="L96" i="18" s="1"/>
  <c r="L106" i="18" s="1"/>
  <c r="L104" i="18" s="1"/>
  <c r="L95" i="18"/>
  <c r="L99" i="18" s="1"/>
  <c r="K72" i="18"/>
  <c r="J102" i="18"/>
  <c r="I105" i="18"/>
  <c r="I75" i="18"/>
  <c r="M58" i="18"/>
  <c r="N43" i="18"/>
  <c r="N21" i="18"/>
  <c r="N22" i="18"/>
  <c r="I103" i="18"/>
  <c r="I103" i="36"/>
  <c r="N64" i="36"/>
  <c r="N23" i="36"/>
  <c r="H20" i="21"/>
  <c r="M16" i="21"/>
  <c r="L16" i="21"/>
  <c r="L20" i="21"/>
  <c r="J17" i="21"/>
  <c r="J19" i="21"/>
  <c r="J15" i="21"/>
  <c r="I15" i="21"/>
  <c r="H16" i="21"/>
  <c r="N115" i="36"/>
  <c r="N118" i="36"/>
  <c r="N112" i="36"/>
  <c r="N60" i="36"/>
  <c r="N58" i="36" s="1"/>
  <c r="N59" i="36" s="1"/>
  <c r="L101" i="36"/>
  <c r="M101" i="36" s="1"/>
  <c r="N86" i="36"/>
  <c r="M96" i="36"/>
  <c r="M106" i="36" s="1"/>
  <c r="M104" i="36" s="1"/>
  <c r="M68" i="36"/>
  <c r="M76" i="36" s="1"/>
  <c r="M74" i="36" s="1"/>
  <c r="M87" i="36"/>
  <c r="M81" i="36"/>
  <c r="M91" i="36" s="1"/>
  <c r="M89" i="36" s="1"/>
  <c r="K72" i="36"/>
  <c r="K102" i="36" s="1"/>
  <c r="H18" i="21"/>
  <c r="L18" i="21"/>
  <c r="M18" i="21"/>
  <c r="M20" i="21"/>
  <c r="M39" i="13"/>
  <c r="M40" i="13"/>
  <c r="M41" i="13" s="1"/>
  <c r="M31" i="13"/>
  <c r="L33" i="13"/>
  <c r="L34" i="13"/>
  <c r="M27" i="13"/>
  <c r="M28" i="13"/>
  <c r="M29" i="13" s="1"/>
  <c r="M21" i="13"/>
  <c r="M22" i="13"/>
  <c r="M23" i="13" s="1"/>
  <c r="L15" i="13"/>
  <c r="L16" i="13"/>
  <c r="M13" i="13"/>
  <c r="BR85" i="35" l="1"/>
  <c r="BR86" i="35"/>
  <c r="BR65" i="35"/>
  <c r="BR66" i="35"/>
  <c r="BR67" i="35"/>
  <c r="BR70" i="35" s="1"/>
  <c r="BR71" i="35" s="1"/>
  <c r="BR69" i="35"/>
  <c r="BR97" i="35" s="1"/>
  <c r="BR98" i="35" s="1"/>
  <c r="BR92" i="35"/>
  <c r="BD86" i="35"/>
  <c r="BD85" i="35"/>
  <c r="BD66" i="35"/>
  <c r="BD65" i="35"/>
  <c r="BD67" i="35"/>
  <c r="BD70" i="35" s="1"/>
  <c r="BD71" i="35" s="1"/>
  <c r="BD69" i="35"/>
  <c r="BD97" i="35" s="1"/>
  <c r="BD98" i="35" s="1"/>
  <c r="BD92" i="35"/>
  <c r="AP86" i="35"/>
  <c r="AP85" i="35"/>
  <c r="AP66" i="35"/>
  <c r="AP65" i="35"/>
  <c r="AP67" i="35"/>
  <c r="AP70" i="35" s="1"/>
  <c r="AP71" i="35" s="1"/>
  <c r="AP69" i="35"/>
  <c r="AP97" i="35" s="1"/>
  <c r="AP98" i="35" s="1"/>
  <c r="AP92" i="35"/>
  <c r="AB86" i="35"/>
  <c r="AB85" i="35"/>
  <c r="AB66" i="35"/>
  <c r="AB65" i="35"/>
  <c r="AB67" i="35"/>
  <c r="AB70" i="35" s="1"/>
  <c r="AB71" i="35" s="1"/>
  <c r="AB69" i="35"/>
  <c r="AB97" i="35" s="1"/>
  <c r="AB98" i="35" s="1"/>
  <c r="AB92" i="35"/>
  <c r="N86" i="35"/>
  <c r="N85" i="35"/>
  <c r="N66" i="35"/>
  <c r="N65" i="35"/>
  <c r="N67" i="35"/>
  <c r="N70" i="35" s="1"/>
  <c r="N71" i="35" s="1"/>
  <c r="N69" i="35"/>
  <c r="N97" i="35" s="1"/>
  <c r="N98" i="35" s="1"/>
  <c r="N92" i="35"/>
  <c r="BR42" i="35"/>
  <c r="BQ42" i="35"/>
  <c r="BD42" i="35"/>
  <c r="BC42" i="35"/>
  <c r="BQ102" i="35"/>
  <c r="BR89" i="35"/>
  <c r="BR90" i="35" s="1"/>
  <c r="BC102" i="35"/>
  <c r="BD89" i="35"/>
  <c r="BD90" i="35" s="1"/>
  <c r="AP89" i="35"/>
  <c r="AP90" i="35" s="1"/>
  <c r="AB89" i="35"/>
  <c r="AB90" i="35" s="1"/>
  <c r="AN102" i="35"/>
  <c r="AO72" i="35"/>
  <c r="AO102" i="35" s="1"/>
  <c r="Z102" i="35"/>
  <c r="AA72" i="35"/>
  <c r="AA102" i="35" s="1"/>
  <c r="L102" i="35"/>
  <c r="M72" i="35"/>
  <c r="M102" i="35" s="1"/>
  <c r="BR86" i="34"/>
  <c r="BR85" i="34"/>
  <c r="BD85" i="34"/>
  <c r="BD86" i="34"/>
  <c r="AP86" i="34"/>
  <c r="AP85" i="34"/>
  <c r="AP66" i="34"/>
  <c r="AP65" i="34"/>
  <c r="AP67" i="34"/>
  <c r="AP70" i="34" s="1"/>
  <c r="AP71" i="34" s="1"/>
  <c r="AP69" i="34"/>
  <c r="AP97" i="34" s="1"/>
  <c r="AP98" i="34" s="1"/>
  <c r="AP92" i="34"/>
  <c r="AB86" i="34"/>
  <c r="AB85" i="34"/>
  <c r="AB66" i="34"/>
  <c r="AB65" i="34"/>
  <c r="AB67" i="34"/>
  <c r="AB70" i="34" s="1"/>
  <c r="AB71" i="34" s="1"/>
  <c r="AB69" i="34"/>
  <c r="AB97" i="34" s="1"/>
  <c r="AB98" i="34" s="1"/>
  <c r="AB92" i="34"/>
  <c r="N85" i="34"/>
  <c r="N86" i="34"/>
  <c r="N65" i="34"/>
  <c r="N66" i="34"/>
  <c r="N67" i="34"/>
  <c r="N70" i="34" s="1"/>
  <c r="N71" i="34" s="1"/>
  <c r="N69" i="34"/>
  <c r="N97" i="34" s="1"/>
  <c r="N98" i="34" s="1"/>
  <c r="N92" i="34"/>
  <c r="BR42" i="34"/>
  <c r="BQ42" i="34"/>
  <c r="BD42" i="34"/>
  <c r="BC42" i="34"/>
  <c r="BR64" i="34"/>
  <c r="BR23" i="34"/>
  <c r="BD64" i="34"/>
  <c r="BD23" i="34"/>
  <c r="BR89" i="34"/>
  <c r="BR90" i="34" s="1"/>
  <c r="BC102" i="34"/>
  <c r="AB89" i="34"/>
  <c r="AB90" i="34" s="1"/>
  <c r="M102" i="34"/>
  <c r="N89" i="34"/>
  <c r="BQ102" i="34"/>
  <c r="AA102" i="34"/>
  <c r="BR85" i="33"/>
  <c r="BR86" i="33"/>
  <c r="BR66" i="33"/>
  <c r="BR65" i="33"/>
  <c r="BR67" i="33"/>
  <c r="BR70" i="33" s="1"/>
  <c r="BR71" i="33" s="1"/>
  <c r="BR69" i="33"/>
  <c r="BR97" i="33" s="1"/>
  <c r="BR98" i="33" s="1"/>
  <c r="BR92" i="33"/>
  <c r="BD85" i="33"/>
  <c r="BD86" i="33"/>
  <c r="BD65" i="33"/>
  <c r="BD66" i="33"/>
  <c r="BD67" i="33"/>
  <c r="BD70" i="33" s="1"/>
  <c r="BD71" i="33" s="1"/>
  <c r="BD69" i="33"/>
  <c r="BD97" i="33" s="1"/>
  <c r="BD98" i="33" s="1"/>
  <c r="BD92" i="33"/>
  <c r="AP86" i="33"/>
  <c r="AP85" i="33"/>
  <c r="AP65" i="33"/>
  <c r="AP66" i="33"/>
  <c r="AP67" i="33"/>
  <c r="AP70" i="33" s="1"/>
  <c r="AP71" i="33" s="1"/>
  <c r="AP69" i="33"/>
  <c r="AP97" i="33" s="1"/>
  <c r="AP98" i="33" s="1"/>
  <c r="AP92" i="33"/>
  <c r="AB85" i="33"/>
  <c r="AB86" i="33"/>
  <c r="N86" i="33"/>
  <c r="N85" i="33"/>
  <c r="BR42" i="33"/>
  <c r="BR43" i="33" s="1"/>
  <c r="BQ42" i="33"/>
  <c r="BD42" i="33"/>
  <c r="BD43" i="33" s="1"/>
  <c r="BC42" i="33"/>
  <c r="AB64" i="33"/>
  <c r="AB23" i="33"/>
  <c r="N64" i="33"/>
  <c r="N23" i="33"/>
  <c r="BR89" i="33"/>
  <c r="BR90" i="33" s="1"/>
  <c r="BC102" i="33"/>
  <c r="AO102" i="33"/>
  <c r="M102" i="33"/>
  <c r="N89" i="33"/>
  <c r="N90" i="33" s="1"/>
  <c r="BP102" i="33"/>
  <c r="BQ72" i="33"/>
  <c r="BQ102" i="33" s="1"/>
  <c r="Z102" i="33"/>
  <c r="AA72" i="33"/>
  <c r="AA102" i="33" s="1"/>
  <c r="BR66" i="31"/>
  <c r="BR65" i="31"/>
  <c r="BR67" i="31"/>
  <c r="BR70" i="31" s="1"/>
  <c r="BR71" i="31" s="1"/>
  <c r="BR69" i="31"/>
  <c r="BR97" i="31" s="1"/>
  <c r="BR98" i="31" s="1"/>
  <c r="BR92" i="31"/>
  <c r="BR86" i="31"/>
  <c r="BR85" i="31"/>
  <c r="BD86" i="31"/>
  <c r="BD85" i="31"/>
  <c r="AP86" i="31"/>
  <c r="AP85" i="31"/>
  <c r="AP66" i="31"/>
  <c r="AP65" i="31"/>
  <c r="AP67" i="31"/>
  <c r="AP70" i="31" s="1"/>
  <c r="AP71" i="31" s="1"/>
  <c r="AP69" i="31"/>
  <c r="AP97" i="31" s="1"/>
  <c r="AP98" i="31" s="1"/>
  <c r="AP92" i="31"/>
  <c r="AB66" i="31"/>
  <c r="AB65" i="31"/>
  <c r="AB67" i="31"/>
  <c r="AB70" i="31" s="1"/>
  <c r="AB71" i="31" s="1"/>
  <c r="AB69" i="31"/>
  <c r="AB97" i="31" s="1"/>
  <c r="AB98" i="31" s="1"/>
  <c r="AB92" i="31"/>
  <c r="AB86" i="31"/>
  <c r="AB85" i="31"/>
  <c r="N86" i="31"/>
  <c r="N85" i="31"/>
  <c r="BR36" i="31"/>
  <c r="BR44" i="31" s="1"/>
  <c r="BQ40" i="31"/>
  <c r="BR40" i="31" s="1"/>
  <c r="BR41" i="31" s="1"/>
  <c r="BQ36" i="31"/>
  <c r="BQ44" i="31" s="1"/>
  <c r="BQ42" i="31" s="1"/>
  <c r="BD36" i="31"/>
  <c r="BD44" i="31" s="1"/>
  <c r="BC40" i="31"/>
  <c r="BD40" i="31" s="1"/>
  <c r="BD41" i="31" s="1"/>
  <c r="BC36" i="31"/>
  <c r="BC44" i="31" s="1"/>
  <c r="BC42" i="31" s="1"/>
  <c r="AP42" i="31"/>
  <c r="AO42" i="31"/>
  <c r="BD64" i="31"/>
  <c r="BD23" i="31"/>
  <c r="N64" i="31"/>
  <c r="N23" i="31"/>
  <c r="BR89" i="31"/>
  <c r="BR90" i="31" s="1"/>
  <c r="BD89" i="31"/>
  <c r="BD90" i="31" s="1"/>
  <c r="AA102" i="31"/>
  <c r="N58" i="31"/>
  <c r="N59" i="31" s="1"/>
  <c r="AN102" i="31"/>
  <c r="AO72" i="31"/>
  <c r="AO102" i="31" s="1"/>
  <c r="BB102" i="31"/>
  <c r="BC72" i="31"/>
  <c r="BC102" i="31" s="1"/>
  <c r="BP102" i="31"/>
  <c r="BQ72" i="31"/>
  <c r="BQ102" i="31" s="1"/>
  <c r="BR86" i="30"/>
  <c r="BR85" i="30"/>
  <c r="BR66" i="30"/>
  <c r="BR65" i="30"/>
  <c r="BR67" i="30"/>
  <c r="BR70" i="30" s="1"/>
  <c r="BR71" i="30" s="1"/>
  <c r="BR69" i="30"/>
  <c r="BR97" i="30" s="1"/>
  <c r="BR98" i="30" s="1"/>
  <c r="BR92" i="30"/>
  <c r="BD86" i="30"/>
  <c r="BD85" i="30"/>
  <c r="AP86" i="30"/>
  <c r="AP85" i="30"/>
  <c r="AP65" i="30"/>
  <c r="AP66" i="30"/>
  <c r="AP67" i="30"/>
  <c r="AP70" i="30" s="1"/>
  <c r="AP71" i="30" s="1"/>
  <c r="AP69" i="30"/>
  <c r="AP97" i="30" s="1"/>
  <c r="AP98" i="30" s="1"/>
  <c r="AP92" i="30"/>
  <c r="AB86" i="30"/>
  <c r="AB85" i="30"/>
  <c r="AB66" i="30"/>
  <c r="AB65" i="30"/>
  <c r="AB67" i="30"/>
  <c r="AB70" i="30" s="1"/>
  <c r="AB71" i="30" s="1"/>
  <c r="AB69" i="30"/>
  <c r="AB97" i="30" s="1"/>
  <c r="AB98" i="30" s="1"/>
  <c r="AB92" i="30"/>
  <c r="N86" i="30"/>
  <c r="N85" i="30"/>
  <c r="BR42" i="30"/>
  <c r="BQ42" i="30"/>
  <c r="BD42" i="30"/>
  <c r="BC42" i="30"/>
  <c r="BD64" i="30"/>
  <c r="BD23" i="30"/>
  <c r="N64" i="30"/>
  <c r="N23" i="30"/>
  <c r="AB89" i="30"/>
  <c r="AB90" i="30" s="1"/>
  <c r="BR89" i="30"/>
  <c r="BR90" i="30" s="1"/>
  <c r="BQ102" i="30"/>
  <c r="BD89" i="30"/>
  <c r="BD90" i="30" s="1"/>
  <c r="N89" i="30"/>
  <c r="N90" i="30" s="1"/>
  <c r="BB102" i="30"/>
  <c r="BC72" i="30"/>
  <c r="BC102" i="30" s="1"/>
  <c r="AN102" i="30"/>
  <c r="AO72" i="30"/>
  <c r="AO102" i="30" s="1"/>
  <c r="Z102" i="30"/>
  <c r="AA72" i="30"/>
  <c r="AA102" i="30" s="1"/>
  <c r="L102" i="30"/>
  <c r="M72" i="30"/>
  <c r="M102" i="30" s="1"/>
  <c r="BR85" i="29"/>
  <c r="BR86" i="29"/>
  <c r="BR65" i="29"/>
  <c r="BR66" i="29"/>
  <c r="BR67" i="29"/>
  <c r="BR70" i="29" s="1"/>
  <c r="BR71" i="29" s="1"/>
  <c r="BR92" i="29"/>
  <c r="BR69" i="29"/>
  <c r="BR97" i="29" s="1"/>
  <c r="BR98" i="29" s="1"/>
  <c r="BD85" i="29"/>
  <c r="BD86" i="29"/>
  <c r="BD65" i="29"/>
  <c r="BD66" i="29"/>
  <c r="BD67" i="29"/>
  <c r="BD70" i="29" s="1"/>
  <c r="BD71" i="29" s="1"/>
  <c r="BD69" i="29"/>
  <c r="BD97" i="29" s="1"/>
  <c r="BD98" i="29" s="1"/>
  <c r="BD92" i="29"/>
  <c r="AP86" i="29"/>
  <c r="AP85" i="29"/>
  <c r="AB85" i="29"/>
  <c r="AB86" i="29"/>
  <c r="AB66" i="29"/>
  <c r="AB65" i="29"/>
  <c r="AB67" i="29"/>
  <c r="AB70" i="29" s="1"/>
  <c r="AB71" i="29" s="1"/>
  <c r="AB69" i="29"/>
  <c r="AB97" i="29" s="1"/>
  <c r="AB98" i="29" s="1"/>
  <c r="AB92" i="29"/>
  <c r="N86" i="29"/>
  <c r="N85" i="29"/>
  <c r="BR42" i="29"/>
  <c r="BQ42" i="29"/>
  <c r="BD42" i="29"/>
  <c r="BC42" i="29"/>
  <c r="N60" i="29"/>
  <c r="N58" i="29" s="1"/>
  <c r="N59" i="29" s="1"/>
  <c r="N112" i="29"/>
  <c r="N115" i="29"/>
  <c r="N118" i="29"/>
  <c r="AP64" i="29"/>
  <c r="AP23" i="29"/>
  <c r="N64" i="29"/>
  <c r="N23" i="29"/>
  <c r="BQ102" i="29"/>
  <c r="BR89" i="29"/>
  <c r="BR90" i="29" s="1"/>
  <c r="BC102" i="29"/>
  <c r="AP89" i="29"/>
  <c r="AP90" i="29" s="1"/>
  <c r="AB58" i="29"/>
  <c r="AB59" i="29" s="1"/>
  <c r="AA102" i="29"/>
  <c r="AB89" i="29"/>
  <c r="AB90" i="29" s="1"/>
  <c r="M102" i="29"/>
  <c r="AN102" i="29"/>
  <c r="AO72" i="29"/>
  <c r="AO102" i="29" s="1"/>
  <c r="BR65" i="28"/>
  <c r="BR66" i="28"/>
  <c r="BR67" i="28"/>
  <c r="BR70" i="28" s="1"/>
  <c r="BR71" i="28" s="1"/>
  <c r="BR69" i="28"/>
  <c r="BR97" i="28" s="1"/>
  <c r="BR98" i="28" s="1"/>
  <c r="BR92" i="28"/>
  <c r="BR85" i="28"/>
  <c r="BR86" i="28"/>
  <c r="BD86" i="28"/>
  <c r="BD85" i="28"/>
  <c r="BD65" i="28"/>
  <c r="BD66" i="28"/>
  <c r="BD67" i="28"/>
  <c r="BD70" i="28" s="1"/>
  <c r="BD71" i="28" s="1"/>
  <c r="BD69" i="28"/>
  <c r="BD97" i="28" s="1"/>
  <c r="BD98" i="28" s="1"/>
  <c r="BD92" i="28"/>
  <c r="AP85" i="28"/>
  <c r="AP86" i="28"/>
  <c r="AP65" i="28"/>
  <c r="AP66" i="28"/>
  <c r="AP67" i="28"/>
  <c r="AP70" i="28" s="1"/>
  <c r="AP71" i="28" s="1"/>
  <c r="AP69" i="28"/>
  <c r="AP97" i="28" s="1"/>
  <c r="AP98" i="28" s="1"/>
  <c r="AP92" i="28"/>
  <c r="AB85" i="28"/>
  <c r="AB86" i="28"/>
  <c r="AB66" i="28"/>
  <c r="AB65" i="28"/>
  <c r="AB67" i="28"/>
  <c r="AB70" i="28" s="1"/>
  <c r="AB71" i="28" s="1"/>
  <c r="AB69" i="28"/>
  <c r="AB97" i="28" s="1"/>
  <c r="AB98" i="28" s="1"/>
  <c r="AB92" i="28"/>
  <c r="N85" i="28"/>
  <c r="N86" i="28"/>
  <c r="N66" i="28"/>
  <c r="N65" i="28"/>
  <c r="N67" i="28"/>
  <c r="N70" i="28" s="1"/>
  <c r="N71" i="28" s="1"/>
  <c r="N69" i="28"/>
  <c r="N97" i="28" s="1"/>
  <c r="N98" i="28" s="1"/>
  <c r="N92" i="28"/>
  <c r="BR42" i="28"/>
  <c r="BQ42" i="28"/>
  <c r="BD42" i="28"/>
  <c r="BC42" i="28"/>
  <c r="AP112" i="28"/>
  <c r="AP115" i="28"/>
  <c r="AP118" i="28"/>
  <c r="AP60" i="28"/>
  <c r="AP58" i="28" s="1"/>
  <c r="AP59" i="28" s="1"/>
  <c r="BQ102" i="28"/>
  <c r="BR89" i="28"/>
  <c r="BR90" i="28" s="1"/>
  <c r="BC102" i="28"/>
  <c r="AO102" i="28"/>
  <c r="M102" i="28"/>
  <c r="Z102" i="28"/>
  <c r="AA72" i="28"/>
  <c r="AA102" i="28" s="1"/>
  <c r="BR86" i="27"/>
  <c r="BR85" i="27"/>
  <c r="BD85" i="27"/>
  <c r="BD86" i="27"/>
  <c r="BD66" i="27"/>
  <c r="BD65" i="27"/>
  <c r="BD67" i="27"/>
  <c r="BD70" i="27" s="1"/>
  <c r="BD71" i="27" s="1"/>
  <c r="BD69" i="27"/>
  <c r="BD97" i="27" s="1"/>
  <c r="BD98" i="27" s="1"/>
  <c r="BD92" i="27"/>
  <c r="AP86" i="27"/>
  <c r="AP85" i="27"/>
  <c r="AP66" i="27"/>
  <c r="AP65" i="27"/>
  <c r="AP67" i="27"/>
  <c r="AP70" i="27" s="1"/>
  <c r="AP71" i="27" s="1"/>
  <c r="AP69" i="27"/>
  <c r="AP97" i="27" s="1"/>
  <c r="AP98" i="27" s="1"/>
  <c r="AP92" i="27"/>
  <c r="AB85" i="27"/>
  <c r="AB86" i="27"/>
  <c r="AB66" i="27"/>
  <c r="AB65" i="27"/>
  <c r="AB67" i="27"/>
  <c r="AB70" i="27" s="1"/>
  <c r="AB71" i="27" s="1"/>
  <c r="AB69" i="27"/>
  <c r="AB97" i="27" s="1"/>
  <c r="AB98" i="27" s="1"/>
  <c r="AB92" i="27"/>
  <c r="N85" i="27"/>
  <c r="N86" i="27"/>
  <c r="N66" i="27"/>
  <c r="N65" i="27"/>
  <c r="N67" i="27"/>
  <c r="N70" i="27" s="1"/>
  <c r="N71" i="27" s="1"/>
  <c r="N69" i="27"/>
  <c r="N97" i="27" s="1"/>
  <c r="N98" i="27" s="1"/>
  <c r="N92" i="27"/>
  <c r="BR42" i="27"/>
  <c r="BQ42" i="27"/>
  <c r="BD42" i="27"/>
  <c r="BD43" i="27" s="1"/>
  <c r="BC42" i="27"/>
  <c r="AP60" i="27"/>
  <c r="AP58" i="27" s="1"/>
  <c r="AP59" i="27" s="1"/>
  <c r="AP112" i="27"/>
  <c r="AP115" i="27"/>
  <c r="AP118" i="27"/>
  <c r="BR64" i="27"/>
  <c r="BR23" i="27"/>
  <c r="AB89" i="27"/>
  <c r="AB90" i="27" s="1"/>
  <c r="BR89" i="27"/>
  <c r="BR90" i="27" s="1"/>
  <c r="BC102" i="27"/>
  <c r="AP89" i="27"/>
  <c r="AP90" i="27" s="1"/>
  <c r="N58" i="27"/>
  <c r="N59" i="27" s="1"/>
  <c r="BP102" i="27"/>
  <c r="BQ72" i="27"/>
  <c r="BQ102" i="27" s="1"/>
  <c r="Z102" i="27"/>
  <c r="AA72" i="27"/>
  <c r="AA102" i="27" s="1"/>
  <c r="L102" i="27"/>
  <c r="M72" i="27"/>
  <c r="M102" i="27" s="1"/>
  <c r="BR85" i="26"/>
  <c r="BR86" i="26"/>
  <c r="BR65" i="26"/>
  <c r="BR66" i="26"/>
  <c r="BR67" i="26"/>
  <c r="BR70" i="26" s="1"/>
  <c r="BR71" i="26" s="1"/>
  <c r="BR69" i="26"/>
  <c r="BR97" i="26" s="1"/>
  <c r="BR98" i="26" s="1"/>
  <c r="BR92" i="26"/>
  <c r="BD86" i="26"/>
  <c r="BD85" i="26"/>
  <c r="BD66" i="26"/>
  <c r="BD65" i="26"/>
  <c r="BD67" i="26"/>
  <c r="BD70" i="26" s="1"/>
  <c r="BD71" i="26" s="1"/>
  <c r="BD69" i="26"/>
  <c r="BD97" i="26" s="1"/>
  <c r="BD98" i="26" s="1"/>
  <c r="BD92" i="26"/>
  <c r="AP86" i="26"/>
  <c r="AP85" i="26"/>
  <c r="AP66" i="26"/>
  <c r="AP65" i="26"/>
  <c r="AP67" i="26"/>
  <c r="AP70" i="26" s="1"/>
  <c r="AP71" i="26" s="1"/>
  <c r="AP69" i="26"/>
  <c r="AP97" i="26" s="1"/>
  <c r="AP98" i="26" s="1"/>
  <c r="AP92" i="26"/>
  <c r="AB86" i="26"/>
  <c r="AB85" i="26"/>
  <c r="AB66" i="26"/>
  <c r="AB65" i="26"/>
  <c r="AB67" i="26"/>
  <c r="AB70" i="26" s="1"/>
  <c r="AB71" i="26" s="1"/>
  <c r="AB69" i="26"/>
  <c r="AB97" i="26" s="1"/>
  <c r="AB98" i="26" s="1"/>
  <c r="AB92" i="26"/>
  <c r="N86" i="26"/>
  <c r="N85" i="26"/>
  <c r="N66" i="26"/>
  <c r="N65" i="26"/>
  <c r="N67" i="26"/>
  <c r="N70" i="26" s="1"/>
  <c r="N71" i="26" s="1"/>
  <c r="N69" i="26"/>
  <c r="N97" i="26" s="1"/>
  <c r="N98" i="26" s="1"/>
  <c r="N92" i="26"/>
  <c r="BR36" i="26"/>
  <c r="BR44" i="26" s="1"/>
  <c r="BQ40" i="26"/>
  <c r="BR40" i="26" s="1"/>
  <c r="BR41" i="26" s="1"/>
  <c r="BQ36" i="26"/>
  <c r="BQ44" i="26" s="1"/>
  <c r="BQ42" i="26" s="1"/>
  <c r="BD36" i="26"/>
  <c r="BD44" i="26" s="1"/>
  <c r="BC40" i="26"/>
  <c r="BC36" i="26"/>
  <c r="BC44" i="26" s="1"/>
  <c r="BC42" i="26" s="1"/>
  <c r="AP42" i="26"/>
  <c r="AO42" i="26"/>
  <c r="BQ102" i="26"/>
  <c r="BR89" i="26"/>
  <c r="BR90" i="26" s="1"/>
  <c r="BD89" i="26"/>
  <c r="BD90" i="26" s="1"/>
  <c r="AP89" i="26"/>
  <c r="AP90" i="26" s="1"/>
  <c r="AO102" i="26"/>
  <c r="AB89" i="26"/>
  <c r="AB90" i="26" s="1"/>
  <c r="N89" i="26"/>
  <c r="N90" i="26" s="1"/>
  <c r="Z102" i="26"/>
  <c r="AA72" i="26"/>
  <c r="AA102" i="26" s="1"/>
  <c r="L102" i="26"/>
  <c r="M72" i="26"/>
  <c r="M102" i="26" s="1"/>
  <c r="BR66" i="25"/>
  <c r="BR65" i="25"/>
  <c r="BR67" i="25"/>
  <c r="BR70" i="25" s="1"/>
  <c r="BR71" i="25" s="1"/>
  <c r="BR92" i="25"/>
  <c r="BR69" i="25"/>
  <c r="BR97" i="25" s="1"/>
  <c r="BR98" i="25" s="1"/>
  <c r="BR86" i="25"/>
  <c r="BR85" i="25"/>
  <c r="BD86" i="25"/>
  <c r="BD85" i="25"/>
  <c r="BD66" i="25"/>
  <c r="BD65" i="25"/>
  <c r="BD67" i="25"/>
  <c r="BD70" i="25" s="1"/>
  <c r="BD71" i="25" s="1"/>
  <c r="BD69" i="25"/>
  <c r="BD97" i="25" s="1"/>
  <c r="BD98" i="25" s="1"/>
  <c r="BD92" i="25"/>
  <c r="AP86" i="25"/>
  <c r="AP85" i="25"/>
  <c r="AP66" i="25"/>
  <c r="AP65" i="25"/>
  <c r="AP67" i="25"/>
  <c r="AP70" i="25" s="1"/>
  <c r="AP71" i="25" s="1"/>
  <c r="AP69" i="25"/>
  <c r="AP97" i="25" s="1"/>
  <c r="AP98" i="25" s="1"/>
  <c r="AP92" i="25"/>
  <c r="AB86" i="25"/>
  <c r="AB85" i="25"/>
  <c r="N86" i="25"/>
  <c r="N85" i="25"/>
  <c r="BR42" i="25"/>
  <c r="BQ42" i="25"/>
  <c r="BD42" i="25"/>
  <c r="BC42" i="25"/>
  <c r="AB64" i="25"/>
  <c r="AB23" i="25"/>
  <c r="N64" i="25"/>
  <c r="N23" i="25"/>
  <c r="BQ102" i="25"/>
  <c r="BD89" i="25"/>
  <c r="BD90" i="25" s="1"/>
  <c r="AP89" i="25"/>
  <c r="AP90" i="25" s="1"/>
  <c r="N89" i="25"/>
  <c r="N90" i="25" s="1"/>
  <c r="N59" i="25"/>
  <c r="BR89" i="25"/>
  <c r="BR90" i="25" s="1"/>
  <c r="AB59" i="25"/>
  <c r="Z102" i="25"/>
  <c r="AA72" i="25"/>
  <c r="AA102" i="25" s="1"/>
  <c r="L102" i="25"/>
  <c r="M72" i="25"/>
  <c r="M102" i="25" s="1"/>
  <c r="BB102" i="25"/>
  <c r="BC72" i="25"/>
  <c r="BC102" i="25" s="1"/>
  <c r="BR86" i="24"/>
  <c r="BR85" i="24"/>
  <c r="BR66" i="24"/>
  <c r="BR65" i="24"/>
  <c r="BR67" i="24"/>
  <c r="BR70" i="24" s="1"/>
  <c r="BR71" i="24" s="1"/>
  <c r="BR69" i="24"/>
  <c r="BR97" i="24" s="1"/>
  <c r="BR98" i="24" s="1"/>
  <c r="BR92" i="24"/>
  <c r="BD86" i="24"/>
  <c r="BD85" i="24"/>
  <c r="AP86" i="24"/>
  <c r="AP85" i="24"/>
  <c r="AP66" i="24"/>
  <c r="AP65" i="24"/>
  <c r="AP67" i="24"/>
  <c r="AP70" i="24" s="1"/>
  <c r="AP71" i="24" s="1"/>
  <c r="AP69" i="24"/>
  <c r="AP97" i="24" s="1"/>
  <c r="AP98" i="24" s="1"/>
  <c r="AP92" i="24"/>
  <c r="AB66" i="24"/>
  <c r="AB65" i="24"/>
  <c r="AB67" i="24"/>
  <c r="AB70" i="24" s="1"/>
  <c r="AB71" i="24" s="1"/>
  <c r="AB69" i="24"/>
  <c r="AB97" i="24" s="1"/>
  <c r="AB98" i="24" s="1"/>
  <c r="AB92" i="24"/>
  <c r="AB86" i="24"/>
  <c r="AB85" i="24"/>
  <c r="N86" i="24"/>
  <c r="N85" i="24"/>
  <c r="BR42" i="24"/>
  <c r="BQ42" i="24"/>
  <c r="BD42" i="24"/>
  <c r="BC42" i="24"/>
  <c r="N60" i="24"/>
  <c r="N58" i="24" s="1"/>
  <c r="N59" i="24" s="1"/>
  <c r="N112" i="24"/>
  <c r="N115" i="24"/>
  <c r="N118" i="24"/>
  <c r="BD64" i="24"/>
  <c r="BD23" i="24"/>
  <c r="N64" i="24"/>
  <c r="N23" i="24"/>
  <c r="AP89" i="24"/>
  <c r="AP90" i="24" s="1"/>
  <c r="AB58" i="24"/>
  <c r="AB59" i="24" s="1"/>
  <c r="BQ102" i="24"/>
  <c r="AN102" i="24"/>
  <c r="AO72" i="24"/>
  <c r="AO102" i="24" s="1"/>
  <c r="BB102" i="24"/>
  <c r="BC72" i="24"/>
  <c r="BC102" i="24" s="1"/>
  <c r="BR86" i="23"/>
  <c r="BR85" i="23"/>
  <c r="BR66" i="23"/>
  <c r="BR65" i="23"/>
  <c r="BR67" i="23"/>
  <c r="BR70" i="23" s="1"/>
  <c r="BR71" i="23" s="1"/>
  <c r="BR92" i="23"/>
  <c r="BR69" i="23"/>
  <c r="BR97" i="23" s="1"/>
  <c r="BR98" i="23" s="1"/>
  <c r="BD86" i="23"/>
  <c r="BD85" i="23"/>
  <c r="BD65" i="23"/>
  <c r="BD66" i="23"/>
  <c r="BD67" i="23"/>
  <c r="BD70" i="23" s="1"/>
  <c r="BD71" i="23" s="1"/>
  <c r="BD92" i="23"/>
  <c r="BD69" i="23"/>
  <c r="BD97" i="23" s="1"/>
  <c r="BD98" i="23" s="1"/>
  <c r="AP86" i="23"/>
  <c r="AP85" i="23"/>
  <c r="AP66" i="23"/>
  <c r="AP65" i="23"/>
  <c r="AP67" i="23"/>
  <c r="AP70" i="23" s="1"/>
  <c r="AP71" i="23" s="1"/>
  <c r="AP92" i="23"/>
  <c r="AP69" i="23"/>
  <c r="AP97" i="23" s="1"/>
  <c r="AP98" i="23" s="1"/>
  <c r="AB86" i="23"/>
  <c r="AB85" i="23"/>
  <c r="AB66" i="23"/>
  <c r="AB65" i="23"/>
  <c r="AB67" i="23"/>
  <c r="AB70" i="23" s="1"/>
  <c r="AB71" i="23" s="1"/>
  <c r="AB92" i="23"/>
  <c r="AB69" i="23"/>
  <c r="AB97" i="23" s="1"/>
  <c r="AB98" i="23" s="1"/>
  <c r="N86" i="23"/>
  <c r="N85" i="23"/>
  <c r="BR42" i="23"/>
  <c r="BQ42" i="23"/>
  <c r="BD42" i="23"/>
  <c r="BC42" i="23"/>
  <c r="AP60" i="23"/>
  <c r="AP58" i="23" s="1"/>
  <c r="AP59" i="23" s="1"/>
  <c r="AP112" i="23"/>
  <c r="AP115" i="23"/>
  <c r="AP118" i="23"/>
  <c r="AB60" i="23"/>
  <c r="AB58" i="23" s="1"/>
  <c r="AB59" i="23" s="1"/>
  <c r="AB112" i="23"/>
  <c r="AB115" i="23"/>
  <c r="AB118" i="23"/>
  <c r="N60" i="23"/>
  <c r="N58" i="23" s="1"/>
  <c r="N59" i="23" s="1"/>
  <c r="N112" i="23"/>
  <c r="N115" i="23"/>
  <c r="N118" i="23"/>
  <c r="N64" i="23"/>
  <c r="N23" i="23"/>
  <c r="L72" i="23"/>
  <c r="K102" i="23"/>
  <c r="BC102" i="23"/>
  <c r="BQ102" i="23"/>
  <c r="BD89" i="23"/>
  <c r="BD90" i="23" s="1"/>
  <c r="AB89" i="23"/>
  <c r="AB90" i="23" s="1"/>
  <c r="Z102" i="23"/>
  <c r="AA72" i="23"/>
  <c r="AA102" i="23" s="1"/>
  <c r="BR86" i="22"/>
  <c r="BR85" i="22"/>
  <c r="BR66" i="22"/>
  <c r="BR65" i="22"/>
  <c r="BR67" i="22"/>
  <c r="BR70" i="22" s="1"/>
  <c r="BR71" i="22" s="1"/>
  <c r="BR69" i="22"/>
  <c r="BR97" i="22" s="1"/>
  <c r="BR98" i="22" s="1"/>
  <c r="BR92" i="22"/>
  <c r="BD65" i="22"/>
  <c r="BD66" i="22"/>
  <c r="BD67" i="22"/>
  <c r="BD70" i="22" s="1"/>
  <c r="BD71" i="22" s="1"/>
  <c r="BD69" i="22"/>
  <c r="BD97" i="22" s="1"/>
  <c r="BD98" i="22" s="1"/>
  <c r="BD92" i="22"/>
  <c r="BD86" i="22"/>
  <c r="BD85" i="22"/>
  <c r="AP86" i="22"/>
  <c r="AP85" i="22"/>
  <c r="AP66" i="22"/>
  <c r="AP65" i="22"/>
  <c r="AP67" i="22"/>
  <c r="AP70" i="22" s="1"/>
  <c r="AP71" i="22" s="1"/>
  <c r="AP92" i="22"/>
  <c r="AP69" i="22"/>
  <c r="AP97" i="22" s="1"/>
  <c r="AP98" i="22" s="1"/>
  <c r="AB86" i="22"/>
  <c r="AB85" i="22"/>
  <c r="AB66" i="22"/>
  <c r="AB65" i="22"/>
  <c r="AB67" i="22"/>
  <c r="AB70" i="22" s="1"/>
  <c r="AB71" i="22" s="1"/>
  <c r="AB92" i="22"/>
  <c r="AB69" i="22"/>
  <c r="AB97" i="22" s="1"/>
  <c r="AB98" i="22" s="1"/>
  <c r="N86" i="22"/>
  <c r="N85" i="22"/>
  <c r="BR42" i="22"/>
  <c r="BQ42" i="22"/>
  <c r="BD42" i="22"/>
  <c r="BC42" i="22"/>
  <c r="AP60" i="22"/>
  <c r="AP58" i="22" s="1"/>
  <c r="AP59" i="22" s="1"/>
  <c r="AP115" i="22"/>
  <c r="AP112" i="22"/>
  <c r="AP118" i="22"/>
  <c r="AB60" i="22"/>
  <c r="AB58" i="22" s="1"/>
  <c r="AB59" i="22" s="1"/>
  <c r="AB115" i="22"/>
  <c r="AB118" i="22"/>
  <c r="AB112" i="22"/>
  <c r="N60" i="22"/>
  <c r="N58" i="22" s="1"/>
  <c r="N59" i="22" s="1"/>
  <c r="N115" i="22"/>
  <c r="N118" i="22"/>
  <c r="N112" i="22"/>
  <c r="N64" i="22"/>
  <c r="N23" i="22"/>
  <c r="BR89" i="22"/>
  <c r="BR90" i="22" s="1"/>
  <c r="BC102" i="22"/>
  <c r="AB89" i="22"/>
  <c r="AB90" i="22" s="1"/>
  <c r="BP102" i="22"/>
  <c r="BQ72" i="22"/>
  <c r="BQ102" i="22" s="1"/>
  <c r="L102" i="22"/>
  <c r="M72" i="22"/>
  <c r="M102" i="22" s="1"/>
  <c r="Z102" i="22"/>
  <c r="AA72" i="22"/>
  <c r="AA102" i="22" s="1"/>
  <c r="BR86" i="18"/>
  <c r="BR85" i="18"/>
  <c r="BR60" i="18"/>
  <c r="BR58" i="18" s="1"/>
  <c r="BR59" i="18" s="1"/>
  <c r="BR112" i="18"/>
  <c r="BR115" i="18"/>
  <c r="BR118" i="18"/>
  <c r="BR64" i="18"/>
  <c r="BR23" i="18"/>
  <c r="BR89" i="18"/>
  <c r="BR90" i="18" s="1"/>
  <c r="BP102" i="18"/>
  <c r="BQ72" i="18"/>
  <c r="BQ102" i="18" s="1"/>
  <c r="BD66" i="18"/>
  <c r="BD65" i="18"/>
  <c r="BD67" i="18"/>
  <c r="BD70" i="18" s="1"/>
  <c r="BD71" i="18" s="1"/>
  <c r="BD92" i="18"/>
  <c r="BD69" i="18"/>
  <c r="BD97" i="18" s="1"/>
  <c r="BD98" i="18" s="1"/>
  <c r="BD86" i="18"/>
  <c r="BD85" i="18"/>
  <c r="BD89" i="18"/>
  <c r="BD90" i="18" s="1"/>
  <c r="AP86" i="18"/>
  <c r="AP85" i="18"/>
  <c r="AP66" i="18"/>
  <c r="AP65" i="18"/>
  <c r="AP67" i="18"/>
  <c r="AP70" i="18" s="1"/>
  <c r="AP71" i="18" s="1"/>
  <c r="AP69" i="18"/>
  <c r="AP97" i="18" s="1"/>
  <c r="AP98" i="18" s="1"/>
  <c r="AP92" i="18"/>
  <c r="AP60" i="18"/>
  <c r="AP58" i="18" s="1"/>
  <c r="AP59" i="18" s="1"/>
  <c r="AP118" i="18"/>
  <c r="AP112" i="18"/>
  <c r="AP115" i="18"/>
  <c r="AN102" i="18"/>
  <c r="AO72" i="18"/>
  <c r="AO102" i="18" s="1"/>
  <c r="AB66" i="18"/>
  <c r="AB65" i="18"/>
  <c r="AB67" i="18"/>
  <c r="AB70" i="18" s="1"/>
  <c r="AB71" i="18" s="1"/>
  <c r="AB92" i="18"/>
  <c r="AB69" i="18"/>
  <c r="AB97" i="18" s="1"/>
  <c r="AB98" i="18" s="1"/>
  <c r="AB86" i="18"/>
  <c r="AB85" i="18"/>
  <c r="N86" i="18"/>
  <c r="N85" i="18"/>
  <c r="L101" i="18"/>
  <c r="M101" i="18" s="1"/>
  <c r="N64" i="18"/>
  <c r="N23" i="18"/>
  <c r="N89" i="18"/>
  <c r="N90" i="18" s="1"/>
  <c r="M74" i="18"/>
  <c r="M104" i="18"/>
  <c r="N59" i="18"/>
  <c r="K102" i="18"/>
  <c r="L72" i="18"/>
  <c r="N92" i="36"/>
  <c r="N93" i="36" s="1"/>
  <c r="N65" i="36"/>
  <c r="H19" i="21"/>
  <c r="L17" i="21"/>
  <c r="L15" i="21"/>
  <c r="L19" i="21"/>
  <c r="H15" i="21"/>
  <c r="H17" i="21"/>
  <c r="N87" i="36"/>
  <c r="N88" i="36" s="1"/>
  <c r="N81" i="36"/>
  <c r="N91" i="36" s="1"/>
  <c r="N89" i="36" s="1"/>
  <c r="N90" i="36" s="1"/>
  <c r="L72" i="36"/>
  <c r="L102" i="36" s="1"/>
  <c r="N67" i="36"/>
  <c r="N70" i="36" s="1"/>
  <c r="N71" i="36" s="1"/>
  <c r="N69" i="36"/>
  <c r="N97" i="36" s="1"/>
  <c r="N98" i="36" s="1"/>
  <c r="N66" i="36"/>
  <c r="N94" i="36" s="1"/>
  <c r="M19" i="21"/>
  <c r="M15" i="21"/>
  <c r="M33" i="13"/>
  <c r="M34" i="13"/>
  <c r="M35" i="13" s="1"/>
  <c r="M15" i="13"/>
  <c r="M16" i="13"/>
  <c r="BR94" i="35" l="1"/>
  <c r="BR96" i="35" s="1"/>
  <c r="BR106" i="35" s="1"/>
  <c r="BR104" i="35" s="1"/>
  <c r="BR105" i="35" s="1"/>
  <c r="BR72" i="35"/>
  <c r="BR68" i="35"/>
  <c r="BR76" i="35" s="1"/>
  <c r="BR74" i="35" s="1"/>
  <c r="BR75" i="35" s="1"/>
  <c r="BR93" i="35"/>
  <c r="BR95" i="35"/>
  <c r="BR99" i="35" s="1"/>
  <c r="BD72" i="35"/>
  <c r="BD94" i="35"/>
  <c r="BD96" i="35" s="1"/>
  <c r="BD106" i="35" s="1"/>
  <c r="BD104" i="35" s="1"/>
  <c r="BD105" i="35" s="1"/>
  <c r="BD68" i="35"/>
  <c r="BD76" i="35" s="1"/>
  <c r="BD74" i="35" s="1"/>
  <c r="BD75" i="35" s="1"/>
  <c r="BD93" i="35"/>
  <c r="BD95" i="35"/>
  <c r="BD99" i="35" s="1"/>
  <c r="AP94" i="35"/>
  <c r="AP96" i="35" s="1"/>
  <c r="AP106" i="35" s="1"/>
  <c r="AP104" i="35" s="1"/>
  <c r="AP105" i="35" s="1"/>
  <c r="AP72" i="35"/>
  <c r="AP68" i="35"/>
  <c r="AP76" i="35" s="1"/>
  <c r="AP74" i="35" s="1"/>
  <c r="AP75" i="35" s="1"/>
  <c r="AP93" i="35"/>
  <c r="AP95" i="35"/>
  <c r="AP99" i="35" s="1"/>
  <c r="AB94" i="35"/>
  <c r="AB96" i="35" s="1"/>
  <c r="AB106" i="35" s="1"/>
  <c r="AB104" i="35" s="1"/>
  <c r="AB105" i="35" s="1"/>
  <c r="AB72" i="35"/>
  <c r="AB68" i="35"/>
  <c r="AB76" i="35" s="1"/>
  <c r="AB74" i="35" s="1"/>
  <c r="AB75" i="35" s="1"/>
  <c r="AB93" i="35"/>
  <c r="AB95" i="35"/>
  <c r="AB99" i="35" s="1"/>
  <c r="N72" i="35"/>
  <c r="N94" i="35"/>
  <c r="N96" i="35" s="1"/>
  <c r="N106" i="35" s="1"/>
  <c r="N104" i="35" s="1"/>
  <c r="N68" i="35"/>
  <c r="N76" i="35" s="1"/>
  <c r="N74" i="35" s="1"/>
  <c r="N75" i="35" s="1"/>
  <c r="N93" i="35"/>
  <c r="N95" i="35"/>
  <c r="N99" i="35" s="1"/>
  <c r="BR43" i="35"/>
  <c r="BD43" i="35"/>
  <c r="AP94" i="34"/>
  <c r="AP96" i="34" s="1"/>
  <c r="AP106" i="34" s="1"/>
  <c r="AP104" i="34" s="1"/>
  <c r="AP105" i="34" s="1"/>
  <c r="AP72" i="34"/>
  <c r="AP68" i="34"/>
  <c r="AP76" i="34" s="1"/>
  <c r="AP74" i="34" s="1"/>
  <c r="AP75" i="34" s="1"/>
  <c r="AP93" i="34"/>
  <c r="AP95" i="34"/>
  <c r="AP99" i="34" s="1"/>
  <c r="AB94" i="34"/>
  <c r="AB96" i="34" s="1"/>
  <c r="AB106" i="34" s="1"/>
  <c r="AB104" i="34" s="1"/>
  <c r="AB105" i="34" s="1"/>
  <c r="AB72" i="34"/>
  <c r="AB68" i="34"/>
  <c r="AB76" i="34" s="1"/>
  <c r="AB74" i="34" s="1"/>
  <c r="AB75" i="34" s="1"/>
  <c r="AB93" i="34"/>
  <c r="AB95" i="34"/>
  <c r="AB99" i="34" s="1"/>
  <c r="N94" i="34"/>
  <c r="N96" i="34" s="1"/>
  <c r="N106" i="34" s="1"/>
  <c r="N104" i="34" s="1"/>
  <c r="N72" i="34"/>
  <c r="N68" i="34"/>
  <c r="N76" i="34" s="1"/>
  <c r="N74" i="34" s="1"/>
  <c r="N75" i="34" s="1"/>
  <c r="N93" i="34"/>
  <c r="N95" i="34"/>
  <c r="N99" i="34" s="1"/>
  <c r="BR66" i="34"/>
  <c r="BR65" i="34"/>
  <c r="BR67" i="34"/>
  <c r="BR70" i="34" s="1"/>
  <c r="BR71" i="34" s="1"/>
  <c r="BR69" i="34"/>
  <c r="BR97" i="34" s="1"/>
  <c r="BR98" i="34" s="1"/>
  <c r="BR92" i="34"/>
  <c r="BD65" i="34"/>
  <c r="BD66" i="34"/>
  <c r="BD67" i="34"/>
  <c r="BD70" i="34" s="1"/>
  <c r="BD71" i="34" s="1"/>
  <c r="BD69" i="34"/>
  <c r="BD97" i="34" s="1"/>
  <c r="BD98" i="34" s="1"/>
  <c r="BD92" i="34"/>
  <c r="BD43" i="34"/>
  <c r="BR43" i="34"/>
  <c r="BR94" i="33"/>
  <c r="BR96" i="33" s="1"/>
  <c r="BR106" i="33" s="1"/>
  <c r="BR104" i="33" s="1"/>
  <c r="BR105" i="33" s="1"/>
  <c r="BR72" i="33"/>
  <c r="BR68" i="33"/>
  <c r="BR76" i="33" s="1"/>
  <c r="BR74" i="33" s="1"/>
  <c r="BR75" i="33" s="1"/>
  <c r="BR93" i="33"/>
  <c r="BR95" i="33"/>
  <c r="BR99" i="33" s="1"/>
  <c r="BD94" i="33"/>
  <c r="BD96" i="33" s="1"/>
  <c r="BD106" i="33" s="1"/>
  <c r="BD104" i="33" s="1"/>
  <c r="BD105" i="33" s="1"/>
  <c r="BD72" i="33"/>
  <c r="BD68" i="33"/>
  <c r="BD76" i="33" s="1"/>
  <c r="BD74" i="33" s="1"/>
  <c r="BD75" i="33" s="1"/>
  <c r="BD93" i="33"/>
  <c r="BD95" i="33"/>
  <c r="BD99" i="33" s="1"/>
  <c r="AP72" i="33"/>
  <c r="AP94" i="33"/>
  <c r="AP96" i="33" s="1"/>
  <c r="AP106" i="33" s="1"/>
  <c r="AP104" i="33" s="1"/>
  <c r="AP105" i="33" s="1"/>
  <c r="AP68" i="33"/>
  <c r="AP76" i="33" s="1"/>
  <c r="AP74" i="33" s="1"/>
  <c r="AP75" i="33" s="1"/>
  <c r="AP93" i="33"/>
  <c r="AP95" i="33"/>
  <c r="AP99" i="33" s="1"/>
  <c r="AB66" i="33"/>
  <c r="AB65" i="33"/>
  <c r="AB67" i="33"/>
  <c r="AB70" i="33" s="1"/>
  <c r="AB71" i="33" s="1"/>
  <c r="AB69" i="33"/>
  <c r="AB97" i="33" s="1"/>
  <c r="AB98" i="33" s="1"/>
  <c r="AB92" i="33"/>
  <c r="N65" i="33"/>
  <c r="N66" i="33"/>
  <c r="N67" i="33"/>
  <c r="N70" i="33" s="1"/>
  <c r="N71" i="33" s="1"/>
  <c r="N69" i="33"/>
  <c r="N97" i="33" s="1"/>
  <c r="N98" i="33" s="1"/>
  <c r="N92" i="33"/>
  <c r="BR94" i="31"/>
  <c r="BR96" i="31" s="1"/>
  <c r="BR106" i="31" s="1"/>
  <c r="BR104" i="31" s="1"/>
  <c r="BR105" i="31" s="1"/>
  <c r="BR72" i="31"/>
  <c r="BR68" i="31"/>
  <c r="BR76" i="31" s="1"/>
  <c r="BR74" i="31" s="1"/>
  <c r="BR75" i="31" s="1"/>
  <c r="BR93" i="31"/>
  <c r="BR95" i="31"/>
  <c r="BR99" i="31" s="1"/>
  <c r="AP94" i="31"/>
  <c r="AP96" i="31" s="1"/>
  <c r="AP106" i="31" s="1"/>
  <c r="AP104" i="31" s="1"/>
  <c r="AP105" i="31" s="1"/>
  <c r="AP72" i="31"/>
  <c r="AP68" i="31"/>
  <c r="AP76" i="31" s="1"/>
  <c r="AP74" i="31" s="1"/>
  <c r="AP75" i="31" s="1"/>
  <c r="AP93" i="31"/>
  <c r="AP95" i="31"/>
  <c r="AP99" i="31" s="1"/>
  <c r="AB94" i="31"/>
  <c r="AB96" i="31" s="1"/>
  <c r="AB106" i="31" s="1"/>
  <c r="AB104" i="31" s="1"/>
  <c r="AB105" i="31" s="1"/>
  <c r="AB72" i="31"/>
  <c r="AB68" i="31"/>
  <c r="AB76" i="31" s="1"/>
  <c r="AB74" i="31" s="1"/>
  <c r="AB75" i="31" s="1"/>
  <c r="AB93" i="31"/>
  <c r="AB95" i="31"/>
  <c r="AB99" i="31" s="1"/>
  <c r="BD66" i="31"/>
  <c r="BD65" i="31"/>
  <c r="BD67" i="31"/>
  <c r="BD70" i="31" s="1"/>
  <c r="BD71" i="31" s="1"/>
  <c r="BD69" i="31"/>
  <c r="BD97" i="31" s="1"/>
  <c r="BD98" i="31" s="1"/>
  <c r="BD92" i="31"/>
  <c r="N66" i="31"/>
  <c r="N65" i="31"/>
  <c r="N67" i="31"/>
  <c r="N70" i="31" s="1"/>
  <c r="N71" i="31" s="1"/>
  <c r="N69" i="31"/>
  <c r="N97" i="31" s="1"/>
  <c r="N98" i="31" s="1"/>
  <c r="N92" i="31"/>
  <c r="AP43" i="31"/>
  <c r="BR42" i="31"/>
  <c r="BR43" i="31" s="1"/>
  <c r="BD42" i="31"/>
  <c r="BD43" i="31" s="1"/>
  <c r="BR43" i="30"/>
  <c r="BR94" i="30"/>
  <c r="BR96" i="30" s="1"/>
  <c r="BR106" i="30" s="1"/>
  <c r="BR104" i="30" s="1"/>
  <c r="BR105" i="30" s="1"/>
  <c r="BR72" i="30"/>
  <c r="BR68" i="30"/>
  <c r="BR76" i="30" s="1"/>
  <c r="BR74" i="30" s="1"/>
  <c r="BR75" i="30" s="1"/>
  <c r="BR93" i="30"/>
  <c r="BR95" i="30"/>
  <c r="BR99" i="30" s="1"/>
  <c r="AP94" i="30"/>
  <c r="AP96" i="30" s="1"/>
  <c r="AP106" i="30" s="1"/>
  <c r="AP104" i="30" s="1"/>
  <c r="AP105" i="30" s="1"/>
  <c r="AP72" i="30"/>
  <c r="AP68" i="30"/>
  <c r="AP76" i="30" s="1"/>
  <c r="AP74" i="30" s="1"/>
  <c r="AP75" i="30" s="1"/>
  <c r="AP93" i="30"/>
  <c r="AP95" i="30"/>
  <c r="AP99" i="30" s="1"/>
  <c r="AB94" i="30"/>
  <c r="AB96" i="30" s="1"/>
  <c r="AB106" i="30" s="1"/>
  <c r="AB104" i="30" s="1"/>
  <c r="AB105" i="30" s="1"/>
  <c r="AB72" i="30"/>
  <c r="AB68" i="30"/>
  <c r="AB76" i="30" s="1"/>
  <c r="AB74" i="30" s="1"/>
  <c r="AB75" i="30" s="1"/>
  <c r="AB93" i="30"/>
  <c r="AB95" i="30"/>
  <c r="AB99" i="30" s="1"/>
  <c r="BD65" i="30"/>
  <c r="BD66" i="30"/>
  <c r="BD67" i="30"/>
  <c r="BD70" i="30" s="1"/>
  <c r="BD71" i="30" s="1"/>
  <c r="BD69" i="30"/>
  <c r="BD97" i="30" s="1"/>
  <c r="BD98" i="30" s="1"/>
  <c r="BD92" i="30"/>
  <c r="N66" i="30"/>
  <c r="N65" i="30"/>
  <c r="N67" i="30"/>
  <c r="N70" i="30" s="1"/>
  <c r="N71" i="30" s="1"/>
  <c r="N69" i="30"/>
  <c r="N97" i="30" s="1"/>
  <c r="N98" i="30" s="1"/>
  <c r="N92" i="30"/>
  <c r="BD43" i="30"/>
  <c r="BR94" i="29"/>
  <c r="BR96" i="29" s="1"/>
  <c r="BR106" i="29" s="1"/>
  <c r="BR104" i="29" s="1"/>
  <c r="BR105" i="29" s="1"/>
  <c r="BR72" i="29"/>
  <c r="BR68" i="29"/>
  <c r="BR76" i="29" s="1"/>
  <c r="BR74" i="29" s="1"/>
  <c r="BR75" i="29" s="1"/>
  <c r="BR93" i="29"/>
  <c r="BR95" i="29"/>
  <c r="BR99" i="29" s="1"/>
  <c r="BD72" i="29"/>
  <c r="BD94" i="29"/>
  <c r="BD96" i="29" s="1"/>
  <c r="BD106" i="29" s="1"/>
  <c r="BD104" i="29" s="1"/>
  <c r="BD105" i="29" s="1"/>
  <c r="BD68" i="29"/>
  <c r="BD76" i="29" s="1"/>
  <c r="BD74" i="29" s="1"/>
  <c r="BD75" i="29" s="1"/>
  <c r="BD93" i="29"/>
  <c r="BD95" i="29"/>
  <c r="BD99" i="29" s="1"/>
  <c r="AB94" i="29"/>
  <c r="AB96" i="29" s="1"/>
  <c r="AB106" i="29" s="1"/>
  <c r="AB104" i="29" s="1"/>
  <c r="AB105" i="29" s="1"/>
  <c r="AB72" i="29"/>
  <c r="AB68" i="29"/>
  <c r="AB76" i="29" s="1"/>
  <c r="AB74" i="29" s="1"/>
  <c r="AB75" i="29" s="1"/>
  <c r="AB93" i="29"/>
  <c r="AB95" i="29"/>
  <c r="AB99" i="29" s="1"/>
  <c r="AP66" i="29"/>
  <c r="AP65" i="29"/>
  <c r="AP67" i="29"/>
  <c r="AP70" i="29" s="1"/>
  <c r="AP71" i="29" s="1"/>
  <c r="AP69" i="29"/>
  <c r="AP97" i="29" s="1"/>
  <c r="AP98" i="29" s="1"/>
  <c r="AP92" i="29"/>
  <c r="N66" i="29"/>
  <c r="N65" i="29"/>
  <c r="N67" i="29"/>
  <c r="N70" i="29" s="1"/>
  <c r="N71" i="29" s="1"/>
  <c r="N69" i="29"/>
  <c r="N97" i="29" s="1"/>
  <c r="N98" i="29" s="1"/>
  <c r="N92" i="29"/>
  <c r="BD43" i="29"/>
  <c r="BR43" i="29"/>
  <c r="BR94" i="28"/>
  <c r="BR96" i="28" s="1"/>
  <c r="BR106" i="28" s="1"/>
  <c r="BR104" i="28" s="1"/>
  <c r="BR105" i="28" s="1"/>
  <c r="BR72" i="28"/>
  <c r="BR68" i="28"/>
  <c r="BR76" i="28" s="1"/>
  <c r="BR74" i="28" s="1"/>
  <c r="BR75" i="28" s="1"/>
  <c r="BR93" i="28"/>
  <c r="BR95" i="28"/>
  <c r="BR99" i="28" s="1"/>
  <c r="BD94" i="28"/>
  <c r="BD96" i="28" s="1"/>
  <c r="BD106" i="28" s="1"/>
  <c r="BD104" i="28" s="1"/>
  <c r="BD105" i="28" s="1"/>
  <c r="BD72" i="28"/>
  <c r="BD68" i="28"/>
  <c r="BD76" i="28" s="1"/>
  <c r="BD74" i="28" s="1"/>
  <c r="BD75" i="28" s="1"/>
  <c r="BD93" i="28"/>
  <c r="BD95" i="28"/>
  <c r="BD99" i="28" s="1"/>
  <c r="AP94" i="28"/>
  <c r="AP96" i="28" s="1"/>
  <c r="AP106" i="28" s="1"/>
  <c r="AP104" i="28" s="1"/>
  <c r="AP105" i="28" s="1"/>
  <c r="AP72" i="28"/>
  <c r="AP68" i="28"/>
  <c r="AP76" i="28" s="1"/>
  <c r="AP74" i="28" s="1"/>
  <c r="AP75" i="28" s="1"/>
  <c r="AP93" i="28"/>
  <c r="AP95" i="28"/>
  <c r="AP99" i="28" s="1"/>
  <c r="AB94" i="28"/>
  <c r="AB96" i="28" s="1"/>
  <c r="AB106" i="28" s="1"/>
  <c r="AB104" i="28" s="1"/>
  <c r="AB105" i="28" s="1"/>
  <c r="AB72" i="28"/>
  <c r="AB68" i="28"/>
  <c r="AB76" i="28" s="1"/>
  <c r="AB74" i="28" s="1"/>
  <c r="AB75" i="28" s="1"/>
  <c r="AB93" i="28"/>
  <c r="AB95" i="28"/>
  <c r="AB99" i="28" s="1"/>
  <c r="N94" i="28"/>
  <c r="N96" i="28" s="1"/>
  <c r="N106" i="28" s="1"/>
  <c r="N104" i="28" s="1"/>
  <c r="N105" i="28" s="1"/>
  <c r="N72" i="28"/>
  <c r="N68" i="28"/>
  <c r="N76" i="28" s="1"/>
  <c r="N74" i="28" s="1"/>
  <c r="N75" i="28" s="1"/>
  <c r="N93" i="28"/>
  <c r="N95" i="28"/>
  <c r="N99" i="28" s="1"/>
  <c r="BR43" i="28"/>
  <c r="BD43" i="28"/>
  <c r="BD94" i="27"/>
  <c r="BD96" i="27" s="1"/>
  <c r="BD106" i="27" s="1"/>
  <c r="BD104" i="27" s="1"/>
  <c r="BD105" i="27" s="1"/>
  <c r="BD72" i="27"/>
  <c r="BD68" i="27"/>
  <c r="BD76" i="27" s="1"/>
  <c r="BD74" i="27" s="1"/>
  <c r="BD75" i="27" s="1"/>
  <c r="BD93" i="27"/>
  <c r="BD95" i="27"/>
  <c r="BD99" i="27" s="1"/>
  <c r="AP94" i="27"/>
  <c r="AP96" i="27" s="1"/>
  <c r="AP106" i="27" s="1"/>
  <c r="AP104" i="27" s="1"/>
  <c r="AP105" i="27" s="1"/>
  <c r="AP72" i="27"/>
  <c r="AP68" i="27"/>
  <c r="AP76" i="27" s="1"/>
  <c r="AP74" i="27" s="1"/>
  <c r="AP75" i="27" s="1"/>
  <c r="AP93" i="27"/>
  <c r="AP95" i="27"/>
  <c r="AP99" i="27" s="1"/>
  <c r="AB94" i="27"/>
  <c r="AB96" i="27" s="1"/>
  <c r="AB106" i="27" s="1"/>
  <c r="AB104" i="27" s="1"/>
  <c r="AB105" i="27" s="1"/>
  <c r="AB72" i="27"/>
  <c r="AB68" i="27"/>
  <c r="AB76" i="27" s="1"/>
  <c r="AB74" i="27" s="1"/>
  <c r="AB75" i="27" s="1"/>
  <c r="AB93" i="27"/>
  <c r="AB95" i="27"/>
  <c r="AB99" i="27" s="1"/>
  <c r="N72" i="27"/>
  <c r="N94" i="27"/>
  <c r="N96" i="27" s="1"/>
  <c r="N106" i="27" s="1"/>
  <c r="N104" i="27" s="1"/>
  <c r="N105" i="27" s="1"/>
  <c r="N68" i="27"/>
  <c r="N76" i="27" s="1"/>
  <c r="N74" i="27" s="1"/>
  <c r="N75" i="27" s="1"/>
  <c r="N93" i="27"/>
  <c r="N95" i="27"/>
  <c r="N99" i="27" s="1"/>
  <c r="BR66" i="27"/>
  <c r="BR65" i="27"/>
  <c r="BR67" i="27"/>
  <c r="BR70" i="27" s="1"/>
  <c r="BR71" i="27" s="1"/>
  <c r="BR92" i="27"/>
  <c r="BR69" i="27"/>
  <c r="BR97" i="27" s="1"/>
  <c r="BR98" i="27" s="1"/>
  <c r="BR43" i="27"/>
  <c r="BR94" i="26"/>
  <c r="BR96" i="26" s="1"/>
  <c r="BR106" i="26" s="1"/>
  <c r="BR104" i="26" s="1"/>
  <c r="BR105" i="26" s="1"/>
  <c r="BR72" i="26"/>
  <c r="BR68" i="26"/>
  <c r="BR76" i="26" s="1"/>
  <c r="BR74" i="26" s="1"/>
  <c r="BR75" i="26" s="1"/>
  <c r="BR93" i="26"/>
  <c r="BR95" i="26"/>
  <c r="BR99" i="26" s="1"/>
  <c r="BD94" i="26"/>
  <c r="BD96" i="26" s="1"/>
  <c r="BD106" i="26" s="1"/>
  <c r="BD104" i="26" s="1"/>
  <c r="BD105" i="26" s="1"/>
  <c r="BD72" i="26"/>
  <c r="BD68" i="26"/>
  <c r="BD76" i="26" s="1"/>
  <c r="BD74" i="26" s="1"/>
  <c r="BD75" i="26" s="1"/>
  <c r="BD93" i="26"/>
  <c r="BD95" i="26"/>
  <c r="BD99" i="26" s="1"/>
  <c r="AP94" i="26"/>
  <c r="AP96" i="26" s="1"/>
  <c r="AP106" i="26" s="1"/>
  <c r="AP104" i="26" s="1"/>
  <c r="AP105" i="26" s="1"/>
  <c r="AP72" i="26"/>
  <c r="AP68" i="26"/>
  <c r="AP76" i="26" s="1"/>
  <c r="AP74" i="26" s="1"/>
  <c r="AP75" i="26" s="1"/>
  <c r="AP93" i="26"/>
  <c r="AP95" i="26"/>
  <c r="AP99" i="26" s="1"/>
  <c r="AB94" i="26"/>
  <c r="AB96" i="26" s="1"/>
  <c r="AB106" i="26" s="1"/>
  <c r="AB104" i="26" s="1"/>
  <c r="AB105" i="26" s="1"/>
  <c r="AB72" i="26"/>
  <c r="AB68" i="26"/>
  <c r="AB76" i="26" s="1"/>
  <c r="AB74" i="26" s="1"/>
  <c r="AB75" i="26" s="1"/>
  <c r="AB93" i="26"/>
  <c r="AB95" i="26"/>
  <c r="AB99" i="26" s="1"/>
  <c r="N94" i="26"/>
  <c r="N96" i="26" s="1"/>
  <c r="N106" i="26" s="1"/>
  <c r="N104" i="26" s="1"/>
  <c r="N105" i="26" s="1"/>
  <c r="N72" i="26"/>
  <c r="N68" i="26"/>
  <c r="N76" i="26" s="1"/>
  <c r="N74" i="26" s="1"/>
  <c r="N75" i="26" s="1"/>
  <c r="N93" i="26"/>
  <c r="N95" i="26"/>
  <c r="N99" i="26" s="1"/>
  <c r="BR42" i="26"/>
  <c r="BR43" i="26" s="1"/>
  <c r="BD42" i="26"/>
  <c r="BD43" i="26" s="1"/>
  <c r="AP43" i="26"/>
  <c r="BC102" i="26"/>
  <c r="BD40" i="26"/>
  <c r="BD41" i="26" s="1"/>
  <c r="BR72" i="25"/>
  <c r="BR94" i="25"/>
  <c r="BR96" i="25" s="1"/>
  <c r="BR106" i="25" s="1"/>
  <c r="BR104" i="25" s="1"/>
  <c r="BR105" i="25" s="1"/>
  <c r="BR68" i="25"/>
  <c r="BR76" i="25" s="1"/>
  <c r="BR74" i="25" s="1"/>
  <c r="BR75" i="25" s="1"/>
  <c r="BR93" i="25"/>
  <c r="BR95" i="25"/>
  <c r="BR99" i="25" s="1"/>
  <c r="BD94" i="25"/>
  <c r="BD96" i="25" s="1"/>
  <c r="BD106" i="25" s="1"/>
  <c r="BD104" i="25" s="1"/>
  <c r="BD105" i="25" s="1"/>
  <c r="BD72" i="25"/>
  <c r="BD68" i="25"/>
  <c r="BD76" i="25" s="1"/>
  <c r="BD74" i="25" s="1"/>
  <c r="BD75" i="25" s="1"/>
  <c r="BD93" i="25"/>
  <c r="BD95" i="25"/>
  <c r="BD99" i="25" s="1"/>
  <c r="AP72" i="25"/>
  <c r="AP94" i="25"/>
  <c r="AP96" i="25" s="1"/>
  <c r="AP106" i="25" s="1"/>
  <c r="AP104" i="25" s="1"/>
  <c r="AP105" i="25" s="1"/>
  <c r="AP68" i="25"/>
  <c r="AP76" i="25" s="1"/>
  <c r="AP74" i="25" s="1"/>
  <c r="AP75" i="25" s="1"/>
  <c r="AP93" i="25"/>
  <c r="AP95" i="25"/>
  <c r="AP99" i="25" s="1"/>
  <c r="AB66" i="25"/>
  <c r="AB65" i="25"/>
  <c r="AB67" i="25"/>
  <c r="AB70" i="25" s="1"/>
  <c r="AB71" i="25" s="1"/>
  <c r="AB69" i="25"/>
  <c r="AB97" i="25" s="1"/>
  <c r="AB98" i="25" s="1"/>
  <c r="AB92" i="25"/>
  <c r="N66" i="25"/>
  <c r="N65" i="25"/>
  <c r="N67" i="25"/>
  <c r="N70" i="25" s="1"/>
  <c r="N71" i="25" s="1"/>
  <c r="N69" i="25"/>
  <c r="N97" i="25" s="1"/>
  <c r="N98" i="25" s="1"/>
  <c r="N92" i="25"/>
  <c r="BR43" i="25"/>
  <c r="BD43" i="25"/>
  <c r="BR94" i="24"/>
  <c r="BR96" i="24" s="1"/>
  <c r="BR106" i="24" s="1"/>
  <c r="BR104" i="24" s="1"/>
  <c r="BR105" i="24" s="1"/>
  <c r="BR72" i="24"/>
  <c r="BR68" i="24"/>
  <c r="BR76" i="24" s="1"/>
  <c r="BR74" i="24" s="1"/>
  <c r="BR75" i="24" s="1"/>
  <c r="BR93" i="24"/>
  <c r="BR95" i="24"/>
  <c r="BR99" i="24" s="1"/>
  <c r="AP72" i="24"/>
  <c r="AP94" i="24"/>
  <c r="AP96" i="24" s="1"/>
  <c r="AP106" i="24" s="1"/>
  <c r="AP104" i="24" s="1"/>
  <c r="AP105" i="24" s="1"/>
  <c r="AP68" i="24"/>
  <c r="AP76" i="24" s="1"/>
  <c r="AP74" i="24" s="1"/>
  <c r="AP75" i="24" s="1"/>
  <c r="AP93" i="24"/>
  <c r="AP95" i="24"/>
  <c r="AP99" i="24" s="1"/>
  <c r="AB94" i="24"/>
  <c r="AB96" i="24" s="1"/>
  <c r="AB106" i="24" s="1"/>
  <c r="AB104" i="24" s="1"/>
  <c r="AB105" i="24" s="1"/>
  <c r="AB72" i="24"/>
  <c r="AB68" i="24"/>
  <c r="AB76" i="24" s="1"/>
  <c r="AB74" i="24" s="1"/>
  <c r="AB75" i="24" s="1"/>
  <c r="AB93" i="24"/>
  <c r="AB95" i="24"/>
  <c r="AB99" i="24" s="1"/>
  <c r="BD66" i="24"/>
  <c r="BD65" i="24"/>
  <c r="BD67" i="24"/>
  <c r="BD70" i="24" s="1"/>
  <c r="BD71" i="24" s="1"/>
  <c r="BD69" i="24"/>
  <c r="BD97" i="24" s="1"/>
  <c r="BD98" i="24" s="1"/>
  <c r="BD92" i="24"/>
  <c r="N66" i="24"/>
  <c r="N65" i="24"/>
  <c r="N67" i="24"/>
  <c r="N70" i="24" s="1"/>
  <c r="N71" i="24" s="1"/>
  <c r="N69" i="24"/>
  <c r="N97" i="24" s="1"/>
  <c r="N98" i="24" s="1"/>
  <c r="N92" i="24"/>
  <c r="BR43" i="24"/>
  <c r="BD43" i="24"/>
  <c r="BR72" i="23"/>
  <c r="BR94" i="23"/>
  <c r="BR96" i="23" s="1"/>
  <c r="BR106" i="23" s="1"/>
  <c r="BR104" i="23" s="1"/>
  <c r="BR105" i="23" s="1"/>
  <c r="BR68" i="23"/>
  <c r="BR76" i="23" s="1"/>
  <c r="BR74" i="23" s="1"/>
  <c r="BR75" i="23" s="1"/>
  <c r="BR93" i="23"/>
  <c r="BR95" i="23"/>
  <c r="BR99" i="23" s="1"/>
  <c r="BD72" i="23"/>
  <c r="BD94" i="23"/>
  <c r="BD96" i="23" s="1"/>
  <c r="BD106" i="23" s="1"/>
  <c r="BD104" i="23" s="1"/>
  <c r="BD105" i="23" s="1"/>
  <c r="BD68" i="23"/>
  <c r="BD76" i="23" s="1"/>
  <c r="BD74" i="23" s="1"/>
  <c r="BD75" i="23" s="1"/>
  <c r="BD93" i="23"/>
  <c r="BD95" i="23"/>
  <c r="BD99" i="23" s="1"/>
  <c r="AP94" i="23"/>
  <c r="AP96" i="23" s="1"/>
  <c r="AP106" i="23" s="1"/>
  <c r="AP104" i="23" s="1"/>
  <c r="AP105" i="23" s="1"/>
  <c r="AP72" i="23"/>
  <c r="AP68" i="23"/>
  <c r="AP76" i="23" s="1"/>
  <c r="AP74" i="23" s="1"/>
  <c r="AP75" i="23" s="1"/>
  <c r="AP93" i="23"/>
  <c r="AP95" i="23"/>
  <c r="AP99" i="23" s="1"/>
  <c r="AB72" i="23"/>
  <c r="AB94" i="23"/>
  <c r="AB96" i="23" s="1"/>
  <c r="AB106" i="23" s="1"/>
  <c r="AB104" i="23" s="1"/>
  <c r="AB105" i="23" s="1"/>
  <c r="AB68" i="23"/>
  <c r="AB76" i="23" s="1"/>
  <c r="AB74" i="23" s="1"/>
  <c r="AB75" i="23" s="1"/>
  <c r="AB93" i="23"/>
  <c r="AB95" i="23"/>
  <c r="AB99" i="23" s="1"/>
  <c r="N65" i="23"/>
  <c r="N66" i="23"/>
  <c r="N67" i="23"/>
  <c r="N70" i="23" s="1"/>
  <c r="N71" i="23" s="1"/>
  <c r="N69" i="23"/>
  <c r="N97" i="23" s="1"/>
  <c r="N98" i="23" s="1"/>
  <c r="N92" i="23"/>
  <c r="M72" i="23"/>
  <c r="M102" i="23" s="1"/>
  <c r="L102" i="23"/>
  <c r="BR43" i="23"/>
  <c r="BD43" i="23"/>
  <c r="BD43" i="22"/>
  <c r="BR72" i="22"/>
  <c r="BR94" i="22"/>
  <c r="BR96" i="22" s="1"/>
  <c r="BR106" i="22" s="1"/>
  <c r="BR104" i="22" s="1"/>
  <c r="BR105" i="22" s="1"/>
  <c r="BR68" i="22"/>
  <c r="BR76" i="22" s="1"/>
  <c r="BR74" i="22" s="1"/>
  <c r="BR75" i="22" s="1"/>
  <c r="BR93" i="22"/>
  <c r="BR95" i="22"/>
  <c r="BR99" i="22" s="1"/>
  <c r="BD72" i="22"/>
  <c r="BD94" i="22"/>
  <c r="BD96" i="22" s="1"/>
  <c r="BD106" i="22" s="1"/>
  <c r="BD104" i="22" s="1"/>
  <c r="BD105" i="22" s="1"/>
  <c r="BD68" i="22"/>
  <c r="BD76" i="22" s="1"/>
  <c r="BD74" i="22" s="1"/>
  <c r="BD75" i="22" s="1"/>
  <c r="BD93" i="22"/>
  <c r="BD95" i="22"/>
  <c r="BD99" i="22" s="1"/>
  <c r="AP72" i="22"/>
  <c r="AP94" i="22"/>
  <c r="AP96" i="22" s="1"/>
  <c r="AP106" i="22" s="1"/>
  <c r="AP104" i="22" s="1"/>
  <c r="AP105" i="22" s="1"/>
  <c r="AP68" i="22"/>
  <c r="AP76" i="22" s="1"/>
  <c r="AP74" i="22" s="1"/>
  <c r="AP75" i="22" s="1"/>
  <c r="AP93" i="22"/>
  <c r="AP95" i="22"/>
  <c r="AP99" i="22" s="1"/>
  <c r="AB72" i="22"/>
  <c r="AB94" i="22"/>
  <c r="AB96" i="22" s="1"/>
  <c r="AB106" i="22" s="1"/>
  <c r="AB104" i="22" s="1"/>
  <c r="AB105" i="22" s="1"/>
  <c r="AB68" i="22"/>
  <c r="AB76" i="22" s="1"/>
  <c r="AB74" i="22" s="1"/>
  <c r="AB75" i="22" s="1"/>
  <c r="AB93" i="22"/>
  <c r="AB95" i="22"/>
  <c r="AB99" i="22" s="1"/>
  <c r="N66" i="22"/>
  <c r="N65" i="22"/>
  <c r="N67" i="22"/>
  <c r="N70" i="22" s="1"/>
  <c r="N71" i="22" s="1"/>
  <c r="N92" i="22"/>
  <c r="N69" i="22"/>
  <c r="N97" i="22" s="1"/>
  <c r="N98" i="22" s="1"/>
  <c r="BR43" i="22"/>
  <c r="BR66" i="18"/>
  <c r="BR65" i="18"/>
  <c r="BR69" i="18"/>
  <c r="BR97" i="18" s="1"/>
  <c r="BR98" i="18" s="1"/>
  <c r="BR67" i="18"/>
  <c r="BR70" i="18" s="1"/>
  <c r="BR71" i="18" s="1"/>
  <c r="BR92" i="18"/>
  <c r="BD94" i="18"/>
  <c r="BD96" i="18" s="1"/>
  <c r="BD106" i="18" s="1"/>
  <c r="BD104" i="18" s="1"/>
  <c r="BD105" i="18" s="1"/>
  <c r="BD68" i="18"/>
  <c r="BD76" i="18" s="1"/>
  <c r="BD74" i="18" s="1"/>
  <c r="BD75" i="18" s="1"/>
  <c r="BD72" i="18"/>
  <c r="BD93" i="18"/>
  <c r="BD95" i="18"/>
  <c r="BD99" i="18" s="1"/>
  <c r="AP68" i="18"/>
  <c r="AP76" i="18" s="1"/>
  <c r="AP74" i="18" s="1"/>
  <c r="AP75" i="18" s="1"/>
  <c r="AP94" i="18"/>
  <c r="AP96" i="18" s="1"/>
  <c r="AP106" i="18" s="1"/>
  <c r="AP104" i="18" s="1"/>
  <c r="AP105" i="18" s="1"/>
  <c r="AP72" i="18"/>
  <c r="AP93" i="18"/>
  <c r="AP95" i="18"/>
  <c r="AP99" i="18" s="1"/>
  <c r="AB94" i="18"/>
  <c r="AB96" i="18" s="1"/>
  <c r="AB106" i="18" s="1"/>
  <c r="AB104" i="18" s="1"/>
  <c r="AB105" i="18" s="1"/>
  <c r="AB72" i="18"/>
  <c r="AB68" i="18"/>
  <c r="AB76" i="18" s="1"/>
  <c r="AB74" i="18" s="1"/>
  <c r="AB75" i="18" s="1"/>
  <c r="AB93" i="18"/>
  <c r="AB95" i="18"/>
  <c r="AB99" i="18" s="1"/>
  <c r="N65" i="18"/>
  <c r="N66" i="18"/>
  <c r="N67" i="18"/>
  <c r="N70" i="18" s="1"/>
  <c r="N71" i="18" s="1"/>
  <c r="N69" i="18"/>
  <c r="N97" i="18" s="1"/>
  <c r="N98" i="18" s="1"/>
  <c r="N92" i="18"/>
  <c r="M72" i="18"/>
  <c r="M102" i="18" s="1"/>
  <c r="L102" i="18"/>
  <c r="N96" i="36"/>
  <c r="N106" i="36" s="1"/>
  <c r="N104" i="36" s="1"/>
  <c r="N105" i="36" s="1"/>
  <c r="N68" i="36"/>
  <c r="N76" i="36" s="1"/>
  <c r="N74" i="36" s="1"/>
  <c r="N75" i="36" s="1"/>
  <c r="N95" i="36"/>
  <c r="N99" i="36" s="1"/>
  <c r="N100" i="36" s="1"/>
  <c r="M72" i="36"/>
  <c r="M102" i="36" s="1"/>
  <c r="M17" i="13"/>
  <c r="BR73" i="35" l="1"/>
  <c r="BR102" i="35"/>
  <c r="BR103" i="35" s="1"/>
  <c r="BR100" i="35"/>
  <c r="BR101" i="35"/>
  <c r="BD73" i="35"/>
  <c r="BD102" i="35"/>
  <c r="BD103" i="35" s="1"/>
  <c r="BD101" i="35"/>
  <c r="BD100" i="35"/>
  <c r="AP73" i="35"/>
  <c r="AP102" i="35"/>
  <c r="AP103" i="35" s="1"/>
  <c r="AP100" i="35"/>
  <c r="AP101" i="35"/>
  <c r="AB73" i="35"/>
  <c r="AB102" i="35"/>
  <c r="AB103" i="35" s="1"/>
  <c r="AB100" i="35"/>
  <c r="AB101" i="35"/>
  <c r="N73" i="35"/>
  <c r="N102" i="35"/>
  <c r="N101" i="35"/>
  <c r="N100" i="35"/>
  <c r="AP73" i="34"/>
  <c r="AP102" i="34"/>
  <c r="AP103" i="34" s="1"/>
  <c r="AP101" i="34"/>
  <c r="AP100" i="34"/>
  <c r="AB73" i="34"/>
  <c r="AB102" i="34"/>
  <c r="AB103" i="34" s="1"/>
  <c r="AB100" i="34"/>
  <c r="AB101" i="34"/>
  <c r="N73" i="34"/>
  <c r="N102" i="34"/>
  <c r="N101" i="34"/>
  <c r="N100" i="34"/>
  <c r="BR94" i="34"/>
  <c r="BR96" i="34" s="1"/>
  <c r="BR106" i="34" s="1"/>
  <c r="BR104" i="34" s="1"/>
  <c r="BR105" i="34" s="1"/>
  <c r="BR72" i="34"/>
  <c r="BR68" i="34"/>
  <c r="BR76" i="34" s="1"/>
  <c r="BR74" i="34" s="1"/>
  <c r="BR75" i="34" s="1"/>
  <c r="BR93" i="34"/>
  <c r="BR95" i="34"/>
  <c r="BR99" i="34" s="1"/>
  <c r="BD94" i="34"/>
  <c r="BD96" i="34" s="1"/>
  <c r="BD106" i="34" s="1"/>
  <c r="BD104" i="34" s="1"/>
  <c r="BD105" i="34" s="1"/>
  <c r="BD72" i="34"/>
  <c r="BD68" i="34"/>
  <c r="BD76" i="34" s="1"/>
  <c r="BD74" i="34" s="1"/>
  <c r="BD75" i="34" s="1"/>
  <c r="BD93" i="34"/>
  <c r="BD95" i="34"/>
  <c r="BD99" i="34" s="1"/>
  <c r="BR73" i="33"/>
  <c r="BR102" i="33"/>
  <c r="BR103" i="33" s="1"/>
  <c r="BR100" i="33"/>
  <c r="BR101" i="33"/>
  <c r="BD73" i="33"/>
  <c r="BD102" i="33"/>
  <c r="BD103" i="33" s="1"/>
  <c r="BD100" i="33"/>
  <c r="BD101" i="33"/>
  <c r="AP73" i="33"/>
  <c r="AP102" i="33"/>
  <c r="AP103" i="33" s="1"/>
  <c r="AP100" i="33"/>
  <c r="AP101" i="33"/>
  <c r="AB94" i="33"/>
  <c r="AB96" i="33" s="1"/>
  <c r="AB106" i="33" s="1"/>
  <c r="AB104" i="33" s="1"/>
  <c r="AB105" i="33" s="1"/>
  <c r="AB72" i="33"/>
  <c r="AB68" i="33"/>
  <c r="AB76" i="33" s="1"/>
  <c r="AB74" i="33" s="1"/>
  <c r="AB75" i="33" s="1"/>
  <c r="AB93" i="33"/>
  <c r="AB95" i="33"/>
  <c r="AB99" i="33" s="1"/>
  <c r="N94" i="33"/>
  <c r="N96" i="33" s="1"/>
  <c r="N106" i="33" s="1"/>
  <c r="N104" i="33" s="1"/>
  <c r="N105" i="33" s="1"/>
  <c r="N72" i="33"/>
  <c r="N68" i="33"/>
  <c r="N76" i="33" s="1"/>
  <c r="N74" i="33" s="1"/>
  <c r="N75" i="33" s="1"/>
  <c r="N93" i="33"/>
  <c r="N95" i="33"/>
  <c r="N99" i="33" s="1"/>
  <c r="BR73" i="31"/>
  <c r="BR102" i="31"/>
  <c r="BR103" i="31" s="1"/>
  <c r="BR101" i="31"/>
  <c r="BR100" i="31"/>
  <c r="AP73" i="31"/>
  <c r="AP102" i="31"/>
  <c r="AP103" i="31" s="1"/>
  <c r="AP101" i="31"/>
  <c r="AP100" i="31"/>
  <c r="AB73" i="31"/>
  <c r="AB102" i="31"/>
  <c r="AB103" i="31" s="1"/>
  <c r="AB101" i="31"/>
  <c r="AB100" i="31"/>
  <c r="BD94" i="31"/>
  <c r="BD96" i="31" s="1"/>
  <c r="BD106" i="31" s="1"/>
  <c r="BD104" i="31" s="1"/>
  <c r="BD105" i="31" s="1"/>
  <c r="BD72" i="31"/>
  <c r="BD68" i="31"/>
  <c r="BD76" i="31" s="1"/>
  <c r="BD74" i="31" s="1"/>
  <c r="BD75" i="31" s="1"/>
  <c r="BD93" i="31"/>
  <c r="BD95" i="31"/>
  <c r="BD99" i="31" s="1"/>
  <c r="N94" i="31"/>
  <c r="N96" i="31" s="1"/>
  <c r="N106" i="31" s="1"/>
  <c r="N104" i="31" s="1"/>
  <c r="N105" i="31" s="1"/>
  <c r="N72" i="31"/>
  <c r="N68" i="31"/>
  <c r="N76" i="31" s="1"/>
  <c r="N74" i="31" s="1"/>
  <c r="N75" i="31" s="1"/>
  <c r="N93" i="31"/>
  <c r="N95" i="31"/>
  <c r="N99" i="31" s="1"/>
  <c r="BR73" i="30"/>
  <c r="BR102" i="30"/>
  <c r="BR103" i="30" s="1"/>
  <c r="BR101" i="30"/>
  <c r="BR100" i="30"/>
  <c r="AP73" i="30"/>
  <c r="AP102" i="30"/>
  <c r="AP103" i="30" s="1"/>
  <c r="AP100" i="30"/>
  <c r="AP101" i="30"/>
  <c r="AB73" i="30"/>
  <c r="AB102" i="30"/>
  <c r="AB103" i="30" s="1"/>
  <c r="AB101" i="30"/>
  <c r="AB100" i="30"/>
  <c r="BD94" i="30"/>
  <c r="BD96" i="30" s="1"/>
  <c r="BD106" i="30" s="1"/>
  <c r="BD104" i="30" s="1"/>
  <c r="BD105" i="30" s="1"/>
  <c r="BD72" i="30"/>
  <c r="BD68" i="30"/>
  <c r="BD76" i="30" s="1"/>
  <c r="BD74" i="30" s="1"/>
  <c r="BD75" i="30" s="1"/>
  <c r="BD93" i="30"/>
  <c r="BD95" i="30"/>
  <c r="BD99" i="30" s="1"/>
  <c r="N94" i="30"/>
  <c r="N96" i="30" s="1"/>
  <c r="N106" i="30" s="1"/>
  <c r="N104" i="30" s="1"/>
  <c r="N105" i="30" s="1"/>
  <c r="N72" i="30"/>
  <c r="N68" i="30"/>
  <c r="N76" i="30" s="1"/>
  <c r="N74" i="30" s="1"/>
  <c r="N75" i="30" s="1"/>
  <c r="N93" i="30"/>
  <c r="N95" i="30"/>
  <c r="N99" i="30" s="1"/>
  <c r="BR73" i="29"/>
  <c r="BR102" i="29"/>
  <c r="BR103" i="29" s="1"/>
  <c r="BR100" i="29"/>
  <c r="BR101" i="29"/>
  <c r="BD73" i="29"/>
  <c r="BD102" i="29"/>
  <c r="BD103" i="29" s="1"/>
  <c r="BD100" i="29"/>
  <c r="BD101" i="29"/>
  <c r="AB73" i="29"/>
  <c r="AB102" i="29"/>
  <c r="AB103" i="29" s="1"/>
  <c r="AB101" i="29"/>
  <c r="AB100" i="29"/>
  <c r="AP94" i="29"/>
  <c r="AP96" i="29" s="1"/>
  <c r="AP106" i="29" s="1"/>
  <c r="AP104" i="29" s="1"/>
  <c r="AP105" i="29" s="1"/>
  <c r="AP72" i="29"/>
  <c r="AP68" i="29"/>
  <c r="AP76" i="29" s="1"/>
  <c r="AP74" i="29" s="1"/>
  <c r="AP75" i="29" s="1"/>
  <c r="AP93" i="29"/>
  <c r="AP95" i="29"/>
  <c r="AP99" i="29" s="1"/>
  <c r="N94" i="29"/>
  <c r="N96" i="29" s="1"/>
  <c r="N106" i="29" s="1"/>
  <c r="N104" i="29" s="1"/>
  <c r="N105" i="29" s="1"/>
  <c r="N72" i="29"/>
  <c r="N68" i="29"/>
  <c r="N76" i="29" s="1"/>
  <c r="N74" i="29" s="1"/>
  <c r="N75" i="29" s="1"/>
  <c r="N93" i="29"/>
  <c r="N95" i="29"/>
  <c r="N99" i="29" s="1"/>
  <c r="BR73" i="28"/>
  <c r="BR102" i="28"/>
  <c r="BR103" i="28" s="1"/>
  <c r="BR101" i="28"/>
  <c r="BR100" i="28"/>
  <c r="BD73" i="28"/>
  <c r="BD102" i="28"/>
  <c r="BD103" i="28" s="1"/>
  <c r="BD101" i="28"/>
  <c r="BD100" i="28"/>
  <c r="AP73" i="28"/>
  <c r="AP102" i="28"/>
  <c r="AP103" i="28" s="1"/>
  <c r="AP101" i="28"/>
  <c r="AP100" i="28"/>
  <c r="AB73" i="28"/>
  <c r="AB102" i="28"/>
  <c r="AB103" i="28" s="1"/>
  <c r="AB100" i="28"/>
  <c r="AB101" i="28"/>
  <c r="N73" i="28"/>
  <c r="N102" i="28"/>
  <c r="N103" i="28" s="1"/>
  <c r="N100" i="28"/>
  <c r="N101" i="28"/>
  <c r="BD73" i="27"/>
  <c r="BD102" i="27"/>
  <c r="BD103" i="27" s="1"/>
  <c r="BD100" i="27"/>
  <c r="BD101" i="27"/>
  <c r="AP73" i="27"/>
  <c r="AP102" i="27"/>
  <c r="AP103" i="27" s="1"/>
  <c r="AP100" i="27"/>
  <c r="AP101" i="27"/>
  <c r="AB73" i="27"/>
  <c r="AB102" i="27"/>
  <c r="AB103" i="27" s="1"/>
  <c r="AB100" i="27"/>
  <c r="AB101" i="27"/>
  <c r="N73" i="27"/>
  <c r="N102" i="27"/>
  <c r="N103" i="27" s="1"/>
  <c r="N100" i="27"/>
  <c r="N101" i="27"/>
  <c r="BR72" i="27"/>
  <c r="BR94" i="27"/>
  <c r="BR96" i="27" s="1"/>
  <c r="BR106" i="27" s="1"/>
  <c r="BR104" i="27" s="1"/>
  <c r="BR105" i="27" s="1"/>
  <c r="BR68" i="27"/>
  <c r="BR76" i="27" s="1"/>
  <c r="BR74" i="27" s="1"/>
  <c r="BR75" i="27" s="1"/>
  <c r="BR93" i="27"/>
  <c r="BR95" i="27"/>
  <c r="BR99" i="27" s="1"/>
  <c r="BR73" i="26"/>
  <c r="BR102" i="26"/>
  <c r="BR103" i="26" s="1"/>
  <c r="BR100" i="26"/>
  <c r="BR101" i="26"/>
  <c r="BD73" i="26"/>
  <c r="BD102" i="26"/>
  <c r="BD103" i="26" s="1"/>
  <c r="BD100" i="26"/>
  <c r="BD101" i="26"/>
  <c r="AP73" i="26"/>
  <c r="AP102" i="26"/>
  <c r="AP103" i="26" s="1"/>
  <c r="AP100" i="26"/>
  <c r="AP101" i="26"/>
  <c r="AB73" i="26"/>
  <c r="AB102" i="26"/>
  <c r="AB103" i="26" s="1"/>
  <c r="AB100" i="26"/>
  <c r="AB101" i="26"/>
  <c r="N73" i="26"/>
  <c r="N102" i="26"/>
  <c r="N103" i="26" s="1"/>
  <c r="N101" i="26"/>
  <c r="N100" i="26"/>
  <c r="BR73" i="25"/>
  <c r="BR102" i="25"/>
  <c r="BR103" i="25" s="1"/>
  <c r="BR100" i="25"/>
  <c r="BR101" i="25"/>
  <c r="BD73" i="25"/>
  <c r="BD102" i="25"/>
  <c r="BD103" i="25" s="1"/>
  <c r="BD101" i="25"/>
  <c r="BD100" i="25"/>
  <c r="AP73" i="25"/>
  <c r="AP102" i="25"/>
  <c r="AP103" i="25" s="1"/>
  <c r="AP100" i="25"/>
  <c r="AP101" i="25"/>
  <c r="AB94" i="25"/>
  <c r="AB96" i="25" s="1"/>
  <c r="AB106" i="25" s="1"/>
  <c r="AB104" i="25" s="1"/>
  <c r="AB105" i="25" s="1"/>
  <c r="AB72" i="25"/>
  <c r="AB68" i="25"/>
  <c r="AB76" i="25" s="1"/>
  <c r="AB74" i="25" s="1"/>
  <c r="AB75" i="25" s="1"/>
  <c r="AB93" i="25"/>
  <c r="AB95" i="25"/>
  <c r="AB99" i="25" s="1"/>
  <c r="N94" i="25"/>
  <c r="N96" i="25" s="1"/>
  <c r="N106" i="25" s="1"/>
  <c r="N104" i="25" s="1"/>
  <c r="N105" i="25" s="1"/>
  <c r="N72" i="25"/>
  <c r="N68" i="25"/>
  <c r="N76" i="25" s="1"/>
  <c r="N74" i="25" s="1"/>
  <c r="N75" i="25" s="1"/>
  <c r="N93" i="25"/>
  <c r="N95" i="25"/>
  <c r="N99" i="25" s="1"/>
  <c r="BR73" i="24"/>
  <c r="BR102" i="24"/>
  <c r="BR103" i="24" s="1"/>
  <c r="BR101" i="24"/>
  <c r="BR100" i="24"/>
  <c r="AP73" i="24"/>
  <c r="AP102" i="24"/>
  <c r="AP103" i="24" s="1"/>
  <c r="AP100" i="24"/>
  <c r="AP101" i="24"/>
  <c r="AB73" i="24"/>
  <c r="AB102" i="24"/>
  <c r="AB103" i="24" s="1"/>
  <c r="AB101" i="24"/>
  <c r="AB100" i="24"/>
  <c r="BD72" i="24"/>
  <c r="BD94" i="24"/>
  <c r="BD96" i="24" s="1"/>
  <c r="BD106" i="24" s="1"/>
  <c r="BD104" i="24" s="1"/>
  <c r="BD105" i="24" s="1"/>
  <c r="BD68" i="24"/>
  <c r="BD76" i="24" s="1"/>
  <c r="BD74" i="24" s="1"/>
  <c r="BD75" i="24" s="1"/>
  <c r="BD93" i="24"/>
  <c r="BD95" i="24"/>
  <c r="BD99" i="24" s="1"/>
  <c r="N72" i="24"/>
  <c r="N94" i="24"/>
  <c r="N96" i="24" s="1"/>
  <c r="N106" i="24" s="1"/>
  <c r="N104" i="24" s="1"/>
  <c r="N105" i="24" s="1"/>
  <c r="N68" i="24"/>
  <c r="N76" i="24" s="1"/>
  <c r="N74" i="24" s="1"/>
  <c r="N75" i="24" s="1"/>
  <c r="N93" i="24"/>
  <c r="N95" i="24"/>
  <c r="N99" i="24" s="1"/>
  <c r="BR73" i="23"/>
  <c r="BR102" i="23"/>
  <c r="BR103" i="23" s="1"/>
  <c r="BR101" i="23"/>
  <c r="BR100" i="23"/>
  <c r="BD73" i="23"/>
  <c r="BD102" i="23"/>
  <c r="BD103" i="23" s="1"/>
  <c r="BD100" i="23"/>
  <c r="BD101" i="23"/>
  <c r="AP73" i="23"/>
  <c r="AP102" i="23"/>
  <c r="AP103" i="23" s="1"/>
  <c r="AP100" i="23"/>
  <c r="AP101" i="23"/>
  <c r="AB73" i="23"/>
  <c r="AB102" i="23"/>
  <c r="AB103" i="23" s="1"/>
  <c r="AB100" i="23"/>
  <c r="AB101" i="23"/>
  <c r="N72" i="23"/>
  <c r="N94" i="23"/>
  <c r="N96" i="23" s="1"/>
  <c r="N106" i="23" s="1"/>
  <c r="N104" i="23" s="1"/>
  <c r="N105" i="23" s="1"/>
  <c r="N68" i="23"/>
  <c r="N76" i="23" s="1"/>
  <c r="N74" i="23" s="1"/>
  <c r="N75" i="23" s="1"/>
  <c r="N93" i="23"/>
  <c r="N95" i="23"/>
  <c r="N99" i="23" s="1"/>
  <c r="BR73" i="22"/>
  <c r="BR102" i="22"/>
  <c r="BR103" i="22" s="1"/>
  <c r="BR101" i="22"/>
  <c r="BR100" i="22"/>
  <c r="BD73" i="22"/>
  <c r="BD102" i="22"/>
  <c r="BD103" i="22" s="1"/>
  <c r="BD101" i="22"/>
  <c r="BD100" i="22"/>
  <c r="AP73" i="22"/>
  <c r="AP102" i="22"/>
  <c r="AP103" i="22" s="1"/>
  <c r="AP101" i="22"/>
  <c r="AP100" i="22"/>
  <c r="AB73" i="22"/>
  <c r="AB102" i="22"/>
  <c r="AB103" i="22" s="1"/>
  <c r="AB101" i="22"/>
  <c r="AB100" i="22"/>
  <c r="N94" i="22"/>
  <c r="N96" i="22" s="1"/>
  <c r="N106" i="22" s="1"/>
  <c r="N104" i="22" s="1"/>
  <c r="N105" i="22" s="1"/>
  <c r="N72" i="22"/>
  <c r="N68" i="22"/>
  <c r="N76" i="22" s="1"/>
  <c r="N74" i="22" s="1"/>
  <c r="N75" i="22" s="1"/>
  <c r="N93" i="22"/>
  <c r="N95" i="22"/>
  <c r="N99" i="22" s="1"/>
  <c r="BR94" i="18"/>
  <c r="BR96" i="18" s="1"/>
  <c r="BR106" i="18" s="1"/>
  <c r="BR104" i="18" s="1"/>
  <c r="BR105" i="18" s="1"/>
  <c r="BR72" i="18"/>
  <c r="BR68" i="18"/>
  <c r="BR76" i="18" s="1"/>
  <c r="BR74" i="18" s="1"/>
  <c r="BR75" i="18" s="1"/>
  <c r="BR93" i="18"/>
  <c r="BR95" i="18"/>
  <c r="BR99" i="18" s="1"/>
  <c r="BD73" i="18"/>
  <c r="BD102" i="18"/>
  <c r="BD103" i="18" s="1"/>
  <c r="BD100" i="18"/>
  <c r="BD101" i="18"/>
  <c r="AP73" i="18"/>
  <c r="AP102" i="18"/>
  <c r="AP103" i="18" s="1"/>
  <c r="AP101" i="18"/>
  <c r="AP100" i="18"/>
  <c r="AB73" i="18"/>
  <c r="AB102" i="18"/>
  <c r="AB103" i="18" s="1"/>
  <c r="AB100" i="18"/>
  <c r="AB101" i="18"/>
  <c r="N72" i="18"/>
  <c r="N68" i="18"/>
  <c r="N76" i="18" s="1"/>
  <c r="N74" i="18" s="1"/>
  <c r="N75" i="18" s="1"/>
  <c r="N94" i="18"/>
  <c r="N96" i="18" s="1"/>
  <c r="N106" i="18" s="1"/>
  <c r="N104" i="18" s="1"/>
  <c r="N105" i="18" s="1"/>
  <c r="N93" i="18"/>
  <c r="N95" i="18"/>
  <c r="N99" i="18" s="1"/>
  <c r="N72" i="36"/>
  <c r="N101" i="36"/>
  <c r="BR73" i="34" l="1"/>
  <c r="BR102" i="34"/>
  <c r="BR103" i="34" s="1"/>
  <c r="BR101" i="34"/>
  <c r="BR100" i="34"/>
  <c r="BD73" i="34"/>
  <c r="BD102" i="34"/>
  <c r="BD103" i="34" s="1"/>
  <c r="BD101" i="34"/>
  <c r="BD100" i="34"/>
  <c r="AB73" i="33"/>
  <c r="AB102" i="33"/>
  <c r="AB103" i="33" s="1"/>
  <c r="AB101" i="33"/>
  <c r="AB100" i="33"/>
  <c r="N73" i="33"/>
  <c r="N102" i="33"/>
  <c r="N103" i="33" s="1"/>
  <c r="N100" i="33"/>
  <c r="N101" i="33"/>
  <c r="BD73" i="31"/>
  <c r="BD102" i="31"/>
  <c r="BD103" i="31" s="1"/>
  <c r="BD101" i="31"/>
  <c r="BD100" i="31"/>
  <c r="N73" i="31"/>
  <c r="N102" i="31"/>
  <c r="N103" i="31" s="1"/>
  <c r="N100" i="31"/>
  <c r="N101" i="31"/>
  <c r="BD73" i="30"/>
  <c r="BD102" i="30"/>
  <c r="BD103" i="30" s="1"/>
  <c r="BD100" i="30"/>
  <c r="BD101" i="30"/>
  <c r="N73" i="30"/>
  <c r="N102" i="30"/>
  <c r="N103" i="30" s="1"/>
  <c r="N100" i="30"/>
  <c r="N101" i="30"/>
  <c r="AP73" i="29"/>
  <c r="AP102" i="29"/>
  <c r="AP103" i="29" s="1"/>
  <c r="AP101" i="29"/>
  <c r="AP100" i="29"/>
  <c r="N73" i="29"/>
  <c r="N102" i="29"/>
  <c r="N103" i="29" s="1"/>
  <c r="N100" i="29"/>
  <c r="N101" i="29"/>
  <c r="BR73" i="27"/>
  <c r="BR102" i="27"/>
  <c r="BR103" i="27" s="1"/>
  <c r="BR101" i="27"/>
  <c r="BR100" i="27"/>
  <c r="AB73" i="25"/>
  <c r="AB102" i="25"/>
  <c r="AB103" i="25" s="1"/>
  <c r="AB101" i="25"/>
  <c r="AB100" i="25"/>
  <c r="N73" i="25"/>
  <c r="N102" i="25"/>
  <c r="N103" i="25" s="1"/>
  <c r="N101" i="25"/>
  <c r="N100" i="25"/>
  <c r="BD73" i="24"/>
  <c r="BD102" i="24"/>
  <c r="BD103" i="24" s="1"/>
  <c r="BD100" i="24"/>
  <c r="BD101" i="24"/>
  <c r="N73" i="24"/>
  <c r="N102" i="24"/>
  <c r="N103" i="24" s="1"/>
  <c r="N101" i="24"/>
  <c r="N100" i="24"/>
  <c r="N73" i="23"/>
  <c r="N102" i="23"/>
  <c r="N103" i="23" s="1"/>
  <c r="N100" i="23"/>
  <c r="N101" i="23"/>
  <c r="N73" i="22"/>
  <c r="N102" i="22"/>
  <c r="N103" i="22" s="1"/>
  <c r="N100" i="22"/>
  <c r="N101" i="22"/>
  <c r="BR73" i="18"/>
  <c r="BR102" i="18"/>
  <c r="BR103" i="18" s="1"/>
  <c r="BR101" i="18"/>
  <c r="BR100" i="18"/>
  <c r="N73" i="18"/>
  <c r="N102" i="18"/>
  <c r="N103" i="18" s="1"/>
  <c r="N100" i="18"/>
  <c r="N101" i="18"/>
  <c r="N102" i="36"/>
  <c r="N103" i="36" s="1"/>
  <c r="N73" i="36"/>
  <c r="I7" i="36" l="1"/>
  <c r="I8" i="36"/>
  <c r="M4" i="36"/>
  <c r="N4" i="36" s="1"/>
  <c r="M8" i="36"/>
  <c r="N8" i="36" s="1"/>
  <c r="M6" i="36"/>
  <c r="N6" i="36" s="1"/>
  <c r="I6" i="36"/>
  <c r="I5" i="36"/>
  <c r="I4" i="36"/>
  <c r="I9" i="36"/>
</calcChain>
</file>

<file path=xl/sharedStrings.xml><?xml version="1.0" encoding="utf-8"?>
<sst xmlns="http://schemas.openxmlformats.org/spreadsheetml/2006/main" count="15440" uniqueCount="186">
  <si>
    <t>Bitcoin USD Price</t>
  </si>
  <si>
    <t>Bitcoin USD Marketcap</t>
  </si>
  <si>
    <t>Bitcoin USD Price Start</t>
  </si>
  <si>
    <t>Year 1</t>
  </si>
  <si>
    <t>Year 2</t>
  </si>
  <si>
    <t>Year 3</t>
  </si>
  <si>
    <t>Year 4</t>
  </si>
  <si>
    <t>Year 5</t>
  </si>
  <si>
    <t>Year 6</t>
  </si>
  <si>
    <t>Year 7</t>
  </si>
  <si>
    <t>Year 8</t>
  </si>
  <si>
    <t>Year 9</t>
  </si>
  <si>
    <t>Year 10</t>
  </si>
  <si>
    <t>Remaining BTC Yield %</t>
  </si>
  <si>
    <t>Cumulative BTC Yield %</t>
  </si>
  <si>
    <t>Annual BTC Yield %</t>
  </si>
  <si>
    <t>Bitcoin Growth Yield (BiGY)</t>
  </si>
  <si>
    <t>Bitcoin Transaction Yield (BiTY)</t>
  </si>
  <si>
    <t>Total Yield</t>
  </si>
  <si>
    <t>Annual</t>
  </si>
  <si>
    <t>Bitcoin</t>
  </si>
  <si>
    <t>Test Case</t>
  </si>
  <si>
    <t>Annual Average</t>
  </si>
  <si>
    <t>Bitcoin Compound Annual Growth Rate Calculator</t>
  </si>
  <si>
    <t>Start Price</t>
  </si>
  <si>
    <t>Start Date</t>
  </si>
  <si>
    <t>End Price</t>
  </si>
  <si>
    <t>End Date</t>
  </si>
  <si>
    <t>Bitcoin Yield Estimate Variables</t>
  </si>
  <si>
    <t>Compound Annual Growth Rate</t>
  </si>
  <si>
    <t>Bitcoin Compound Annual Growth Rate (CAGR)</t>
  </si>
  <si>
    <t>Annual Average BTC Yield %</t>
  </si>
  <si>
    <t>BTC</t>
  </si>
  <si>
    <t>USD</t>
  </si>
  <si>
    <t>SR USD Comp.</t>
  </si>
  <si>
    <t>USD
Compounded</t>
  </si>
  <si>
    <t>USD
Simple</t>
  </si>
  <si>
    <t>SP BiGY BTC</t>
  </si>
  <si>
    <t>SP Total BTC</t>
  </si>
  <si>
    <t>Annual Avg. %</t>
  </si>
  <si>
    <t>Annual Avg.</t>
  </si>
  <si>
    <t>Cumulative</t>
  </si>
  <si>
    <t>Cumulative %</t>
  </si>
  <si>
    <t>Annual %</t>
  </si>
  <si>
    <t>Annual Average %</t>
  </si>
  <si>
    <t>Test Case Annual</t>
  </si>
  <si>
    <t>Test Case Cumulative</t>
  </si>
  <si>
    <t>Test Case Annual Average</t>
  </si>
  <si>
    <t>Price</t>
  </si>
  <si>
    <t>Marketcap</t>
  </si>
  <si>
    <t>Unit of Account</t>
  </si>
  <si>
    <t>Measure</t>
  </si>
  <si>
    <t>Yield Estimate Calculator</t>
  </si>
  <si>
    <t>Bitcoin TVL</t>
  </si>
  <si>
    <t>BTC Measure</t>
  </si>
  <si>
    <t>BTC TVL</t>
  </si>
  <si>
    <t>Bitcoin Yield Estimate 10 Year Burndown Summary</t>
  </si>
  <si>
    <t>Bitcoin Loan Yield (BiLY)</t>
  </si>
  <si>
    <t>SP BiTY BTC</t>
  </si>
  <si>
    <t>Annual BiTY %</t>
  </si>
  <si>
    <t>SP Loan-to-Value %</t>
  </si>
  <si>
    <t>Total Annual %</t>
  </si>
  <si>
    <t>Total Annual Average %</t>
  </si>
  <si>
    <t>Bitcoin Investor</t>
  </si>
  <si>
    <t>Fiat Investor</t>
  </si>
  <si>
    <t>Service Provider</t>
  </si>
  <si>
    <t>Bond/Pref-to-Value %</t>
  </si>
  <si>
    <t>Loan-to-Value %</t>
  </si>
  <si>
    <t>Stable Provider</t>
  </si>
  <si>
    <t>Stable Receiver</t>
  </si>
  <si>
    <t>High-Interest Debt</t>
  </si>
  <si>
    <t>Low-Interest Debt</t>
  </si>
  <si>
    <t>Service</t>
  </si>
  <si>
    <t>BTC Principal %</t>
  </si>
  <si>
    <t>BTC Debt %</t>
  </si>
  <si>
    <t>Total Down Payment</t>
  </si>
  <si>
    <t>Total Debt</t>
  </si>
  <si>
    <t>BTC Total</t>
  </si>
  <si>
    <t>BTC Principal</t>
  </si>
  <si>
    <t>BTC Bond/Pref</t>
  </si>
  <si>
    <t>BTC Loan</t>
  </si>
  <si>
    <t>Debt-to-Value %</t>
  </si>
  <si>
    <t>N/A</t>
  </si>
  <si>
    <t>Annual Comp. %</t>
  </si>
  <si>
    <t>Cumulative Comp. %</t>
  </si>
  <si>
    <t>Total Debt-to-Value</t>
  </si>
  <si>
    <r>
      <t xml:space="preserve">Bitcoin Lightning Mortgage
</t>
    </r>
    <r>
      <rPr>
        <sz val="11"/>
        <color theme="1"/>
        <rFont val="Aptos Display"/>
        <family val="2"/>
        <scheme val="major"/>
      </rPr>
      <t>Bitcoin collateral with price drawdown liquidation protection for leveraged Bitcoin growth and Lightning transaction exposure</t>
    </r>
  </si>
  <si>
    <t>Bitcoin Long 2X</t>
  </si>
  <si>
    <t>Bitcoin Long 2.5X</t>
  </si>
  <si>
    <t>Bitcoin Long 3X</t>
  </si>
  <si>
    <t>Bitcoin Long 3.5X</t>
  </si>
  <si>
    <t>Bitcoin Long 4X</t>
  </si>
  <si>
    <t>Bitcoin Long 4.5X</t>
  </si>
  <si>
    <t>Bitcoin Long 5X</t>
  </si>
  <si>
    <t>Fiat per annum paid monthly</t>
  </si>
  <si>
    <t>Fiat per annum paid at maturity</t>
  </si>
  <si>
    <t>BTC per annum paid monthly</t>
  </si>
  <si>
    <t>CredLit - Bitcoin Lightning Credit Derivatives</t>
  </si>
  <si>
    <t>20K</t>
  </si>
  <si>
    <t>400K</t>
  </si>
  <si>
    <t>1M</t>
  </si>
  <si>
    <t>Bitcoin Lightning
Total Value Locked</t>
  </si>
  <si>
    <t>5 Year Annual Average</t>
  </si>
  <si>
    <t>5 Year Cumulative Total</t>
  </si>
  <si>
    <t>Bitcoin yield collection and distribution service</t>
  </si>
  <si>
    <t>X: @KyleHutch_</t>
  </si>
  <si>
    <t>* Ranges are estimated from 5 year averages of Bitcoin Growth Yield (BTC CAGR) between 20% and 40% and Bitcoin Transaction Yield at 1% (Lightning Network routing fees that gradually depreciate due to loan interest payment withdrawals)</t>
  </si>
  <si>
    <t>Feature</t>
  </si>
  <si>
    <t>Concentrated</t>
  </si>
  <si>
    <t>Distributed</t>
  </si>
  <si>
    <t>Capital Provisioning</t>
  </si>
  <si>
    <t>Capital Risk</t>
  </si>
  <si>
    <t>Common Shareholders</t>
  </si>
  <si>
    <t>Capital Providers</t>
  </si>
  <si>
    <t>Bitcoin Yield Distribution</t>
  </si>
  <si>
    <t>None</t>
  </si>
  <si>
    <t>Bitcoin-Denominated Service Fees</t>
  </si>
  <si>
    <t>Centralized and Permissioned</t>
  </si>
  <si>
    <t>Decentralized and Permissionless</t>
  </si>
  <si>
    <t>Traditional Finance</t>
  </si>
  <si>
    <t>Service Revenue</t>
  </si>
  <si>
    <t>Service Infrastructure</t>
  </si>
  <si>
    <t>1X = 1 BTC buy adds 1 BTC to TVL</t>
  </si>
  <si>
    <t>Bitcoin Treasury 2.0</t>
  </si>
  <si>
    <t>Treasury Model</t>
  </si>
  <si>
    <t>Bitcoin Total Value Locked
Growth Rate</t>
  </si>
  <si>
    <t>Credit Obligation
Funding Strategy</t>
  </si>
  <si>
    <t>Bitcoin Growth Yield is the Bitcoin Compound Annual Growth Rate and Bitcoin Transaction Yield is the Lightning Routing Fees obtained from the entire liquidity position of credit and capital.
Capital Providers receive 85% of the Bitcoin Yield while the Service Provider receives the remaining 15% of the Bitcoin Yield. Fiat-denominated credit obligations are then deducted from the Capital Providers Bitcoin Yield and paid thus eliminating the need to dilute common shareholders.</t>
  </si>
  <si>
    <t>A global permissionless, decentralized and distributed strategy for ultra-high yields using leveraged bitcoin growth and lightning transaction fee exposure</t>
  </si>
  <si>
    <t>Bitcoin Treasury 1.0, 1.5, 2.0</t>
  </si>
  <si>
    <t>Digital Credit 2.0</t>
  </si>
  <si>
    <t>Digital Credit 1.0</t>
  </si>
  <si>
    <t>A distributed approach enables many different bitcoin volatility risk profiles between individuals. Anyone can opt-out providing capital at any time if the bitcoin price underperforms beyond their comfort level however with built-in bitcoin price drawdown liquidation protection only credit obligations are required to maintain the capital position.</t>
  </si>
  <si>
    <t>Bitcoin TVL is increased at a faster rate due to the decentralized capital participation model. A BTC &amp; LN Long 2X position commands a double growth rate increase to the purchased bitcoin while a BTC &amp; LN Long 3X position commands a 50% growth rate increase to the purchased bitcoin due to the reduction of capital.</t>
  </si>
  <si>
    <t>While there remains a small overhead of credit-based products built using Traditional Finance such as bonds, preferred shares, and loans the majority of the effort is bitcoinizing those Real World Liabilities (RWL) using bitcoin-backed products and services on the Lightning Network with Lightning Stable Channels as a mechanism to balance bitcoin stable to fiat with bitcoin volatile using leverage.</t>
  </si>
  <si>
    <t>Bitcoiners can permissionlessly provide bitcoin capital to global credit markets and earn true bitcoin yield by participating in the worldwide bitcoin credit market revolution. An example of the power in decentralized and distributed capital means that individuals in the United States can effortlessly provide capital to credit instruments created in Europe.</t>
  </si>
  <si>
    <t>Streaming Finance
using the Bitcoin Lightning Network</t>
  </si>
  <si>
    <t>Explainer</t>
  </si>
  <si>
    <t>2X = 1 BTC buy adds 2 BTC to TVL
3X = 1 BTC buy adds 1.5 BTC to TVL</t>
  </si>
  <si>
    <t>Bitcoin Treasury 2.0 (BT 2.0) is implemented by Bitcoin-native companies with laser focus on bitcoin yield strategies to earn bitcoin revenue instead of through common share dilution.</t>
  </si>
  <si>
    <t>Bitcoin Lightning Credit Derivatives
A permissionless, decentralized and distributed strategy for ultra-high yields using leveraged bitcoin growth and lightning transaction fee exposure</t>
  </si>
  <si>
    <t>Annual ETF Fee</t>
  </si>
  <si>
    <t>Annual Loan Fee</t>
  </si>
  <si>
    <t>Annual BiGY %</t>
  </si>
  <si>
    <r>
      <t xml:space="preserve">Lightning Bank 5 Year Revenue Summary
</t>
    </r>
    <r>
      <rPr>
        <sz val="11"/>
        <rFont val="Aptos Display"/>
        <family val="2"/>
        <scheme val="major"/>
      </rPr>
      <t>TVL = Total Value Locked</t>
    </r>
  </si>
  <si>
    <r>
      <t xml:space="preserve">Bitcoin Yield Estimate 5 Year Summary
</t>
    </r>
    <r>
      <rPr>
        <sz val="11"/>
        <rFont val="Aptos Display"/>
        <family val="2"/>
        <scheme val="major"/>
      </rPr>
      <t>BiTY = Bitcoin Transaction Yield
BiGY = Bitcoin Growth Yield (CAGR)
BiLY = Bitcoin Loan Yield</t>
    </r>
  </si>
  <si>
    <t>Stable Receiver / Fiat Lender</t>
  </si>
  <si>
    <t>Stable Provider / Bitcoin Borrower</t>
  </si>
  <si>
    <t>Stable Balancer / Lightning Service Provider</t>
  </si>
  <si>
    <t>SR Annual ETF USD %</t>
  </si>
  <si>
    <t>SB Annual ETF USD %</t>
  </si>
  <si>
    <t>SB Annual Loan %</t>
  </si>
  <si>
    <r>
      <t xml:space="preserve">Bitcoin Yield Estimate Variables
</t>
    </r>
    <r>
      <rPr>
        <sz val="11"/>
        <rFont val="Aptos Display"/>
        <family val="2"/>
        <scheme val="major"/>
      </rPr>
      <t>SR = Stable Receiver
SB = Stable Balancer
SP = Stable Provider</t>
    </r>
  </si>
  <si>
    <t>SP BiLY SB BTC</t>
  </si>
  <si>
    <t>SP BiLY SR BTC</t>
  </si>
  <si>
    <t>Loan Annual %</t>
  </si>
  <si>
    <t>Loan Annual Avg. %</t>
  </si>
  <si>
    <t>ETF Annual Average %</t>
  </si>
  <si>
    <t>ETF Annual %</t>
  </si>
  <si>
    <t>ETF Remaining %</t>
  </si>
  <si>
    <t>ETF Cumulative %</t>
  </si>
  <si>
    <t>Lightning Service Provider</t>
  </si>
  <si>
    <t>aa</t>
  </si>
  <si>
    <t>Bitcoin Lightning Credit Derivatives</t>
  </si>
  <si>
    <t>Custodial bitcoin with fiat price stability and fixed income</t>
  </si>
  <si>
    <t>A choice of non-custodial or custodial bitcoin collateral with price drawdown liquidation protection for leveraged Bitcoin growth and Lightning Network transaction exposure</t>
  </si>
  <si>
    <t>A global, permissionless, decentralized and distributed strategy for ultra-high yields using leveraged Bitcoin growth and Lightning Network transaction fee exposure</t>
  </si>
  <si>
    <t>ETF, Bond, Preferred Share
Immediate Bitcoin Sell</t>
  </si>
  <si>
    <t>ETF, Bond, Preferred Share
5 Year Compounded Bitcoin Sell</t>
  </si>
  <si>
    <t>Standard Securities</t>
  </si>
  <si>
    <t>Premium Securities</t>
  </si>
  <si>
    <r>
      <t xml:space="preserve">A M P L I F Y
Y O U R
</t>
    </r>
    <r>
      <rPr>
        <sz val="22"/>
        <color rgb="FFFFA500"/>
        <rFont val="Aptos Narrow"/>
        <family val="2"/>
        <scheme val="minor"/>
      </rPr>
      <t>B I T C O I N</t>
    </r>
  </si>
  <si>
    <t>100% Securities-To-Value
0% Loan-To-Value</t>
  </si>
  <si>
    <t>100% Securities-To-Value
50% Loan-To-Value</t>
  </si>
  <si>
    <t>100% Securities-To-Value
100% Loan-To-Value</t>
  </si>
  <si>
    <t>100% Securities-To-Value
150% Loan-To-Value</t>
  </si>
  <si>
    <t>100% Securities-To-Value
200% Loan-To-Value</t>
  </si>
  <si>
    <t>100% Securities-To-Value
250% Loan-To-Value</t>
  </si>
  <si>
    <t>100% Securities-To-Value
300% Loan-To-Value</t>
  </si>
  <si>
    <r>
      <rPr>
        <sz val="18"/>
        <color rgb="FF1F9BFD"/>
        <rFont val="Aptos Narrow"/>
        <family val="2"/>
        <scheme val="minor"/>
      </rPr>
      <t>L I T E</t>
    </r>
    <r>
      <rPr>
        <sz val="20"/>
        <color rgb="FF1F9BFD"/>
        <rFont val="Aptos Narrow"/>
        <family val="2"/>
        <scheme val="minor"/>
      </rPr>
      <t xml:space="preserve">
</t>
    </r>
    <r>
      <rPr>
        <sz val="12"/>
        <color rgb="FFFFA500"/>
        <rFont val="Aptos Narrow"/>
        <family val="2"/>
        <scheme val="minor"/>
      </rPr>
      <t>C H A N N E L</t>
    </r>
  </si>
  <si>
    <r>
      <rPr>
        <sz val="18"/>
        <color rgb="FF1F9BFD"/>
        <rFont val="Aptos Narrow"/>
        <family val="2"/>
        <scheme val="minor"/>
      </rPr>
      <t>B A S E</t>
    </r>
    <r>
      <rPr>
        <sz val="20"/>
        <color rgb="FF1F9BFD"/>
        <rFont val="Aptos Narrow"/>
        <family val="2"/>
        <scheme val="minor"/>
      </rPr>
      <t xml:space="preserve">
</t>
    </r>
    <r>
      <rPr>
        <sz val="12"/>
        <color rgb="FFFFA500"/>
        <rFont val="Aptos Narrow"/>
        <family val="2"/>
        <scheme val="minor"/>
      </rPr>
      <t>C H A N N E L</t>
    </r>
  </si>
  <si>
    <r>
      <rPr>
        <sz val="18"/>
        <color rgb="FF1F9BFD"/>
        <rFont val="Aptos Narrow"/>
        <family val="2"/>
        <scheme val="minor"/>
      </rPr>
      <t>S U P E R</t>
    </r>
    <r>
      <rPr>
        <sz val="24"/>
        <color rgb="FF1F9BFD"/>
        <rFont val="Aptos Narrow"/>
        <family val="2"/>
        <scheme val="minor"/>
      </rPr>
      <t xml:space="preserve">
</t>
    </r>
    <r>
      <rPr>
        <sz val="12"/>
        <color rgb="FFFFA500"/>
        <rFont val="Aptos Narrow"/>
        <family val="2"/>
        <scheme val="minor"/>
      </rPr>
      <t>C H A N N E L</t>
    </r>
  </si>
  <si>
    <r>
      <rPr>
        <sz val="18"/>
        <color rgb="FF1F9BFD"/>
        <rFont val="Aptos Narrow"/>
        <family val="2"/>
        <scheme val="minor"/>
      </rPr>
      <t>H Y P E R</t>
    </r>
    <r>
      <rPr>
        <sz val="24"/>
        <color rgb="FF1F9BFD"/>
        <rFont val="Aptos Narrow"/>
        <family val="2"/>
        <scheme val="minor"/>
      </rPr>
      <t xml:space="preserve">
</t>
    </r>
    <r>
      <rPr>
        <sz val="12"/>
        <color rgb="FFFFA500"/>
        <rFont val="Aptos Narrow"/>
        <family val="2"/>
        <scheme val="minor"/>
      </rPr>
      <t>C H A N N E L</t>
    </r>
  </si>
  <si>
    <r>
      <rPr>
        <sz val="18"/>
        <color rgb="FF1F9BFD"/>
        <rFont val="Aptos Narrow"/>
        <family val="2"/>
        <scheme val="minor"/>
      </rPr>
      <t>U L T R A</t>
    </r>
    <r>
      <rPr>
        <sz val="24"/>
        <color rgb="FF1F9BFD"/>
        <rFont val="Aptos Narrow"/>
        <family val="2"/>
        <scheme val="minor"/>
      </rPr>
      <t xml:space="preserve">
</t>
    </r>
    <r>
      <rPr>
        <sz val="12"/>
        <color rgb="FFFFA500"/>
        <rFont val="Aptos Narrow"/>
        <family val="2"/>
        <scheme val="minor"/>
      </rPr>
      <t>C H A N N E L</t>
    </r>
  </si>
  <si>
    <r>
      <t xml:space="preserve">Loan Service Fee
</t>
    </r>
    <r>
      <rPr>
        <sz val="11"/>
        <color rgb="FF719C59"/>
        <rFont val="Aptos Narrow"/>
        <family val="2"/>
        <scheme val="minor"/>
      </rPr>
      <t>Fiat per annum paid monthly</t>
    </r>
  </si>
  <si>
    <r>
      <t xml:space="preserve">Securities Service Fee
</t>
    </r>
    <r>
      <rPr>
        <sz val="11"/>
        <color rgb="FF719C59"/>
        <rFont val="Aptos Narrow"/>
        <family val="2"/>
        <scheme val="minor"/>
      </rPr>
      <t>Fiat per annum paid monthly</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</si>
</sst>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quot;$&quot;###0.00,,&quot; M&quot;"/>
    <numFmt numFmtId="165" formatCode="&quot;$&quot;#,##0,&quot; K&quot;"/>
    <numFmt numFmtId="166" formatCode="&quot;$&quot;###0.00,,,,&quot; T&quot;"/>
    <numFmt numFmtId="167" formatCode="&quot;$&quot;#,##0.00"/>
    <numFmt numFmtId="168" formatCode="#,##0,&quot; K&quot;"/>
    <numFmt numFmtId="169" formatCode="###0.0,,&quot; M&quot;"/>
    <numFmt numFmtId="170" formatCode="&quot;$&quot;###0.00,,,&quot; B&quot;"/>
  </numFmts>
  <fonts count="38" x14ac:knownFonts="1">
    <font>
      <sz val="11"/>
      <color theme="1"/>
      <name val="Aptos Narrow"/>
      <family val="2"/>
      <scheme val="minor"/>
    </font>
    <font>
      <sz val="11"/>
      <color theme="1"/>
      <name val="Aptos Display"/>
      <family val="2"/>
      <scheme val="major"/>
    </font>
    <font>
      <sz val="11"/>
      <color theme="0"/>
      <name val="Aptos Display"/>
      <family val="2"/>
      <scheme val="major"/>
    </font>
    <font>
      <sz val="11"/>
      <name val="Aptos Display"/>
      <family val="2"/>
      <scheme val="major"/>
    </font>
    <font>
      <b/>
      <sz val="11"/>
      <color theme="1"/>
      <name val="Aptos Display"/>
      <family val="2"/>
      <scheme val="major"/>
    </font>
    <font>
      <b/>
      <sz val="11"/>
      <name val="Aptos Display"/>
      <family val="2"/>
      <scheme val="major"/>
    </font>
    <font>
      <sz val="12"/>
      <color theme="0"/>
      <name val="Aptos Display"/>
      <family val="2"/>
      <scheme val="major"/>
    </font>
    <font>
      <sz val="11"/>
      <color rgb="FF006100"/>
      <name val="Aptos Narrow"/>
      <family val="2"/>
      <scheme val="minor"/>
    </font>
    <font>
      <b/>
      <sz val="11"/>
      <color rgb="FF006100"/>
      <name val="Aptos Narrow"/>
      <family val="2"/>
      <scheme val="minor"/>
    </font>
    <font>
      <sz val="18"/>
      <color theme="1"/>
      <name val="Aptos Display"/>
      <family val="2"/>
      <scheme val="major"/>
    </font>
    <font>
      <sz val="12"/>
      <color theme="0"/>
      <name val="Aptos Narrow"/>
      <family val="2"/>
      <scheme val="minor"/>
    </font>
    <font>
      <sz val="16"/>
      <color rgb="FF1F9BFD"/>
      <name val="Aptos Narrow"/>
      <family val="2"/>
      <scheme val="minor"/>
    </font>
    <font>
      <sz val="16"/>
      <color theme="0"/>
      <name val="Aptos Narrow"/>
      <family val="2"/>
      <scheme val="minor"/>
    </font>
    <font>
      <sz val="14"/>
      <color rgb="FF719C59"/>
      <name val="Aptos Narrow"/>
      <family val="2"/>
      <scheme val="minor"/>
    </font>
    <font>
      <sz val="16"/>
      <color rgb="FF719C59"/>
      <name val="Aptos Narrow"/>
      <family val="2"/>
      <scheme val="minor"/>
    </font>
    <font>
      <sz val="11"/>
      <color theme="0" tint="-0.14999847407452621"/>
      <name val="Aptos Narrow"/>
      <family val="2"/>
      <scheme val="minor"/>
    </font>
    <font>
      <sz val="14"/>
      <color theme="0" tint="-0.14999847407452621"/>
      <name val="Aptos Narrow"/>
      <family val="2"/>
      <scheme val="minor"/>
    </font>
    <font>
      <sz val="12"/>
      <color theme="0" tint="-0.14999847407452621"/>
      <name val="Aptos Narrow"/>
      <family val="2"/>
      <scheme val="minor"/>
    </font>
    <font>
      <sz val="14"/>
      <color rgb="FFFFA500"/>
      <name val="Aptos Narrow"/>
      <family val="2"/>
      <scheme val="minor"/>
    </font>
    <font>
      <sz val="11"/>
      <color rgb="FFFFA500"/>
      <name val="Aptos Narrow"/>
      <family val="2"/>
      <scheme val="minor"/>
    </font>
    <font>
      <sz val="11"/>
      <color rgb="FF719C59"/>
      <name val="Aptos Narrow"/>
      <family val="2"/>
      <scheme val="minor"/>
    </font>
    <font>
      <sz val="16"/>
      <color rgb="FFFFA500"/>
      <name val="Aptos Narrow"/>
      <family val="2"/>
      <scheme val="minor"/>
    </font>
    <font>
      <sz val="22"/>
      <color theme="0"/>
      <name val="Aptos Narrow"/>
      <family val="2"/>
      <scheme val="minor"/>
    </font>
    <font>
      <sz val="22"/>
      <color rgb="FF1F9BFD"/>
      <name val="Aptos Narrow"/>
      <family val="2"/>
      <scheme val="minor"/>
    </font>
    <font>
      <sz val="16"/>
      <color theme="0" tint="-0.14999847407452621"/>
      <name val="Aptos Narrow"/>
      <family val="2"/>
      <scheme val="minor"/>
    </font>
    <font>
      <sz val="24"/>
      <color rgb="FF1F9BFD"/>
      <name val="Aptos Narrow"/>
      <family val="2"/>
      <scheme val="minor"/>
    </font>
    <font>
      <sz val="14"/>
      <color theme="0"/>
      <name val="Aptos Narrow"/>
      <family val="2"/>
      <scheme val="minor"/>
    </font>
    <font>
      <sz val="18"/>
      <color rgb="FF719C59"/>
      <name val="Aptos Narrow"/>
      <family val="2"/>
      <scheme val="minor"/>
    </font>
    <font>
      <sz val="18"/>
      <color rgb="FFFFA500"/>
      <name val="Aptos Narrow"/>
      <family val="2"/>
      <scheme val="minor"/>
    </font>
    <font>
      <sz val="14"/>
      <color rgb="FF1F9BFD"/>
      <name val="Aptos Narrow"/>
      <family val="2"/>
      <scheme val="minor"/>
    </font>
    <font>
      <sz val="8"/>
      <name val="Aptos Narrow"/>
      <family val="2"/>
      <scheme val="minor"/>
    </font>
    <font>
      <sz val="16"/>
      <color rgb="FFCCCCCC"/>
      <name val="Aptos Narrow"/>
      <family val="2"/>
      <scheme val="minor"/>
    </font>
    <font>
      <sz val="16"/>
      <color theme="0" tint="-0.34998626667073579"/>
      <name val="Aptos Narrow"/>
      <family val="2"/>
      <scheme val="minor"/>
    </font>
    <font>
      <sz val="18"/>
      <color rgb="FF1F9BFD"/>
      <name val="Aptos Narrow"/>
      <family val="2"/>
      <scheme val="minor"/>
    </font>
    <font>
      <sz val="18"/>
      <color rgb="FFCCCCCC"/>
      <name val="Aptos Narrow"/>
      <family val="2"/>
      <scheme val="minor"/>
    </font>
    <font>
      <sz val="20"/>
      <color rgb="FF1F9BFD"/>
      <name val="Aptos Narrow"/>
      <family val="2"/>
      <scheme val="minor"/>
    </font>
    <font>
      <sz val="22"/>
      <color rgb="FFFFA500"/>
      <name val="Aptos Narrow"/>
      <family val="2"/>
      <scheme val="minor"/>
    </font>
    <font>
      <sz val="12"/>
      <color rgb="FFFFA500"/>
      <name val="Aptos Narrow"/>
      <family val="2"/>
      <scheme val="minor"/>
    </font>
  </fonts>
  <fills count="15">
    <fill>
      <patternFill patternType="none"/>
    </fill>
    <fill>
      <patternFill patternType="gray125"/>
    </fill>
    <fill>
      <patternFill patternType="solid">
        <fgColor theme="4"/>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rgb="FFF5DAA9"/>
        <bgColor indexed="64"/>
      </patternFill>
    </fill>
    <fill>
      <patternFill patternType="solid">
        <fgColor theme="0"/>
        <bgColor indexed="64"/>
      </patternFill>
    </fill>
    <fill>
      <patternFill patternType="solid">
        <fgColor theme="9" tint="0.79998168889431442"/>
        <bgColor indexed="64"/>
      </patternFill>
    </fill>
    <fill>
      <patternFill patternType="solid">
        <fgColor theme="5" tint="0.39997558519241921"/>
        <bgColor indexed="64"/>
      </patternFill>
    </fill>
    <fill>
      <patternFill patternType="solid">
        <fgColor theme="0" tint="-4.9989318521683403E-2"/>
        <bgColor indexed="64"/>
      </patternFill>
    </fill>
    <fill>
      <patternFill patternType="solid">
        <fgColor theme="3" tint="0.89999084444715716"/>
        <bgColor indexed="64"/>
      </patternFill>
    </fill>
    <fill>
      <patternFill patternType="solid">
        <fgColor rgb="FFC6EFCE"/>
      </patternFill>
    </fill>
    <fill>
      <patternFill patternType="solid">
        <fgColor theme="5" tint="0.59999389629810485"/>
        <bgColor indexed="64"/>
      </patternFill>
    </fill>
    <fill>
      <patternFill patternType="solid">
        <fgColor theme="0" tint="-0.14999847407452621"/>
        <bgColor indexed="64"/>
      </patternFill>
    </fill>
    <fill>
      <patternFill patternType="solid">
        <fgColor theme="1"/>
        <bgColor indexed="64"/>
      </patternFill>
    </fill>
  </fills>
  <borders count="40">
    <border>
      <left/>
      <right/>
      <top/>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theme="0"/>
      </left>
      <right style="thin">
        <color theme="0"/>
      </right>
      <top/>
      <bottom style="thin">
        <color theme="0"/>
      </bottom>
      <diagonal/>
    </border>
    <border>
      <left style="thin">
        <color theme="0"/>
      </left>
      <right style="thin">
        <color theme="0"/>
      </right>
      <top/>
      <bottom/>
      <diagonal/>
    </border>
    <border>
      <left/>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style="thin">
        <color theme="0"/>
      </top>
      <bottom style="thin">
        <color theme="0"/>
      </bottom>
      <diagonal/>
    </border>
    <border>
      <left style="thin">
        <color theme="0"/>
      </left>
      <right/>
      <top/>
      <bottom/>
      <diagonal/>
    </border>
    <border>
      <left/>
      <right/>
      <top style="thin">
        <color indexed="64"/>
      </top>
      <bottom style="thin">
        <color indexed="64"/>
      </bottom>
      <diagonal/>
    </border>
    <border>
      <left/>
      <right/>
      <top/>
      <bottom style="thin">
        <color indexed="64"/>
      </bottom>
      <diagonal/>
    </border>
    <border>
      <left style="thin">
        <color theme="0"/>
      </left>
      <right style="thin">
        <color theme="0"/>
      </right>
      <top style="thin">
        <color indexed="64"/>
      </top>
      <bottom style="thin">
        <color indexed="64"/>
      </bottom>
      <diagonal/>
    </border>
    <border>
      <left style="thin">
        <color theme="0"/>
      </left>
      <right/>
      <top style="thin">
        <color indexed="64"/>
      </top>
      <bottom style="thin">
        <color indexed="64"/>
      </bottom>
      <diagonal/>
    </border>
    <border>
      <left style="thin">
        <color theme="0"/>
      </left>
      <right style="thin">
        <color theme="0"/>
      </right>
      <top style="thin">
        <color indexed="64"/>
      </top>
      <bottom/>
      <diagonal/>
    </border>
    <border>
      <left style="thin">
        <color theme="0"/>
      </left>
      <right style="thin">
        <color theme="0"/>
      </right>
      <top/>
      <bottom style="thin">
        <color indexed="64"/>
      </bottom>
      <diagonal/>
    </border>
    <border>
      <left style="thin">
        <color theme="0"/>
      </left>
      <right/>
      <top style="thin">
        <color indexed="64"/>
      </top>
      <bottom/>
      <diagonal/>
    </border>
    <border>
      <left style="thin">
        <color theme="0"/>
      </left>
      <right/>
      <top/>
      <bottom style="thin">
        <color indexed="64"/>
      </bottom>
      <diagonal/>
    </border>
    <border>
      <left/>
      <right/>
      <top style="thin">
        <color theme="0"/>
      </top>
      <bottom/>
      <diagonal/>
    </border>
    <border>
      <left style="thin">
        <color theme="0"/>
      </left>
      <right/>
      <top style="thin">
        <color theme="0"/>
      </top>
      <bottom/>
      <diagonal/>
    </border>
    <border>
      <left/>
      <right style="thin">
        <color theme="0"/>
      </right>
      <top/>
      <bottom style="thin">
        <color indexed="64"/>
      </bottom>
      <diagonal/>
    </border>
    <border>
      <left/>
      <right/>
      <top style="thin">
        <color theme="1" tint="0.34998626667073579"/>
      </top>
      <bottom style="thin">
        <color theme="1" tint="0.34998626667073579"/>
      </bottom>
      <diagonal/>
    </border>
    <border>
      <left/>
      <right style="thin">
        <color theme="0"/>
      </right>
      <top style="thin">
        <color theme="1" tint="0.34998626667073579"/>
      </top>
      <bottom style="thin">
        <color theme="1" tint="0.34998626667073579"/>
      </bottom>
      <diagonal/>
    </border>
    <border>
      <left style="thin">
        <color theme="0"/>
      </left>
      <right style="thin">
        <color theme="0"/>
      </right>
      <top style="thin">
        <color theme="1" tint="0.34998626667073579"/>
      </top>
      <bottom style="thin">
        <color theme="1" tint="0.34998626667073579"/>
      </bottom>
      <diagonal/>
    </border>
    <border>
      <left style="thin">
        <color theme="0"/>
      </left>
      <right style="thin">
        <color theme="0"/>
      </right>
      <top/>
      <bottom style="thin">
        <color theme="1" tint="0.34998626667073579"/>
      </bottom>
      <diagonal/>
    </border>
    <border>
      <left style="thin">
        <color theme="0"/>
      </left>
      <right/>
      <top style="thin">
        <color theme="1" tint="0.34998626667073579"/>
      </top>
      <bottom style="thin">
        <color theme="1" tint="0.34998626667073579"/>
      </bottom>
      <diagonal/>
    </border>
    <border>
      <left style="thin">
        <color theme="0"/>
      </left>
      <right style="thin">
        <color theme="0"/>
      </right>
      <top style="thin">
        <color theme="0"/>
      </top>
      <bottom/>
      <diagonal/>
    </border>
    <border>
      <left style="thin">
        <color theme="0"/>
      </left>
      <right/>
      <top style="thin">
        <color theme="1" tint="0.34998626667073579"/>
      </top>
      <bottom/>
      <diagonal/>
    </border>
    <border>
      <left style="thin">
        <color theme="0"/>
      </left>
      <right/>
      <top/>
      <bottom style="thin">
        <color theme="1" tint="0.34998626667073579"/>
      </bottom>
      <diagonal/>
    </border>
    <border>
      <left/>
      <right/>
      <top style="thin">
        <color theme="1" tint="0.34998626667073579"/>
      </top>
      <bottom/>
      <diagonal/>
    </border>
    <border>
      <left/>
      <right style="thin">
        <color theme="0"/>
      </right>
      <top style="thin">
        <color theme="1" tint="0.34998626667073579"/>
      </top>
      <bottom/>
      <diagonal/>
    </border>
    <border>
      <left/>
      <right/>
      <top/>
      <bottom style="thin">
        <color theme="1" tint="0.34998626667073579"/>
      </bottom>
      <diagonal/>
    </border>
    <border>
      <left/>
      <right style="thin">
        <color theme="0"/>
      </right>
      <top/>
      <bottom style="thin">
        <color theme="1" tint="0.34998626667073579"/>
      </bottom>
      <diagonal/>
    </border>
    <border>
      <left/>
      <right/>
      <top style="thick">
        <color rgb="FF1F9BFD"/>
      </top>
      <bottom style="thick">
        <color rgb="FF1F9BFD"/>
      </bottom>
      <diagonal/>
    </border>
    <border>
      <left/>
      <right/>
      <top/>
      <bottom style="thick">
        <color rgb="FF1F9BFD"/>
      </bottom>
      <diagonal/>
    </border>
    <border>
      <left/>
      <right/>
      <top style="thick">
        <color rgb="FF1F9BFD"/>
      </top>
      <bottom/>
      <diagonal/>
    </border>
    <border>
      <left/>
      <right/>
      <top style="thick">
        <color rgb="FF1F9BFD"/>
      </top>
      <bottom style="medium">
        <color rgb="FF1F9BFD"/>
      </bottom>
      <diagonal/>
    </border>
    <border>
      <left/>
      <right/>
      <top style="medium">
        <color rgb="FF1F9BFD"/>
      </top>
      <bottom style="medium">
        <color rgb="FF1F9BFD"/>
      </bottom>
      <diagonal/>
    </border>
    <border>
      <left/>
      <right/>
      <top style="medium">
        <color rgb="FF1F9BFD"/>
      </top>
      <bottom/>
      <diagonal/>
    </border>
    <border>
      <left/>
      <right/>
      <top/>
      <bottom style="medium">
        <color rgb="FF1F9BFD"/>
      </bottom>
      <diagonal/>
    </border>
  </borders>
  <cellStyleXfs count="2">
    <xf numFmtId="0" fontId="0" fillId="0" borderId="0"/>
    <xf numFmtId="0" fontId="7" fillId="11" borderId="0" applyNumberFormat="0" applyBorder="0" applyAlignment="0" applyProtection="0"/>
  </cellStyleXfs>
  <cellXfs count="226">
    <xf numFmtId="0" fontId="0" fillId="0" borderId="0" xfId="0"/>
    <xf numFmtId="0" fontId="1" fillId="0" borderId="4" xfId="0" applyFont="1" applyBorder="1" applyAlignment="1">
      <alignment horizontal="left" vertical="center" indent="1"/>
    </xf>
    <xf numFmtId="0" fontId="1" fillId="0" borderId="0" xfId="0" applyFont="1" applyAlignment="1">
      <alignment horizontal="left" vertical="center" indent="1"/>
    </xf>
    <xf numFmtId="0" fontId="1" fillId="0" borderId="3" xfId="0" applyFont="1" applyBorder="1" applyAlignment="1">
      <alignment horizontal="left" vertical="center" indent="1"/>
    </xf>
    <xf numFmtId="0" fontId="1" fillId="0" borderId="5" xfId="0" applyFont="1" applyBorder="1" applyAlignment="1">
      <alignment horizontal="left" vertical="center" indent="1"/>
    </xf>
    <xf numFmtId="0" fontId="1" fillId="6" borderId="0" xfId="0" applyFont="1" applyFill="1" applyAlignment="1">
      <alignment horizontal="left" vertical="center" wrapText="1" indent="1"/>
    </xf>
    <xf numFmtId="10" fontId="4" fillId="6" borderId="6" xfId="0" applyNumberFormat="1" applyFont="1" applyFill="1" applyBorder="1" applyAlignment="1">
      <alignment horizontal="left" vertical="center" wrapText="1" indent="1"/>
    </xf>
    <xf numFmtId="10" fontId="4" fillId="6" borderId="5" xfId="0" applyNumberFormat="1" applyFont="1" applyFill="1" applyBorder="1" applyAlignment="1">
      <alignment horizontal="left" vertical="center" wrapText="1" indent="1"/>
    </xf>
    <xf numFmtId="0" fontId="1" fillId="0" borderId="1" xfId="0" applyFont="1" applyBorder="1" applyAlignment="1">
      <alignment horizontal="left" vertical="center" indent="1"/>
    </xf>
    <xf numFmtId="0" fontId="1" fillId="0" borderId="2" xfId="0" applyFont="1" applyBorder="1" applyAlignment="1">
      <alignment horizontal="left" vertical="center" indent="1"/>
    </xf>
    <xf numFmtId="164" fontId="1" fillId="0" borderId="3" xfId="0" applyNumberFormat="1" applyFont="1" applyBorder="1" applyAlignment="1">
      <alignment horizontal="left" vertical="center" indent="1"/>
    </xf>
    <xf numFmtId="0" fontId="1" fillId="0" borderId="8" xfId="0" applyFont="1" applyBorder="1" applyAlignment="1">
      <alignment horizontal="left" vertical="center" indent="1"/>
    </xf>
    <xf numFmtId="10" fontId="1" fillId="0" borderId="0" xfId="0" applyNumberFormat="1" applyFont="1" applyAlignment="1">
      <alignment horizontal="left" vertical="center" indent="1"/>
    </xf>
    <xf numFmtId="164" fontId="1" fillId="0" borderId="0" xfId="0" applyNumberFormat="1" applyFont="1" applyAlignment="1">
      <alignment horizontal="left" vertical="center" indent="1"/>
    </xf>
    <xf numFmtId="0" fontId="3" fillId="0" borderId="0" xfId="0" applyFont="1" applyAlignment="1">
      <alignment horizontal="left" vertical="center" indent="1"/>
    </xf>
    <xf numFmtId="0" fontId="5" fillId="5" borderId="10" xfId="0" applyFont="1" applyFill="1" applyBorder="1" applyAlignment="1">
      <alignment horizontal="left" vertical="center" indent="1"/>
    </xf>
    <xf numFmtId="10" fontId="5" fillId="5" borderId="10" xfId="0" applyNumberFormat="1" applyFont="1" applyFill="1" applyBorder="1" applyAlignment="1">
      <alignment horizontal="left" vertical="center" indent="1"/>
    </xf>
    <xf numFmtId="10" fontId="4" fillId="5" borderId="10" xfId="0" applyNumberFormat="1" applyFont="1" applyFill="1" applyBorder="1" applyAlignment="1">
      <alignment horizontal="left" vertical="center" indent="1"/>
    </xf>
    <xf numFmtId="0" fontId="3" fillId="0" borderId="10" xfId="0" applyFont="1" applyBorder="1" applyAlignment="1">
      <alignment horizontal="left" vertical="center" indent="1"/>
    </xf>
    <xf numFmtId="0" fontId="3" fillId="0" borderId="12" xfId="0" applyFont="1" applyBorder="1" applyAlignment="1">
      <alignment horizontal="left" vertical="center" indent="1"/>
    </xf>
    <xf numFmtId="4" fontId="1" fillId="0" borderId="12" xfId="0" applyNumberFormat="1" applyFont="1" applyBorder="1" applyAlignment="1">
      <alignment horizontal="left" vertical="center" indent="1"/>
    </xf>
    <xf numFmtId="164" fontId="1" fillId="0" borderId="12" xfId="0" applyNumberFormat="1" applyFont="1" applyBorder="1" applyAlignment="1">
      <alignment horizontal="left" vertical="center" indent="1"/>
    </xf>
    <xf numFmtId="164" fontId="1" fillId="6" borderId="12" xfId="0" applyNumberFormat="1" applyFont="1" applyFill="1" applyBorder="1" applyAlignment="1">
      <alignment horizontal="left" vertical="center" indent="1"/>
    </xf>
    <xf numFmtId="165" fontId="1" fillId="6" borderId="12" xfId="0" applyNumberFormat="1" applyFont="1" applyFill="1" applyBorder="1" applyAlignment="1">
      <alignment horizontal="left" vertical="center" indent="1"/>
    </xf>
    <xf numFmtId="165" fontId="1" fillId="0" borderId="12" xfId="0" applyNumberFormat="1" applyFont="1" applyBorder="1" applyAlignment="1">
      <alignment horizontal="left" vertical="center" indent="1"/>
    </xf>
    <xf numFmtId="166" fontId="1" fillId="0" borderId="12" xfId="0" applyNumberFormat="1" applyFont="1" applyBorder="1" applyAlignment="1">
      <alignment horizontal="left" vertical="center" indent="1"/>
    </xf>
    <xf numFmtId="10" fontId="3" fillId="0" borderId="12" xfId="0" applyNumberFormat="1" applyFont="1" applyBorder="1" applyAlignment="1">
      <alignment horizontal="left" vertical="center" indent="1"/>
    </xf>
    <xf numFmtId="3" fontId="1" fillId="0" borderId="12" xfId="0" applyNumberFormat="1" applyFont="1" applyBorder="1" applyAlignment="1">
      <alignment horizontal="left" vertical="center" indent="1"/>
    </xf>
    <xf numFmtId="3" fontId="4" fillId="8" borderId="12" xfId="0" applyNumberFormat="1" applyFont="1" applyFill="1" applyBorder="1" applyAlignment="1">
      <alignment horizontal="left" vertical="center" indent="1"/>
    </xf>
    <xf numFmtId="3" fontId="4" fillId="5" borderId="10" xfId="0" applyNumberFormat="1" applyFont="1" applyFill="1" applyBorder="1" applyAlignment="1">
      <alignment horizontal="left" vertical="center" indent="1"/>
    </xf>
    <xf numFmtId="3" fontId="4" fillId="8" borderId="10" xfId="0" applyNumberFormat="1" applyFont="1" applyFill="1" applyBorder="1" applyAlignment="1">
      <alignment horizontal="left" vertical="center" indent="1"/>
    </xf>
    <xf numFmtId="10" fontId="4" fillId="0" borderId="3" xfId="0" applyNumberFormat="1" applyFont="1" applyBorder="1" applyAlignment="1">
      <alignment horizontal="left" vertical="center" indent="1"/>
    </xf>
    <xf numFmtId="0" fontId="3" fillId="0" borderId="10" xfId="0" applyFont="1" applyBorder="1" applyAlignment="1">
      <alignment horizontal="left" vertical="center" wrapText="1" indent="1"/>
    </xf>
    <xf numFmtId="164" fontId="4" fillId="4" borderId="10" xfId="0" applyNumberFormat="1" applyFont="1" applyFill="1" applyBorder="1" applyAlignment="1">
      <alignment horizontal="left" vertical="center" wrapText="1" indent="1"/>
    </xf>
    <xf numFmtId="10" fontId="4" fillId="4" borderId="10" xfId="0" applyNumberFormat="1" applyFont="1" applyFill="1" applyBorder="1" applyAlignment="1">
      <alignment horizontal="left" vertical="center" wrapText="1" indent="1"/>
    </xf>
    <xf numFmtId="10" fontId="4" fillId="4" borderId="10" xfId="0" applyNumberFormat="1" applyFont="1" applyFill="1" applyBorder="1" applyAlignment="1">
      <alignment horizontal="left" vertical="center" indent="1"/>
    </xf>
    <xf numFmtId="10" fontId="5" fillId="4" borderId="10" xfId="0" applyNumberFormat="1" applyFont="1" applyFill="1" applyBorder="1" applyAlignment="1">
      <alignment horizontal="left" vertical="center" wrapText="1" indent="1"/>
    </xf>
    <xf numFmtId="0" fontId="4" fillId="0" borderId="2" xfId="0" applyFont="1" applyBorder="1" applyAlignment="1">
      <alignment horizontal="left" vertical="center" indent="1"/>
    </xf>
    <xf numFmtId="10" fontId="4" fillId="8" borderId="10" xfId="0" applyNumberFormat="1" applyFont="1" applyFill="1" applyBorder="1" applyAlignment="1">
      <alignment horizontal="left" vertical="center" indent="1"/>
    </xf>
    <xf numFmtId="10" fontId="4" fillId="4" borderId="11" xfId="0" applyNumberFormat="1" applyFont="1" applyFill="1" applyBorder="1" applyAlignment="1">
      <alignment horizontal="left" vertical="center" indent="1"/>
    </xf>
    <xf numFmtId="0" fontId="3" fillId="0" borderId="4" xfId="0" applyFont="1" applyBorder="1" applyAlignment="1">
      <alignment horizontal="left" vertical="center" indent="1"/>
    </xf>
    <xf numFmtId="10" fontId="4" fillId="8" borderId="11" xfId="0" applyNumberFormat="1" applyFont="1" applyFill="1" applyBorder="1" applyAlignment="1">
      <alignment horizontal="left" vertical="center" wrapText="1" indent="1"/>
    </xf>
    <xf numFmtId="3" fontId="4" fillId="8" borderId="11" xfId="0" applyNumberFormat="1" applyFont="1" applyFill="1" applyBorder="1" applyAlignment="1">
      <alignment horizontal="left" vertical="center" wrapText="1" indent="1"/>
    </xf>
    <xf numFmtId="0" fontId="2" fillId="0" borderId="4" xfId="0" applyFont="1" applyBorder="1" applyAlignment="1">
      <alignment horizontal="left" vertical="center" indent="1"/>
    </xf>
    <xf numFmtId="0" fontId="3" fillId="0" borderId="15" xfId="0" applyFont="1" applyBorder="1" applyAlignment="1">
      <alignment horizontal="left" vertical="center" indent="1"/>
    </xf>
    <xf numFmtId="0" fontId="1" fillId="0" borderId="12" xfId="0" applyFont="1" applyBorder="1" applyAlignment="1">
      <alignment horizontal="left" vertical="center" indent="1"/>
    </xf>
    <xf numFmtId="0" fontId="1" fillId="0" borderId="6" xfId="0" applyFont="1" applyBorder="1" applyAlignment="1">
      <alignment horizontal="left" vertical="center" indent="1"/>
    </xf>
    <xf numFmtId="164" fontId="1" fillId="0" borderId="22" xfId="0" applyNumberFormat="1" applyFont="1" applyBorder="1" applyAlignment="1">
      <alignment horizontal="left" vertical="center" indent="1"/>
    </xf>
    <xf numFmtId="164" fontId="1" fillId="0" borderId="23" xfId="0" applyNumberFormat="1" applyFont="1" applyBorder="1" applyAlignment="1">
      <alignment horizontal="left" vertical="center" indent="1"/>
    </xf>
    <xf numFmtId="166" fontId="1" fillId="0" borderId="22" xfId="0" applyNumberFormat="1" applyFont="1" applyBorder="1" applyAlignment="1">
      <alignment horizontal="left" vertical="center" indent="1"/>
    </xf>
    <xf numFmtId="166" fontId="1" fillId="0" borderId="23" xfId="0" applyNumberFormat="1" applyFont="1" applyBorder="1" applyAlignment="1">
      <alignment horizontal="left" vertical="center" indent="1"/>
    </xf>
    <xf numFmtId="10" fontId="5" fillId="5" borderId="21" xfId="0" applyNumberFormat="1" applyFont="1" applyFill="1" applyBorder="1" applyAlignment="1">
      <alignment horizontal="left" vertical="center" indent="1"/>
    </xf>
    <xf numFmtId="10" fontId="5" fillId="8" borderId="21" xfId="0" applyNumberFormat="1" applyFont="1" applyFill="1" applyBorder="1" applyAlignment="1">
      <alignment horizontal="left" vertical="center" indent="1"/>
    </xf>
    <xf numFmtId="10" fontId="1" fillId="0" borderId="22" xfId="0" applyNumberFormat="1" applyFont="1" applyBorder="1" applyAlignment="1">
      <alignment horizontal="left" vertical="center" indent="1"/>
    </xf>
    <xf numFmtId="10" fontId="1" fillId="0" borderId="23" xfId="0" applyNumberFormat="1" applyFont="1" applyBorder="1" applyAlignment="1">
      <alignment horizontal="left" vertical="center" indent="1"/>
    </xf>
    <xf numFmtId="10" fontId="3" fillId="0" borderId="23" xfId="0" applyNumberFormat="1" applyFont="1" applyBorder="1" applyAlignment="1">
      <alignment horizontal="left" vertical="center" indent="1"/>
    </xf>
    <xf numFmtId="0" fontId="3" fillId="0" borderId="23" xfId="0" applyFont="1" applyBorder="1" applyAlignment="1">
      <alignment horizontal="left" vertical="center" indent="1"/>
    </xf>
    <xf numFmtId="0" fontId="3" fillId="0" borderId="24" xfId="0" applyFont="1" applyBorder="1" applyAlignment="1">
      <alignment horizontal="left" vertical="center" indent="1"/>
    </xf>
    <xf numFmtId="0" fontId="5" fillId="5" borderId="25" xfId="0" applyFont="1" applyFill="1" applyBorder="1" applyAlignment="1">
      <alignment horizontal="left" vertical="center" indent="1"/>
    </xf>
    <xf numFmtId="0" fontId="3" fillId="0" borderId="12" xfId="0" applyFont="1" applyBorder="1" applyAlignment="1">
      <alignment horizontal="left" vertical="center" wrapText="1" indent="1"/>
    </xf>
    <xf numFmtId="10" fontId="4" fillId="7" borderId="12" xfId="0" applyNumberFormat="1" applyFont="1" applyFill="1" applyBorder="1" applyAlignment="1">
      <alignment vertical="center" wrapText="1"/>
    </xf>
    <xf numFmtId="10" fontId="4" fillId="6" borderId="12" xfId="0" applyNumberFormat="1" applyFont="1" applyFill="1" applyBorder="1" applyAlignment="1">
      <alignment horizontal="left" vertical="center" wrapText="1" indent="1"/>
    </xf>
    <xf numFmtId="10" fontId="4" fillId="6" borderId="0" xfId="0" applyNumberFormat="1" applyFont="1" applyFill="1" applyAlignment="1">
      <alignment horizontal="left" vertical="center" wrapText="1" indent="1"/>
    </xf>
    <xf numFmtId="0" fontId="1" fillId="0" borderId="26" xfId="0" applyFont="1" applyBorder="1" applyAlignment="1">
      <alignment horizontal="left" vertical="center" indent="1"/>
    </xf>
    <xf numFmtId="0" fontId="4" fillId="10" borderId="11" xfId="0" applyFont="1" applyFill="1" applyBorder="1" applyAlignment="1">
      <alignment horizontal="left" vertical="center" indent="1"/>
    </xf>
    <xf numFmtId="170" fontId="8" fillId="11" borderId="11" xfId="1" applyNumberFormat="1" applyFont="1" applyBorder="1" applyAlignment="1">
      <alignment horizontal="left" vertical="center" wrapText="1" indent="1"/>
    </xf>
    <xf numFmtId="0" fontId="3" fillId="0" borderId="13" xfId="0" applyFont="1" applyBorder="1" applyAlignment="1">
      <alignment horizontal="left" vertical="center" indent="1"/>
    </xf>
    <xf numFmtId="0" fontId="3" fillId="0" borderId="17" xfId="0" applyFont="1" applyBorder="1" applyAlignment="1">
      <alignment horizontal="left" vertical="center" indent="1"/>
    </xf>
    <xf numFmtId="168" fontId="3" fillId="0" borderId="12" xfId="0" applyNumberFormat="1" applyFont="1" applyBorder="1" applyAlignment="1">
      <alignment horizontal="left" vertical="center" wrapText="1" indent="1"/>
    </xf>
    <xf numFmtId="0" fontId="3" fillId="0" borderId="13" xfId="0" applyFont="1" applyBorder="1" applyAlignment="1">
      <alignment horizontal="left" vertical="center" wrapText="1" indent="1"/>
    </xf>
    <xf numFmtId="167" fontId="4" fillId="4" borderId="12" xfId="0" applyNumberFormat="1" applyFont="1" applyFill="1" applyBorder="1" applyAlignment="1">
      <alignment horizontal="left" vertical="center" indent="1"/>
    </xf>
    <xf numFmtId="14" fontId="4" fillId="4" borderId="12" xfId="0" applyNumberFormat="1" applyFont="1" applyFill="1" applyBorder="1" applyAlignment="1">
      <alignment horizontal="left" vertical="center" wrapText="1" indent="1"/>
    </xf>
    <xf numFmtId="10" fontId="4" fillId="10" borderId="9" xfId="0" applyNumberFormat="1" applyFont="1" applyFill="1" applyBorder="1" applyAlignment="1">
      <alignment horizontal="left" vertical="center" indent="1"/>
    </xf>
    <xf numFmtId="10" fontId="4" fillId="10" borderId="0" xfId="0" applyNumberFormat="1" applyFont="1" applyFill="1" applyAlignment="1">
      <alignment vertical="center"/>
    </xf>
    <xf numFmtId="0" fontId="5" fillId="0" borderId="15" xfId="0" applyFont="1" applyBorder="1" applyAlignment="1">
      <alignment horizontal="left" vertical="center" wrapText="1" indent="1"/>
    </xf>
    <xf numFmtId="0" fontId="5" fillId="0" borderId="13" xfId="0" applyFont="1" applyBorder="1" applyAlignment="1">
      <alignment horizontal="left" vertical="center" indent="1"/>
    </xf>
    <xf numFmtId="0" fontId="5" fillId="0" borderId="12" xfId="0" applyFont="1" applyBorder="1" applyAlignment="1">
      <alignment horizontal="left" vertical="center" indent="1"/>
    </xf>
    <xf numFmtId="169" fontId="5" fillId="0" borderId="12" xfId="0" applyNumberFormat="1" applyFont="1" applyBorder="1" applyAlignment="1">
      <alignment horizontal="left" vertical="center" wrapText="1" indent="1"/>
    </xf>
    <xf numFmtId="0" fontId="5" fillId="0" borderId="13" xfId="0" applyFont="1" applyBorder="1" applyAlignment="1">
      <alignment horizontal="left" vertical="center" wrapText="1" indent="1"/>
    </xf>
    <xf numFmtId="0" fontId="5" fillId="0" borderId="17" xfId="0" applyFont="1" applyBorder="1" applyAlignment="1">
      <alignment horizontal="left" vertical="center" indent="1"/>
    </xf>
    <xf numFmtId="10" fontId="1" fillId="0" borderId="12" xfId="0" applyNumberFormat="1" applyFont="1" applyBorder="1" applyAlignment="1">
      <alignment horizontal="left" vertical="center" indent="1"/>
    </xf>
    <xf numFmtId="10" fontId="4" fillId="12" borderId="11" xfId="0" applyNumberFormat="1" applyFont="1" applyFill="1" applyBorder="1" applyAlignment="1">
      <alignment horizontal="left" vertical="center" wrapText="1" indent="1"/>
    </xf>
    <xf numFmtId="10" fontId="4" fillId="12" borderId="10" xfId="0" applyNumberFormat="1" applyFont="1" applyFill="1" applyBorder="1" applyAlignment="1">
      <alignment horizontal="left" vertical="center" indent="1"/>
    </xf>
    <xf numFmtId="0" fontId="4" fillId="5" borderId="25" xfId="0" applyFont="1" applyFill="1" applyBorder="1" applyAlignment="1">
      <alignment horizontal="left" vertical="center" indent="1"/>
    </xf>
    <xf numFmtId="0" fontId="4" fillId="5" borderId="21" xfId="0" applyFont="1" applyFill="1" applyBorder="1" applyAlignment="1">
      <alignment horizontal="left" vertical="center" indent="1"/>
    </xf>
    <xf numFmtId="10" fontId="4" fillId="5" borderId="21" xfId="0" applyNumberFormat="1" applyFont="1" applyFill="1" applyBorder="1" applyAlignment="1">
      <alignment horizontal="left" vertical="center" indent="1"/>
    </xf>
    <xf numFmtId="10" fontId="4" fillId="5" borderId="22" xfId="0" applyNumberFormat="1" applyFont="1" applyFill="1" applyBorder="1" applyAlignment="1">
      <alignment horizontal="left" vertical="center" indent="1"/>
    </xf>
    <xf numFmtId="0" fontId="1" fillId="0" borderId="23" xfId="0" applyFont="1" applyBorder="1" applyAlignment="1">
      <alignment horizontal="left" vertical="center" indent="1"/>
    </xf>
    <xf numFmtId="10" fontId="1" fillId="0" borderId="3" xfId="0" applyNumberFormat="1" applyFont="1" applyBorder="1" applyAlignment="1">
      <alignment horizontal="left" vertical="center" indent="1"/>
    </xf>
    <xf numFmtId="0" fontId="4" fillId="13" borderId="25" xfId="0" applyFont="1" applyFill="1" applyBorder="1" applyAlignment="1">
      <alignment horizontal="left" vertical="center" indent="1"/>
    </xf>
    <xf numFmtId="0" fontId="4" fillId="13" borderId="21" xfId="0" applyFont="1" applyFill="1" applyBorder="1" applyAlignment="1">
      <alignment horizontal="left" vertical="center" indent="1"/>
    </xf>
    <xf numFmtId="0" fontId="4" fillId="13" borderId="22" xfId="0" applyFont="1" applyFill="1" applyBorder="1" applyAlignment="1">
      <alignment horizontal="left" vertical="center" indent="1"/>
    </xf>
    <xf numFmtId="10" fontId="1" fillId="0" borderId="21" xfId="0" applyNumberFormat="1" applyFont="1" applyBorder="1" applyAlignment="1">
      <alignment horizontal="left" vertical="center" indent="1"/>
    </xf>
    <xf numFmtId="0" fontId="4" fillId="4" borderId="29" xfId="0" applyFont="1" applyFill="1" applyBorder="1" applyAlignment="1">
      <alignment horizontal="left" vertical="center" indent="1"/>
    </xf>
    <xf numFmtId="0" fontId="4" fillId="7" borderId="29" xfId="0" applyFont="1" applyFill="1" applyBorder="1" applyAlignment="1">
      <alignment horizontal="left" vertical="center" indent="1"/>
    </xf>
    <xf numFmtId="0" fontId="4" fillId="4" borderId="30" xfId="0" applyFont="1" applyFill="1" applyBorder="1" applyAlignment="1">
      <alignment horizontal="left" vertical="center" indent="1"/>
    </xf>
    <xf numFmtId="0" fontId="4" fillId="4" borderId="31" xfId="0" applyFont="1" applyFill="1" applyBorder="1" applyAlignment="1">
      <alignment horizontal="left" vertical="center" indent="1"/>
    </xf>
    <xf numFmtId="0" fontId="4" fillId="7" borderId="31" xfId="0" applyFont="1" applyFill="1" applyBorder="1" applyAlignment="1">
      <alignment horizontal="left" vertical="center" indent="1"/>
    </xf>
    <xf numFmtId="0" fontId="4" fillId="4" borderId="32" xfId="0" applyFont="1" applyFill="1" applyBorder="1" applyAlignment="1">
      <alignment horizontal="left" vertical="center" indent="1"/>
    </xf>
    <xf numFmtId="10" fontId="4" fillId="5" borderId="23" xfId="0" applyNumberFormat="1" applyFont="1" applyFill="1" applyBorder="1" applyAlignment="1">
      <alignment horizontal="left" vertical="center" indent="1"/>
    </xf>
    <xf numFmtId="0" fontId="4" fillId="5" borderId="23" xfId="0" applyFont="1" applyFill="1" applyBorder="1" applyAlignment="1">
      <alignment horizontal="left" vertical="center" indent="1"/>
    </xf>
    <xf numFmtId="0" fontId="23" fillId="14" borderId="0" xfId="0" applyFont="1" applyFill="1" applyAlignment="1">
      <alignment horizontal="right" vertical="center" indent="1"/>
    </xf>
    <xf numFmtId="0" fontId="23" fillId="14" borderId="0" xfId="0" applyFont="1" applyFill="1" applyAlignment="1">
      <alignment horizontal="left" vertical="center" indent="1"/>
    </xf>
    <xf numFmtId="0" fontId="16" fillId="14" borderId="0" xfId="0" applyFont="1" applyFill="1" applyAlignment="1">
      <alignment horizontal="right" vertical="center" indent="1"/>
    </xf>
    <xf numFmtId="0" fontId="16" fillId="14" borderId="0" xfId="0" applyFont="1" applyFill="1" applyAlignment="1">
      <alignment horizontal="left" vertical="center" indent="1"/>
    </xf>
    <xf numFmtId="0" fontId="22" fillId="14" borderId="0" xfId="0" applyFont="1" applyFill="1" applyAlignment="1">
      <alignment horizontal="right" vertical="center" indent="1"/>
    </xf>
    <xf numFmtId="0" fontId="14" fillId="14" borderId="34" xfId="0" applyFont="1" applyFill="1" applyBorder="1" applyAlignment="1">
      <alignment horizontal="left" vertical="center" indent="1"/>
    </xf>
    <xf numFmtId="0" fontId="10" fillId="14" borderId="34" xfId="0" applyFont="1" applyFill="1" applyBorder="1" applyAlignment="1">
      <alignment horizontal="left" vertical="center" indent="1"/>
    </xf>
    <xf numFmtId="0" fontId="12" fillId="14" borderId="0" xfId="0" applyFont="1" applyFill="1" applyAlignment="1">
      <alignment horizontal="left" vertical="center" indent="1"/>
    </xf>
    <xf numFmtId="0" fontId="21" fillId="14" borderId="34" xfId="0" applyFont="1" applyFill="1" applyBorder="1" applyAlignment="1">
      <alignment horizontal="left" vertical="center" indent="1"/>
    </xf>
    <xf numFmtId="0" fontId="12" fillId="14" borderId="34" xfId="0" applyFont="1" applyFill="1" applyBorder="1" applyAlignment="1">
      <alignment horizontal="left" vertical="center" indent="1"/>
    </xf>
    <xf numFmtId="0" fontId="24" fillId="14" borderId="0" xfId="0" applyFont="1" applyFill="1" applyAlignment="1">
      <alignment horizontal="left" vertical="center" indent="1"/>
    </xf>
    <xf numFmtId="0" fontId="17" fillId="14" borderId="0" xfId="0" applyFont="1" applyFill="1" applyAlignment="1">
      <alignment horizontal="left" vertical="center" indent="1"/>
    </xf>
    <xf numFmtId="0" fontId="11" fillId="14" borderId="0" xfId="0" applyFont="1" applyFill="1" applyAlignment="1">
      <alignment horizontal="left" indent="1"/>
    </xf>
    <xf numFmtId="0" fontId="15" fillId="14" borderId="0" xfId="0" applyFont="1" applyFill="1" applyAlignment="1">
      <alignment horizontal="left" vertical="top" indent="1"/>
    </xf>
    <xf numFmtId="0" fontId="15" fillId="14" borderId="0" xfId="0" applyFont="1" applyFill="1" applyAlignment="1">
      <alignment horizontal="left" vertical="top" wrapText="1" indent="1"/>
    </xf>
    <xf numFmtId="0" fontId="20" fillId="14" borderId="0" xfId="0" applyFont="1" applyFill="1" applyAlignment="1">
      <alignment horizontal="left" vertical="top" indent="1"/>
    </xf>
    <xf numFmtId="0" fontId="19" fillId="14" borderId="0" xfId="0" applyFont="1" applyFill="1" applyAlignment="1">
      <alignment horizontal="left" vertical="top" wrapText="1" indent="1"/>
    </xf>
    <xf numFmtId="0" fontId="13" fillId="14" borderId="33" xfId="0" applyFont="1" applyFill="1" applyBorder="1" applyAlignment="1">
      <alignment horizontal="left" vertical="center" indent="1"/>
    </xf>
    <xf numFmtId="3" fontId="18" fillId="14" borderId="33" xfId="0" applyNumberFormat="1" applyFont="1" applyFill="1" applyBorder="1" applyAlignment="1">
      <alignment horizontal="left" vertical="center" indent="1"/>
    </xf>
    <xf numFmtId="0" fontId="26" fillId="14" borderId="0" xfId="0" applyFont="1" applyFill="1" applyAlignment="1">
      <alignment horizontal="left" vertical="center" indent="1"/>
    </xf>
    <xf numFmtId="3" fontId="18" fillId="14" borderId="0" xfId="0" applyNumberFormat="1" applyFont="1" applyFill="1" applyAlignment="1">
      <alignment horizontal="left" vertical="center" indent="1"/>
    </xf>
    <xf numFmtId="10" fontId="27" fillId="14" borderId="33" xfId="0" applyNumberFormat="1" applyFont="1" applyFill="1" applyBorder="1" applyAlignment="1">
      <alignment horizontal="left" vertical="center" indent="1"/>
    </xf>
    <xf numFmtId="10" fontId="28" fillId="14" borderId="33" xfId="0" applyNumberFormat="1" applyFont="1" applyFill="1" applyBorder="1" applyAlignment="1">
      <alignment horizontal="left" vertical="center" indent="1"/>
    </xf>
    <xf numFmtId="0" fontId="27" fillId="14" borderId="33" xfId="0" applyFont="1" applyFill="1" applyBorder="1" applyAlignment="1">
      <alignment horizontal="left" vertical="center" indent="1"/>
    </xf>
    <xf numFmtId="0" fontId="29" fillId="14" borderId="34" xfId="0" applyFont="1" applyFill="1" applyBorder="1" applyAlignment="1">
      <alignment horizontal="left" vertical="center" indent="1"/>
    </xf>
    <xf numFmtId="0" fontId="29" fillId="14" borderId="33" xfId="0" applyFont="1" applyFill="1" applyBorder="1" applyAlignment="1">
      <alignment horizontal="left" vertical="center" indent="1"/>
    </xf>
    <xf numFmtId="0" fontId="17" fillId="14" borderId="35" xfId="0" applyFont="1" applyFill="1" applyBorder="1" applyAlignment="1">
      <alignment horizontal="left" vertical="center" indent="1"/>
    </xf>
    <xf numFmtId="0" fontId="23" fillId="14" borderId="0" xfId="0" applyFont="1" applyFill="1" applyAlignment="1">
      <alignment horizontal="left" indent="1"/>
    </xf>
    <xf numFmtId="14" fontId="24" fillId="14" borderId="0" xfId="0" applyNumberFormat="1" applyFont="1" applyFill="1" applyAlignment="1">
      <alignment horizontal="left" vertical="top" indent="1"/>
    </xf>
    <xf numFmtId="0" fontId="24" fillId="14" borderId="0" xfId="0" applyFont="1" applyFill="1" applyAlignment="1">
      <alignment horizontal="left" indent="1"/>
    </xf>
    <xf numFmtId="0" fontId="16" fillId="14" borderId="35" xfId="0" applyFont="1" applyFill="1" applyBorder="1" applyAlignment="1">
      <alignment horizontal="left" vertical="center" wrapText="1"/>
    </xf>
    <xf numFmtId="0" fontId="16" fillId="14" borderId="34" xfId="0" applyFont="1" applyFill="1" applyBorder="1" applyAlignment="1">
      <alignment horizontal="left" vertical="center" wrapText="1"/>
    </xf>
    <xf numFmtId="0" fontId="12" fillId="14" borderId="33" xfId="0" applyFont="1" applyFill="1" applyBorder="1" applyAlignment="1">
      <alignment horizontal="left" vertical="center" indent="1"/>
    </xf>
    <xf numFmtId="0" fontId="29" fillId="14" borderId="34" xfId="0" applyFont="1" applyFill="1" applyBorder="1" applyAlignment="1">
      <alignment horizontal="left" vertical="center" wrapText="1" indent="1"/>
    </xf>
    <xf numFmtId="0" fontId="16" fillId="14" borderId="0" xfId="0" applyFont="1" applyFill="1" applyAlignment="1">
      <alignment horizontal="left" vertical="center" wrapText="1"/>
    </xf>
    <xf numFmtId="0" fontId="1" fillId="0" borderId="25" xfId="0" applyFont="1" applyBorder="1" applyAlignment="1">
      <alignment horizontal="left" vertical="center" indent="1"/>
    </xf>
    <xf numFmtId="0" fontId="11" fillId="14" borderId="34" xfId="0" applyFont="1" applyFill="1" applyBorder="1" applyAlignment="1">
      <alignment horizontal="right" vertical="center" indent="1"/>
    </xf>
    <xf numFmtId="0" fontId="31" fillId="14" borderId="39" xfId="0" applyFont="1" applyFill="1" applyBorder="1" applyAlignment="1">
      <alignment horizontal="left" vertical="center" wrapText="1" indent="1"/>
    </xf>
    <xf numFmtId="0" fontId="31" fillId="14" borderId="37" xfId="0" applyFont="1" applyFill="1" applyBorder="1" applyAlignment="1">
      <alignment horizontal="left" vertical="center" wrapText="1" indent="1"/>
    </xf>
    <xf numFmtId="0" fontId="31" fillId="14" borderId="38" xfId="0" applyFont="1" applyFill="1" applyBorder="1" applyAlignment="1">
      <alignment horizontal="left" vertical="center" wrapText="1" indent="1"/>
    </xf>
    <xf numFmtId="0" fontId="32" fillId="14" borderId="36" xfId="0" applyFont="1" applyFill="1" applyBorder="1" applyAlignment="1">
      <alignment horizontal="right" vertical="center" indent="1"/>
    </xf>
    <xf numFmtId="0" fontId="31" fillId="14" borderId="36" xfId="0" applyFont="1" applyFill="1" applyBorder="1" applyAlignment="1">
      <alignment horizontal="left" vertical="center" indent="1"/>
    </xf>
    <xf numFmtId="0" fontId="32" fillId="14" borderId="37" xfId="0" applyFont="1" applyFill="1" applyBorder="1" applyAlignment="1">
      <alignment horizontal="right" vertical="center" indent="1"/>
    </xf>
    <xf numFmtId="0" fontId="31" fillId="14" borderId="37" xfId="0" applyFont="1" applyFill="1" applyBorder="1" applyAlignment="1">
      <alignment horizontal="left" vertical="center" indent="1"/>
    </xf>
    <xf numFmtId="0" fontId="32" fillId="14" borderId="38" xfId="0" applyFont="1" applyFill="1" applyBorder="1" applyAlignment="1">
      <alignment horizontal="right" vertical="center" indent="1"/>
    </xf>
    <xf numFmtId="0" fontId="31" fillId="14" borderId="38" xfId="0" applyFont="1" applyFill="1" applyBorder="1" applyAlignment="1">
      <alignment horizontal="left" vertical="center" indent="1"/>
    </xf>
    <xf numFmtId="0" fontId="33" fillId="14" borderId="34" xfId="0" applyFont="1" applyFill="1" applyBorder="1" applyAlignment="1">
      <alignment horizontal="right" vertical="center" indent="1"/>
    </xf>
    <xf numFmtId="0" fontId="33" fillId="14" borderId="34" xfId="0" applyFont="1" applyFill="1" applyBorder="1" applyAlignment="1">
      <alignment horizontal="left" vertical="center" indent="1"/>
    </xf>
    <xf numFmtId="0" fontId="34" fillId="14" borderId="0" xfId="0" applyFont="1" applyFill="1" applyAlignment="1">
      <alignment horizontal="left" vertical="center" indent="1"/>
    </xf>
    <xf numFmtId="0" fontId="33" fillId="14" borderId="36" xfId="0" applyFont="1" applyFill="1" applyBorder="1" applyAlignment="1">
      <alignment horizontal="right" vertical="center" indent="1"/>
    </xf>
    <xf numFmtId="0" fontId="33" fillId="14" borderId="37" xfId="0" applyFont="1" applyFill="1" applyBorder="1" applyAlignment="1">
      <alignment horizontal="right" vertical="center" indent="1"/>
    </xf>
    <xf numFmtId="0" fontId="33" fillId="14" borderId="38" xfId="0" applyFont="1" applyFill="1" applyBorder="1" applyAlignment="1">
      <alignment horizontal="right" vertical="center" indent="1"/>
    </xf>
    <xf numFmtId="10" fontId="5" fillId="12" borderId="10" xfId="0" applyNumberFormat="1" applyFont="1" applyFill="1" applyBorder="1" applyAlignment="1">
      <alignment horizontal="left" vertical="center" indent="1"/>
    </xf>
    <xf numFmtId="10" fontId="27" fillId="14" borderId="34" xfId="0" applyNumberFormat="1" applyFont="1" applyFill="1" applyBorder="1" applyAlignment="1">
      <alignment horizontal="left" vertical="center" indent="1"/>
    </xf>
    <xf numFmtId="0" fontId="35" fillId="14" borderId="33" xfId="0" applyFont="1" applyFill="1" applyBorder="1" applyAlignment="1">
      <alignment horizontal="right" vertical="top" wrapText="1" indent="1"/>
    </xf>
    <xf numFmtId="0" fontId="25" fillId="14" borderId="33" xfId="0" applyFont="1" applyFill="1" applyBorder="1" applyAlignment="1">
      <alignment horizontal="right" vertical="top" wrapText="1" indent="1"/>
    </xf>
    <xf numFmtId="0" fontId="6" fillId="2" borderId="19" xfId="0" applyFont="1" applyFill="1" applyBorder="1" applyAlignment="1">
      <alignment horizontal="left" vertical="center" wrapText="1" indent="1"/>
    </xf>
    <xf numFmtId="0" fontId="6" fillId="2" borderId="18" xfId="0" applyFont="1" applyFill="1" applyBorder="1" applyAlignment="1">
      <alignment horizontal="left" vertical="center" wrapText="1" indent="1"/>
    </xf>
    <xf numFmtId="0" fontId="6" fillId="2" borderId="9" xfId="0" applyFont="1" applyFill="1" applyBorder="1" applyAlignment="1">
      <alignment horizontal="left" vertical="center" wrapText="1" indent="1"/>
    </xf>
    <xf numFmtId="0" fontId="6" fillId="2" borderId="0" xfId="0" applyFont="1" applyFill="1" applyAlignment="1">
      <alignment horizontal="left" vertical="center" wrapText="1" indent="1"/>
    </xf>
    <xf numFmtId="0" fontId="5" fillId="10" borderId="18" xfId="0" applyFont="1" applyFill="1" applyBorder="1" applyAlignment="1">
      <alignment horizontal="left" vertical="center" indent="1"/>
    </xf>
    <xf numFmtId="0" fontId="5" fillId="10" borderId="11" xfId="0" applyFont="1" applyFill="1" applyBorder="1" applyAlignment="1">
      <alignment horizontal="left" vertical="center" indent="1"/>
    </xf>
    <xf numFmtId="0" fontId="4" fillId="9" borderId="18" xfId="0" applyFont="1" applyFill="1" applyBorder="1" applyAlignment="1">
      <alignment horizontal="left" vertical="center" indent="1"/>
    </xf>
    <xf numFmtId="0" fontId="4" fillId="9" borderId="11" xfId="0" applyFont="1" applyFill="1" applyBorder="1" applyAlignment="1">
      <alignment horizontal="left" vertical="center" indent="1"/>
    </xf>
    <xf numFmtId="0" fontId="5" fillId="10" borderId="18" xfId="0" applyFont="1" applyFill="1" applyBorder="1" applyAlignment="1">
      <alignment horizontal="left" vertical="center" wrapText="1" indent="1"/>
    </xf>
    <xf numFmtId="0" fontId="5" fillId="10" borderId="7" xfId="0" applyFont="1" applyFill="1" applyBorder="1" applyAlignment="1">
      <alignment horizontal="left" vertical="center" indent="1"/>
    </xf>
    <xf numFmtId="0" fontId="5" fillId="10" borderId="20" xfId="0" applyFont="1" applyFill="1" applyBorder="1" applyAlignment="1">
      <alignment horizontal="left" vertical="center" indent="1"/>
    </xf>
    <xf numFmtId="0" fontId="5" fillId="10" borderId="19" xfId="0" applyFont="1" applyFill="1" applyBorder="1" applyAlignment="1">
      <alignment horizontal="left" vertical="center" wrapText="1" indent="1"/>
    </xf>
    <xf numFmtId="0" fontId="5" fillId="10" borderId="17" xfId="0" applyFont="1" applyFill="1" applyBorder="1" applyAlignment="1">
      <alignment horizontal="left" vertical="center" wrapText="1" indent="1"/>
    </xf>
    <xf numFmtId="0" fontId="5" fillId="10" borderId="11" xfId="0" applyFont="1" applyFill="1" applyBorder="1" applyAlignment="1">
      <alignment horizontal="left" vertical="center" wrapText="1" indent="1"/>
    </xf>
    <xf numFmtId="0" fontId="5" fillId="10" borderId="0" xfId="0" applyFont="1" applyFill="1" applyAlignment="1">
      <alignment horizontal="left" vertical="center" wrapText="1" indent="1"/>
    </xf>
    <xf numFmtId="0" fontId="1" fillId="0" borderId="14" xfId="0" applyFont="1" applyBorder="1" applyAlignment="1">
      <alignment horizontal="left" vertical="center" indent="1"/>
    </xf>
    <xf numFmtId="0" fontId="1" fillId="0" borderId="4" xfId="0" applyFont="1" applyBorder="1" applyAlignment="1">
      <alignment horizontal="left" vertical="center" indent="1"/>
    </xf>
    <xf numFmtId="0" fontId="1" fillId="0" borderId="15" xfId="0" applyFont="1" applyBorder="1" applyAlignment="1">
      <alignment horizontal="left" vertical="center" indent="1"/>
    </xf>
    <xf numFmtId="0" fontId="1" fillId="0" borderId="16" xfId="0" applyFont="1" applyBorder="1" applyAlignment="1">
      <alignment horizontal="left" vertical="center" indent="1"/>
    </xf>
    <xf numFmtId="0" fontId="1" fillId="0" borderId="9" xfId="0" applyFont="1" applyBorder="1" applyAlignment="1">
      <alignment horizontal="left" vertical="center" indent="1"/>
    </xf>
    <xf numFmtId="0" fontId="1" fillId="0" borderId="17" xfId="0" applyFont="1" applyBorder="1" applyAlignment="1">
      <alignment horizontal="left" vertical="center" indent="1"/>
    </xf>
    <xf numFmtId="0" fontId="4" fillId="7" borderId="18" xfId="0" applyFont="1" applyFill="1" applyBorder="1" applyAlignment="1">
      <alignment horizontal="left" vertical="center" indent="1"/>
    </xf>
    <xf numFmtId="0" fontId="4" fillId="7" borderId="11" xfId="0" applyFont="1" applyFill="1" applyBorder="1" applyAlignment="1">
      <alignment horizontal="left" vertical="center" indent="1"/>
    </xf>
    <xf numFmtId="10" fontId="4" fillId="7" borderId="0" xfId="0" applyNumberFormat="1" applyFont="1" applyFill="1" applyAlignment="1">
      <alignment horizontal="left" vertical="center" indent="1"/>
    </xf>
    <xf numFmtId="10" fontId="4" fillId="7" borderId="11" xfId="0" applyNumberFormat="1" applyFont="1" applyFill="1" applyBorder="1" applyAlignment="1">
      <alignment horizontal="left" vertical="center" indent="1"/>
    </xf>
    <xf numFmtId="0" fontId="4" fillId="7" borderId="0" xfId="0" applyFont="1" applyFill="1" applyAlignment="1">
      <alignment horizontal="left" vertical="center" wrapText="1" indent="1"/>
    </xf>
    <xf numFmtId="0" fontId="4" fillId="7" borderId="11" xfId="0" applyFont="1" applyFill="1" applyBorder="1" applyAlignment="1">
      <alignment horizontal="left" vertical="center" wrapText="1" indent="1"/>
    </xf>
    <xf numFmtId="0" fontId="1" fillId="0" borderId="13" xfId="0" applyFont="1" applyBorder="1" applyAlignment="1">
      <alignment horizontal="left" vertical="center" wrapText="1" indent="1"/>
    </xf>
    <xf numFmtId="0" fontId="1" fillId="0" borderId="12" xfId="0" applyFont="1" applyBorder="1" applyAlignment="1">
      <alignment horizontal="left" vertical="center" indent="1"/>
    </xf>
    <xf numFmtId="0" fontId="1" fillId="0" borderId="13" xfId="0" applyFont="1" applyBorder="1" applyAlignment="1">
      <alignment horizontal="left" vertical="center" indent="1"/>
    </xf>
    <xf numFmtId="0" fontId="4" fillId="3" borderId="18" xfId="0" applyFont="1" applyFill="1" applyBorder="1" applyAlignment="1">
      <alignment horizontal="left" vertical="center" indent="1"/>
    </xf>
    <xf numFmtId="0" fontId="4" fillId="3" borderId="11" xfId="0" applyFont="1" applyFill="1" applyBorder="1" applyAlignment="1">
      <alignment horizontal="left" vertical="center" indent="1"/>
    </xf>
    <xf numFmtId="0" fontId="4" fillId="4" borderId="0" xfId="0" applyFont="1" applyFill="1" applyAlignment="1">
      <alignment horizontal="left" vertical="center" wrapText="1" indent="1"/>
    </xf>
    <xf numFmtId="0" fontId="4" fillId="4" borderId="11" xfId="0" applyFont="1" applyFill="1" applyBorder="1" applyAlignment="1">
      <alignment horizontal="left" vertical="center" wrapText="1" indent="1"/>
    </xf>
    <xf numFmtId="10" fontId="4" fillId="3" borderId="0" xfId="0" applyNumberFormat="1" applyFont="1" applyFill="1" applyAlignment="1">
      <alignment horizontal="left" vertical="center" indent="1"/>
    </xf>
    <xf numFmtId="10" fontId="4" fillId="3" borderId="11" xfId="0" applyNumberFormat="1" applyFont="1" applyFill="1" applyBorder="1" applyAlignment="1">
      <alignment horizontal="left" vertical="center" indent="1"/>
    </xf>
    <xf numFmtId="0" fontId="4" fillId="3" borderId="0" xfId="0" applyFont="1" applyFill="1" applyAlignment="1">
      <alignment horizontal="left" vertical="center" wrapText="1" indent="1"/>
    </xf>
    <xf numFmtId="0" fontId="4" fillId="3" borderId="11" xfId="0" applyFont="1" applyFill="1" applyBorder="1" applyAlignment="1">
      <alignment horizontal="left" vertical="center" wrapText="1" indent="1"/>
    </xf>
    <xf numFmtId="10" fontId="4" fillId="4" borderId="0" xfId="0" applyNumberFormat="1" applyFont="1" applyFill="1" applyAlignment="1">
      <alignment horizontal="left" vertical="center" indent="1"/>
    </xf>
    <xf numFmtId="10" fontId="4" fillId="4" borderId="11" xfId="0" applyNumberFormat="1" applyFont="1" applyFill="1" applyBorder="1" applyAlignment="1">
      <alignment horizontal="left" vertical="center" indent="1"/>
    </xf>
    <xf numFmtId="0" fontId="4" fillId="4" borderId="18" xfId="0" applyFont="1" applyFill="1" applyBorder="1" applyAlignment="1">
      <alignment horizontal="left" vertical="center" indent="1"/>
    </xf>
    <xf numFmtId="0" fontId="4" fillId="4" borderId="11" xfId="0" applyFont="1" applyFill="1" applyBorder="1" applyAlignment="1">
      <alignment horizontal="left" vertical="center" indent="1"/>
    </xf>
    <xf numFmtId="168" fontId="1" fillId="0" borderId="12" xfId="0" applyNumberFormat="1" applyFont="1" applyBorder="1" applyAlignment="1">
      <alignment horizontal="left" vertical="center" indent="1"/>
    </xf>
    <xf numFmtId="169" fontId="4" fillId="5" borderId="10" xfId="0" applyNumberFormat="1" applyFont="1" applyFill="1" applyBorder="1" applyAlignment="1">
      <alignment horizontal="left" vertical="center" indent="1"/>
    </xf>
    <xf numFmtId="0" fontId="6" fillId="2" borderId="6" xfId="0" applyFont="1" applyFill="1" applyBorder="1" applyAlignment="1">
      <alignment horizontal="left" vertical="center" wrapText="1" indent="1"/>
    </xf>
    <xf numFmtId="9" fontId="9" fillId="0" borderId="4" xfId="0" applyNumberFormat="1" applyFont="1" applyBorder="1" applyAlignment="1">
      <alignment horizontal="center" vertical="center"/>
    </xf>
    <xf numFmtId="9" fontId="9" fillId="0" borderId="24" xfId="0" applyNumberFormat="1" applyFont="1" applyBorder="1" applyAlignment="1">
      <alignment horizontal="center" vertical="center"/>
    </xf>
    <xf numFmtId="9" fontId="9" fillId="0" borderId="14" xfId="0" applyNumberFormat="1" applyFont="1" applyBorder="1" applyAlignment="1">
      <alignment horizontal="center" vertical="center"/>
    </xf>
    <xf numFmtId="9" fontId="9" fillId="0" borderId="15" xfId="0" applyNumberFormat="1" applyFont="1" applyBorder="1" applyAlignment="1">
      <alignment horizontal="center" vertical="center"/>
    </xf>
    <xf numFmtId="0" fontId="5" fillId="10" borderId="0" xfId="0" applyFont="1" applyFill="1" applyAlignment="1">
      <alignment horizontal="left" vertical="center" indent="1"/>
    </xf>
    <xf numFmtId="0" fontId="4" fillId="10" borderId="29" xfId="0" applyFont="1" applyFill="1" applyBorder="1" applyAlignment="1">
      <alignment horizontal="left" vertical="center" indent="1"/>
    </xf>
    <xf numFmtId="0" fontId="4" fillId="10" borderId="31" xfId="0" applyFont="1" applyFill="1" applyBorder="1" applyAlignment="1">
      <alignment horizontal="left" vertical="center" indent="1"/>
    </xf>
    <xf numFmtId="0" fontId="4" fillId="13" borderId="27" xfId="0" applyFont="1" applyFill="1" applyBorder="1" applyAlignment="1">
      <alignment horizontal="left" vertical="center" wrapText="1" indent="1"/>
    </xf>
    <xf numFmtId="0" fontId="16" fillId="14" borderId="35" xfId="0" applyFont="1" applyFill="1" applyBorder="1" applyAlignment="1">
      <alignment horizontal="left" vertical="center" wrapText="1"/>
    </xf>
    <xf numFmtId="0" fontId="16" fillId="14" borderId="34" xfId="0" applyFont="1" applyFill="1" applyBorder="1" applyAlignment="1">
      <alignment horizontal="left" vertical="center" wrapText="1"/>
    </xf>
    <xf numFmtId="0" fontId="25" fillId="14" borderId="35" xfId="0" applyFont="1" applyFill="1" applyBorder="1" applyAlignment="1">
      <alignment horizontal="right" vertical="center"/>
    </xf>
    <xf numFmtId="0" fontId="25" fillId="14" borderId="34" xfId="0" applyFont="1" applyFill="1" applyBorder="1" applyAlignment="1">
      <alignment horizontal="right" vertical="center"/>
    </xf>
    <xf numFmtId="0" fontId="17" fillId="14" borderId="35" xfId="0" applyFont="1" applyFill="1" applyBorder="1" applyAlignment="1">
      <alignment horizontal="left" vertical="center" wrapText="1" indent="1"/>
    </xf>
    <xf numFmtId="0" fontId="23" fillId="14" borderId="0" xfId="0" applyFont="1" applyFill="1" applyAlignment="1">
      <alignment horizontal="center" vertical="center" wrapText="1"/>
    </xf>
    <xf numFmtId="0" fontId="23" fillId="14" borderId="0" xfId="0" applyFont="1" applyFill="1" applyAlignment="1">
      <alignment horizontal="center" vertical="center"/>
    </xf>
    <xf numFmtId="0" fontId="23" fillId="14" borderId="34" xfId="0" applyFont="1" applyFill="1" applyBorder="1" applyAlignment="1">
      <alignment horizontal="center" vertical="center"/>
    </xf>
    <xf numFmtId="0" fontId="31" fillId="14" borderId="38" xfId="0" applyFont="1" applyFill="1" applyBorder="1" applyAlignment="1">
      <alignment horizontal="left" vertical="center" wrapText="1" indent="1"/>
    </xf>
    <xf numFmtId="0" fontId="31" fillId="14" borderId="0" xfId="0" applyFont="1" applyFill="1" applyAlignment="1">
      <alignment horizontal="left" vertical="center" wrapText="1" indent="1"/>
    </xf>
    <xf numFmtId="0" fontId="31" fillId="14" borderId="39" xfId="0" applyFont="1" applyFill="1" applyBorder="1" applyAlignment="1">
      <alignment horizontal="left" vertical="center" wrapText="1" indent="1"/>
    </xf>
    <xf numFmtId="0" fontId="33" fillId="14" borderId="37" xfId="0" applyFont="1" applyFill="1" applyBorder="1" applyAlignment="1">
      <alignment horizontal="right" vertical="center" wrapText="1"/>
    </xf>
    <xf numFmtId="0" fontId="33" fillId="14" borderId="38" xfId="0" applyFont="1" applyFill="1" applyBorder="1" applyAlignment="1">
      <alignment horizontal="right" vertical="center" wrapText="1"/>
    </xf>
    <xf numFmtId="0" fontId="4" fillId="13" borderId="29" xfId="0" applyFont="1" applyFill="1" applyBorder="1" applyAlignment="1">
      <alignment horizontal="left" vertical="center" wrapText="1" indent="1"/>
    </xf>
    <xf numFmtId="0" fontId="4" fillId="13" borderId="28" xfId="0" applyFont="1" applyFill="1" applyBorder="1" applyAlignment="1">
      <alignment horizontal="left" vertical="center" wrapText="1" indent="1"/>
    </xf>
    <xf numFmtId="0" fontId="4" fillId="13" borderId="31" xfId="0" applyFont="1" applyFill="1" applyBorder="1" applyAlignment="1">
      <alignment horizontal="left" vertical="center" wrapText="1" indent="1"/>
    </xf>
  </cellXfs>
  <cellStyles count="2">
    <cellStyle name="Good" xfId="1" builtinId="26"/>
    <cellStyle name="Normal" xfId="0" builtinId="0"/>
  </cellStyles>
  <dxfs count="0"/>
  <tableStyles count="0" defaultTableStyle="TableStyleMedium2" defaultPivotStyle="PivotStyleLight16"/>
  <colors>
    <mruColors>
      <color rgb="FF719C59"/>
      <color rgb="FFFFA500"/>
      <color rgb="FF1F9BFD"/>
      <color rgb="FFCCCCCC"/>
      <color rgb="FFB87600"/>
      <color rgb="FF111111"/>
      <color rgb="FFF5DAA9"/>
      <color rgb="FFFFE48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100010</xdr:colOff>
      <xdr:row>0</xdr:row>
      <xdr:rowOff>42863</xdr:rowOff>
    </xdr:from>
    <xdr:to>
      <xdr:col>1</xdr:col>
      <xdr:colOff>1288732</xdr:colOff>
      <xdr:row>2</xdr:row>
      <xdr:rowOff>374335</xdr:rowOff>
    </xdr:to>
    <xdr:pic>
      <xdr:nvPicPr>
        <xdr:cNvPr id="5" name="Picture 4">
          <a:extLst>
            <a:ext uri="{FF2B5EF4-FFF2-40B4-BE49-F238E27FC236}">
              <a16:creationId xmlns:a16="http://schemas.microsoft.com/office/drawing/2014/main" id="{677EFA8D-CD69-2FE1-72D8-C19A84D122F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28598" y="42863"/>
          <a:ext cx="1188722" cy="1188722"/>
        </a:xfrm>
        <a:prstGeom prst="rect">
          <a:avLst/>
        </a:prstGeom>
      </xdr:spPr>
    </xdr:pic>
    <xdr:clientData/>
  </xdr:twoCellAnchor>
  <xdr:twoCellAnchor editAs="oneCell">
    <xdr:from>
      <xdr:col>0</xdr:col>
      <xdr:colOff>124311</xdr:colOff>
      <xdr:row>7</xdr:row>
      <xdr:rowOff>85725</xdr:rowOff>
    </xdr:from>
    <xdr:to>
      <xdr:col>1</xdr:col>
      <xdr:colOff>466646</xdr:colOff>
      <xdr:row>7</xdr:row>
      <xdr:rowOff>504171</xdr:rowOff>
    </xdr:to>
    <xdr:pic>
      <xdr:nvPicPr>
        <xdr:cNvPr id="2" name="Picture 1">
          <a:extLst>
            <a:ext uri="{FF2B5EF4-FFF2-40B4-BE49-F238E27FC236}">
              <a16:creationId xmlns:a16="http://schemas.microsoft.com/office/drawing/2014/main" id="{F41BB164-0B89-27D1-9140-C89BA3B84BF3}"/>
            </a:ext>
          </a:extLst>
        </xdr:cNvPr>
        <xdr:cNvPicPr>
          <a:picLocks noChangeAspect="1"/>
        </xdr:cNvPicPr>
      </xdr:nvPicPr>
      <xdr:blipFill>
        <a:blip xmlns:r="http://schemas.openxmlformats.org/officeDocument/2006/relationships" r:embed="rId2"/>
        <a:stretch>
          <a:fillRect/>
        </a:stretch>
      </xdr:blipFill>
      <xdr:spPr>
        <a:xfrm>
          <a:off x="124311" y="2752725"/>
          <a:ext cx="471488" cy="418446"/>
        </a:xfrm>
        <a:prstGeom prst="rect">
          <a:avLst/>
        </a:prstGeom>
      </xdr:spPr>
    </xdr:pic>
    <xdr:clientData/>
  </xdr:twoCellAnchor>
  <xdr:twoCellAnchor editAs="oneCell">
    <xdr:from>
      <xdr:col>0</xdr:col>
      <xdr:colOff>123905</xdr:colOff>
      <xdr:row>8</xdr:row>
      <xdr:rowOff>71438</xdr:rowOff>
    </xdr:from>
    <xdr:to>
      <xdr:col>1</xdr:col>
      <xdr:colOff>466805</xdr:colOff>
      <xdr:row>8</xdr:row>
      <xdr:rowOff>489884</xdr:rowOff>
    </xdr:to>
    <xdr:pic>
      <xdr:nvPicPr>
        <xdr:cNvPr id="3" name="Picture 2">
          <a:extLst>
            <a:ext uri="{FF2B5EF4-FFF2-40B4-BE49-F238E27FC236}">
              <a16:creationId xmlns:a16="http://schemas.microsoft.com/office/drawing/2014/main" id="{19C6F6D5-D483-4061-B3F8-4CC1ADF8EA97}"/>
            </a:ext>
          </a:extLst>
        </xdr:cNvPr>
        <xdr:cNvPicPr>
          <a:picLocks noChangeAspect="1"/>
        </xdr:cNvPicPr>
      </xdr:nvPicPr>
      <xdr:blipFill>
        <a:blip xmlns:r="http://schemas.openxmlformats.org/officeDocument/2006/relationships" r:embed="rId2"/>
        <a:stretch>
          <a:fillRect/>
        </a:stretch>
      </xdr:blipFill>
      <xdr:spPr>
        <a:xfrm>
          <a:off x="123905" y="3285722"/>
          <a:ext cx="472053" cy="418446"/>
        </a:xfrm>
        <a:prstGeom prst="rect">
          <a:avLst/>
        </a:prstGeom>
      </xdr:spPr>
    </xdr:pic>
    <xdr:clientData/>
  </xdr:twoCellAnchor>
  <xdr:twoCellAnchor editAs="oneCell">
    <xdr:from>
      <xdr:col>0</xdr:col>
      <xdr:colOff>123905</xdr:colOff>
      <xdr:row>9</xdr:row>
      <xdr:rowOff>114300</xdr:rowOff>
    </xdr:from>
    <xdr:to>
      <xdr:col>1</xdr:col>
      <xdr:colOff>466805</xdr:colOff>
      <xdr:row>9</xdr:row>
      <xdr:rowOff>532746</xdr:rowOff>
    </xdr:to>
    <xdr:pic>
      <xdr:nvPicPr>
        <xdr:cNvPr id="4" name="Picture 3">
          <a:extLst>
            <a:ext uri="{FF2B5EF4-FFF2-40B4-BE49-F238E27FC236}">
              <a16:creationId xmlns:a16="http://schemas.microsoft.com/office/drawing/2014/main" id="{3A7A21B1-D164-41DB-81AE-AC277A4F2305}"/>
            </a:ext>
          </a:extLst>
        </xdr:cNvPr>
        <xdr:cNvPicPr>
          <a:picLocks noChangeAspect="1"/>
        </xdr:cNvPicPr>
      </xdr:nvPicPr>
      <xdr:blipFill>
        <a:blip xmlns:r="http://schemas.openxmlformats.org/officeDocument/2006/relationships" r:embed="rId2"/>
        <a:stretch>
          <a:fillRect/>
        </a:stretch>
      </xdr:blipFill>
      <xdr:spPr>
        <a:xfrm>
          <a:off x="123905" y="3875868"/>
          <a:ext cx="472053" cy="418446"/>
        </a:xfrm>
        <a:prstGeom prst="rect">
          <a:avLst/>
        </a:prstGeom>
      </xdr:spPr>
    </xdr:pic>
    <xdr:clientData/>
  </xdr:twoCellAnchor>
  <xdr:twoCellAnchor editAs="oneCell">
    <xdr:from>
      <xdr:col>0</xdr:col>
      <xdr:colOff>122697</xdr:colOff>
      <xdr:row>10</xdr:row>
      <xdr:rowOff>119063</xdr:rowOff>
    </xdr:from>
    <xdr:to>
      <xdr:col>1</xdr:col>
      <xdr:colOff>465032</xdr:colOff>
      <xdr:row>10</xdr:row>
      <xdr:rowOff>537509</xdr:rowOff>
    </xdr:to>
    <xdr:pic>
      <xdr:nvPicPr>
        <xdr:cNvPr id="6" name="Picture 5">
          <a:extLst>
            <a:ext uri="{FF2B5EF4-FFF2-40B4-BE49-F238E27FC236}">
              <a16:creationId xmlns:a16="http://schemas.microsoft.com/office/drawing/2014/main" id="{C851AE31-8C48-4204-8A54-CDE189B3F5E4}"/>
            </a:ext>
          </a:extLst>
        </xdr:cNvPr>
        <xdr:cNvPicPr>
          <a:picLocks noChangeAspect="1"/>
        </xdr:cNvPicPr>
      </xdr:nvPicPr>
      <xdr:blipFill>
        <a:blip xmlns:r="http://schemas.openxmlformats.org/officeDocument/2006/relationships" r:embed="rId2"/>
        <a:stretch>
          <a:fillRect/>
        </a:stretch>
      </xdr:blipFill>
      <xdr:spPr>
        <a:xfrm>
          <a:off x="122697" y="4495720"/>
          <a:ext cx="471488" cy="418446"/>
        </a:xfrm>
        <a:prstGeom prst="rect">
          <a:avLst/>
        </a:prstGeom>
      </xdr:spPr>
    </xdr:pic>
    <xdr:clientData/>
  </xdr:twoCellAnchor>
  <xdr:twoCellAnchor editAs="oneCell">
    <xdr:from>
      <xdr:col>0</xdr:col>
      <xdr:colOff>124152</xdr:colOff>
      <xdr:row>11</xdr:row>
      <xdr:rowOff>119063</xdr:rowOff>
    </xdr:from>
    <xdr:to>
      <xdr:col>1</xdr:col>
      <xdr:colOff>466487</xdr:colOff>
      <xdr:row>11</xdr:row>
      <xdr:rowOff>537509</xdr:rowOff>
    </xdr:to>
    <xdr:pic>
      <xdr:nvPicPr>
        <xdr:cNvPr id="7" name="Picture 6">
          <a:extLst>
            <a:ext uri="{FF2B5EF4-FFF2-40B4-BE49-F238E27FC236}">
              <a16:creationId xmlns:a16="http://schemas.microsoft.com/office/drawing/2014/main" id="{83E927EC-B6CF-46F1-B773-BB694664F12B}"/>
            </a:ext>
          </a:extLst>
        </xdr:cNvPr>
        <xdr:cNvPicPr>
          <a:picLocks noChangeAspect="1"/>
        </xdr:cNvPicPr>
      </xdr:nvPicPr>
      <xdr:blipFill>
        <a:blip xmlns:r="http://schemas.openxmlformats.org/officeDocument/2006/relationships" r:embed="rId2"/>
        <a:stretch>
          <a:fillRect/>
        </a:stretch>
      </xdr:blipFill>
      <xdr:spPr>
        <a:xfrm>
          <a:off x="124152" y="5110809"/>
          <a:ext cx="471488" cy="41844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100012</xdr:colOff>
      <xdr:row>0</xdr:row>
      <xdr:rowOff>109537</xdr:rowOff>
    </xdr:from>
    <xdr:to>
      <xdr:col>1</xdr:col>
      <xdr:colOff>1160146</xdr:colOff>
      <xdr:row>2</xdr:row>
      <xdr:rowOff>441009</xdr:rowOff>
    </xdr:to>
    <xdr:pic>
      <xdr:nvPicPr>
        <xdr:cNvPr id="2" name="Picture 1">
          <a:extLst>
            <a:ext uri="{FF2B5EF4-FFF2-40B4-BE49-F238E27FC236}">
              <a16:creationId xmlns:a16="http://schemas.microsoft.com/office/drawing/2014/main" id="{715501B0-B6AF-4D6B-938A-73E18E7F9CE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0012" y="109537"/>
          <a:ext cx="1188722" cy="1188722"/>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ABB38-1F40-499D-BAC3-6DDB1B9CDAE6}">
  <dimension ref="A1:O121"/>
  <sheetViews>
    <sheetView zoomScaleNormal="100" workbookViewId="0">
      <selection activeCell="E10" sqref="E10"/>
    </sheetView>
  </sheetViews>
  <sheetFormatPr defaultRowHeight="15" customHeight="1" x14ac:dyDescent="0.45"/>
  <cols>
    <col min="1" max="1" width="1.73046875" style="4" customWidth="1"/>
    <col min="2" max="2" width="38.19921875" style="2" bestFit="1" customWidth="1"/>
    <col min="3" max="3" width="14.46484375" style="2" bestFit="1" customWidth="1"/>
    <col min="4" max="4" width="22.46484375" style="2" bestFit="1" customWidth="1"/>
    <col min="5" max="14" width="13.6640625" style="2" customWidth="1"/>
    <col min="15" max="15" width="1.73046875" style="4" customWidth="1"/>
    <col min="16" max="16384" width="9.06640625" style="2"/>
  </cols>
  <sheetData>
    <row r="1" spans="1:15" ht="15" customHeight="1" x14ac:dyDescent="0.45">
      <c r="A1" s="8"/>
      <c r="B1" s="8"/>
      <c r="C1" s="8"/>
      <c r="D1" s="8"/>
      <c r="E1" s="8"/>
      <c r="F1" s="8"/>
      <c r="G1" s="8"/>
      <c r="H1" s="8"/>
      <c r="I1" s="8"/>
      <c r="J1" s="8"/>
      <c r="K1" s="63"/>
      <c r="L1" s="63"/>
      <c r="M1" s="63"/>
      <c r="N1" s="63"/>
    </row>
    <row r="2" spans="1:15" ht="60" customHeight="1" x14ac:dyDescent="0.45">
      <c r="A2" s="8"/>
      <c r="B2" s="157" t="s">
        <v>140</v>
      </c>
      <c r="C2" s="158"/>
      <c r="D2" s="165" t="s">
        <v>152</v>
      </c>
      <c r="E2" s="166"/>
      <c r="F2" s="8"/>
      <c r="G2" s="168" t="s">
        <v>145</v>
      </c>
      <c r="H2" s="165"/>
      <c r="I2" s="165"/>
      <c r="J2" s="4"/>
      <c r="K2" s="171" t="s">
        <v>144</v>
      </c>
      <c r="L2" s="171"/>
      <c r="M2" s="171"/>
      <c r="N2" s="171"/>
    </row>
    <row r="3" spans="1:15" ht="15" customHeight="1" x14ac:dyDescent="0.45">
      <c r="A3" s="8"/>
      <c r="B3" s="159"/>
      <c r="C3" s="160"/>
      <c r="D3" s="162"/>
      <c r="E3" s="167"/>
      <c r="F3" s="8"/>
      <c r="G3" s="169"/>
      <c r="H3" s="170"/>
      <c r="I3" s="170"/>
      <c r="J3" s="4"/>
      <c r="K3" s="64" t="s">
        <v>53</v>
      </c>
      <c r="L3" s="64" t="s">
        <v>51</v>
      </c>
      <c r="M3" s="64" t="s">
        <v>32</v>
      </c>
      <c r="N3" s="64" t="s">
        <v>33</v>
      </c>
      <c r="O3" s="9"/>
    </row>
    <row r="4" spans="1:15" ht="15" customHeight="1" x14ac:dyDescent="0.45">
      <c r="A4" s="9"/>
      <c r="B4" s="159"/>
      <c r="C4" s="160"/>
      <c r="D4" s="32" t="s">
        <v>2</v>
      </c>
      <c r="E4" s="33">
        <v>100000</v>
      </c>
      <c r="F4" s="9"/>
      <c r="G4" s="76" t="s">
        <v>34</v>
      </c>
      <c r="H4" s="75" t="s">
        <v>39</v>
      </c>
      <c r="I4" s="41">
        <f>I41</f>
        <v>0.22324800000000006</v>
      </c>
      <c r="J4" s="9"/>
      <c r="K4" s="68">
        <f>C110</f>
        <v>20000</v>
      </c>
      <c r="L4" s="69" t="s">
        <v>40</v>
      </c>
      <c r="M4" s="42">
        <f>I111</f>
        <v>209.34284979423873</v>
      </c>
      <c r="N4" s="65">
        <f t="shared" ref="N4:N9" si="0">M4*$I$14</f>
        <v>52091200.000000015</v>
      </c>
      <c r="O4" s="9"/>
    </row>
    <row r="5" spans="1:15" ht="15" customHeight="1" x14ac:dyDescent="0.45">
      <c r="A5" s="37"/>
      <c r="B5" s="159"/>
      <c r="C5" s="160"/>
      <c r="D5" s="18" t="s">
        <v>59</v>
      </c>
      <c r="E5" s="34">
        <v>0.01</v>
      </c>
      <c r="F5" s="37"/>
      <c r="G5" s="45" t="s">
        <v>37</v>
      </c>
      <c r="H5" s="66" t="s">
        <v>39</v>
      </c>
      <c r="I5" s="81">
        <f>I65</f>
        <v>0.11962448559670782</v>
      </c>
      <c r="J5" s="37"/>
      <c r="K5" s="68">
        <f>C110</f>
        <v>20000</v>
      </c>
      <c r="L5" s="67" t="s">
        <v>41</v>
      </c>
      <c r="M5" s="42">
        <f>I112</f>
        <v>1046.7142489711941</v>
      </c>
      <c r="N5" s="65">
        <f t="shared" si="0"/>
        <v>260456000.00000018</v>
      </c>
      <c r="O5" s="37"/>
    </row>
    <row r="6" spans="1:15" ht="15" customHeight="1" x14ac:dyDescent="0.45">
      <c r="A6" s="37"/>
      <c r="B6" s="159"/>
      <c r="C6" s="160"/>
      <c r="D6" s="18" t="s">
        <v>143</v>
      </c>
      <c r="E6" s="35">
        <v>0.2</v>
      </c>
      <c r="F6" s="37"/>
      <c r="G6" s="45" t="s">
        <v>58</v>
      </c>
      <c r="H6" s="66" t="s">
        <v>39</v>
      </c>
      <c r="I6" s="81">
        <f>I78</f>
        <v>1.598122427983539E-2</v>
      </c>
      <c r="J6" s="37"/>
      <c r="K6" s="68">
        <f>C113</f>
        <v>400000</v>
      </c>
      <c r="L6" s="69" t="s">
        <v>40</v>
      </c>
      <c r="M6" s="42">
        <f>I114</f>
        <v>4186.8569958847747</v>
      </c>
      <c r="N6" s="65">
        <f t="shared" si="0"/>
        <v>1041824000.0000002</v>
      </c>
      <c r="O6" s="37"/>
    </row>
    <row r="7" spans="1:15" ht="15" customHeight="1" x14ac:dyDescent="0.45">
      <c r="A7" s="9"/>
      <c r="B7" s="159"/>
      <c r="C7" s="160"/>
      <c r="D7" s="32" t="s">
        <v>149</v>
      </c>
      <c r="E7" s="36">
        <v>0.15</v>
      </c>
      <c r="F7" s="9"/>
      <c r="G7" s="45" t="s">
        <v>154</v>
      </c>
      <c r="H7" s="66" t="s">
        <v>39</v>
      </c>
      <c r="I7" s="81">
        <f>-I33</f>
        <v>-8.9718364197530862E-2</v>
      </c>
      <c r="J7" s="9"/>
      <c r="K7" s="68">
        <f>C113</f>
        <v>400000</v>
      </c>
      <c r="L7" s="67" t="s">
        <v>41</v>
      </c>
      <c r="M7" s="42">
        <f>I115</f>
        <v>20934.284979423883</v>
      </c>
      <c r="N7" s="65">
        <f t="shared" si="0"/>
        <v>5209120000.0000038</v>
      </c>
      <c r="O7" s="9"/>
    </row>
    <row r="8" spans="1:15" ht="15" customHeight="1" x14ac:dyDescent="0.45">
      <c r="A8" s="9"/>
      <c r="B8" s="159"/>
      <c r="C8" s="160"/>
      <c r="D8" s="32" t="s">
        <v>150</v>
      </c>
      <c r="E8" s="36">
        <v>3.5000000000000003E-2</v>
      </c>
      <c r="F8" s="9"/>
      <c r="G8" s="45" t="s">
        <v>153</v>
      </c>
      <c r="H8" s="66" t="s">
        <v>39</v>
      </c>
      <c r="I8" s="81">
        <f>-I49</f>
        <v>-2.0934284979423869E-2</v>
      </c>
      <c r="J8" s="9"/>
      <c r="K8" s="77">
        <f>C116</f>
        <v>1000000</v>
      </c>
      <c r="L8" s="78" t="s">
        <v>40</v>
      </c>
      <c r="M8" s="42">
        <f>I117</f>
        <v>10467.142489711934</v>
      </c>
      <c r="N8" s="65">
        <f t="shared" si="0"/>
        <v>2604560000</v>
      </c>
      <c r="O8" s="9"/>
    </row>
    <row r="9" spans="1:15" ht="15" customHeight="1" x14ac:dyDescent="0.45">
      <c r="A9" s="9"/>
      <c r="B9" s="159"/>
      <c r="C9" s="160"/>
      <c r="D9" s="32" t="s">
        <v>151</v>
      </c>
      <c r="E9" s="36">
        <v>0.08</v>
      </c>
      <c r="F9" s="9"/>
      <c r="G9" s="74" t="s">
        <v>38</v>
      </c>
      <c r="H9" s="75" t="s">
        <v>39</v>
      </c>
      <c r="I9" s="41">
        <f>I93</f>
        <v>2.495306069958848E-2</v>
      </c>
      <c r="J9" s="8"/>
      <c r="K9" s="77">
        <f>C116</f>
        <v>1000000</v>
      </c>
      <c r="L9" s="79" t="s">
        <v>41</v>
      </c>
      <c r="M9" s="42">
        <f>I118</f>
        <v>52335.712448559701</v>
      </c>
      <c r="N9" s="65">
        <f t="shared" si="0"/>
        <v>13022800000.000008</v>
      </c>
      <c r="O9" s="9"/>
    </row>
    <row r="10" spans="1:15" ht="15" customHeight="1" x14ac:dyDescent="0.45">
      <c r="A10" s="9"/>
      <c r="B10" s="159"/>
      <c r="C10" s="160"/>
      <c r="D10" s="32" t="s">
        <v>60</v>
      </c>
      <c r="E10" s="36">
        <v>0</v>
      </c>
      <c r="F10" s="3"/>
      <c r="G10" s="10"/>
      <c r="H10" s="10"/>
      <c r="I10" s="3"/>
      <c r="J10" s="8"/>
      <c r="K10" s="10"/>
      <c r="L10" s="10"/>
      <c r="M10" s="3"/>
      <c r="N10" s="8"/>
      <c r="O10" s="9"/>
    </row>
    <row r="11" spans="1:15" ht="15" customHeight="1" x14ac:dyDescent="0.45">
      <c r="A11" s="8"/>
      <c r="B11" s="10"/>
      <c r="C11" s="8"/>
      <c r="D11" s="10"/>
      <c r="E11" s="3"/>
      <c r="F11" s="3"/>
      <c r="G11" s="10"/>
      <c r="H11" s="10"/>
      <c r="I11" s="3"/>
      <c r="J11" s="8"/>
      <c r="K11" s="8"/>
      <c r="L11" s="8"/>
      <c r="M11" s="8"/>
      <c r="N11" s="8"/>
      <c r="O11" s="8"/>
    </row>
    <row r="12" spans="1:15" ht="15" customHeight="1" x14ac:dyDescent="0.45">
      <c r="B12" s="161" t="s">
        <v>52</v>
      </c>
      <c r="C12" s="161" t="s">
        <v>50</v>
      </c>
      <c r="D12" s="161" t="s">
        <v>51</v>
      </c>
      <c r="E12" s="163" t="s">
        <v>3</v>
      </c>
      <c r="F12" s="163" t="s">
        <v>4</v>
      </c>
      <c r="G12" s="163" t="s">
        <v>5</v>
      </c>
      <c r="H12" s="163" t="s">
        <v>6</v>
      </c>
      <c r="I12" s="163" t="s">
        <v>7</v>
      </c>
      <c r="J12" s="163" t="s">
        <v>8</v>
      </c>
      <c r="K12" s="163" t="s">
        <v>9</v>
      </c>
      <c r="L12" s="163" t="s">
        <v>10</v>
      </c>
      <c r="M12" s="163" t="s">
        <v>11</v>
      </c>
      <c r="N12" s="163" t="s">
        <v>12</v>
      </c>
    </row>
    <row r="13" spans="1:15" ht="15" customHeight="1" x14ac:dyDescent="0.45">
      <c r="B13" s="162"/>
      <c r="C13" s="162"/>
      <c r="D13" s="162"/>
      <c r="E13" s="164"/>
      <c r="F13" s="164"/>
      <c r="G13" s="164"/>
      <c r="H13" s="164"/>
      <c r="I13" s="164"/>
      <c r="J13" s="164"/>
      <c r="K13" s="164"/>
      <c r="L13" s="164"/>
      <c r="M13" s="164"/>
      <c r="N13" s="164"/>
    </row>
    <row r="14" spans="1:15" ht="15" customHeight="1" x14ac:dyDescent="0.45">
      <c r="B14" s="172" t="s">
        <v>20</v>
      </c>
      <c r="C14" s="172" t="s">
        <v>33</v>
      </c>
      <c r="D14" s="19" t="s">
        <v>48</v>
      </c>
      <c r="E14" s="21">
        <f>($E$4 * $E$6) + $E$4</f>
        <v>120000</v>
      </c>
      <c r="F14" s="21">
        <f t="shared" ref="F14:N14" si="1">(E14 * $E$6) + E14</f>
        <v>144000</v>
      </c>
      <c r="G14" s="21">
        <f>(F14 * $E$6) + F14</f>
        <v>172800</v>
      </c>
      <c r="H14" s="21">
        <f t="shared" si="1"/>
        <v>207360</v>
      </c>
      <c r="I14" s="21">
        <f t="shared" si="1"/>
        <v>248832</v>
      </c>
      <c r="J14" s="21">
        <f>(I14 * $E$6) + I14</f>
        <v>298598.40000000002</v>
      </c>
      <c r="K14" s="21">
        <f t="shared" si="1"/>
        <v>358318.08000000002</v>
      </c>
      <c r="L14" s="21">
        <f t="shared" si="1"/>
        <v>429981.696</v>
      </c>
      <c r="M14" s="21">
        <f t="shared" si="1"/>
        <v>515978.03519999998</v>
      </c>
      <c r="N14" s="21">
        <f t="shared" si="1"/>
        <v>619173.64223999996</v>
      </c>
    </row>
    <row r="15" spans="1:15" ht="15" customHeight="1" x14ac:dyDescent="0.45">
      <c r="B15" s="174"/>
      <c r="C15" s="174"/>
      <c r="D15" s="19" t="s">
        <v>49</v>
      </c>
      <c r="E15" s="25">
        <f>E14*21000000</f>
        <v>2520000000000</v>
      </c>
      <c r="F15" s="25">
        <f t="shared" ref="F15:N15" si="2">F14*21000000</f>
        <v>3024000000000</v>
      </c>
      <c r="G15" s="25">
        <f t="shared" si="2"/>
        <v>3628800000000</v>
      </c>
      <c r="H15" s="25">
        <f t="shared" si="2"/>
        <v>4354560000000</v>
      </c>
      <c r="I15" s="25">
        <f t="shared" si="2"/>
        <v>5225472000000</v>
      </c>
      <c r="J15" s="25">
        <f t="shared" si="2"/>
        <v>6270566400000.001</v>
      </c>
      <c r="K15" s="25">
        <f t="shared" si="2"/>
        <v>7524679680000</v>
      </c>
      <c r="L15" s="25">
        <f t="shared" si="2"/>
        <v>9029615616000</v>
      </c>
      <c r="M15" s="25">
        <f t="shared" si="2"/>
        <v>10835538739200</v>
      </c>
      <c r="N15" s="25">
        <f t="shared" si="2"/>
        <v>13002646487040</v>
      </c>
    </row>
    <row r="16" spans="1:15" ht="15" customHeight="1" x14ac:dyDescent="0.45">
      <c r="B16" s="172" t="s">
        <v>16</v>
      </c>
      <c r="C16" s="175" t="s">
        <v>32</v>
      </c>
      <c r="D16" s="19" t="s">
        <v>160</v>
      </c>
      <c r="E16" s="26">
        <f t="shared" ref="E16:N16" si="3">(E14-$E4)/E14</f>
        <v>0.16666666666666666</v>
      </c>
      <c r="F16" s="26">
        <f t="shared" si="3"/>
        <v>0.30555555555555558</v>
      </c>
      <c r="G16" s="26">
        <f t="shared" si="3"/>
        <v>0.42129629629629628</v>
      </c>
      <c r="H16" s="26">
        <f t="shared" si="3"/>
        <v>0.51774691358024694</v>
      </c>
      <c r="I16" s="26">
        <f t="shared" si="3"/>
        <v>0.5981224279835391</v>
      </c>
      <c r="J16" s="26">
        <f t="shared" si="3"/>
        <v>0.66510202331961599</v>
      </c>
      <c r="K16" s="26">
        <f t="shared" si="3"/>
        <v>0.72091835276634664</v>
      </c>
      <c r="L16" s="26">
        <f t="shared" si="3"/>
        <v>0.76743196063862218</v>
      </c>
      <c r="M16" s="26">
        <f t="shared" si="3"/>
        <v>0.80619330053218508</v>
      </c>
      <c r="N16" s="26">
        <f t="shared" si="3"/>
        <v>0.83849441711015427</v>
      </c>
    </row>
    <row r="17" spans="1:15" ht="15" customHeight="1" x14ac:dyDescent="0.45">
      <c r="B17" s="173"/>
      <c r="C17" s="176"/>
      <c r="D17" s="19" t="s">
        <v>159</v>
      </c>
      <c r="E17" s="26">
        <f>1-E16</f>
        <v>0.83333333333333337</v>
      </c>
      <c r="F17" s="26">
        <f t="shared" ref="F17:N17" si="4">1-F16</f>
        <v>0.69444444444444442</v>
      </c>
      <c r="G17" s="26">
        <f t="shared" si="4"/>
        <v>0.57870370370370372</v>
      </c>
      <c r="H17" s="26">
        <f t="shared" si="4"/>
        <v>0.48225308641975306</v>
      </c>
      <c r="I17" s="26">
        <f t="shared" si="4"/>
        <v>0.4018775720164609</v>
      </c>
      <c r="J17" s="26">
        <f t="shared" si="4"/>
        <v>0.33489797668038401</v>
      </c>
      <c r="K17" s="26">
        <f t="shared" si="4"/>
        <v>0.27908164723365336</v>
      </c>
      <c r="L17" s="26">
        <f t="shared" si="4"/>
        <v>0.23256803936137782</v>
      </c>
      <c r="M17" s="26">
        <f t="shared" si="4"/>
        <v>0.19380669946781492</v>
      </c>
      <c r="N17" s="26">
        <f t="shared" si="4"/>
        <v>0.16150558288984573</v>
      </c>
    </row>
    <row r="18" spans="1:15" ht="15" customHeight="1" x14ac:dyDescent="0.45">
      <c r="B18" s="173"/>
      <c r="C18" s="176"/>
      <c r="D18" s="19" t="s">
        <v>158</v>
      </c>
      <c r="E18" s="80">
        <f>E16</f>
        <v>0.16666666666666666</v>
      </c>
      <c r="F18" s="80">
        <f t="shared" ref="F18:N18" si="5">F16-E16</f>
        <v>0.13888888888888892</v>
      </c>
      <c r="G18" s="80">
        <f>G16-F16</f>
        <v>0.1157407407407407</v>
      </c>
      <c r="H18" s="80">
        <f t="shared" si="5"/>
        <v>9.6450617283950657E-2</v>
      </c>
      <c r="I18" s="80">
        <f t="shared" si="5"/>
        <v>8.0375514403292159E-2</v>
      </c>
      <c r="J18" s="80">
        <f>J16-I16</f>
        <v>6.6979595336076891E-2</v>
      </c>
      <c r="K18" s="80">
        <f t="shared" si="5"/>
        <v>5.581632944673065E-2</v>
      </c>
      <c r="L18" s="80">
        <f t="shared" si="5"/>
        <v>4.6513607872275542E-2</v>
      </c>
      <c r="M18" s="80">
        <f t="shared" si="5"/>
        <v>3.8761339893562896E-2</v>
      </c>
      <c r="N18" s="80">
        <f t="shared" si="5"/>
        <v>3.2301116577969191E-2</v>
      </c>
    </row>
    <row r="19" spans="1:15" ht="15" customHeight="1" x14ac:dyDescent="0.45">
      <c r="B19" s="173"/>
      <c r="C19" s="176"/>
      <c r="D19" s="19" t="s">
        <v>157</v>
      </c>
      <c r="E19" s="80"/>
      <c r="F19" s="80"/>
      <c r="G19" s="80"/>
      <c r="H19" s="80"/>
      <c r="I19" s="80">
        <f>AVERAGE(E18:I18)</f>
        <v>0.11962448559670782</v>
      </c>
      <c r="J19" s="26"/>
      <c r="K19" s="26"/>
      <c r="L19" s="26"/>
      <c r="M19" s="26"/>
      <c r="N19" s="80">
        <f>AVERAGE(E18:N18)</f>
        <v>8.3849441711015424E-2</v>
      </c>
    </row>
    <row r="20" spans="1:15" ht="15" customHeight="1" x14ac:dyDescent="0.45">
      <c r="B20" s="173"/>
      <c r="C20" s="176"/>
      <c r="D20" s="19" t="s">
        <v>155</v>
      </c>
      <c r="E20" s="80">
        <f>$E$10*E18</f>
        <v>0</v>
      </c>
      <c r="F20" s="80">
        <f t="shared" ref="F20:N20" si="6">$E$10*F18</f>
        <v>0</v>
      </c>
      <c r="G20" s="80">
        <f t="shared" si="6"/>
        <v>0</v>
      </c>
      <c r="H20" s="80">
        <f t="shared" si="6"/>
        <v>0</v>
      </c>
      <c r="I20" s="80">
        <f t="shared" si="6"/>
        <v>0</v>
      </c>
      <c r="J20" s="80">
        <f t="shared" si="6"/>
        <v>0</v>
      </c>
      <c r="K20" s="80">
        <f t="shared" si="6"/>
        <v>0</v>
      </c>
      <c r="L20" s="80">
        <f t="shared" si="6"/>
        <v>0</v>
      </c>
      <c r="M20" s="80">
        <f t="shared" si="6"/>
        <v>0</v>
      </c>
      <c r="N20" s="80">
        <f t="shared" si="6"/>
        <v>0</v>
      </c>
    </row>
    <row r="21" spans="1:15" ht="15" customHeight="1" x14ac:dyDescent="0.45">
      <c r="B21" s="173"/>
      <c r="C21" s="176"/>
      <c r="D21" s="19" t="s">
        <v>156</v>
      </c>
      <c r="E21" s="80"/>
      <c r="F21" s="80"/>
      <c r="G21" s="80"/>
      <c r="H21" s="80"/>
      <c r="I21" s="80">
        <f>AVERAGE(E20:I20)</f>
        <v>0</v>
      </c>
      <c r="J21" s="26"/>
      <c r="K21" s="26"/>
      <c r="L21" s="26"/>
      <c r="M21" s="26"/>
      <c r="N21" s="80">
        <f>AVERAGE(E20:N20)</f>
        <v>0</v>
      </c>
    </row>
    <row r="22" spans="1:15" ht="15" customHeight="1" x14ac:dyDescent="0.45">
      <c r="B22" s="173"/>
      <c r="C22" s="176"/>
      <c r="D22" s="15" t="s">
        <v>61</v>
      </c>
      <c r="E22" s="17">
        <f>E18+E20</f>
        <v>0.16666666666666666</v>
      </c>
      <c r="F22" s="17">
        <f t="shared" ref="F22:N22" si="7">F18+F20</f>
        <v>0.13888888888888892</v>
      </c>
      <c r="G22" s="17">
        <f t="shared" si="7"/>
        <v>0.1157407407407407</v>
      </c>
      <c r="H22" s="17">
        <f t="shared" si="7"/>
        <v>9.6450617283950657E-2</v>
      </c>
      <c r="I22" s="17">
        <f t="shared" si="7"/>
        <v>8.0375514403292159E-2</v>
      </c>
      <c r="J22" s="17">
        <f t="shared" si="7"/>
        <v>6.6979595336076891E-2</v>
      </c>
      <c r="K22" s="17">
        <f t="shared" si="7"/>
        <v>5.581632944673065E-2</v>
      </c>
      <c r="L22" s="17">
        <f t="shared" si="7"/>
        <v>4.6513607872275542E-2</v>
      </c>
      <c r="M22" s="17">
        <f t="shared" si="7"/>
        <v>3.8761339893562896E-2</v>
      </c>
      <c r="N22" s="17">
        <f t="shared" si="7"/>
        <v>3.2301116577969191E-2</v>
      </c>
    </row>
    <row r="23" spans="1:15" ht="15" customHeight="1" x14ac:dyDescent="0.45">
      <c r="B23" s="174"/>
      <c r="C23" s="177"/>
      <c r="D23" s="15" t="s">
        <v>62</v>
      </c>
      <c r="E23" s="17"/>
      <c r="F23" s="17"/>
      <c r="G23" s="17"/>
      <c r="H23" s="17"/>
      <c r="I23" s="17">
        <f>AVERAGE(E22:I22)</f>
        <v>0.11962448559670782</v>
      </c>
      <c r="J23" s="16"/>
      <c r="K23" s="16"/>
      <c r="L23" s="16"/>
      <c r="M23" s="16"/>
      <c r="N23" s="17">
        <f>AVERAGE(E22:N22)</f>
        <v>8.3849441711015424E-2</v>
      </c>
    </row>
    <row r="24" spans="1:15" ht="15" customHeight="1" x14ac:dyDescent="0.45">
      <c r="B24" s="172" t="s">
        <v>17</v>
      </c>
      <c r="C24" s="175" t="s">
        <v>32</v>
      </c>
      <c r="D24" s="15" t="s">
        <v>43</v>
      </c>
      <c r="E24" s="17">
        <f>((1+$E$10)*$E$5)+($E$5*E17)</f>
        <v>1.8333333333333333E-2</v>
      </c>
      <c r="F24" s="17">
        <f t="shared" ref="F24:N24" si="8">((1+$E$10)*$E$5)+($E$5*F17)</f>
        <v>1.6944444444444443E-2</v>
      </c>
      <c r="G24" s="17">
        <f t="shared" si="8"/>
        <v>1.5787037037037037E-2</v>
      </c>
      <c r="H24" s="17">
        <f t="shared" si="8"/>
        <v>1.482253086419753E-2</v>
      </c>
      <c r="I24" s="17">
        <f t="shared" si="8"/>
        <v>1.4018775720164609E-2</v>
      </c>
      <c r="J24" s="17">
        <f t="shared" si="8"/>
        <v>1.334897976680384E-2</v>
      </c>
      <c r="K24" s="17">
        <f t="shared" si="8"/>
        <v>1.2790816472336534E-2</v>
      </c>
      <c r="L24" s="17">
        <f t="shared" si="8"/>
        <v>1.2325680393613779E-2</v>
      </c>
      <c r="M24" s="17">
        <f t="shared" si="8"/>
        <v>1.193806699467815E-2</v>
      </c>
      <c r="N24" s="17">
        <f t="shared" si="8"/>
        <v>1.1615055828898458E-2</v>
      </c>
    </row>
    <row r="25" spans="1:15" ht="15" customHeight="1" x14ac:dyDescent="0.45">
      <c r="B25" s="173"/>
      <c r="C25" s="176"/>
      <c r="D25" s="15" t="s">
        <v>44</v>
      </c>
      <c r="E25" s="17"/>
      <c r="F25" s="17"/>
      <c r="G25" s="17"/>
      <c r="H25" s="17"/>
      <c r="I25" s="17">
        <f>AVERAGE(E24:I24)</f>
        <v>1.598122427983539E-2</v>
      </c>
      <c r="J25" s="16"/>
      <c r="K25" s="16"/>
      <c r="L25" s="16"/>
      <c r="M25" s="16"/>
      <c r="N25" s="17">
        <f>AVERAGE(E24:N24)</f>
        <v>1.4192472085550772E-2</v>
      </c>
    </row>
    <row r="26" spans="1:15" ht="15" customHeight="1" x14ac:dyDescent="0.45">
      <c r="B26" s="173"/>
      <c r="C26" s="176"/>
      <c r="D26" s="19" t="s">
        <v>42</v>
      </c>
      <c r="E26" s="80">
        <f>E24</f>
        <v>1.8333333333333333E-2</v>
      </c>
      <c r="F26" s="80">
        <f t="shared" ref="F26:N26" si="9">E26+F24</f>
        <v>3.5277777777777776E-2</v>
      </c>
      <c r="G26" s="80">
        <f>F26+G24</f>
        <v>5.1064814814814813E-2</v>
      </c>
      <c r="H26" s="80">
        <f t="shared" si="9"/>
        <v>6.5887345679012346E-2</v>
      </c>
      <c r="I26" s="80">
        <f t="shared" si="9"/>
        <v>7.9906121399176952E-2</v>
      </c>
      <c r="J26" s="80">
        <f>I26+J24</f>
        <v>9.3255101165980792E-2</v>
      </c>
      <c r="K26" s="80">
        <f t="shared" si="9"/>
        <v>0.10604591763831733</v>
      </c>
      <c r="L26" s="80">
        <f t="shared" si="9"/>
        <v>0.11837159803193112</v>
      </c>
      <c r="M26" s="80">
        <f t="shared" si="9"/>
        <v>0.13030966502660926</v>
      </c>
      <c r="N26" s="80">
        <f t="shared" si="9"/>
        <v>0.14192472085550772</v>
      </c>
    </row>
    <row r="27" spans="1:15" ht="15" customHeight="1" x14ac:dyDescent="0.45">
      <c r="B27" s="173"/>
      <c r="C27" s="176"/>
      <c r="D27" s="19" t="s">
        <v>83</v>
      </c>
      <c r="E27" s="80">
        <f t="shared" ref="E27:N27" si="10">((1+$E$10)*$E$5)+$E$5</f>
        <v>0.02</v>
      </c>
      <c r="F27" s="80">
        <f t="shared" si="10"/>
        <v>0.02</v>
      </c>
      <c r="G27" s="80">
        <f t="shared" si="10"/>
        <v>0.02</v>
      </c>
      <c r="H27" s="80">
        <f t="shared" si="10"/>
        <v>0.02</v>
      </c>
      <c r="I27" s="80">
        <f t="shared" si="10"/>
        <v>0.02</v>
      </c>
      <c r="J27" s="80">
        <f t="shared" si="10"/>
        <v>0.02</v>
      </c>
      <c r="K27" s="80">
        <f t="shared" si="10"/>
        <v>0.02</v>
      </c>
      <c r="L27" s="80">
        <f t="shared" si="10"/>
        <v>0.02</v>
      </c>
      <c r="M27" s="80">
        <f t="shared" si="10"/>
        <v>0.02</v>
      </c>
      <c r="N27" s="80">
        <f t="shared" si="10"/>
        <v>0.02</v>
      </c>
      <c r="O27" s="11"/>
    </row>
    <row r="28" spans="1:15" ht="15" customHeight="1" x14ac:dyDescent="0.45">
      <c r="B28" s="174"/>
      <c r="C28" s="177"/>
      <c r="D28" s="19" t="s">
        <v>84</v>
      </c>
      <c r="E28" s="80">
        <f>E27</f>
        <v>0.02</v>
      </c>
      <c r="F28" s="80">
        <f>E28+F27</f>
        <v>0.04</v>
      </c>
      <c r="G28" s="80">
        <f>F28+G27</f>
        <v>0.06</v>
      </c>
      <c r="H28" s="80">
        <f t="shared" ref="H28:N28" si="11">G28+H27</f>
        <v>0.08</v>
      </c>
      <c r="I28" s="80">
        <f t="shared" si="11"/>
        <v>0.1</v>
      </c>
      <c r="J28" s="80">
        <f>I28+J27</f>
        <v>0.12000000000000001</v>
      </c>
      <c r="K28" s="80">
        <f t="shared" si="11"/>
        <v>0.14000000000000001</v>
      </c>
      <c r="L28" s="80">
        <f t="shared" si="11"/>
        <v>0.16</v>
      </c>
      <c r="M28" s="80">
        <f t="shared" si="11"/>
        <v>0.18</v>
      </c>
      <c r="N28" s="80">
        <f t="shared" si="11"/>
        <v>0.19999999999999998</v>
      </c>
      <c r="O28" s="11"/>
    </row>
    <row r="29" spans="1:15" ht="15" customHeight="1" x14ac:dyDescent="0.45">
      <c r="B29" s="3"/>
      <c r="C29" s="1"/>
      <c r="D29" s="43"/>
      <c r="E29" s="31"/>
      <c r="F29" s="31"/>
      <c r="G29" s="31"/>
      <c r="H29" s="31"/>
      <c r="I29" s="31"/>
      <c r="J29" s="31"/>
      <c r="K29" s="31"/>
      <c r="L29" s="31"/>
      <c r="M29" s="31"/>
      <c r="N29" s="31"/>
    </row>
    <row r="30" spans="1:15" ht="15" customHeight="1" x14ac:dyDescent="0.45">
      <c r="A30" s="8"/>
      <c r="B30" s="178" t="s">
        <v>146</v>
      </c>
      <c r="C30" s="180" t="s">
        <v>21</v>
      </c>
      <c r="D30" s="182" t="str">
        <f>"10 BTC / "&amp;TEXT($E$4*10, "$###0.00,,")&amp;"M USD"</f>
        <v>10 BTC / $1.00M USD</v>
      </c>
      <c r="E30" s="163" t="s">
        <v>3</v>
      </c>
      <c r="F30" s="163" t="s">
        <v>4</v>
      </c>
      <c r="G30" s="163" t="s">
        <v>5</v>
      </c>
      <c r="H30" s="163" t="s">
        <v>6</v>
      </c>
      <c r="I30" s="163" t="s">
        <v>7</v>
      </c>
      <c r="J30" s="163" t="s">
        <v>8</v>
      </c>
      <c r="K30" s="163" t="s">
        <v>9</v>
      </c>
      <c r="L30" s="163" t="s">
        <v>10</v>
      </c>
      <c r="M30" s="163" t="s">
        <v>11</v>
      </c>
      <c r="N30" s="163" t="s">
        <v>12</v>
      </c>
      <c r="O30" s="8"/>
    </row>
    <row r="31" spans="1:15" ht="15" customHeight="1" x14ac:dyDescent="0.45">
      <c r="B31" s="179"/>
      <c r="C31" s="181"/>
      <c r="D31" s="183"/>
      <c r="E31" s="164"/>
      <c r="F31" s="164"/>
      <c r="G31" s="164"/>
      <c r="H31" s="164"/>
      <c r="I31" s="164"/>
      <c r="J31" s="164"/>
      <c r="K31" s="164"/>
      <c r="L31" s="164"/>
      <c r="M31" s="164"/>
      <c r="N31" s="164"/>
    </row>
    <row r="32" spans="1:15" ht="15" customHeight="1" x14ac:dyDescent="0.45">
      <c r="B32" s="172" t="s">
        <v>57</v>
      </c>
      <c r="C32" s="186" t="s">
        <v>32</v>
      </c>
      <c r="D32" s="15" t="s">
        <v>61</v>
      </c>
      <c r="E32" s="16">
        <f t="shared" ref="E32:N32" si="12">E37*$E$4/E$14</f>
        <v>0.125</v>
      </c>
      <c r="F32" s="16">
        <f t="shared" si="12"/>
        <v>0.10416666666666667</v>
      </c>
      <c r="G32" s="16">
        <f t="shared" si="12"/>
        <v>8.6805555555555552E-2</v>
      </c>
      <c r="H32" s="16">
        <f t="shared" si="12"/>
        <v>7.2337962962962965E-2</v>
      </c>
      <c r="I32" s="16">
        <f t="shared" si="12"/>
        <v>6.0281635802469133E-2</v>
      </c>
      <c r="J32" s="16">
        <f t="shared" si="12"/>
        <v>5.0234696502057606E-2</v>
      </c>
      <c r="K32" s="16">
        <f t="shared" si="12"/>
        <v>4.1862247085048009E-2</v>
      </c>
      <c r="L32" s="16">
        <f t="shared" si="12"/>
        <v>3.4885205904206677E-2</v>
      </c>
      <c r="M32" s="16">
        <f t="shared" si="12"/>
        <v>2.9071004920172231E-2</v>
      </c>
      <c r="N32" s="16">
        <f t="shared" si="12"/>
        <v>2.4225837433476859E-2</v>
      </c>
    </row>
    <row r="33" spans="2:14" ht="15" customHeight="1" x14ac:dyDescent="0.45">
      <c r="B33" s="173"/>
      <c r="C33" s="186"/>
      <c r="D33" s="15" t="s">
        <v>62</v>
      </c>
      <c r="E33" s="16"/>
      <c r="F33" s="16"/>
      <c r="G33" s="16"/>
      <c r="H33" s="16"/>
      <c r="I33" s="82">
        <f>AVERAGE(E32:I32)</f>
        <v>8.9718364197530862E-2</v>
      </c>
      <c r="J33" s="16"/>
      <c r="K33" s="16"/>
      <c r="L33" s="16"/>
      <c r="M33" s="16"/>
      <c r="N33" s="17">
        <f>AVERAGE(E32:N32)</f>
        <v>6.2887081283261564E-2</v>
      </c>
    </row>
    <row r="34" spans="2:14" ht="15" customHeight="1" x14ac:dyDescent="0.45">
      <c r="B34" s="173"/>
      <c r="C34" s="186"/>
      <c r="D34" s="15" t="s">
        <v>42</v>
      </c>
      <c r="E34" s="16">
        <f t="shared" ref="E34:N34" si="13">E$16*(E32/E$18)</f>
        <v>0.125</v>
      </c>
      <c r="F34" s="16">
        <f t="shared" si="13"/>
        <v>0.22916666666666666</v>
      </c>
      <c r="G34" s="16">
        <f>G$16*(G32/G$18)</f>
        <v>0.31597222222222232</v>
      </c>
      <c r="H34" s="16">
        <f>H$16*(H32/H$18)</f>
        <v>0.38831018518518501</v>
      </c>
      <c r="I34" s="16">
        <f>I$16*(I32/I$18)</f>
        <v>0.44859182098765443</v>
      </c>
      <c r="J34" s="16">
        <f t="shared" si="13"/>
        <v>0.49882651748971141</v>
      </c>
      <c r="K34" s="16">
        <f t="shared" si="13"/>
        <v>0.54068876457476023</v>
      </c>
      <c r="L34" s="16">
        <f t="shared" si="13"/>
        <v>0.57557397047896697</v>
      </c>
      <c r="M34" s="16">
        <f t="shared" si="13"/>
        <v>0.60464497539914008</v>
      </c>
      <c r="N34" s="16">
        <f t="shared" si="13"/>
        <v>0.62887081283261481</v>
      </c>
    </row>
    <row r="35" spans="2:14" ht="15" customHeight="1" x14ac:dyDescent="0.45">
      <c r="B35" s="173"/>
      <c r="C35" s="185"/>
      <c r="D35" s="19" t="s">
        <v>45</v>
      </c>
      <c r="E35" s="20">
        <f t="shared" ref="E35:N35" si="14">10*E32</f>
        <v>1.25</v>
      </c>
      <c r="F35" s="20">
        <f t="shared" si="14"/>
        <v>1.0416666666666667</v>
      </c>
      <c r="G35" s="20">
        <f t="shared" si="14"/>
        <v>0.86805555555555558</v>
      </c>
      <c r="H35" s="20">
        <f t="shared" si="14"/>
        <v>0.72337962962962965</v>
      </c>
      <c r="I35" s="20">
        <f t="shared" si="14"/>
        <v>0.60281635802469136</v>
      </c>
      <c r="J35" s="20">
        <f t="shared" si="14"/>
        <v>0.50234696502057608</v>
      </c>
      <c r="K35" s="20">
        <f t="shared" si="14"/>
        <v>0.4186224708504801</v>
      </c>
      <c r="L35" s="20">
        <f t="shared" si="14"/>
        <v>0.34885205904206679</v>
      </c>
      <c r="M35" s="20">
        <f t="shared" si="14"/>
        <v>0.29071004920172233</v>
      </c>
      <c r="N35" s="20">
        <f t="shared" si="14"/>
        <v>0.2422583743347686</v>
      </c>
    </row>
    <row r="36" spans="2:14" ht="15" customHeight="1" x14ac:dyDescent="0.45">
      <c r="B36" s="173"/>
      <c r="C36" s="185"/>
      <c r="D36" s="19" t="s">
        <v>46</v>
      </c>
      <c r="E36" s="20">
        <f>10*E34</f>
        <v>1.25</v>
      </c>
      <c r="F36" s="20">
        <f>10*F34</f>
        <v>2.2916666666666665</v>
      </c>
      <c r="G36" s="20">
        <f>10*G34</f>
        <v>3.1597222222222232</v>
      </c>
      <c r="H36" s="20">
        <f t="shared" ref="H36:N36" si="15">10*H34</f>
        <v>3.8831018518518503</v>
      </c>
      <c r="I36" s="20">
        <f t="shared" si="15"/>
        <v>4.4859182098765444</v>
      </c>
      <c r="J36" s="20">
        <f t="shared" si="15"/>
        <v>4.9882651748971139</v>
      </c>
      <c r="K36" s="20">
        <f t="shared" si="15"/>
        <v>5.4068876457476023</v>
      </c>
      <c r="L36" s="20">
        <f t="shared" si="15"/>
        <v>5.7557397047896695</v>
      </c>
      <c r="M36" s="20">
        <f t="shared" si="15"/>
        <v>6.0464497539914008</v>
      </c>
      <c r="N36" s="20">
        <f t="shared" si="15"/>
        <v>6.2887081283261477</v>
      </c>
    </row>
    <row r="37" spans="2:14" ht="15" customHeight="1" x14ac:dyDescent="0.45">
      <c r="B37" s="173"/>
      <c r="C37" s="184" t="s">
        <v>36</v>
      </c>
      <c r="D37" s="15" t="s">
        <v>43</v>
      </c>
      <c r="E37" s="16">
        <f t="shared" ref="E37:N37" si="16">$E7</f>
        <v>0.15</v>
      </c>
      <c r="F37" s="16">
        <f t="shared" si="16"/>
        <v>0.15</v>
      </c>
      <c r="G37" s="16">
        <f t="shared" si="16"/>
        <v>0.15</v>
      </c>
      <c r="H37" s="16">
        <f t="shared" si="16"/>
        <v>0.15</v>
      </c>
      <c r="I37" s="16">
        <f t="shared" si="16"/>
        <v>0.15</v>
      </c>
      <c r="J37" s="16">
        <f t="shared" si="16"/>
        <v>0.15</v>
      </c>
      <c r="K37" s="16">
        <f t="shared" si="16"/>
        <v>0.15</v>
      </c>
      <c r="L37" s="16">
        <f t="shared" si="16"/>
        <v>0.15</v>
      </c>
      <c r="M37" s="16">
        <f t="shared" si="16"/>
        <v>0.15</v>
      </c>
      <c r="N37" s="16">
        <f t="shared" si="16"/>
        <v>0.15</v>
      </c>
    </row>
    <row r="38" spans="2:14" ht="15" customHeight="1" x14ac:dyDescent="0.45">
      <c r="B38" s="173"/>
      <c r="C38" s="185"/>
      <c r="D38" s="19" t="s">
        <v>45</v>
      </c>
      <c r="E38" s="21">
        <f>E35*E$14</f>
        <v>150000</v>
      </c>
      <c r="F38" s="21">
        <f t="shared" ref="F38:N38" si="17">F35*F$14</f>
        <v>150000</v>
      </c>
      <c r="G38" s="21">
        <f>G35*G$14</f>
        <v>150000</v>
      </c>
      <c r="H38" s="21">
        <f>H35*H$14</f>
        <v>150000</v>
      </c>
      <c r="I38" s="21">
        <f>I35*I$14</f>
        <v>150000</v>
      </c>
      <c r="J38" s="21">
        <f t="shared" si="17"/>
        <v>150000</v>
      </c>
      <c r="K38" s="21">
        <f t="shared" si="17"/>
        <v>150000</v>
      </c>
      <c r="L38" s="21">
        <f t="shared" si="17"/>
        <v>150000</v>
      </c>
      <c r="M38" s="21">
        <f t="shared" si="17"/>
        <v>150000</v>
      </c>
      <c r="N38" s="21">
        <f t="shared" si="17"/>
        <v>150000</v>
      </c>
    </row>
    <row r="39" spans="2:14" ht="15" customHeight="1" x14ac:dyDescent="0.45">
      <c r="B39" s="173"/>
      <c r="C39" s="185"/>
      <c r="D39" s="19" t="s">
        <v>46</v>
      </c>
      <c r="E39" s="21">
        <f>E38</f>
        <v>150000</v>
      </c>
      <c r="F39" s="21">
        <f>E39+F38</f>
        <v>300000</v>
      </c>
      <c r="G39" s="21">
        <f>F39+G38</f>
        <v>450000</v>
      </c>
      <c r="H39" s="21">
        <f t="shared" ref="H39:N39" si="18">G39+H38</f>
        <v>600000</v>
      </c>
      <c r="I39" s="21">
        <f t="shared" si="18"/>
        <v>750000</v>
      </c>
      <c r="J39" s="21">
        <f>I39+J38</f>
        <v>900000</v>
      </c>
      <c r="K39" s="21">
        <f t="shared" si="18"/>
        <v>1050000</v>
      </c>
      <c r="L39" s="21">
        <f t="shared" si="18"/>
        <v>1200000</v>
      </c>
      <c r="M39" s="21">
        <f t="shared" si="18"/>
        <v>1350000</v>
      </c>
      <c r="N39" s="21">
        <f t="shared" si="18"/>
        <v>1500000</v>
      </c>
    </row>
    <row r="40" spans="2:14" ht="15" customHeight="1" x14ac:dyDescent="0.45">
      <c r="B40" s="173"/>
      <c r="C40" s="184" t="s">
        <v>35</v>
      </c>
      <c r="D40" s="15" t="s">
        <v>43</v>
      </c>
      <c r="E40" s="16">
        <f>E34*E$14/$E$4</f>
        <v>0.15</v>
      </c>
      <c r="F40" s="16">
        <f>F34*F$14/$E$4-E40</f>
        <v>0.18000000000000002</v>
      </c>
      <c r="G40" s="16">
        <f>G34*G$14/$E$4-F40-E40</f>
        <v>0.21600000000000011</v>
      </c>
      <c r="H40" s="16">
        <f>H34*H$14/$E$4-G40-F40-E40</f>
        <v>0.25919999999999943</v>
      </c>
      <c r="I40" s="16">
        <f>I34*I$14/$E$4-H40-G40-F40-E40</f>
        <v>0.31104000000000076</v>
      </c>
      <c r="J40" s="16">
        <f>J34*J$14/$E$4-I40-H40-G40-F40-E40</f>
        <v>0.37324799999999814</v>
      </c>
      <c r="K40" s="16">
        <f>K34*K$14/$E$4-J40-I40-H40-G40-F40-E40</f>
        <v>0.44789760000000289</v>
      </c>
      <c r="L40" s="16">
        <f>L34*L$14/$E$4-K40-J40-I40-H40-G40-F40-E40</f>
        <v>0.53747712000000025</v>
      </c>
      <c r="M40" s="16">
        <f>M34*M$14/$E$4-L40-K40-J40-I40-H40-G40-F40-E40</f>
        <v>0.64497254400000481</v>
      </c>
      <c r="N40" s="16">
        <f>N34*N$14/$E$4-M40-L40-K40-J40-I40-H40-G40-F40-E40</f>
        <v>0.77396705279998823</v>
      </c>
    </row>
    <row r="41" spans="2:14" ht="15" customHeight="1" x14ac:dyDescent="0.45">
      <c r="B41" s="173"/>
      <c r="C41" s="186"/>
      <c r="D41" s="15" t="s">
        <v>44</v>
      </c>
      <c r="E41" s="17"/>
      <c r="F41" s="17"/>
      <c r="G41" s="17"/>
      <c r="H41" s="17"/>
      <c r="I41" s="38">
        <f>AVERAGE(E40:I40)</f>
        <v>0.22324800000000006</v>
      </c>
      <c r="J41" s="17"/>
      <c r="K41" s="17"/>
      <c r="L41" s="17"/>
      <c r="M41" s="17"/>
      <c r="N41" s="17">
        <f>AVERAGE(E40:N40)</f>
        <v>0.38938023167999941</v>
      </c>
    </row>
    <row r="42" spans="2:14" ht="15" customHeight="1" x14ac:dyDescent="0.45">
      <c r="B42" s="173"/>
      <c r="C42" s="185"/>
      <c r="D42" s="19" t="s">
        <v>45</v>
      </c>
      <c r="E42" s="22">
        <f>E44</f>
        <v>150000</v>
      </c>
      <c r="F42" s="22">
        <f>F44-E44</f>
        <v>180000</v>
      </c>
      <c r="G42" s="22">
        <f>G44-F44</f>
        <v>216000.00000000012</v>
      </c>
      <c r="H42" s="22">
        <f t="shared" ref="H42:N42" si="19">H44-G44</f>
        <v>259199.99999999953</v>
      </c>
      <c r="I42" s="22">
        <f t="shared" si="19"/>
        <v>311040.00000000058</v>
      </c>
      <c r="J42" s="22">
        <f>J44-I44</f>
        <v>373247.99999999814</v>
      </c>
      <c r="K42" s="22">
        <f t="shared" si="19"/>
        <v>447897.60000000265</v>
      </c>
      <c r="L42" s="22">
        <f t="shared" si="19"/>
        <v>537477.12000000058</v>
      </c>
      <c r="M42" s="22">
        <f t="shared" si="19"/>
        <v>644972.54400000488</v>
      </c>
      <c r="N42" s="22">
        <f t="shared" si="19"/>
        <v>773967.05279998761</v>
      </c>
    </row>
    <row r="43" spans="2:14" ht="15" customHeight="1" x14ac:dyDescent="0.45">
      <c r="B43" s="173"/>
      <c r="C43" s="185"/>
      <c r="D43" s="19" t="s">
        <v>47</v>
      </c>
      <c r="E43" s="22"/>
      <c r="F43" s="22"/>
      <c r="G43" s="22"/>
      <c r="H43" s="22"/>
      <c r="I43" s="22">
        <f>AVERAGE(E42:I42)</f>
        <v>223248.00000000006</v>
      </c>
      <c r="J43" s="22"/>
      <c r="K43" s="22"/>
      <c r="L43" s="22"/>
      <c r="M43" s="22"/>
      <c r="N43" s="22">
        <f>AVERAGE(E42:N42)</f>
        <v>389380.23167999939</v>
      </c>
    </row>
    <row r="44" spans="2:14" ht="15" customHeight="1" x14ac:dyDescent="0.45">
      <c r="B44" s="174"/>
      <c r="C44" s="185"/>
      <c r="D44" s="19" t="s">
        <v>46</v>
      </c>
      <c r="E44" s="21">
        <f t="shared" ref="E44:N44" si="20">E36*E$14</f>
        <v>150000</v>
      </c>
      <c r="F44" s="21">
        <f t="shared" si="20"/>
        <v>330000</v>
      </c>
      <c r="G44" s="21">
        <f>G36*G$14</f>
        <v>546000.00000000012</v>
      </c>
      <c r="H44" s="21">
        <f>H36*H$14</f>
        <v>805199.99999999965</v>
      </c>
      <c r="I44" s="21">
        <f>I36*I$14</f>
        <v>1116240.0000000002</v>
      </c>
      <c r="J44" s="21">
        <f t="shared" si="20"/>
        <v>1489487.9999999984</v>
      </c>
      <c r="K44" s="21">
        <f t="shared" si="20"/>
        <v>1937385.600000001</v>
      </c>
      <c r="L44" s="21">
        <f t="shared" si="20"/>
        <v>2474862.7200000016</v>
      </c>
      <c r="M44" s="21">
        <f t="shared" si="20"/>
        <v>3119835.2640000065</v>
      </c>
      <c r="N44" s="21">
        <f t="shared" si="20"/>
        <v>3893802.3167999941</v>
      </c>
    </row>
    <row r="45" spans="2:14" s="4" customFormat="1" ht="15" customHeight="1" x14ac:dyDescent="0.45">
      <c r="B45" s="3"/>
      <c r="C45" s="1"/>
      <c r="D45" s="43"/>
      <c r="E45" s="31"/>
      <c r="F45" s="31"/>
      <c r="G45" s="31"/>
      <c r="H45" s="31"/>
      <c r="I45" s="31"/>
      <c r="J45" s="31"/>
      <c r="K45" s="31"/>
      <c r="L45" s="31"/>
      <c r="M45" s="31"/>
      <c r="N45" s="31"/>
    </row>
    <row r="46" spans="2:14" s="4" customFormat="1" ht="15" customHeight="1" x14ac:dyDescent="0.45">
      <c r="B46" s="187" t="s">
        <v>148</v>
      </c>
      <c r="C46" s="191" t="s">
        <v>21</v>
      </c>
      <c r="D46" s="193" t="str">
        <f>"10 BTC / "&amp;TEXT($E$4*10, "$###0.00,,")&amp;"M USD"</f>
        <v>10 BTC / $1.00M USD</v>
      </c>
      <c r="E46" s="163" t="s">
        <v>3</v>
      </c>
      <c r="F46" s="163" t="s">
        <v>4</v>
      </c>
      <c r="G46" s="163" t="s">
        <v>5</v>
      </c>
      <c r="H46" s="163" t="s">
        <v>6</v>
      </c>
      <c r="I46" s="163" t="s">
        <v>7</v>
      </c>
      <c r="J46" s="163" t="s">
        <v>8</v>
      </c>
      <c r="K46" s="163" t="s">
        <v>9</v>
      </c>
      <c r="L46" s="163" t="s">
        <v>10</v>
      </c>
      <c r="M46" s="163" t="s">
        <v>11</v>
      </c>
      <c r="N46" s="163" t="s">
        <v>12</v>
      </c>
    </row>
    <row r="47" spans="2:14" s="4" customFormat="1" ht="15" customHeight="1" x14ac:dyDescent="0.45">
      <c r="B47" s="188"/>
      <c r="C47" s="192"/>
      <c r="D47" s="194"/>
      <c r="E47" s="164"/>
      <c r="F47" s="164"/>
      <c r="G47" s="164"/>
      <c r="H47" s="164"/>
      <c r="I47" s="164"/>
      <c r="J47" s="164"/>
      <c r="K47" s="164"/>
      <c r="L47" s="164"/>
      <c r="M47" s="164"/>
      <c r="N47" s="164"/>
    </row>
    <row r="48" spans="2:14" ht="15" customHeight="1" x14ac:dyDescent="0.45">
      <c r="B48" s="172" t="s">
        <v>57</v>
      </c>
      <c r="C48" s="186" t="s">
        <v>32</v>
      </c>
      <c r="D48" s="15" t="s">
        <v>43</v>
      </c>
      <c r="E48" s="16">
        <f>E53*$E$4/E$14</f>
        <v>2.9166666666666671E-2</v>
      </c>
      <c r="F48" s="16">
        <f t="shared" ref="F48:N48" si="21">F53*$E$4/F$14</f>
        <v>2.4305555555555559E-2</v>
      </c>
      <c r="G48" s="16">
        <f t="shared" si="21"/>
        <v>2.0254629629629633E-2</v>
      </c>
      <c r="H48" s="16">
        <f t="shared" si="21"/>
        <v>1.687885802469136E-2</v>
      </c>
      <c r="I48" s="16">
        <f t="shared" si="21"/>
        <v>1.4065715020576134E-2</v>
      </c>
      <c r="J48" s="16">
        <f t="shared" si="21"/>
        <v>1.1721429183813444E-2</v>
      </c>
      <c r="K48" s="16">
        <f t="shared" si="21"/>
        <v>9.7678576531778707E-3</v>
      </c>
      <c r="L48" s="16">
        <f t="shared" si="21"/>
        <v>8.139881377648225E-3</v>
      </c>
      <c r="M48" s="16">
        <f t="shared" si="21"/>
        <v>6.7832344813735217E-3</v>
      </c>
      <c r="N48" s="16">
        <f t="shared" si="21"/>
        <v>5.6526954011446012E-3</v>
      </c>
    </row>
    <row r="49" spans="1:15" ht="15" customHeight="1" x14ac:dyDescent="0.45">
      <c r="B49" s="173"/>
      <c r="C49" s="186"/>
      <c r="D49" s="15" t="s">
        <v>44</v>
      </c>
      <c r="E49" s="16"/>
      <c r="F49" s="16"/>
      <c r="G49" s="16"/>
      <c r="H49" s="16"/>
      <c r="I49" s="153">
        <f>AVERAGE(E48:I48)</f>
        <v>2.0934284979423869E-2</v>
      </c>
      <c r="J49" s="16"/>
      <c r="K49" s="16"/>
      <c r="L49" s="16"/>
      <c r="M49" s="16"/>
      <c r="N49" s="17">
        <f>AVERAGE(E48:N48)</f>
        <v>1.4673652299427704E-2</v>
      </c>
    </row>
    <row r="50" spans="1:15" ht="15" customHeight="1" x14ac:dyDescent="0.45">
      <c r="B50" s="173"/>
      <c r="C50" s="186"/>
      <c r="D50" s="15" t="s">
        <v>42</v>
      </c>
      <c r="E50" s="16">
        <f t="shared" ref="E50:N50" si="22">E$16*(E48/E$18)</f>
        <v>2.9166666666666674E-2</v>
      </c>
      <c r="F50" s="16">
        <f t="shared" si="22"/>
        <v>5.3472222222222227E-2</v>
      </c>
      <c r="G50" s="16">
        <f t="shared" si="22"/>
        <v>7.3726851851851891E-2</v>
      </c>
      <c r="H50" s="16">
        <f t="shared" si="22"/>
        <v>9.0605709876543192E-2</v>
      </c>
      <c r="I50" s="16">
        <f t="shared" si="22"/>
        <v>0.10467142489711939</v>
      </c>
      <c r="J50" s="16">
        <f t="shared" si="22"/>
        <v>0.11639285408093268</v>
      </c>
      <c r="K50" s="16">
        <f t="shared" si="22"/>
        <v>0.12616071173411075</v>
      </c>
      <c r="L50" s="16">
        <f t="shared" si="22"/>
        <v>0.13430059311175896</v>
      </c>
      <c r="M50" s="16">
        <f t="shared" si="22"/>
        <v>0.1410838275931327</v>
      </c>
      <c r="N50" s="16">
        <f t="shared" si="22"/>
        <v>0.14673652299427681</v>
      </c>
    </row>
    <row r="51" spans="1:15" ht="15" customHeight="1" x14ac:dyDescent="0.45">
      <c r="B51" s="173"/>
      <c r="C51" s="185"/>
      <c r="D51" s="19" t="s">
        <v>45</v>
      </c>
      <c r="E51" s="20">
        <f>10*E48</f>
        <v>0.29166666666666669</v>
      </c>
      <c r="F51" s="20">
        <f t="shared" ref="F51:N51" si="23">10*F48</f>
        <v>0.24305555555555558</v>
      </c>
      <c r="G51" s="20">
        <f t="shared" si="23"/>
        <v>0.20254629629629634</v>
      </c>
      <c r="H51" s="20">
        <f t="shared" si="23"/>
        <v>0.16878858024691359</v>
      </c>
      <c r="I51" s="20">
        <f t="shared" si="23"/>
        <v>0.14065715020576133</v>
      </c>
      <c r="J51" s="20">
        <f t="shared" si="23"/>
        <v>0.11721429183813444</v>
      </c>
      <c r="K51" s="20">
        <f t="shared" si="23"/>
        <v>9.7678576531778707E-2</v>
      </c>
      <c r="L51" s="20">
        <f t="shared" si="23"/>
        <v>8.1398813776482254E-2</v>
      </c>
      <c r="M51" s="20">
        <f t="shared" si="23"/>
        <v>6.7832344813735221E-2</v>
      </c>
      <c r="N51" s="20">
        <f t="shared" si="23"/>
        <v>5.6526954011446015E-2</v>
      </c>
    </row>
    <row r="52" spans="1:15" ht="15" customHeight="1" x14ac:dyDescent="0.45">
      <c r="B52" s="173"/>
      <c r="C52" s="185"/>
      <c r="D52" s="19" t="s">
        <v>46</v>
      </c>
      <c r="E52" s="20">
        <f>10*E50</f>
        <v>0.29166666666666674</v>
      </c>
      <c r="F52" s="20">
        <f>10*F50</f>
        <v>0.53472222222222232</v>
      </c>
      <c r="G52" s="20">
        <f>10*G50</f>
        <v>0.73726851851851893</v>
      </c>
      <c r="H52" s="20">
        <f t="shared" ref="H52:N52" si="24">10*H50</f>
        <v>0.90605709876543195</v>
      </c>
      <c r="I52" s="20">
        <f t="shared" si="24"/>
        <v>1.046714248971194</v>
      </c>
      <c r="J52" s="20">
        <f t="shared" si="24"/>
        <v>1.1639285408093267</v>
      </c>
      <c r="K52" s="20">
        <f t="shared" si="24"/>
        <v>1.2616071173411076</v>
      </c>
      <c r="L52" s="20">
        <f t="shared" si="24"/>
        <v>1.3430059311175895</v>
      </c>
      <c r="M52" s="20">
        <f t="shared" si="24"/>
        <v>1.4108382759313272</v>
      </c>
      <c r="N52" s="20">
        <f t="shared" si="24"/>
        <v>1.467365229942768</v>
      </c>
    </row>
    <row r="53" spans="1:15" ht="15" customHeight="1" x14ac:dyDescent="0.45">
      <c r="B53" s="173"/>
      <c r="C53" s="184" t="s">
        <v>36</v>
      </c>
      <c r="D53" s="15" t="s">
        <v>43</v>
      </c>
      <c r="E53" s="16">
        <f>$E8+($E$9*$E$10)</f>
        <v>3.5000000000000003E-2</v>
      </c>
      <c r="F53" s="16">
        <f t="shared" ref="F53:N53" si="25">$E8+($E$9*$E$10)</f>
        <v>3.5000000000000003E-2</v>
      </c>
      <c r="G53" s="16">
        <f t="shared" si="25"/>
        <v>3.5000000000000003E-2</v>
      </c>
      <c r="H53" s="16">
        <f t="shared" si="25"/>
        <v>3.5000000000000003E-2</v>
      </c>
      <c r="I53" s="16">
        <f t="shared" si="25"/>
        <v>3.5000000000000003E-2</v>
      </c>
      <c r="J53" s="16">
        <f t="shared" si="25"/>
        <v>3.5000000000000003E-2</v>
      </c>
      <c r="K53" s="16">
        <f t="shared" si="25"/>
        <v>3.5000000000000003E-2</v>
      </c>
      <c r="L53" s="16">
        <f t="shared" si="25"/>
        <v>3.5000000000000003E-2</v>
      </c>
      <c r="M53" s="16">
        <f t="shared" si="25"/>
        <v>3.5000000000000003E-2</v>
      </c>
      <c r="N53" s="16">
        <f t="shared" si="25"/>
        <v>3.5000000000000003E-2</v>
      </c>
    </row>
    <row r="54" spans="1:15" ht="15" customHeight="1" x14ac:dyDescent="0.45">
      <c r="B54" s="173"/>
      <c r="C54" s="185"/>
      <c r="D54" s="19" t="s">
        <v>45</v>
      </c>
      <c r="E54" s="21">
        <f t="shared" ref="E54:N54" si="26">E51*E$14</f>
        <v>35000</v>
      </c>
      <c r="F54" s="21">
        <f t="shared" si="26"/>
        <v>35000</v>
      </c>
      <c r="G54" s="21">
        <f t="shared" si="26"/>
        <v>35000.000000000007</v>
      </c>
      <c r="H54" s="21">
        <f t="shared" si="26"/>
        <v>35000</v>
      </c>
      <c r="I54" s="21">
        <f t="shared" si="26"/>
        <v>35000.000000000007</v>
      </c>
      <c r="J54" s="21">
        <f t="shared" si="26"/>
        <v>35000.000000000007</v>
      </c>
      <c r="K54" s="21">
        <f t="shared" si="26"/>
        <v>35000.000000000007</v>
      </c>
      <c r="L54" s="21">
        <f t="shared" si="26"/>
        <v>35000.000000000007</v>
      </c>
      <c r="M54" s="21">
        <f t="shared" si="26"/>
        <v>35000.000000000007</v>
      </c>
      <c r="N54" s="21">
        <f t="shared" si="26"/>
        <v>35000.000000000007</v>
      </c>
    </row>
    <row r="55" spans="1:15" ht="15" customHeight="1" x14ac:dyDescent="0.45">
      <c r="B55" s="173"/>
      <c r="C55" s="185"/>
      <c r="D55" s="19" t="s">
        <v>46</v>
      </c>
      <c r="E55" s="21">
        <f>E54</f>
        <v>35000</v>
      </c>
      <c r="F55" s="21">
        <f>E55+F54</f>
        <v>70000</v>
      </c>
      <c r="G55" s="21">
        <f>F55+G54</f>
        <v>105000</v>
      </c>
      <c r="H55" s="21">
        <f t="shared" ref="H55:N55" si="27">G55+H54</f>
        <v>140000</v>
      </c>
      <c r="I55" s="21">
        <f t="shared" si="27"/>
        <v>175000</v>
      </c>
      <c r="J55" s="21">
        <f>I55+J54</f>
        <v>210000</v>
      </c>
      <c r="K55" s="21">
        <f t="shared" si="27"/>
        <v>245000</v>
      </c>
      <c r="L55" s="21">
        <f t="shared" si="27"/>
        <v>280000</v>
      </c>
      <c r="M55" s="21">
        <f t="shared" si="27"/>
        <v>315000</v>
      </c>
      <c r="N55" s="21">
        <f t="shared" si="27"/>
        <v>350000</v>
      </c>
    </row>
    <row r="56" spans="1:15" ht="15" customHeight="1" x14ac:dyDescent="0.45">
      <c r="B56" s="173"/>
      <c r="C56" s="184" t="s">
        <v>35</v>
      </c>
      <c r="D56" s="15" t="s">
        <v>43</v>
      </c>
      <c r="E56" s="16">
        <f>E50*E$14/$E$4</f>
        <v>3.500000000000001E-2</v>
      </c>
      <c r="F56" s="16">
        <f>F50*F$14/$E$4-E56</f>
        <v>4.2000000000000003E-2</v>
      </c>
      <c r="G56" s="16">
        <f>G50*G$14/$E$4-F56-E56</f>
        <v>5.0400000000000049E-2</v>
      </c>
      <c r="H56" s="16">
        <f>H50*H$14/$E$4-G56-F56-E56</f>
        <v>6.0479999999999888E-2</v>
      </c>
      <c r="I56" s="16">
        <f>I50*I$14/$E$4-H56-G56-F56-E56</f>
        <v>7.2576000000000168E-2</v>
      </c>
      <c r="J56" s="16">
        <f>J50*J$14/$E$4-I56-H56-G56-F56-E56</f>
        <v>8.7091199999999563E-2</v>
      </c>
      <c r="K56" s="16">
        <f>K50*K$14/$E$4-J56-I56-H56-G56-F56-E56</f>
        <v>0.1045094400000007</v>
      </c>
      <c r="L56" s="16">
        <f>L50*L$14/$E$4-K56-J56-I56-H56-G56-F56-E56</f>
        <v>0.12541132799999988</v>
      </c>
      <c r="M56" s="16">
        <f>M50*M$14/$E$4-L56-K56-J56-I56-H56-G56-F56-E56</f>
        <v>0.15049359360000125</v>
      </c>
      <c r="N56" s="16">
        <f>N50*N$14/$E$4-M56-L56-K56-J56-I56-H56-G56-F56-E56</f>
        <v>0.18059231231999717</v>
      </c>
    </row>
    <row r="57" spans="1:15" ht="15" customHeight="1" x14ac:dyDescent="0.45">
      <c r="B57" s="173"/>
      <c r="C57" s="186"/>
      <c r="D57" s="15" t="s">
        <v>44</v>
      </c>
      <c r="E57" s="17"/>
      <c r="F57" s="17"/>
      <c r="G57" s="17"/>
      <c r="H57" s="17"/>
      <c r="I57" s="17">
        <f>AVERAGE(E56:I56)</f>
        <v>5.2091200000000025E-2</v>
      </c>
      <c r="J57" s="17"/>
      <c r="K57" s="17"/>
      <c r="L57" s="17"/>
      <c r="M57" s="17"/>
      <c r="N57" s="17">
        <f>AVERAGE(E56:N56)</f>
        <v>9.0855387391999873E-2</v>
      </c>
    </row>
    <row r="58" spans="1:15" ht="15" customHeight="1" x14ac:dyDescent="0.45">
      <c r="B58" s="173"/>
      <c r="C58" s="185"/>
      <c r="D58" s="19" t="s">
        <v>45</v>
      </c>
      <c r="E58" s="22">
        <f>E60</f>
        <v>35000.000000000007</v>
      </c>
      <c r="F58" s="22">
        <f>F60-E60</f>
        <v>42000.000000000007</v>
      </c>
      <c r="G58" s="22">
        <f>G60-F60</f>
        <v>50400.000000000058</v>
      </c>
      <c r="H58" s="22">
        <f t="shared" ref="H58:N58" si="28">H60-G60</f>
        <v>60479.999999999898</v>
      </c>
      <c r="I58" s="22">
        <f t="shared" si="28"/>
        <v>72576.000000000175</v>
      </c>
      <c r="J58" s="22">
        <f>J60-I60</f>
        <v>87091.199999999575</v>
      </c>
      <c r="K58" s="22">
        <f t="shared" si="28"/>
        <v>104509.4400000007</v>
      </c>
      <c r="L58" s="22">
        <f t="shared" si="28"/>
        <v>125411.32799999992</v>
      </c>
      <c r="M58" s="22">
        <f t="shared" si="28"/>
        <v>150493.5936000013</v>
      </c>
      <c r="N58" s="22">
        <f t="shared" si="28"/>
        <v>180592.312319997</v>
      </c>
    </row>
    <row r="59" spans="1:15" ht="15" customHeight="1" x14ac:dyDescent="0.45">
      <c r="B59" s="173"/>
      <c r="C59" s="185"/>
      <c r="D59" s="19" t="s">
        <v>47</v>
      </c>
      <c r="E59" s="22"/>
      <c r="F59" s="22"/>
      <c r="G59" s="22"/>
      <c r="H59" s="22"/>
      <c r="I59" s="22">
        <f>AVERAGE(E58:I58)</f>
        <v>52091.200000000026</v>
      </c>
      <c r="J59" s="22"/>
      <c r="K59" s="22"/>
      <c r="L59" s="22"/>
      <c r="M59" s="22"/>
      <c r="N59" s="22">
        <f>AVERAGE(E58:N58)</f>
        <v>90855.387391999859</v>
      </c>
    </row>
    <row r="60" spans="1:15" ht="15" customHeight="1" x14ac:dyDescent="0.45">
      <c r="B60" s="174"/>
      <c r="C60" s="185"/>
      <c r="D60" s="19" t="s">
        <v>46</v>
      </c>
      <c r="E60" s="21">
        <f t="shared" ref="E60:N60" si="29">E52*E$14</f>
        <v>35000.000000000007</v>
      </c>
      <c r="F60" s="21">
        <f t="shared" si="29"/>
        <v>77000.000000000015</v>
      </c>
      <c r="G60" s="21">
        <f t="shared" si="29"/>
        <v>127400.00000000007</v>
      </c>
      <c r="H60" s="21">
        <f t="shared" si="29"/>
        <v>187879.99999999997</v>
      </c>
      <c r="I60" s="21">
        <f t="shared" si="29"/>
        <v>260456.00000000015</v>
      </c>
      <c r="J60" s="21">
        <f t="shared" si="29"/>
        <v>347547.19999999972</v>
      </c>
      <c r="K60" s="21">
        <f t="shared" si="29"/>
        <v>452056.64000000042</v>
      </c>
      <c r="L60" s="21">
        <f t="shared" si="29"/>
        <v>577467.96800000034</v>
      </c>
      <c r="M60" s="21">
        <f t="shared" si="29"/>
        <v>727961.56160000165</v>
      </c>
      <c r="N60" s="21">
        <f t="shared" si="29"/>
        <v>908553.87391999864</v>
      </c>
    </row>
    <row r="61" spans="1:15" ht="15" customHeight="1" x14ac:dyDescent="0.45">
      <c r="A61" s="8"/>
      <c r="B61" s="3"/>
      <c r="C61" s="1"/>
      <c r="D61" s="43"/>
      <c r="E61" s="31"/>
      <c r="F61" s="31"/>
      <c r="G61" s="31"/>
      <c r="H61" s="31"/>
      <c r="I61" s="31"/>
      <c r="J61" s="31"/>
      <c r="K61" s="31"/>
      <c r="L61" s="31"/>
      <c r="M61" s="31"/>
      <c r="N61" s="31"/>
      <c r="O61" s="8"/>
    </row>
    <row r="62" spans="1:15" ht="15" customHeight="1" x14ac:dyDescent="0.45">
      <c r="B62" s="197" t="s">
        <v>147</v>
      </c>
      <c r="C62" s="195" t="s">
        <v>21</v>
      </c>
      <c r="D62" s="189" t="str">
        <f>"10 BTC / "&amp;TEXT($E$4*10, "$###0.00,,")&amp;"M USD"</f>
        <v>10 BTC / $1.00M USD</v>
      </c>
      <c r="E62" s="163" t="s">
        <v>3</v>
      </c>
      <c r="F62" s="163" t="s">
        <v>4</v>
      </c>
      <c r="G62" s="163" t="s">
        <v>5</v>
      </c>
      <c r="H62" s="163" t="s">
        <v>6</v>
      </c>
      <c r="I62" s="163" t="s">
        <v>7</v>
      </c>
      <c r="J62" s="163" t="s">
        <v>8</v>
      </c>
      <c r="K62" s="163" t="s">
        <v>9</v>
      </c>
      <c r="L62" s="163" t="s">
        <v>10</v>
      </c>
      <c r="M62" s="163" t="s">
        <v>11</v>
      </c>
      <c r="N62" s="163" t="s">
        <v>12</v>
      </c>
    </row>
    <row r="63" spans="1:15" ht="15" customHeight="1" x14ac:dyDescent="0.45">
      <c r="B63" s="198"/>
      <c r="C63" s="196"/>
      <c r="D63" s="190"/>
      <c r="E63" s="164"/>
      <c r="F63" s="164"/>
      <c r="G63" s="164"/>
      <c r="H63" s="164"/>
      <c r="I63" s="164"/>
      <c r="J63" s="164"/>
      <c r="K63" s="164"/>
      <c r="L63" s="164"/>
      <c r="M63" s="164"/>
      <c r="N63" s="164"/>
    </row>
    <row r="64" spans="1:15" ht="15" customHeight="1" x14ac:dyDescent="0.45">
      <c r="B64" s="185" t="s">
        <v>16</v>
      </c>
      <c r="C64" s="186" t="s">
        <v>32</v>
      </c>
      <c r="D64" s="15" t="s">
        <v>61</v>
      </c>
      <c r="E64" s="16">
        <f>E$22</f>
        <v>0.16666666666666666</v>
      </c>
      <c r="F64" s="16">
        <f t="shared" ref="F64:N64" si="30">F$22</f>
        <v>0.13888888888888892</v>
      </c>
      <c r="G64" s="16">
        <f t="shared" si="30"/>
        <v>0.1157407407407407</v>
      </c>
      <c r="H64" s="16">
        <f t="shared" si="30"/>
        <v>9.6450617283950657E-2</v>
      </c>
      <c r="I64" s="16">
        <f t="shared" si="30"/>
        <v>8.0375514403292159E-2</v>
      </c>
      <c r="J64" s="16">
        <f t="shared" si="30"/>
        <v>6.6979595336076891E-2</v>
      </c>
      <c r="K64" s="16">
        <f t="shared" si="30"/>
        <v>5.581632944673065E-2</v>
      </c>
      <c r="L64" s="16">
        <f t="shared" si="30"/>
        <v>4.6513607872275542E-2</v>
      </c>
      <c r="M64" s="16">
        <f t="shared" si="30"/>
        <v>3.8761339893562896E-2</v>
      </c>
      <c r="N64" s="16">
        <f t="shared" si="30"/>
        <v>3.2301116577969191E-2</v>
      </c>
    </row>
    <row r="65" spans="2:14" ht="15" customHeight="1" x14ac:dyDescent="0.45">
      <c r="B65" s="185"/>
      <c r="C65" s="186"/>
      <c r="D65" s="15" t="s">
        <v>62</v>
      </c>
      <c r="E65" s="16"/>
      <c r="F65" s="16"/>
      <c r="G65" s="16"/>
      <c r="H65" s="16"/>
      <c r="I65" s="82">
        <f>AVERAGE(E64:I64)</f>
        <v>0.11962448559670782</v>
      </c>
      <c r="J65" s="16"/>
      <c r="K65" s="16"/>
      <c r="L65" s="16"/>
      <c r="M65" s="16"/>
      <c r="N65" s="17">
        <f>AVERAGE(E64:N64)</f>
        <v>8.3849441711015424E-2</v>
      </c>
    </row>
    <row r="66" spans="2:14" ht="15" customHeight="1" x14ac:dyDescent="0.45">
      <c r="B66" s="185"/>
      <c r="C66" s="186"/>
      <c r="D66" s="15" t="s">
        <v>42</v>
      </c>
      <c r="E66" s="16">
        <f>E$16*(E64/E$18)</f>
        <v>0.16666666666666666</v>
      </c>
      <c r="F66" s="16">
        <f t="shared" ref="F66:N66" si="31">F$16*(F64/F$18)</f>
        <v>0.30555555555555558</v>
      </c>
      <c r="G66" s="16">
        <f>G$16*(G64/G$18)</f>
        <v>0.42129629629629628</v>
      </c>
      <c r="H66" s="16">
        <f>H$16*(H64/H$18)</f>
        <v>0.51774691358024694</v>
      </c>
      <c r="I66" s="16">
        <f>I$16*(I64/I$18)</f>
        <v>0.5981224279835391</v>
      </c>
      <c r="J66" s="16">
        <f t="shared" si="31"/>
        <v>0.66510202331961599</v>
      </c>
      <c r="K66" s="16">
        <f t="shared" si="31"/>
        <v>0.72091835276634664</v>
      </c>
      <c r="L66" s="16">
        <f t="shared" si="31"/>
        <v>0.76743196063862218</v>
      </c>
      <c r="M66" s="16">
        <f t="shared" si="31"/>
        <v>0.80619330053218508</v>
      </c>
      <c r="N66" s="16">
        <f t="shared" si="31"/>
        <v>0.83849441711015427</v>
      </c>
    </row>
    <row r="67" spans="2:14" ht="15" customHeight="1" x14ac:dyDescent="0.45">
      <c r="B67" s="185"/>
      <c r="C67" s="185"/>
      <c r="D67" s="19" t="s">
        <v>45</v>
      </c>
      <c r="E67" s="20">
        <f>10*E64</f>
        <v>1.6666666666666665</v>
      </c>
      <c r="F67" s="20">
        <f t="shared" ref="F67:N67" si="32">10*F64</f>
        <v>1.3888888888888893</v>
      </c>
      <c r="G67" s="20">
        <f t="shared" si="32"/>
        <v>1.157407407407407</v>
      </c>
      <c r="H67" s="20">
        <f t="shared" si="32"/>
        <v>0.96450617283950657</v>
      </c>
      <c r="I67" s="20">
        <f t="shared" si="32"/>
        <v>0.80375514403292159</v>
      </c>
      <c r="J67" s="20">
        <f t="shared" si="32"/>
        <v>0.66979595336076891</v>
      </c>
      <c r="K67" s="20">
        <f t="shared" si="32"/>
        <v>0.5581632944673065</v>
      </c>
      <c r="L67" s="20">
        <f t="shared" si="32"/>
        <v>0.46513607872275542</v>
      </c>
      <c r="M67" s="20">
        <f t="shared" si="32"/>
        <v>0.38761339893562896</v>
      </c>
      <c r="N67" s="20">
        <f t="shared" si="32"/>
        <v>0.32301116577969191</v>
      </c>
    </row>
    <row r="68" spans="2:14" ht="15" customHeight="1" x14ac:dyDescent="0.45">
      <c r="B68" s="185"/>
      <c r="C68" s="185"/>
      <c r="D68" s="19" t="s">
        <v>46</v>
      </c>
      <c r="E68" s="20">
        <f>10*E66</f>
        <v>1.6666666666666665</v>
      </c>
      <c r="F68" s="20">
        <f>10*F66</f>
        <v>3.0555555555555558</v>
      </c>
      <c r="G68" s="20">
        <f>10*G66</f>
        <v>4.2129629629629628</v>
      </c>
      <c r="H68" s="20">
        <f t="shared" ref="H68:N68" si="33">10*H66</f>
        <v>5.1774691358024691</v>
      </c>
      <c r="I68" s="20">
        <f t="shared" si="33"/>
        <v>5.9812242798353914</v>
      </c>
      <c r="J68" s="20">
        <f t="shared" si="33"/>
        <v>6.6510202331961601</v>
      </c>
      <c r="K68" s="20">
        <f t="shared" si="33"/>
        <v>7.2091835276634662</v>
      </c>
      <c r="L68" s="20">
        <f t="shared" si="33"/>
        <v>7.6743196063862218</v>
      </c>
      <c r="M68" s="20">
        <f t="shared" si="33"/>
        <v>8.0619330053218512</v>
      </c>
      <c r="N68" s="20">
        <f t="shared" si="33"/>
        <v>8.3849441711015427</v>
      </c>
    </row>
    <row r="69" spans="2:14" ht="15" customHeight="1" x14ac:dyDescent="0.45">
      <c r="B69" s="185"/>
      <c r="C69" s="184" t="s">
        <v>36</v>
      </c>
      <c r="D69" s="15" t="s">
        <v>43</v>
      </c>
      <c r="E69" s="16">
        <f t="shared" ref="E69:N69" si="34">E64*E$14/$E$4</f>
        <v>0.2</v>
      </c>
      <c r="F69" s="16">
        <f t="shared" si="34"/>
        <v>0.20000000000000004</v>
      </c>
      <c r="G69" s="16">
        <f t="shared" si="34"/>
        <v>0.19999999999999993</v>
      </c>
      <c r="H69" s="16">
        <f t="shared" si="34"/>
        <v>0.20000000000000007</v>
      </c>
      <c r="I69" s="16">
        <f t="shared" si="34"/>
        <v>0.19999999999999993</v>
      </c>
      <c r="J69" s="16">
        <f t="shared" si="34"/>
        <v>0.20000000000000021</v>
      </c>
      <c r="K69" s="16">
        <f t="shared" si="34"/>
        <v>0.1999999999999999</v>
      </c>
      <c r="L69" s="16">
        <f t="shared" si="34"/>
        <v>0.1999999999999999</v>
      </c>
      <c r="M69" s="16">
        <f t="shared" si="34"/>
        <v>0.19999999999999959</v>
      </c>
      <c r="N69" s="16">
        <f t="shared" si="34"/>
        <v>0.20000000000000029</v>
      </c>
    </row>
    <row r="70" spans="2:14" ht="15" customHeight="1" x14ac:dyDescent="0.45">
      <c r="B70" s="185"/>
      <c r="C70" s="185"/>
      <c r="D70" s="19" t="s">
        <v>45</v>
      </c>
      <c r="E70" s="21">
        <f t="shared" ref="E70:N70" si="35">E67*E$14</f>
        <v>199999.99999999997</v>
      </c>
      <c r="F70" s="21">
        <f t="shared" si="35"/>
        <v>200000.00000000006</v>
      </c>
      <c r="G70" s="21">
        <f>G67*G$14</f>
        <v>199999.99999999994</v>
      </c>
      <c r="H70" s="21">
        <f>H67*H$14</f>
        <v>200000.00000000009</v>
      </c>
      <c r="I70" s="21">
        <f>I67*I$14</f>
        <v>199999.99999999994</v>
      </c>
      <c r="J70" s="21">
        <f t="shared" si="35"/>
        <v>200000.00000000023</v>
      </c>
      <c r="K70" s="21">
        <f t="shared" si="35"/>
        <v>199999.99999999988</v>
      </c>
      <c r="L70" s="21">
        <f t="shared" si="35"/>
        <v>199999.99999999988</v>
      </c>
      <c r="M70" s="21">
        <f t="shared" si="35"/>
        <v>199999.99999999959</v>
      </c>
      <c r="N70" s="21">
        <f t="shared" si="35"/>
        <v>200000.00000000026</v>
      </c>
    </row>
    <row r="71" spans="2:14" ht="15" customHeight="1" x14ac:dyDescent="0.45">
      <c r="B71" s="185"/>
      <c r="C71" s="185"/>
      <c r="D71" s="19" t="s">
        <v>46</v>
      </c>
      <c r="E71" s="21">
        <f>E70</f>
        <v>199999.99999999997</v>
      </c>
      <c r="F71" s="21">
        <f>E71+F70</f>
        <v>400000</v>
      </c>
      <c r="G71" s="21">
        <f>F71+G70</f>
        <v>600000</v>
      </c>
      <c r="H71" s="21">
        <f t="shared" ref="H71:N71" si="36">G71+H70</f>
        <v>800000.00000000012</v>
      </c>
      <c r="I71" s="21">
        <f t="shared" si="36"/>
        <v>1000000</v>
      </c>
      <c r="J71" s="21">
        <f>I71+J70</f>
        <v>1200000.0000000002</v>
      </c>
      <c r="K71" s="21">
        <f t="shared" si="36"/>
        <v>1400000</v>
      </c>
      <c r="L71" s="21">
        <f t="shared" si="36"/>
        <v>1600000</v>
      </c>
      <c r="M71" s="21">
        <f t="shared" si="36"/>
        <v>1799999.9999999995</v>
      </c>
      <c r="N71" s="21">
        <f t="shared" si="36"/>
        <v>1999999.9999999998</v>
      </c>
    </row>
    <row r="72" spans="2:14" ht="15" customHeight="1" x14ac:dyDescent="0.45">
      <c r="B72" s="185"/>
      <c r="C72" s="184" t="s">
        <v>35</v>
      </c>
      <c r="D72" s="15" t="s">
        <v>43</v>
      </c>
      <c r="E72" s="16">
        <f>E66*E$14/$E$4</f>
        <v>0.2</v>
      </c>
      <c r="F72" s="16">
        <f>F66*F$14/$E$4-E72</f>
        <v>0.24</v>
      </c>
      <c r="G72" s="16">
        <f>G66*G$14/$E$4-F72-E72</f>
        <v>0.28799999999999998</v>
      </c>
      <c r="H72" s="16">
        <f>H66*H$14/$E$4-G72-F72-E72</f>
        <v>0.34560000000000007</v>
      </c>
      <c r="I72" s="16">
        <f>I66*I$14/$E$4-H72-G72-F72-E72</f>
        <v>0.41471999999999992</v>
      </c>
      <c r="J72" s="16">
        <f>J66*J$14/$E$4-I72-H72-G72-F72-E72</f>
        <v>0.49766400000000005</v>
      </c>
      <c r="K72" s="16">
        <f>K66*K$14/$E$4-J72-I72-H72-G72-F72-E72</f>
        <v>0.59719680000000008</v>
      </c>
      <c r="L72" s="16">
        <f>L66*L$14/$E$4-K72-J72-I72-H72-G72-F72-E72</f>
        <v>0.71663615999999952</v>
      </c>
      <c r="M72" s="16">
        <f>M66*M$14/$E$4-L72-K72-J72-I72-H72-G72-F72-E72</f>
        <v>0.85996339200000027</v>
      </c>
      <c r="N72" s="16">
        <f>N66*N$14/$E$4-M72-L72-K72-J72-I72-H72-G72-F72-E72</f>
        <v>1.0319560704000008</v>
      </c>
    </row>
    <row r="73" spans="2:14" ht="15" customHeight="1" x14ac:dyDescent="0.45">
      <c r="B73" s="185"/>
      <c r="C73" s="186"/>
      <c r="D73" s="15" t="s">
        <v>44</v>
      </c>
      <c r="E73" s="17"/>
      <c r="F73" s="17"/>
      <c r="G73" s="17"/>
      <c r="H73" s="17"/>
      <c r="I73" s="17">
        <f>AVERAGE(E72:I72)</f>
        <v>0.29766400000000004</v>
      </c>
      <c r="J73" s="17"/>
      <c r="K73" s="17"/>
      <c r="L73" s="17"/>
      <c r="M73" s="17"/>
      <c r="N73" s="17">
        <f>AVERAGE(E72:N72)</f>
        <v>0.51917364223999996</v>
      </c>
    </row>
    <row r="74" spans="2:14" ht="15" customHeight="1" x14ac:dyDescent="0.45">
      <c r="B74" s="185"/>
      <c r="C74" s="185"/>
      <c r="D74" s="19" t="s">
        <v>45</v>
      </c>
      <c r="E74" s="22">
        <f>E76</f>
        <v>199999.99999999997</v>
      </c>
      <c r="F74" s="22">
        <f>F76-E76</f>
        <v>240000.00000000009</v>
      </c>
      <c r="G74" s="22">
        <f>G76-F76</f>
        <v>287999.99999999994</v>
      </c>
      <c r="H74" s="22">
        <f t="shared" ref="H74:N74" si="37">H76-G76</f>
        <v>345600</v>
      </c>
      <c r="I74" s="22">
        <f t="shared" si="37"/>
        <v>414720</v>
      </c>
      <c r="J74" s="22">
        <f>J76-I76</f>
        <v>497664.00000000047</v>
      </c>
      <c r="K74" s="22">
        <f t="shared" si="37"/>
        <v>597196.79999999981</v>
      </c>
      <c r="L74" s="22">
        <f t="shared" si="37"/>
        <v>716636.15999999968</v>
      </c>
      <c r="M74" s="22">
        <f t="shared" si="37"/>
        <v>859963.39199999999</v>
      </c>
      <c r="N74" s="22">
        <f t="shared" si="37"/>
        <v>1031956.0703999996</v>
      </c>
    </row>
    <row r="75" spans="2:14" ht="15" customHeight="1" x14ac:dyDescent="0.45">
      <c r="B75" s="185"/>
      <c r="C75" s="185"/>
      <c r="D75" s="19" t="s">
        <v>47</v>
      </c>
      <c r="E75" s="22"/>
      <c r="F75" s="22"/>
      <c r="G75" s="22"/>
      <c r="H75" s="22"/>
      <c r="I75" s="22">
        <f>AVERAGE(E74:I74)</f>
        <v>297664</v>
      </c>
      <c r="J75" s="22"/>
      <c r="K75" s="22"/>
      <c r="L75" s="22"/>
      <c r="M75" s="22"/>
      <c r="N75" s="22">
        <f>AVERAGE(E74:N74)</f>
        <v>519173.64223999996</v>
      </c>
    </row>
    <row r="76" spans="2:14" ht="15" customHeight="1" x14ac:dyDescent="0.45">
      <c r="B76" s="185"/>
      <c r="C76" s="185"/>
      <c r="D76" s="19" t="s">
        <v>46</v>
      </c>
      <c r="E76" s="21">
        <f t="shared" ref="E76:N76" si="38">E68*E$14</f>
        <v>199999.99999999997</v>
      </c>
      <c r="F76" s="21">
        <f t="shared" si="38"/>
        <v>440000.00000000006</v>
      </c>
      <c r="G76" s="21">
        <f>G68*G$14</f>
        <v>728000</v>
      </c>
      <c r="H76" s="21">
        <f>H68*H$14</f>
        <v>1073600</v>
      </c>
      <c r="I76" s="21">
        <f>I68*I$14</f>
        <v>1488320</v>
      </c>
      <c r="J76" s="21">
        <f t="shared" si="38"/>
        <v>1985984.0000000005</v>
      </c>
      <c r="K76" s="21">
        <f t="shared" si="38"/>
        <v>2583180.8000000003</v>
      </c>
      <c r="L76" s="21">
        <f t="shared" si="38"/>
        <v>3299816.96</v>
      </c>
      <c r="M76" s="21">
        <f t="shared" si="38"/>
        <v>4159780.352</v>
      </c>
      <c r="N76" s="21">
        <f t="shared" si="38"/>
        <v>5191736.4223999996</v>
      </c>
    </row>
    <row r="77" spans="2:14" ht="15" customHeight="1" x14ac:dyDescent="0.45">
      <c r="B77" s="185" t="s">
        <v>17</v>
      </c>
      <c r="C77" s="186" t="s">
        <v>32</v>
      </c>
      <c r="D77" s="15" t="s">
        <v>43</v>
      </c>
      <c r="E77" s="16">
        <f>E$24</f>
        <v>1.8333333333333333E-2</v>
      </c>
      <c r="F77" s="16">
        <f t="shared" ref="F77:N77" si="39">F$24</f>
        <v>1.6944444444444443E-2</v>
      </c>
      <c r="G77" s="16">
        <f t="shared" si="39"/>
        <v>1.5787037037037037E-2</v>
      </c>
      <c r="H77" s="16">
        <f t="shared" si="39"/>
        <v>1.482253086419753E-2</v>
      </c>
      <c r="I77" s="16">
        <f t="shared" si="39"/>
        <v>1.4018775720164609E-2</v>
      </c>
      <c r="J77" s="16">
        <f t="shared" si="39"/>
        <v>1.334897976680384E-2</v>
      </c>
      <c r="K77" s="16">
        <f t="shared" si="39"/>
        <v>1.2790816472336534E-2</v>
      </c>
      <c r="L77" s="16">
        <f t="shared" si="39"/>
        <v>1.2325680393613779E-2</v>
      </c>
      <c r="M77" s="16">
        <f t="shared" si="39"/>
        <v>1.193806699467815E-2</v>
      </c>
      <c r="N77" s="16">
        <f t="shared" si="39"/>
        <v>1.1615055828898458E-2</v>
      </c>
    </row>
    <row r="78" spans="2:14" ht="15" customHeight="1" x14ac:dyDescent="0.45">
      <c r="B78" s="185"/>
      <c r="C78" s="186"/>
      <c r="D78" s="15" t="s">
        <v>44</v>
      </c>
      <c r="E78" s="16"/>
      <c r="F78" s="16"/>
      <c r="G78" s="16"/>
      <c r="H78" s="16"/>
      <c r="I78" s="82">
        <f>AVERAGE(E77:I77)</f>
        <v>1.598122427983539E-2</v>
      </c>
      <c r="J78" s="17"/>
      <c r="K78" s="17"/>
      <c r="L78" s="17"/>
      <c r="M78" s="17"/>
      <c r="N78" s="17">
        <f>AVERAGE(E77:N77)</f>
        <v>1.4192472085550772E-2</v>
      </c>
    </row>
    <row r="79" spans="2:14" ht="15" customHeight="1" x14ac:dyDescent="0.45">
      <c r="B79" s="185"/>
      <c r="C79" s="186"/>
      <c r="D79" s="15" t="s">
        <v>42</v>
      </c>
      <c r="E79" s="16">
        <f t="shared" ref="E79:N79" si="40">E$26</f>
        <v>1.8333333333333333E-2</v>
      </c>
      <c r="F79" s="16">
        <f t="shared" si="40"/>
        <v>3.5277777777777776E-2</v>
      </c>
      <c r="G79" s="16">
        <f t="shared" si="40"/>
        <v>5.1064814814814813E-2</v>
      </c>
      <c r="H79" s="16">
        <f t="shared" si="40"/>
        <v>6.5887345679012346E-2</v>
      </c>
      <c r="I79" s="16">
        <f t="shared" si="40"/>
        <v>7.9906121399176952E-2</v>
      </c>
      <c r="J79" s="16">
        <f t="shared" si="40"/>
        <v>9.3255101165980792E-2</v>
      </c>
      <c r="K79" s="16">
        <f t="shared" si="40"/>
        <v>0.10604591763831733</v>
      </c>
      <c r="L79" s="16">
        <f t="shared" si="40"/>
        <v>0.11837159803193112</v>
      </c>
      <c r="M79" s="16">
        <f t="shared" si="40"/>
        <v>0.13030966502660926</v>
      </c>
      <c r="N79" s="16">
        <f t="shared" si="40"/>
        <v>0.14192472085550772</v>
      </c>
    </row>
    <row r="80" spans="2:14" ht="15" customHeight="1" x14ac:dyDescent="0.45">
      <c r="B80" s="185"/>
      <c r="C80" s="185"/>
      <c r="D80" s="19" t="s">
        <v>45</v>
      </c>
      <c r="E80" s="20">
        <f t="shared" ref="E80:N80" si="41">10*E77</f>
        <v>0.18333333333333335</v>
      </c>
      <c r="F80" s="20">
        <f t="shared" si="41"/>
        <v>0.16944444444444443</v>
      </c>
      <c r="G80" s="20">
        <f t="shared" si="41"/>
        <v>0.15787037037037038</v>
      </c>
      <c r="H80" s="20">
        <f t="shared" si="41"/>
        <v>0.14822530864197531</v>
      </c>
      <c r="I80" s="20">
        <f t="shared" si="41"/>
        <v>0.14018775720164608</v>
      </c>
      <c r="J80" s="20">
        <f t="shared" si="41"/>
        <v>0.1334897976680384</v>
      </c>
      <c r="K80" s="20">
        <f t="shared" si="41"/>
        <v>0.12790816472336536</v>
      </c>
      <c r="L80" s="20">
        <f t="shared" si="41"/>
        <v>0.12325680393613779</v>
      </c>
      <c r="M80" s="20">
        <f t="shared" si="41"/>
        <v>0.1193806699467815</v>
      </c>
      <c r="N80" s="20">
        <f t="shared" si="41"/>
        <v>0.11615055828898457</v>
      </c>
    </row>
    <row r="81" spans="2:14" ht="15" customHeight="1" x14ac:dyDescent="0.45">
      <c r="B81" s="185"/>
      <c r="C81" s="185"/>
      <c r="D81" s="19" t="s">
        <v>46</v>
      </c>
      <c r="E81" s="20">
        <f>10*E79</f>
        <v>0.18333333333333335</v>
      </c>
      <c r="F81" s="20">
        <f t="shared" ref="F81:N81" si="42">10*F79</f>
        <v>0.35277777777777775</v>
      </c>
      <c r="G81" s="20">
        <f t="shared" si="42"/>
        <v>0.51064814814814818</v>
      </c>
      <c r="H81" s="20">
        <f t="shared" si="42"/>
        <v>0.65887345679012344</v>
      </c>
      <c r="I81" s="20">
        <f t="shared" si="42"/>
        <v>0.79906121399176955</v>
      </c>
      <c r="J81" s="20">
        <f t="shared" si="42"/>
        <v>0.93255101165980792</v>
      </c>
      <c r="K81" s="20">
        <f t="shared" si="42"/>
        <v>1.0604591763831732</v>
      </c>
      <c r="L81" s="20">
        <f t="shared" si="42"/>
        <v>1.1837159803193111</v>
      </c>
      <c r="M81" s="20">
        <f t="shared" si="42"/>
        <v>1.3030966502660926</v>
      </c>
      <c r="N81" s="20">
        <f t="shared" si="42"/>
        <v>1.4192472085550771</v>
      </c>
    </row>
    <row r="82" spans="2:14" ht="15" customHeight="1" x14ac:dyDescent="0.45">
      <c r="B82" s="185"/>
      <c r="C82" s="184" t="s">
        <v>36</v>
      </c>
      <c r="D82" s="15" t="s">
        <v>43</v>
      </c>
      <c r="E82" s="16">
        <f t="shared" ref="E82:N82" si="43">E77*E$14/$E$4</f>
        <v>2.1999999999999999E-2</v>
      </c>
      <c r="F82" s="16">
        <f t="shared" si="43"/>
        <v>2.4399999999999995E-2</v>
      </c>
      <c r="G82" s="16">
        <f t="shared" si="43"/>
        <v>2.7279999999999999E-2</v>
      </c>
      <c r="H82" s="16">
        <f t="shared" si="43"/>
        <v>3.0735999999999999E-2</v>
      </c>
      <c r="I82" s="16">
        <f t="shared" si="43"/>
        <v>3.4883200000000003E-2</v>
      </c>
      <c r="J82" s="16">
        <f t="shared" si="43"/>
        <v>3.9859840000000001E-2</v>
      </c>
      <c r="K82" s="16">
        <f t="shared" si="43"/>
        <v>4.5831808000000002E-2</v>
      </c>
      <c r="L82" s="16">
        <f t="shared" si="43"/>
        <v>5.2998169599999999E-2</v>
      </c>
      <c r="M82" s="16">
        <f t="shared" si="43"/>
        <v>6.1597803520000008E-2</v>
      </c>
      <c r="N82" s="16">
        <f t="shared" si="43"/>
        <v>7.1917364223999997E-2</v>
      </c>
    </row>
    <row r="83" spans="2:14" ht="15" customHeight="1" x14ac:dyDescent="0.45">
      <c r="B83" s="185"/>
      <c r="C83" s="186"/>
      <c r="D83" s="15" t="s">
        <v>44</v>
      </c>
      <c r="E83" s="16"/>
      <c r="F83" s="16"/>
      <c r="G83" s="16"/>
      <c r="H83" s="16"/>
      <c r="I83" s="17">
        <f>AVERAGE(E82:I82)</f>
        <v>2.7859840000000004E-2</v>
      </c>
      <c r="J83" s="17"/>
      <c r="K83" s="17"/>
      <c r="L83" s="17"/>
      <c r="M83" s="17"/>
      <c r="N83" s="17">
        <f>AVERAGE(E82:N82)</f>
        <v>4.1150418534400005E-2</v>
      </c>
    </row>
    <row r="84" spans="2:14" ht="15" customHeight="1" x14ac:dyDescent="0.45">
      <c r="B84" s="185"/>
      <c r="C84" s="185"/>
      <c r="D84" s="19" t="s">
        <v>45</v>
      </c>
      <c r="E84" s="23">
        <f t="shared" ref="E84:N84" si="44">E80*E$14</f>
        <v>22000</v>
      </c>
      <c r="F84" s="23">
        <f t="shared" si="44"/>
        <v>24399.999999999996</v>
      </c>
      <c r="G84" s="23">
        <f>G80*G$14</f>
        <v>27280.000000000004</v>
      </c>
      <c r="H84" s="23">
        <f>H80*H$14</f>
        <v>30736</v>
      </c>
      <c r="I84" s="23">
        <f>I80*I$14</f>
        <v>34883.199999999997</v>
      </c>
      <c r="J84" s="23">
        <f t="shared" si="44"/>
        <v>39859.839999999997</v>
      </c>
      <c r="K84" s="23">
        <f t="shared" si="44"/>
        <v>45831.808000000012</v>
      </c>
      <c r="L84" s="23">
        <f t="shared" si="44"/>
        <v>52998.169600000001</v>
      </c>
      <c r="M84" s="23">
        <f t="shared" si="44"/>
        <v>61597.803520000001</v>
      </c>
      <c r="N84" s="23">
        <f t="shared" si="44"/>
        <v>71917.36422399999</v>
      </c>
    </row>
    <row r="85" spans="2:14" ht="15" customHeight="1" x14ac:dyDescent="0.45">
      <c r="B85" s="185"/>
      <c r="C85" s="185"/>
      <c r="D85" s="19" t="s">
        <v>47</v>
      </c>
      <c r="E85" s="24"/>
      <c r="F85" s="24"/>
      <c r="G85" s="24"/>
      <c r="H85" s="24"/>
      <c r="I85" s="23">
        <f>AVERAGE(E84:I84)</f>
        <v>27859.840000000004</v>
      </c>
      <c r="J85" s="23"/>
      <c r="K85" s="23"/>
      <c r="L85" s="23"/>
      <c r="M85" s="23"/>
      <c r="N85" s="23">
        <f>AVERAGE(E84:N84)</f>
        <v>41150.4185344</v>
      </c>
    </row>
    <row r="86" spans="2:14" ht="15" customHeight="1" x14ac:dyDescent="0.45">
      <c r="B86" s="185"/>
      <c r="C86" s="185"/>
      <c r="D86" s="19" t="s">
        <v>46</v>
      </c>
      <c r="E86" s="24">
        <f>E84</f>
        <v>22000</v>
      </c>
      <c r="F86" s="24">
        <f t="shared" ref="F86:N86" si="45">E86+F84</f>
        <v>46400</v>
      </c>
      <c r="G86" s="24">
        <f>F86+G84</f>
        <v>73680</v>
      </c>
      <c r="H86" s="24">
        <f t="shared" si="45"/>
        <v>104416</v>
      </c>
      <c r="I86" s="24">
        <f t="shared" si="45"/>
        <v>139299.20000000001</v>
      </c>
      <c r="J86" s="24">
        <f>I86+J84</f>
        <v>179159.04000000001</v>
      </c>
      <c r="K86" s="24">
        <f t="shared" si="45"/>
        <v>224990.84800000003</v>
      </c>
      <c r="L86" s="24">
        <f t="shared" si="45"/>
        <v>277989.01760000002</v>
      </c>
      <c r="M86" s="24">
        <f t="shared" si="45"/>
        <v>339586.82112000004</v>
      </c>
      <c r="N86" s="24">
        <f t="shared" si="45"/>
        <v>411504.185344</v>
      </c>
    </row>
    <row r="87" spans="2:14" ht="15" customHeight="1" x14ac:dyDescent="0.45">
      <c r="B87" s="185"/>
      <c r="C87" s="184" t="s">
        <v>35</v>
      </c>
      <c r="D87" s="15" t="s">
        <v>43</v>
      </c>
      <c r="E87" s="16">
        <f>E79*E$14/$E$4</f>
        <v>2.1999999999999999E-2</v>
      </c>
      <c r="F87" s="16">
        <f>F79*F$14/$E$4-E87</f>
        <v>2.8799999999999999E-2</v>
      </c>
      <c r="G87" s="16">
        <f>G79*G$14/$E$4-F87-E87</f>
        <v>3.7440000000000001E-2</v>
      </c>
      <c r="H87" s="16">
        <f>H79*H$14/$E$4-G87-F87-E87</f>
        <v>4.8384000000000003E-2</v>
      </c>
      <c r="I87" s="16">
        <f>I79*I$14/$E$4-H87-G87-F87-E87</f>
        <v>6.2208000000000006E-2</v>
      </c>
      <c r="J87" s="16">
        <f>J79*J$14/$E$4-I87-H87-G87-F87-E87</f>
        <v>7.9626240000000015E-2</v>
      </c>
      <c r="K87" s="16">
        <f>K79*K$14/$E$4-J87-I87-H87-G87-F87-E87</f>
        <v>0.10152345600000001</v>
      </c>
      <c r="L87" s="16">
        <f>L79*L$14/$E$4-K87-J87-I87-H87-G87-F87-E87</f>
        <v>0.12899450880000005</v>
      </c>
      <c r="M87" s="16">
        <f>M79*M$14/$E$4-L87-K87-J87-I87-H87-G87-F87-E87</f>
        <v>0.16339304448000003</v>
      </c>
      <c r="N87" s="16">
        <f>N79*N$14/$E$4-M87-L87-K87-J87-I87-H87-G87-F87-E87</f>
        <v>0.20639121407999991</v>
      </c>
    </row>
    <row r="88" spans="2:14" ht="15" customHeight="1" x14ac:dyDescent="0.45">
      <c r="B88" s="185"/>
      <c r="C88" s="186"/>
      <c r="D88" s="15" t="s">
        <v>44</v>
      </c>
      <c r="E88" s="17"/>
      <c r="F88" s="17"/>
      <c r="G88" s="17"/>
      <c r="H88" s="17"/>
      <c r="I88" s="17">
        <f>AVERAGE(E87:I87)</f>
        <v>3.97664E-2</v>
      </c>
      <c r="J88" s="17"/>
      <c r="K88" s="17"/>
      <c r="L88" s="17"/>
      <c r="M88" s="17"/>
      <c r="N88" s="17">
        <f>AVERAGE(E87:N87)</f>
        <v>8.7876046336000005E-2</v>
      </c>
    </row>
    <row r="89" spans="2:14" ht="15" customHeight="1" x14ac:dyDescent="0.45">
      <c r="B89" s="185"/>
      <c r="C89" s="185"/>
      <c r="D89" s="19" t="s">
        <v>45</v>
      </c>
      <c r="E89" s="23">
        <f>E91</f>
        <v>22000</v>
      </c>
      <c r="F89" s="23">
        <f>F91-E91</f>
        <v>28799.999999999993</v>
      </c>
      <c r="G89" s="23">
        <f>G91-F91</f>
        <v>37440.000000000007</v>
      </c>
      <c r="H89" s="23">
        <f>H91-G91</f>
        <v>48384</v>
      </c>
      <c r="I89" s="23">
        <f>I91-H91</f>
        <v>62208</v>
      </c>
      <c r="J89" s="23">
        <f>J91-I91</f>
        <v>79626.239999999991</v>
      </c>
      <c r="K89" s="23">
        <f t="shared" ref="K89:N89" si="46">K91-J91</f>
        <v>101523.45600000001</v>
      </c>
      <c r="L89" s="23">
        <f t="shared" si="46"/>
        <v>128994.50880000001</v>
      </c>
      <c r="M89" s="23">
        <f t="shared" si="46"/>
        <v>163393.04447999998</v>
      </c>
      <c r="N89" s="23">
        <f t="shared" si="46"/>
        <v>206391.21407999995</v>
      </c>
    </row>
    <row r="90" spans="2:14" ht="15" customHeight="1" x14ac:dyDescent="0.45">
      <c r="B90" s="185"/>
      <c r="C90" s="185"/>
      <c r="D90" s="19" t="s">
        <v>47</v>
      </c>
      <c r="E90" s="23"/>
      <c r="F90" s="23"/>
      <c r="G90" s="23"/>
      <c r="H90" s="23"/>
      <c r="I90" s="23">
        <f>AVERAGE(E89:I89)</f>
        <v>39766.400000000001</v>
      </c>
      <c r="J90" s="23"/>
      <c r="K90" s="23"/>
      <c r="L90" s="23"/>
      <c r="M90" s="23"/>
      <c r="N90" s="23">
        <f>AVERAGE(E89:N89)</f>
        <v>87876.046335999999</v>
      </c>
    </row>
    <row r="91" spans="2:14" ht="15" customHeight="1" x14ac:dyDescent="0.45">
      <c r="B91" s="185"/>
      <c r="C91" s="185"/>
      <c r="D91" s="19" t="s">
        <v>46</v>
      </c>
      <c r="E91" s="24">
        <f t="shared" ref="E91:N91" si="47">E81*E$14</f>
        <v>22000</v>
      </c>
      <c r="F91" s="24">
        <f t="shared" si="47"/>
        <v>50799.999999999993</v>
      </c>
      <c r="G91" s="24">
        <f>G81*G$14</f>
        <v>88240</v>
      </c>
      <c r="H91" s="24">
        <f>H81*H$14</f>
        <v>136624</v>
      </c>
      <c r="I91" s="24">
        <f>I81*I$14</f>
        <v>198832</v>
      </c>
      <c r="J91" s="24">
        <f t="shared" si="47"/>
        <v>278458.23999999999</v>
      </c>
      <c r="K91" s="24">
        <f t="shared" si="47"/>
        <v>379981.696</v>
      </c>
      <c r="L91" s="24">
        <f t="shared" si="47"/>
        <v>508976.20480000001</v>
      </c>
      <c r="M91" s="24">
        <f t="shared" si="47"/>
        <v>672369.24927999999</v>
      </c>
      <c r="N91" s="24">
        <f t="shared" si="47"/>
        <v>878760.46335999994</v>
      </c>
    </row>
    <row r="92" spans="2:14" ht="15" customHeight="1" x14ac:dyDescent="0.45">
      <c r="B92" s="185" t="s">
        <v>18</v>
      </c>
      <c r="C92" s="186" t="s">
        <v>32</v>
      </c>
      <c r="D92" s="15" t="s">
        <v>43</v>
      </c>
      <c r="E92" s="16">
        <f>E64+E77-E32-E48</f>
        <v>3.0833333333333327E-2</v>
      </c>
      <c r="F92" s="16">
        <f t="shared" ref="F92:N92" si="48">F64+F77-F32-F48</f>
        <v>2.7361111111111149E-2</v>
      </c>
      <c r="G92" s="16">
        <f t="shared" si="48"/>
        <v>2.4467592592592558E-2</v>
      </c>
      <c r="H92" s="16">
        <f t="shared" si="48"/>
        <v>2.2056327160493865E-2</v>
      </c>
      <c r="I92" s="16">
        <f t="shared" si="48"/>
        <v>2.0046939300411497E-2</v>
      </c>
      <c r="J92" s="16">
        <f t="shared" si="48"/>
        <v>1.8372449417009683E-2</v>
      </c>
      <c r="K92" s="16">
        <f t="shared" si="48"/>
        <v>1.6977041180841312E-2</v>
      </c>
      <c r="L92" s="16">
        <f t="shared" si="48"/>
        <v>1.5814200984034417E-2</v>
      </c>
      <c r="M92" s="16">
        <f t="shared" si="48"/>
        <v>1.4845167486695293E-2</v>
      </c>
      <c r="N92" s="16">
        <f t="shared" si="48"/>
        <v>1.4037639572246187E-2</v>
      </c>
    </row>
    <row r="93" spans="2:14" ht="15" customHeight="1" x14ac:dyDescent="0.45">
      <c r="B93" s="185"/>
      <c r="C93" s="186"/>
      <c r="D93" s="15" t="s">
        <v>44</v>
      </c>
      <c r="E93" s="16"/>
      <c r="F93" s="16"/>
      <c r="G93" s="16"/>
      <c r="H93" s="16"/>
      <c r="I93" s="38">
        <f>AVERAGE(E92:I92)</f>
        <v>2.495306069958848E-2</v>
      </c>
      <c r="J93" s="16"/>
      <c r="K93" s="16"/>
      <c r="L93" s="16"/>
      <c r="M93" s="16"/>
      <c r="N93" s="17">
        <f>AVERAGE(E92:N92)</f>
        <v>2.0481180213876928E-2</v>
      </c>
    </row>
    <row r="94" spans="2:14" ht="15" customHeight="1" x14ac:dyDescent="0.45">
      <c r="B94" s="185"/>
      <c r="C94" s="186"/>
      <c r="D94" s="15" t="s">
        <v>42</v>
      </c>
      <c r="E94" s="16">
        <f>E66+E79-E34-E50</f>
        <v>3.0833333333333324E-2</v>
      </c>
      <c r="F94" s="16">
        <f t="shared" ref="F94:N94" si="49">F66+F79-F34-F50</f>
        <v>5.8194444444444493E-2</v>
      </c>
      <c r="G94" s="16">
        <f t="shared" si="49"/>
        <v>8.2662037037036909E-2</v>
      </c>
      <c r="H94" s="16">
        <f t="shared" si="49"/>
        <v>0.10471836419753107</v>
      </c>
      <c r="I94" s="16">
        <f t="shared" si="49"/>
        <v>0.12476530349794224</v>
      </c>
      <c r="J94" s="16">
        <f t="shared" si="49"/>
        <v>0.14313775291495268</v>
      </c>
      <c r="K94" s="16">
        <f t="shared" si="49"/>
        <v>0.16011479409579304</v>
      </c>
      <c r="L94" s="16">
        <f t="shared" si="49"/>
        <v>0.17592899507982734</v>
      </c>
      <c r="M94" s="16">
        <f t="shared" si="49"/>
        <v>0.19077416256652152</v>
      </c>
      <c r="N94" s="16">
        <f t="shared" si="49"/>
        <v>0.20481180213877032</v>
      </c>
    </row>
    <row r="95" spans="2:14" ht="15" customHeight="1" x14ac:dyDescent="0.45">
      <c r="B95" s="185"/>
      <c r="C95" s="185"/>
      <c r="D95" s="19" t="s">
        <v>45</v>
      </c>
      <c r="E95" s="20">
        <f>10*E92</f>
        <v>0.30833333333333329</v>
      </c>
      <c r="F95" s="20">
        <f t="shared" ref="F95:N95" si="50">10*F92</f>
        <v>0.27361111111111147</v>
      </c>
      <c r="G95" s="20">
        <f t="shared" si="50"/>
        <v>0.24467592592592557</v>
      </c>
      <c r="H95" s="20">
        <f t="shared" si="50"/>
        <v>0.22056327160493866</v>
      </c>
      <c r="I95" s="20">
        <f t="shared" si="50"/>
        <v>0.20046939300411498</v>
      </c>
      <c r="J95" s="20">
        <f t="shared" si="50"/>
        <v>0.18372449417009684</v>
      </c>
      <c r="K95" s="20">
        <f t="shared" si="50"/>
        <v>0.16977041180841312</v>
      </c>
      <c r="L95" s="20">
        <f t="shared" si="50"/>
        <v>0.15814200984034416</v>
      </c>
      <c r="M95" s="20">
        <f t="shared" si="50"/>
        <v>0.14845167486695293</v>
      </c>
      <c r="N95" s="20">
        <f t="shared" si="50"/>
        <v>0.14037639572246188</v>
      </c>
    </row>
    <row r="96" spans="2:14" ht="15" customHeight="1" x14ac:dyDescent="0.45">
      <c r="B96" s="185"/>
      <c r="C96" s="185"/>
      <c r="D96" s="19" t="s">
        <v>46</v>
      </c>
      <c r="E96" s="20">
        <f>10*E94</f>
        <v>0.30833333333333324</v>
      </c>
      <c r="F96" s="20">
        <f>10*F94</f>
        <v>0.58194444444444493</v>
      </c>
      <c r="G96" s="20">
        <f>10*G94</f>
        <v>0.82662037037036906</v>
      </c>
      <c r="H96" s="20">
        <f t="shared" ref="H96:N96" si="51">10*H94</f>
        <v>1.0471836419753107</v>
      </c>
      <c r="I96" s="20">
        <f t="shared" si="51"/>
        <v>1.2476530349794224</v>
      </c>
      <c r="J96" s="20">
        <f t="shared" si="51"/>
        <v>1.4313775291495268</v>
      </c>
      <c r="K96" s="20">
        <f t="shared" si="51"/>
        <v>1.6011479409579303</v>
      </c>
      <c r="L96" s="20">
        <f t="shared" si="51"/>
        <v>1.7592899507982733</v>
      </c>
      <c r="M96" s="20">
        <f t="shared" si="51"/>
        <v>1.9077416256652153</v>
      </c>
      <c r="N96" s="20">
        <f t="shared" si="51"/>
        <v>2.0481180213877033</v>
      </c>
    </row>
    <row r="97" spans="1:15" ht="15" customHeight="1" x14ac:dyDescent="0.45">
      <c r="B97" s="185"/>
      <c r="C97" s="184" t="s">
        <v>36</v>
      </c>
      <c r="D97" s="15" t="s">
        <v>43</v>
      </c>
      <c r="E97" s="16">
        <f>E69+E82-E37-E53</f>
        <v>3.7000000000000005E-2</v>
      </c>
      <c r="F97" s="16">
        <f t="shared" ref="F97:N97" si="52">F69+F82-F37-F53</f>
        <v>3.9400000000000046E-2</v>
      </c>
      <c r="G97" s="16">
        <f t="shared" si="52"/>
        <v>4.2279999999999929E-2</v>
      </c>
      <c r="H97" s="16">
        <f t="shared" si="52"/>
        <v>4.5736000000000054E-2</v>
      </c>
      <c r="I97" s="16">
        <f t="shared" si="52"/>
        <v>4.9883199999999933E-2</v>
      </c>
      <c r="J97" s="16">
        <f t="shared" si="52"/>
        <v>5.4859840000000215E-2</v>
      </c>
      <c r="K97" s="16">
        <f t="shared" si="52"/>
        <v>6.0831807999999904E-2</v>
      </c>
      <c r="L97" s="16">
        <f t="shared" si="52"/>
        <v>6.799816959999988E-2</v>
      </c>
      <c r="M97" s="16">
        <f t="shared" si="52"/>
        <v>7.6597803519999619E-2</v>
      </c>
      <c r="N97" s="16">
        <f t="shared" si="52"/>
        <v>8.691736422400026E-2</v>
      </c>
    </row>
    <row r="98" spans="1:15" ht="15" customHeight="1" x14ac:dyDescent="0.45">
      <c r="B98" s="185"/>
      <c r="C98" s="186"/>
      <c r="D98" s="15" t="s">
        <v>44</v>
      </c>
      <c r="E98" s="16"/>
      <c r="F98" s="16"/>
      <c r="G98" s="16"/>
      <c r="H98" s="16"/>
      <c r="I98" s="17">
        <f>AVERAGE(E97:I97)</f>
        <v>4.2859839999999996E-2</v>
      </c>
      <c r="J98" s="17"/>
      <c r="K98" s="17"/>
      <c r="L98" s="17"/>
      <c r="M98" s="17"/>
      <c r="N98" s="17">
        <f>AVERAGE(E97:N97)</f>
        <v>5.615041853439999E-2</v>
      </c>
    </row>
    <row r="99" spans="1:15" ht="15" customHeight="1" x14ac:dyDescent="0.45">
      <c r="B99" s="185"/>
      <c r="C99" s="185"/>
      <c r="D99" s="19" t="s">
        <v>45</v>
      </c>
      <c r="E99" s="22">
        <f t="shared" ref="E99:N99" si="53">E95*E$14</f>
        <v>36999.999999999993</v>
      </c>
      <c r="F99" s="22">
        <f t="shared" si="53"/>
        <v>39400.000000000051</v>
      </c>
      <c r="G99" s="22">
        <f>G95*G$14</f>
        <v>42279.999999999942</v>
      </c>
      <c r="H99" s="22">
        <f>H95*H$14</f>
        <v>45736.00000000008</v>
      </c>
      <c r="I99" s="22">
        <f>I95*I$14</f>
        <v>49883.199999999939</v>
      </c>
      <c r="J99" s="22">
        <f t="shared" si="53"/>
        <v>54859.840000000251</v>
      </c>
      <c r="K99" s="22">
        <f t="shared" si="53"/>
        <v>60831.807999999925</v>
      </c>
      <c r="L99" s="22">
        <f t="shared" si="53"/>
        <v>67998.169599999863</v>
      </c>
      <c r="M99" s="22">
        <f t="shared" si="53"/>
        <v>76597.803519999594</v>
      </c>
      <c r="N99" s="22">
        <f t="shared" si="53"/>
        <v>86917.364224000281</v>
      </c>
    </row>
    <row r="100" spans="1:15" ht="15" customHeight="1" x14ac:dyDescent="0.45">
      <c r="B100" s="185"/>
      <c r="C100" s="185"/>
      <c r="D100" s="19" t="s">
        <v>47</v>
      </c>
      <c r="E100" s="21"/>
      <c r="F100" s="21"/>
      <c r="G100" s="21"/>
      <c r="H100" s="21"/>
      <c r="I100" s="22">
        <f>AVERAGE(E99:I99)</f>
        <v>42859.840000000004</v>
      </c>
      <c r="J100" s="22"/>
      <c r="K100" s="22"/>
      <c r="L100" s="22"/>
      <c r="M100" s="22"/>
      <c r="N100" s="22">
        <f>AVERAGE(E99:N99)</f>
        <v>56150.418534399985</v>
      </c>
    </row>
    <row r="101" spans="1:15" ht="15" customHeight="1" x14ac:dyDescent="0.45">
      <c r="B101" s="185"/>
      <c r="C101" s="185"/>
      <c r="D101" s="19" t="s">
        <v>46</v>
      </c>
      <c r="E101" s="21">
        <f>E99</f>
        <v>36999.999999999993</v>
      </c>
      <c r="F101" s="21">
        <f t="shared" ref="F101:N101" si="54">E101+F99</f>
        <v>76400.000000000044</v>
      </c>
      <c r="G101" s="21">
        <f>F101+G99</f>
        <v>118679.99999999999</v>
      </c>
      <c r="H101" s="21">
        <f t="shared" si="54"/>
        <v>164416.00000000006</v>
      </c>
      <c r="I101" s="21">
        <f t="shared" si="54"/>
        <v>214299.2</v>
      </c>
      <c r="J101" s="21">
        <f>I101+J99</f>
        <v>269159.04000000027</v>
      </c>
      <c r="K101" s="21">
        <f t="shared" si="54"/>
        <v>329990.84800000017</v>
      </c>
      <c r="L101" s="21">
        <f t="shared" si="54"/>
        <v>397989.01760000002</v>
      </c>
      <c r="M101" s="21">
        <f t="shared" si="54"/>
        <v>474586.82111999963</v>
      </c>
      <c r="N101" s="21">
        <f t="shared" si="54"/>
        <v>561504.18534399988</v>
      </c>
    </row>
    <row r="102" spans="1:15" ht="15" customHeight="1" x14ac:dyDescent="0.45">
      <c r="B102" s="185"/>
      <c r="C102" s="184" t="s">
        <v>35</v>
      </c>
      <c r="D102" s="15" t="s">
        <v>43</v>
      </c>
      <c r="E102" s="16">
        <f>E72+E87-E40-E56</f>
        <v>3.6999999999999998E-2</v>
      </c>
      <c r="F102" s="16">
        <f t="shared" ref="F102:N102" si="55">F72+F87-F40-F56</f>
        <v>4.679999999999996E-2</v>
      </c>
      <c r="G102" s="16">
        <f t="shared" si="55"/>
        <v>5.9039999999999794E-2</v>
      </c>
      <c r="H102" s="16">
        <f t="shared" si="55"/>
        <v>7.4304000000000731E-2</v>
      </c>
      <c r="I102" s="16">
        <f t="shared" si="55"/>
        <v>9.3311999999998979E-2</v>
      </c>
      <c r="J102" s="16">
        <f t="shared" si="55"/>
        <v>0.11695104000000237</v>
      </c>
      <c r="K102" s="16">
        <f t="shared" si="55"/>
        <v>0.1463132159999965</v>
      </c>
      <c r="L102" s="16">
        <f t="shared" si="55"/>
        <v>0.18274222079999947</v>
      </c>
      <c r="M102" s="16">
        <f t="shared" si="55"/>
        <v>0.22789029887999424</v>
      </c>
      <c r="N102" s="16">
        <f t="shared" si="55"/>
        <v>0.28378791936001535</v>
      </c>
    </row>
    <row r="103" spans="1:15" ht="15" customHeight="1" x14ac:dyDescent="0.45">
      <c r="B103" s="185"/>
      <c r="C103" s="186"/>
      <c r="D103" s="15" t="s">
        <v>44</v>
      </c>
      <c r="E103" s="17"/>
      <c r="F103" s="17"/>
      <c r="G103" s="17"/>
      <c r="H103" s="17"/>
      <c r="I103" s="17">
        <f>AVERAGE(E102:I102)</f>
        <v>6.2091199999999888E-2</v>
      </c>
      <c r="J103" s="17"/>
      <c r="K103" s="17"/>
      <c r="L103" s="17"/>
      <c r="M103" s="17"/>
      <c r="N103" s="17">
        <f>AVERAGE(E102:N102)</f>
        <v>0.12681406950400073</v>
      </c>
    </row>
    <row r="104" spans="1:15" ht="15" customHeight="1" x14ac:dyDescent="0.45">
      <c r="B104" s="185"/>
      <c r="C104" s="185"/>
      <c r="D104" s="19" t="s">
        <v>45</v>
      </c>
      <c r="E104" s="22">
        <f>E106</f>
        <v>36999.999999999985</v>
      </c>
      <c r="F104" s="22">
        <f>F106-E106</f>
        <v>46800.000000000087</v>
      </c>
      <c r="G104" s="22">
        <f>G106-F106</f>
        <v>59039.999999999694</v>
      </c>
      <c r="H104" s="22">
        <f t="shared" ref="H104:N104" si="56">H106-G106</f>
        <v>74304.00000000064</v>
      </c>
      <c r="I104" s="22">
        <f t="shared" si="56"/>
        <v>93311.999999999243</v>
      </c>
      <c r="J104" s="22">
        <f>J106-I106</f>
        <v>116951.04000000242</v>
      </c>
      <c r="K104" s="22">
        <f t="shared" si="56"/>
        <v>146313.21599999693</v>
      </c>
      <c r="L104" s="22">
        <f t="shared" si="56"/>
        <v>182742.22079999908</v>
      </c>
      <c r="M104" s="22">
        <f t="shared" si="56"/>
        <v>227890.29887999361</v>
      </c>
      <c r="N104" s="22">
        <f t="shared" si="56"/>
        <v>283787.91936001473</v>
      </c>
    </row>
    <row r="105" spans="1:15" ht="15" customHeight="1" x14ac:dyDescent="0.45">
      <c r="A105" s="8"/>
      <c r="B105" s="185"/>
      <c r="C105" s="185"/>
      <c r="D105" s="19" t="s">
        <v>47</v>
      </c>
      <c r="E105" s="22"/>
      <c r="F105" s="22"/>
      <c r="G105" s="22"/>
      <c r="H105" s="22"/>
      <c r="I105" s="22">
        <f>AVERAGE(E104:I104)</f>
        <v>62091.199999999932</v>
      </c>
      <c r="J105" s="22"/>
      <c r="K105" s="22"/>
      <c r="L105" s="22"/>
      <c r="M105" s="22"/>
      <c r="N105" s="22">
        <f>AVERAGE(E104:N104)</f>
        <v>126814.06950400064</v>
      </c>
      <c r="O105" s="8"/>
    </row>
    <row r="106" spans="1:15" ht="15" customHeight="1" x14ac:dyDescent="0.45">
      <c r="B106" s="185"/>
      <c r="C106" s="185"/>
      <c r="D106" s="19" t="s">
        <v>46</v>
      </c>
      <c r="E106" s="21">
        <f t="shared" ref="E106:N106" si="57">E96*E$14</f>
        <v>36999.999999999985</v>
      </c>
      <c r="F106" s="21">
        <f t="shared" si="57"/>
        <v>83800.000000000073</v>
      </c>
      <c r="G106" s="21">
        <f>G96*G$14</f>
        <v>142839.99999999977</v>
      </c>
      <c r="H106" s="21">
        <f>H96*H$14</f>
        <v>217144.00000000041</v>
      </c>
      <c r="I106" s="21">
        <f>I96*I$14</f>
        <v>310455.99999999965</v>
      </c>
      <c r="J106" s="21">
        <f t="shared" si="57"/>
        <v>427407.04000000207</v>
      </c>
      <c r="K106" s="21">
        <f t="shared" si="57"/>
        <v>573720.255999999</v>
      </c>
      <c r="L106" s="21">
        <f t="shared" si="57"/>
        <v>756462.47679999808</v>
      </c>
      <c r="M106" s="21">
        <f t="shared" si="57"/>
        <v>984352.7756799917</v>
      </c>
      <c r="N106" s="21">
        <f t="shared" si="57"/>
        <v>1268140.6950400064</v>
      </c>
    </row>
    <row r="107" spans="1:15" ht="15" customHeight="1" x14ac:dyDescent="0.45">
      <c r="B107" s="1"/>
      <c r="C107" s="1"/>
      <c r="D107" s="40"/>
      <c r="E107" s="10"/>
      <c r="F107" s="10"/>
      <c r="G107" s="10"/>
      <c r="H107" s="10"/>
      <c r="I107" s="10"/>
      <c r="J107" s="10"/>
      <c r="K107" s="10"/>
      <c r="L107" s="10"/>
      <c r="M107" s="10"/>
      <c r="N107" s="10"/>
    </row>
    <row r="108" spans="1:15" ht="15" customHeight="1" x14ac:dyDescent="0.45">
      <c r="B108" s="187" t="s">
        <v>148</v>
      </c>
      <c r="C108" s="193" t="s">
        <v>55</v>
      </c>
      <c r="D108" s="193" t="s">
        <v>54</v>
      </c>
      <c r="E108" s="163" t="s">
        <v>3</v>
      </c>
      <c r="F108" s="163" t="s">
        <v>4</v>
      </c>
      <c r="G108" s="163" t="s">
        <v>5</v>
      </c>
      <c r="H108" s="163" t="s">
        <v>6</v>
      </c>
      <c r="I108" s="163" t="s">
        <v>7</v>
      </c>
      <c r="J108" s="163" t="s">
        <v>8</v>
      </c>
      <c r="K108" s="163" t="s">
        <v>9</v>
      </c>
      <c r="L108" s="163" t="s">
        <v>10</v>
      </c>
      <c r="M108" s="163" t="s">
        <v>11</v>
      </c>
      <c r="N108" s="163" t="s">
        <v>12</v>
      </c>
    </row>
    <row r="109" spans="1:15" ht="15" customHeight="1" x14ac:dyDescent="0.45">
      <c r="B109" s="188"/>
      <c r="C109" s="194"/>
      <c r="D109" s="194"/>
      <c r="E109" s="164"/>
      <c r="F109" s="164"/>
      <c r="G109" s="164"/>
      <c r="H109" s="164"/>
      <c r="I109" s="164"/>
      <c r="J109" s="164"/>
      <c r="K109" s="164"/>
      <c r="L109" s="164"/>
      <c r="M109" s="164"/>
      <c r="N109" s="164"/>
    </row>
    <row r="110" spans="1:15" s="4" customFormat="1" ht="15" customHeight="1" x14ac:dyDescent="0.45">
      <c r="B110" s="172" t="s">
        <v>57</v>
      </c>
      <c r="C110" s="199">
        <v>20000</v>
      </c>
      <c r="D110" s="44" t="s">
        <v>19</v>
      </c>
      <c r="E110" s="27">
        <f t="shared" ref="E110:N110" si="58">E$51/10*$C110/(2+$E$10)</f>
        <v>291.66666666666669</v>
      </c>
      <c r="F110" s="27">
        <f t="shared" si="58"/>
        <v>243.0555555555556</v>
      </c>
      <c r="G110" s="27">
        <f t="shared" si="58"/>
        <v>202.54629629629633</v>
      </c>
      <c r="H110" s="27">
        <f t="shared" si="58"/>
        <v>168.7885802469136</v>
      </c>
      <c r="I110" s="27">
        <f t="shared" si="58"/>
        <v>140.65715020576135</v>
      </c>
      <c r="J110" s="27">
        <f t="shared" si="58"/>
        <v>117.21429183813444</v>
      </c>
      <c r="K110" s="27">
        <f t="shared" si="58"/>
        <v>97.678576531778702</v>
      </c>
      <c r="L110" s="27">
        <f t="shared" si="58"/>
        <v>81.398813776482257</v>
      </c>
      <c r="M110" s="27">
        <f t="shared" si="58"/>
        <v>67.832344813735219</v>
      </c>
      <c r="N110" s="27">
        <f t="shared" si="58"/>
        <v>56.526954011446009</v>
      </c>
    </row>
    <row r="111" spans="1:15" s="4" customFormat="1" ht="15" customHeight="1" x14ac:dyDescent="0.45">
      <c r="B111" s="173"/>
      <c r="C111" s="199"/>
      <c r="D111" s="19" t="s">
        <v>22</v>
      </c>
      <c r="E111" s="27"/>
      <c r="F111" s="27"/>
      <c r="G111" s="27"/>
      <c r="H111" s="27"/>
      <c r="I111" s="28">
        <f>AVERAGE(E110:I110)</f>
        <v>209.34284979423873</v>
      </c>
      <c r="J111" s="27"/>
      <c r="K111" s="27"/>
      <c r="L111" s="27"/>
      <c r="M111" s="27"/>
      <c r="N111" s="27">
        <f>AVERAGE(E110:N110)</f>
        <v>146.73652299427701</v>
      </c>
    </row>
    <row r="112" spans="1:15" s="4" customFormat="1" ht="15" customHeight="1" x14ac:dyDescent="0.45">
      <c r="B112" s="173"/>
      <c r="C112" s="199"/>
      <c r="D112" s="19" t="s">
        <v>41</v>
      </c>
      <c r="E112" s="27">
        <f t="shared" ref="E112:N112" si="59">E$52/10*$C110/(2+$E$10)</f>
        <v>291.66666666666674</v>
      </c>
      <c r="F112" s="27">
        <f t="shared" si="59"/>
        <v>534.72222222222229</v>
      </c>
      <c r="G112" s="27">
        <f t="shared" si="59"/>
        <v>737.26851851851893</v>
      </c>
      <c r="H112" s="27">
        <f t="shared" si="59"/>
        <v>906.05709876543187</v>
      </c>
      <c r="I112" s="28">
        <f t="shared" si="59"/>
        <v>1046.7142489711941</v>
      </c>
      <c r="J112" s="27">
        <f t="shared" si="59"/>
        <v>1163.9285408093267</v>
      </c>
      <c r="K112" s="27">
        <f t="shared" si="59"/>
        <v>1261.6071173411076</v>
      </c>
      <c r="L112" s="27">
        <f t="shared" si="59"/>
        <v>1343.0059311175896</v>
      </c>
      <c r="M112" s="27">
        <f t="shared" si="59"/>
        <v>1410.838275931327</v>
      </c>
      <c r="N112" s="27">
        <f t="shared" si="59"/>
        <v>1467.3652299427681</v>
      </c>
    </row>
    <row r="113" spans="2:14" s="4" customFormat="1" ht="15" customHeight="1" x14ac:dyDescent="0.45">
      <c r="B113" s="173"/>
      <c r="C113" s="199">
        <v>400000</v>
      </c>
      <c r="D113" s="44" t="s">
        <v>19</v>
      </c>
      <c r="E113" s="27">
        <f>E$51/10*$C113/(2+$E$10)</f>
        <v>5833.333333333333</v>
      </c>
      <c r="F113" s="27">
        <f t="shared" ref="F113:N113" si="60">F$51/10*$C113/(2+$E$10)</f>
        <v>4861.1111111111122</v>
      </c>
      <c r="G113" s="27">
        <f t="shared" si="60"/>
        <v>4050.9259259259265</v>
      </c>
      <c r="H113" s="27">
        <f t="shared" si="60"/>
        <v>3375.771604938272</v>
      </c>
      <c r="I113" s="27">
        <f t="shared" si="60"/>
        <v>2813.1430041152266</v>
      </c>
      <c r="J113" s="27">
        <f t="shared" si="60"/>
        <v>2344.2858367626886</v>
      </c>
      <c r="K113" s="27">
        <f t="shared" si="60"/>
        <v>1953.5715306355742</v>
      </c>
      <c r="L113" s="27">
        <f t="shared" si="60"/>
        <v>1627.9762755296449</v>
      </c>
      <c r="M113" s="27">
        <f t="shared" si="60"/>
        <v>1356.6468962747044</v>
      </c>
      <c r="N113" s="27">
        <f t="shared" si="60"/>
        <v>1130.5390802289203</v>
      </c>
    </row>
    <row r="114" spans="2:14" s="4" customFormat="1" ht="15" customHeight="1" x14ac:dyDescent="0.45">
      <c r="B114" s="173"/>
      <c r="C114" s="199"/>
      <c r="D114" s="19" t="s">
        <v>22</v>
      </c>
      <c r="E114" s="27"/>
      <c r="F114" s="27"/>
      <c r="G114" s="27"/>
      <c r="H114" s="27"/>
      <c r="I114" s="28">
        <f>AVERAGE(E113:I113)</f>
        <v>4186.8569958847747</v>
      </c>
      <c r="J114" s="27"/>
      <c r="K114" s="27"/>
      <c r="L114" s="27"/>
      <c r="M114" s="27"/>
      <c r="N114" s="27">
        <f>AVERAGE(E113:N113)</f>
        <v>2934.7304598855408</v>
      </c>
    </row>
    <row r="115" spans="2:14" s="4" customFormat="1" ht="15" customHeight="1" x14ac:dyDescent="0.45">
      <c r="B115" s="173"/>
      <c r="C115" s="199"/>
      <c r="D115" s="19" t="s">
        <v>41</v>
      </c>
      <c r="E115" s="27">
        <f t="shared" ref="E115:N115" si="61">E$52/10*$C113/(2+$E$10)</f>
        <v>5833.3333333333348</v>
      </c>
      <c r="F115" s="27">
        <f t="shared" si="61"/>
        <v>10694.444444444447</v>
      </c>
      <c r="G115" s="27">
        <f t="shared" si="61"/>
        <v>14745.370370370378</v>
      </c>
      <c r="H115" s="27">
        <f t="shared" si="61"/>
        <v>18121.141975308637</v>
      </c>
      <c r="I115" s="28">
        <f t="shared" si="61"/>
        <v>20934.284979423883</v>
      </c>
      <c r="J115" s="27">
        <f t="shared" si="61"/>
        <v>23278.570816186533</v>
      </c>
      <c r="K115" s="27">
        <f t="shared" si="61"/>
        <v>25232.142346822151</v>
      </c>
      <c r="L115" s="27">
        <f t="shared" si="61"/>
        <v>26860.118622351791</v>
      </c>
      <c r="M115" s="27">
        <f t="shared" si="61"/>
        <v>28216.76551862654</v>
      </c>
      <c r="N115" s="27">
        <f t="shared" si="61"/>
        <v>29347.30459885536</v>
      </c>
    </row>
    <row r="116" spans="2:14" s="4" customFormat="1" ht="15" customHeight="1" x14ac:dyDescent="0.45">
      <c r="B116" s="173"/>
      <c r="C116" s="200">
        <v>1000000</v>
      </c>
      <c r="D116" s="15" t="s">
        <v>19</v>
      </c>
      <c r="E116" s="29">
        <f t="shared" ref="E116:N116" si="62">E$51/10*$C116/(2+$E$10)</f>
        <v>14583.333333333334</v>
      </c>
      <c r="F116" s="29">
        <f t="shared" si="62"/>
        <v>12152.777777777779</v>
      </c>
      <c r="G116" s="29">
        <f t="shared" si="62"/>
        <v>10127.314814814816</v>
      </c>
      <c r="H116" s="29">
        <f t="shared" si="62"/>
        <v>8439.4290123456794</v>
      </c>
      <c r="I116" s="29">
        <f t="shared" si="62"/>
        <v>7032.8575102880668</v>
      </c>
      <c r="J116" s="29">
        <f t="shared" si="62"/>
        <v>5860.7145919067216</v>
      </c>
      <c r="K116" s="29">
        <f t="shared" si="62"/>
        <v>4883.9288265889354</v>
      </c>
      <c r="L116" s="29">
        <f t="shared" si="62"/>
        <v>4069.9406888241124</v>
      </c>
      <c r="M116" s="29">
        <f t="shared" si="62"/>
        <v>3391.6172406867609</v>
      </c>
      <c r="N116" s="29">
        <f t="shared" si="62"/>
        <v>2826.3477005723007</v>
      </c>
    </row>
    <row r="117" spans="2:14" s="4" customFormat="1" ht="15" customHeight="1" x14ac:dyDescent="0.45">
      <c r="B117" s="173"/>
      <c r="C117" s="200"/>
      <c r="D117" s="15" t="s">
        <v>22</v>
      </c>
      <c r="E117" s="29"/>
      <c r="F117" s="29"/>
      <c r="G117" s="29"/>
      <c r="H117" s="29"/>
      <c r="I117" s="30">
        <f>AVERAGE(E116:I116)</f>
        <v>10467.142489711934</v>
      </c>
      <c r="J117" s="29"/>
      <c r="K117" s="29"/>
      <c r="L117" s="29"/>
      <c r="M117" s="29"/>
      <c r="N117" s="29">
        <f>AVERAGE(E116:N116)</f>
        <v>7336.8261497138492</v>
      </c>
    </row>
    <row r="118" spans="2:14" s="4" customFormat="1" ht="15" customHeight="1" x14ac:dyDescent="0.45">
      <c r="B118" s="174"/>
      <c r="C118" s="200"/>
      <c r="D118" s="15" t="s">
        <v>41</v>
      </c>
      <c r="E118" s="29">
        <f t="shared" ref="E118:N118" si="63">E$52/10*$C116/(2+$E$10)</f>
        <v>14583.333333333338</v>
      </c>
      <c r="F118" s="29">
        <f t="shared" si="63"/>
        <v>26736.111111111117</v>
      </c>
      <c r="G118" s="29">
        <f t="shared" si="63"/>
        <v>36863.425925925949</v>
      </c>
      <c r="H118" s="29">
        <f t="shared" si="63"/>
        <v>45302.854938271594</v>
      </c>
      <c r="I118" s="30">
        <f t="shared" si="63"/>
        <v>52335.712448559701</v>
      </c>
      <c r="J118" s="29">
        <f t="shared" si="63"/>
        <v>58196.427040466333</v>
      </c>
      <c r="K118" s="29">
        <f t="shared" si="63"/>
        <v>63080.355867055376</v>
      </c>
      <c r="L118" s="29">
        <f t="shared" si="63"/>
        <v>67150.296555879482</v>
      </c>
      <c r="M118" s="29">
        <f t="shared" si="63"/>
        <v>70541.913796566354</v>
      </c>
      <c r="N118" s="29">
        <f t="shared" si="63"/>
        <v>73368.261497138403</v>
      </c>
    </row>
    <row r="119" spans="2:14" s="4" customFormat="1" ht="15" customHeight="1" x14ac:dyDescent="0.45">
      <c r="B119" s="3"/>
      <c r="C119" s="1"/>
      <c r="D119" s="40"/>
      <c r="E119" s="10"/>
      <c r="F119" s="10"/>
      <c r="G119" s="10"/>
      <c r="H119" s="10"/>
      <c r="I119" s="10"/>
      <c r="J119" s="10"/>
      <c r="K119" s="10"/>
      <c r="L119" s="10"/>
      <c r="M119" s="10"/>
      <c r="N119" s="10"/>
    </row>
    <row r="120" spans="2:14" s="4" customFormat="1" ht="15" customHeight="1" x14ac:dyDescent="0.45">
      <c r="B120" s="2"/>
      <c r="C120" s="2"/>
      <c r="D120" s="14"/>
      <c r="E120" s="13"/>
      <c r="F120" s="13"/>
      <c r="G120" s="13"/>
      <c r="H120" s="13"/>
      <c r="I120" s="13"/>
      <c r="J120" s="13"/>
      <c r="K120" s="13"/>
      <c r="L120" s="13"/>
      <c r="M120" s="13"/>
      <c r="N120" s="13"/>
    </row>
    <row r="121" spans="2:14" ht="15" customHeight="1" x14ac:dyDescent="0.45">
      <c r="G121" s="12"/>
    </row>
  </sheetData>
  <mergeCells count="99">
    <mergeCell ref="C113:C115"/>
    <mergeCell ref="C116:C118"/>
    <mergeCell ref="C110:C112"/>
    <mergeCell ref="B110:B118"/>
    <mergeCell ref="J108:J109"/>
    <mergeCell ref="K108:K109"/>
    <mergeCell ref="L108:L109"/>
    <mergeCell ref="M108:M109"/>
    <mergeCell ref="N108:N109"/>
    <mergeCell ref="B108:B109"/>
    <mergeCell ref="C108:C109"/>
    <mergeCell ref="D108:D109"/>
    <mergeCell ref="E108:E109"/>
    <mergeCell ref="F108:F109"/>
    <mergeCell ref="G108:G109"/>
    <mergeCell ref="H108:H109"/>
    <mergeCell ref="I108:I109"/>
    <mergeCell ref="L46:L47"/>
    <mergeCell ref="M46:M47"/>
    <mergeCell ref="C53:C55"/>
    <mergeCell ref="C56:C60"/>
    <mergeCell ref="B48:B60"/>
    <mergeCell ref="C48:C52"/>
    <mergeCell ref="N46:N47"/>
    <mergeCell ref="C102:C106"/>
    <mergeCell ref="C97:C101"/>
    <mergeCell ref="C87:C91"/>
    <mergeCell ref="C69:C71"/>
    <mergeCell ref="L62:L63"/>
    <mergeCell ref="M62:M63"/>
    <mergeCell ref="N62:N63"/>
    <mergeCell ref="E62:E63"/>
    <mergeCell ref="F62:F63"/>
    <mergeCell ref="G62:G63"/>
    <mergeCell ref="H62:H63"/>
    <mergeCell ref="I62:I63"/>
    <mergeCell ref="I46:I47"/>
    <mergeCell ref="J46:J47"/>
    <mergeCell ref="K46:K47"/>
    <mergeCell ref="B92:B106"/>
    <mergeCell ref="C92:C96"/>
    <mergeCell ref="C82:C86"/>
    <mergeCell ref="C72:C76"/>
    <mergeCell ref="B77:B91"/>
    <mergeCell ref="C77:C81"/>
    <mergeCell ref="B64:B76"/>
    <mergeCell ref="C64:C68"/>
    <mergeCell ref="J62:J63"/>
    <mergeCell ref="K62:K63"/>
    <mergeCell ref="C37:C39"/>
    <mergeCell ref="C40:C44"/>
    <mergeCell ref="B32:B44"/>
    <mergeCell ref="C32:C36"/>
    <mergeCell ref="B46:B47"/>
    <mergeCell ref="E46:E47"/>
    <mergeCell ref="F46:F47"/>
    <mergeCell ref="G46:G47"/>
    <mergeCell ref="H46:H47"/>
    <mergeCell ref="D62:D63"/>
    <mergeCell ref="C46:C47"/>
    <mergeCell ref="D46:D47"/>
    <mergeCell ref="C62:C63"/>
    <mergeCell ref="B62:B63"/>
    <mergeCell ref="K30:K31"/>
    <mergeCell ref="L30:L31"/>
    <mergeCell ref="M30:M31"/>
    <mergeCell ref="N30:N31"/>
    <mergeCell ref="B30:B31"/>
    <mergeCell ref="E30:E31"/>
    <mergeCell ref="F30:F31"/>
    <mergeCell ref="G30:G31"/>
    <mergeCell ref="H30:H31"/>
    <mergeCell ref="I30:I31"/>
    <mergeCell ref="J30:J31"/>
    <mergeCell ref="C30:C31"/>
    <mergeCell ref="D30:D31"/>
    <mergeCell ref="B24:B28"/>
    <mergeCell ref="C24:C28"/>
    <mergeCell ref="B16:B23"/>
    <mergeCell ref="C16:C23"/>
    <mergeCell ref="B14:B15"/>
    <mergeCell ref="C14:C15"/>
    <mergeCell ref="F12:F13"/>
    <mergeCell ref="J12:J13"/>
    <mergeCell ref="K12:K13"/>
    <mergeCell ref="L12:L13"/>
    <mergeCell ref="D2:E3"/>
    <mergeCell ref="G2:I3"/>
    <mergeCell ref="K2:N2"/>
    <mergeCell ref="M12:M13"/>
    <mergeCell ref="N12:N13"/>
    <mergeCell ref="G12:G13"/>
    <mergeCell ref="H12:H13"/>
    <mergeCell ref="I12:I13"/>
    <mergeCell ref="B2:C10"/>
    <mergeCell ref="B12:B13"/>
    <mergeCell ref="C12:C13"/>
    <mergeCell ref="D12:D13"/>
    <mergeCell ref="E12:E13"/>
  </mergeCells>
  <pageMargins left="0.7" right="0.7" top="0.75" bottom="0.75" header="0.3" footer="0.3"/>
  <pageSetup orientation="portrait" r:id="rId1"/>
  <ignoredErrors>
    <ignoredError sqref="I58 N58 I74 N74 I93 N93 I99 N99 I104 N104 I20 N20 I22 N22 I24 N24 I42 N42 I84 N84 I89 N89"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8A8B3-4D3D-4488-B4BF-24906CFC65EC}">
  <dimension ref="A1:N42"/>
  <sheetViews>
    <sheetView zoomScaleNormal="100" workbookViewId="0">
      <selection activeCell="C6" sqref="C6"/>
    </sheetView>
  </sheetViews>
  <sheetFormatPr defaultRowHeight="15" customHeight="1" x14ac:dyDescent="0.45"/>
  <cols>
    <col min="1" max="1" width="1.73046875" style="2" customWidth="1"/>
    <col min="2" max="2" width="40.9296875" style="2" customWidth="1"/>
    <col min="3" max="3" width="24.1328125" style="2" bestFit="1" customWidth="1"/>
    <col min="4" max="13" width="13.6640625" style="2" customWidth="1"/>
    <col min="14" max="14" width="1.6640625" style="2" customWidth="1"/>
    <col min="15" max="15" width="14.46484375" style="2" customWidth="1"/>
    <col min="16" max="16" width="1.53125" style="2" customWidth="1"/>
    <col min="17" max="16384" width="9.06640625" style="2"/>
  </cols>
  <sheetData>
    <row r="1" spans="1:14" ht="15" customHeight="1" x14ac:dyDescent="0.45">
      <c r="A1" s="1"/>
      <c r="B1" s="1"/>
      <c r="C1" s="1"/>
      <c r="D1" s="1"/>
      <c r="E1" s="1"/>
      <c r="F1" s="1"/>
      <c r="G1" s="1"/>
      <c r="H1" s="1"/>
      <c r="I1" s="1"/>
      <c r="J1" s="1"/>
      <c r="K1" s="1"/>
      <c r="L1" s="1"/>
      <c r="M1" s="1"/>
      <c r="N1" s="11"/>
    </row>
    <row r="2" spans="1:14" ht="15" customHeight="1" x14ac:dyDescent="0.45">
      <c r="A2" s="4"/>
      <c r="B2" s="160" t="s">
        <v>140</v>
      </c>
      <c r="C2" s="161" t="s">
        <v>28</v>
      </c>
      <c r="D2" s="166"/>
      <c r="E2" s="5"/>
      <c r="F2" s="206" t="s">
        <v>23</v>
      </c>
      <c r="G2" s="206"/>
      <c r="H2" s="206"/>
      <c r="I2" s="206"/>
      <c r="J2" s="6"/>
      <c r="K2" s="6"/>
      <c r="L2" s="6"/>
      <c r="M2" s="6"/>
      <c r="N2" s="4"/>
    </row>
    <row r="3" spans="1:14" ht="15" customHeight="1" x14ac:dyDescent="0.45">
      <c r="A3" s="4"/>
      <c r="B3" s="160"/>
      <c r="C3" s="162"/>
      <c r="D3" s="167"/>
      <c r="E3" s="5"/>
      <c r="F3" s="206"/>
      <c r="G3" s="206"/>
      <c r="H3" s="206"/>
      <c r="I3" s="206"/>
      <c r="J3" s="6"/>
      <c r="K3" s="6"/>
      <c r="L3" s="6"/>
      <c r="M3" s="6"/>
      <c r="N3" s="4"/>
    </row>
    <row r="4" spans="1:14" ht="15" customHeight="1" x14ac:dyDescent="0.45">
      <c r="A4" s="4"/>
      <c r="B4" s="160"/>
      <c r="C4" s="32" t="s">
        <v>2</v>
      </c>
      <c r="D4" s="33">
        <v>100000</v>
      </c>
      <c r="E4" s="5"/>
      <c r="F4" s="59" t="s">
        <v>24</v>
      </c>
      <c r="G4" s="45"/>
      <c r="H4" s="61"/>
      <c r="I4" s="70">
        <v>57885.440000000002</v>
      </c>
      <c r="J4" s="6"/>
      <c r="K4" s="6"/>
      <c r="L4" s="6"/>
      <c r="M4" s="6"/>
      <c r="N4" s="4"/>
    </row>
    <row r="5" spans="1:14" ht="15" customHeight="1" x14ac:dyDescent="0.45">
      <c r="A5" s="4"/>
      <c r="B5" s="160"/>
      <c r="C5" s="6"/>
      <c r="D5" s="6"/>
      <c r="E5" s="4"/>
      <c r="F5" s="59" t="s">
        <v>25</v>
      </c>
      <c r="G5" s="45"/>
      <c r="H5" s="61"/>
      <c r="I5" s="71">
        <v>44519</v>
      </c>
      <c r="J5" s="6"/>
      <c r="K5" s="6"/>
      <c r="L5" s="6"/>
      <c r="M5" s="6"/>
      <c r="N5" s="4"/>
    </row>
    <row r="6" spans="1:14" ht="15" customHeight="1" x14ac:dyDescent="0.45">
      <c r="A6" s="4"/>
      <c r="B6" s="160"/>
      <c r="C6" s="6"/>
      <c r="D6" s="6"/>
      <c r="E6" s="4"/>
      <c r="F6" s="59" t="s">
        <v>26</v>
      </c>
      <c r="G6" s="45"/>
      <c r="H6" s="61"/>
      <c r="I6" s="70">
        <v>89588.18</v>
      </c>
      <c r="J6" s="6"/>
      <c r="K6" s="6"/>
      <c r="L6" s="6"/>
      <c r="M6" s="6"/>
      <c r="N6" s="4"/>
    </row>
    <row r="7" spans="1:14" ht="15" customHeight="1" x14ac:dyDescent="0.45">
      <c r="A7" s="4"/>
      <c r="B7" s="160"/>
      <c r="C7" s="6"/>
      <c r="D7" s="6"/>
      <c r="E7" s="4"/>
      <c r="F7" s="59" t="s">
        <v>27</v>
      </c>
      <c r="G7" s="45"/>
      <c r="H7" s="61"/>
      <c r="I7" s="71">
        <v>45980</v>
      </c>
      <c r="J7" s="6"/>
      <c r="K7" s="6"/>
      <c r="L7" s="6"/>
      <c r="M7" s="6"/>
      <c r="N7" s="4"/>
    </row>
    <row r="8" spans="1:14" ht="15" customHeight="1" x14ac:dyDescent="0.45">
      <c r="A8" s="46"/>
      <c r="B8" s="201"/>
      <c r="C8" s="6"/>
      <c r="D8" s="6"/>
      <c r="F8" s="19" t="s">
        <v>29</v>
      </c>
      <c r="G8" s="45"/>
      <c r="H8" s="61"/>
      <c r="I8" s="60">
        <f>(I6/I4)^(1/DATEDIF(I5,I7,"Y"))-1</f>
        <v>0.11537355608552313</v>
      </c>
      <c r="J8" s="6"/>
      <c r="K8" s="6"/>
      <c r="L8" s="6"/>
      <c r="M8" s="6"/>
      <c r="N8" s="4"/>
    </row>
    <row r="9" spans="1:14" ht="15" customHeight="1" x14ac:dyDescent="0.45">
      <c r="A9" s="1"/>
      <c r="B9" s="1"/>
      <c r="C9" s="62"/>
      <c r="D9" s="6"/>
      <c r="E9" s="5"/>
      <c r="F9" s="6"/>
      <c r="G9" s="6"/>
      <c r="H9" s="6"/>
      <c r="I9" s="6"/>
      <c r="J9" s="6"/>
      <c r="K9" s="6"/>
      <c r="L9" s="6"/>
      <c r="M9" s="6"/>
      <c r="N9" s="4"/>
    </row>
    <row r="10" spans="1:14" ht="30" customHeight="1" x14ac:dyDescent="0.45">
      <c r="A10" s="4"/>
      <c r="B10" s="72" t="s">
        <v>56</v>
      </c>
      <c r="C10" s="73"/>
      <c r="D10" s="163" t="s">
        <v>3</v>
      </c>
      <c r="E10" s="163" t="s">
        <v>4</v>
      </c>
      <c r="F10" s="163" t="s">
        <v>5</v>
      </c>
      <c r="G10" s="163" t="s">
        <v>6</v>
      </c>
      <c r="H10" s="163" t="s">
        <v>7</v>
      </c>
      <c r="I10" s="163" t="s">
        <v>8</v>
      </c>
      <c r="J10" s="163" t="s">
        <v>9</v>
      </c>
      <c r="K10" s="163" t="s">
        <v>10</v>
      </c>
      <c r="L10" s="163" t="s">
        <v>11</v>
      </c>
      <c r="M10" s="163" t="s">
        <v>12</v>
      </c>
      <c r="N10" s="7"/>
    </row>
    <row r="11" spans="1:14" ht="30" customHeight="1" x14ac:dyDescent="0.45">
      <c r="A11" s="4"/>
      <c r="B11" s="39" t="s">
        <v>30</v>
      </c>
      <c r="C11" s="39" t="s">
        <v>51</v>
      </c>
      <c r="D11" s="164"/>
      <c r="E11" s="164"/>
      <c r="F11" s="164"/>
      <c r="G11" s="164"/>
      <c r="H11" s="164"/>
      <c r="I11" s="164"/>
      <c r="J11" s="164"/>
      <c r="K11" s="164"/>
      <c r="L11" s="164"/>
      <c r="M11" s="164"/>
      <c r="N11" s="4"/>
    </row>
    <row r="12" spans="1:14" ht="15" customHeight="1" x14ac:dyDescent="0.45">
      <c r="A12" s="4"/>
      <c r="B12" s="202">
        <v>0.2</v>
      </c>
      <c r="C12" s="57" t="s">
        <v>0</v>
      </c>
      <c r="D12" s="47">
        <f>($D$4 * $B12) + $D$4</f>
        <v>120000</v>
      </c>
      <c r="E12" s="48">
        <f>(D12 * $B12) + D12</f>
        <v>144000</v>
      </c>
      <c r="F12" s="48">
        <f t="shared" ref="F12:M12" si="0">(E12 * $B12) + E12</f>
        <v>172800</v>
      </c>
      <c r="G12" s="48">
        <f t="shared" si="0"/>
        <v>207360</v>
      </c>
      <c r="H12" s="48">
        <f t="shared" si="0"/>
        <v>248832</v>
      </c>
      <c r="I12" s="48">
        <f t="shared" si="0"/>
        <v>298598.40000000002</v>
      </c>
      <c r="J12" s="48">
        <f t="shared" si="0"/>
        <v>358318.08000000002</v>
      </c>
      <c r="K12" s="48">
        <f t="shared" si="0"/>
        <v>429981.696</v>
      </c>
      <c r="L12" s="48">
        <f t="shared" si="0"/>
        <v>515978.03519999998</v>
      </c>
      <c r="M12" s="48">
        <f t="shared" si="0"/>
        <v>619173.64223999996</v>
      </c>
      <c r="N12" s="8"/>
    </row>
    <row r="13" spans="1:14" ht="15" customHeight="1" x14ac:dyDescent="0.45">
      <c r="A13" s="4"/>
      <c r="B13" s="202"/>
      <c r="C13" s="56" t="s">
        <v>1</v>
      </c>
      <c r="D13" s="49">
        <f>D12*21000000</f>
        <v>2520000000000</v>
      </c>
      <c r="E13" s="50">
        <f t="shared" ref="E13:M13" si="1">E12*21000000</f>
        <v>3024000000000</v>
      </c>
      <c r="F13" s="50">
        <f t="shared" si="1"/>
        <v>3628800000000</v>
      </c>
      <c r="G13" s="50">
        <f t="shared" si="1"/>
        <v>4354560000000</v>
      </c>
      <c r="H13" s="50">
        <f t="shared" si="1"/>
        <v>5225472000000</v>
      </c>
      <c r="I13" s="50">
        <f t="shared" si="1"/>
        <v>6270566400000.001</v>
      </c>
      <c r="J13" s="50">
        <f t="shared" si="1"/>
        <v>7524679680000</v>
      </c>
      <c r="K13" s="50">
        <f t="shared" si="1"/>
        <v>9029615616000</v>
      </c>
      <c r="L13" s="50">
        <f t="shared" si="1"/>
        <v>10835538739200</v>
      </c>
      <c r="M13" s="50">
        <f t="shared" si="1"/>
        <v>13002646487040</v>
      </c>
      <c r="N13" s="8"/>
    </row>
    <row r="14" spans="1:14" ht="15" customHeight="1" x14ac:dyDescent="0.45">
      <c r="A14" s="4"/>
      <c r="B14" s="202"/>
      <c r="C14" s="58" t="s">
        <v>14</v>
      </c>
      <c r="D14" s="51">
        <f>( ( D12 - $D$4 ) ) / D12</f>
        <v>0.16666666666666666</v>
      </c>
      <c r="E14" s="51">
        <f t="shared" ref="E14:M14" si="2">( ( E12 - $D$4 ) ) / E12</f>
        <v>0.30555555555555558</v>
      </c>
      <c r="F14" s="51">
        <f t="shared" si="2"/>
        <v>0.42129629629629628</v>
      </c>
      <c r="G14" s="51">
        <f t="shared" si="2"/>
        <v>0.51774691358024694</v>
      </c>
      <c r="H14" s="52">
        <f t="shared" si="2"/>
        <v>0.5981224279835391</v>
      </c>
      <c r="I14" s="51">
        <f t="shared" si="2"/>
        <v>0.66510202331961599</v>
      </c>
      <c r="J14" s="51">
        <f t="shared" si="2"/>
        <v>0.72091835276634664</v>
      </c>
      <c r="K14" s="51">
        <f t="shared" si="2"/>
        <v>0.76743196063862218</v>
      </c>
      <c r="L14" s="51">
        <f t="shared" si="2"/>
        <v>0.80619330053218508</v>
      </c>
      <c r="M14" s="51">
        <f t="shared" si="2"/>
        <v>0.83849441711015427</v>
      </c>
      <c r="N14" s="9"/>
    </row>
    <row r="15" spans="1:14" ht="15" customHeight="1" x14ac:dyDescent="0.45">
      <c r="A15" s="4"/>
      <c r="B15" s="202"/>
      <c r="C15" s="58" t="s">
        <v>13</v>
      </c>
      <c r="D15" s="51">
        <f>1-D14</f>
        <v>0.83333333333333337</v>
      </c>
      <c r="E15" s="51">
        <f t="shared" ref="E15:M15" si="3">1-E14</f>
        <v>0.69444444444444442</v>
      </c>
      <c r="F15" s="51">
        <f t="shared" si="3"/>
        <v>0.57870370370370372</v>
      </c>
      <c r="G15" s="51">
        <f t="shared" si="3"/>
        <v>0.48225308641975306</v>
      </c>
      <c r="H15" s="52">
        <f t="shared" si="3"/>
        <v>0.4018775720164609</v>
      </c>
      <c r="I15" s="51">
        <f t="shared" si="3"/>
        <v>0.33489797668038401</v>
      </c>
      <c r="J15" s="51">
        <f t="shared" si="3"/>
        <v>0.27908164723365336</v>
      </c>
      <c r="K15" s="51">
        <f t="shared" si="3"/>
        <v>0.23256803936137782</v>
      </c>
      <c r="L15" s="51">
        <f t="shared" si="3"/>
        <v>0.19380669946781492</v>
      </c>
      <c r="M15" s="51">
        <f t="shared" si="3"/>
        <v>0.16150558288984573</v>
      </c>
      <c r="N15" s="9"/>
    </row>
    <row r="16" spans="1:14" ht="15" customHeight="1" x14ac:dyDescent="0.45">
      <c r="A16" s="4"/>
      <c r="B16" s="202"/>
      <c r="C16" s="56" t="s">
        <v>15</v>
      </c>
      <c r="D16" s="53">
        <f>D14</f>
        <v>0.16666666666666666</v>
      </c>
      <c r="E16" s="54">
        <f>E14-D14</f>
        <v>0.13888888888888892</v>
      </c>
      <c r="F16" s="54">
        <f>F14-E14</f>
        <v>0.1157407407407407</v>
      </c>
      <c r="G16" s="54">
        <f t="shared" ref="G16:M16" si="4">G14-F14</f>
        <v>9.6450617283950657E-2</v>
      </c>
      <c r="H16" s="54">
        <f t="shared" si="4"/>
        <v>8.0375514403292159E-2</v>
      </c>
      <c r="I16" s="54">
        <f t="shared" si="4"/>
        <v>6.6979595336076891E-2</v>
      </c>
      <c r="J16" s="54">
        <f t="shared" si="4"/>
        <v>5.581632944673065E-2</v>
      </c>
      <c r="K16" s="54">
        <f t="shared" si="4"/>
        <v>4.6513607872275542E-2</v>
      </c>
      <c r="L16" s="54">
        <f t="shared" si="4"/>
        <v>3.8761339893562896E-2</v>
      </c>
      <c r="M16" s="54">
        <f t="shared" si="4"/>
        <v>3.2301116577969191E-2</v>
      </c>
      <c r="N16" s="8"/>
    </row>
    <row r="17" spans="1:14" ht="15" customHeight="1" x14ac:dyDescent="0.45">
      <c r="A17" s="4"/>
      <c r="B17" s="205"/>
      <c r="C17" s="56" t="s">
        <v>31</v>
      </c>
      <c r="D17" s="53"/>
      <c r="E17" s="54"/>
      <c r="F17" s="54"/>
      <c r="G17" s="54"/>
      <c r="H17" s="54">
        <f>SUM(D16:H16)/5</f>
        <v>0.11962448559670782</v>
      </c>
      <c r="I17" s="55"/>
      <c r="J17" s="55"/>
      <c r="K17" s="55"/>
      <c r="L17" s="55"/>
      <c r="M17" s="54">
        <f>SUM(D16:M16)/10</f>
        <v>8.3849441711015424E-2</v>
      </c>
      <c r="N17" s="8"/>
    </row>
    <row r="18" spans="1:14" ht="15" customHeight="1" x14ac:dyDescent="0.45">
      <c r="A18" s="4"/>
      <c r="B18" s="204">
        <v>0.25</v>
      </c>
      <c r="C18" s="56" t="s">
        <v>0</v>
      </c>
      <c r="D18" s="47">
        <f>($D$4 * $B18) + $D$4</f>
        <v>125000</v>
      </c>
      <c r="E18" s="48">
        <f>(D18 * $B18) + D18</f>
        <v>156250</v>
      </c>
      <c r="F18" s="48">
        <f t="shared" ref="F18:M18" si="5">(E18 * $B18) + E18</f>
        <v>195312.5</v>
      </c>
      <c r="G18" s="48">
        <f t="shared" si="5"/>
        <v>244140.625</v>
      </c>
      <c r="H18" s="48">
        <f t="shared" si="5"/>
        <v>305175.78125</v>
      </c>
      <c r="I18" s="48">
        <f t="shared" si="5"/>
        <v>381469.7265625</v>
      </c>
      <c r="J18" s="48">
        <f t="shared" si="5"/>
        <v>476837.158203125</v>
      </c>
      <c r="K18" s="48">
        <f t="shared" si="5"/>
        <v>596046.44775390625</v>
      </c>
      <c r="L18" s="48">
        <f t="shared" si="5"/>
        <v>745058.05969238281</v>
      </c>
      <c r="M18" s="48">
        <f t="shared" si="5"/>
        <v>931322.57461547852</v>
      </c>
      <c r="N18" s="4"/>
    </row>
    <row r="19" spans="1:14" ht="15" customHeight="1" x14ac:dyDescent="0.45">
      <c r="A19" s="4"/>
      <c r="B19" s="202"/>
      <c r="C19" s="56" t="s">
        <v>1</v>
      </c>
      <c r="D19" s="49">
        <f>D18*21000000</f>
        <v>2625000000000</v>
      </c>
      <c r="E19" s="50">
        <f t="shared" ref="E19:M19" si="6">E18*21000000</f>
        <v>3281250000000</v>
      </c>
      <c r="F19" s="50">
        <f t="shared" si="6"/>
        <v>4101562500000</v>
      </c>
      <c r="G19" s="50">
        <f t="shared" si="6"/>
        <v>5126953125000</v>
      </c>
      <c r="H19" s="50">
        <f t="shared" si="6"/>
        <v>6408691406250</v>
      </c>
      <c r="I19" s="50">
        <f t="shared" si="6"/>
        <v>8010864257812.5</v>
      </c>
      <c r="J19" s="50">
        <f t="shared" si="6"/>
        <v>10013580322265.625</v>
      </c>
      <c r="K19" s="50">
        <f t="shared" si="6"/>
        <v>12516975402832.031</v>
      </c>
      <c r="L19" s="50">
        <f t="shared" si="6"/>
        <v>15646219253540.039</v>
      </c>
      <c r="M19" s="50">
        <f t="shared" si="6"/>
        <v>19557774066925.047</v>
      </c>
      <c r="N19" s="4"/>
    </row>
    <row r="20" spans="1:14" ht="15" customHeight="1" x14ac:dyDescent="0.45">
      <c r="A20" s="4"/>
      <c r="B20" s="202"/>
      <c r="C20" s="58" t="s">
        <v>14</v>
      </c>
      <c r="D20" s="51">
        <f>( ( D18 - $D$4 ) ) / D18</f>
        <v>0.2</v>
      </c>
      <c r="E20" s="51">
        <f t="shared" ref="E20:M20" si="7">( ( E18 - $D$4 ) ) / E18</f>
        <v>0.36</v>
      </c>
      <c r="F20" s="51">
        <f t="shared" si="7"/>
        <v>0.48799999999999999</v>
      </c>
      <c r="G20" s="51">
        <f t="shared" si="7"/>
        <v>0.59040000000000004</v>
      </c>
      <c r="H20" s="52">
        <f t="shared" si="7"/>
        <v>0.67232000000000003</v>
      </c>
      <c r="I20" s="51">
        <f t="shared" si="7"/>
        <v>0.73785599999999996</v>
      </c>
      <c r="J20" s="51">
        <f t="shared" si="7"/>
        <v>0.79028480000000001</v>
      </c>
      <c r="K20" s="51">
        <f t="shared" si="7"/>
        <v>0.83222784000000005</v>
      </c>
      <c r="L20" s="51">
        <f t="shared" si="7"/>
        <v>0.86578227200000002</v>
      </c>
      <c r="M20" s="51">
        <f t="shared" si="7"/>
        <v>0.89262581760000004</v>
      </c>
      <c r="N20" s="4"/>
    </row>
    <row r="21" spans="1:14" ht="15" customHeight="1" x14ac:dyDescent="0.45">
      <c r="A21" s="4"/>
      <c r="B21" s="202"/>
      <c r="C21" s="58" t="s">
        <v>13</v>
      </c>
      <c r="D21" s="51">
        <f>1-D20</f>
        <v>0.8</v>
      </c>
      <c r="E21" s="51">
        <f t="shared" ref="E21:M21" si="8">1-E20</f>
        <v>0.64</v>
      </c>
      <c r="F21" s="51">
        <f t="shared" si="8"/>
        <v>0.51200000000000001</v>
      </c>
      <c r="G21" s="51">
        <f t="shared" si="8"/>
        <v>0.40959999999999996</v>
      </c>
      <c r="H21" s="52">
        <f t="shared" si="8"/>
        <v>0.32767999999999997</v>
      </c>
      <c r="I21" s="51">
        <f t="shared" si="8"/>
        <v>0.26214400000000004</v>
      </c>
      <c r="J21" s="51">
        <f t="shared" si="8"/>
        <v>0.20971519999999999</v>
      </c>
      <c r="K21" s="51">
        <f t="shared" si="8"/>
        <v>0.16777215999999995</v>
      </c>
      <c r="L21" s="51">
        <f t="shared" si="8"/>
        <v>0.13421772799999998</v>
      </c>
      <c r="M21" s="51">
        <f t="shared" si="8"/>
        <v>0.10737418239999996</v>
      </c>
      <c r="N21" s="4"/>
    </row>
    <row r="22" spans="1:14" ht="15" customHeight="1" x14ac:dyDescent="0.45">
      <c r="A22" s="4"/>
      <c r="B22" s="202"/>
      <c r="C22" s="56" t="s">
        <v>15</v>
      </c>
      <c r="D22" s="53">
        <f>D20</f>
        <v>0.2</v>
      </c>
      <c r="E22" s="54">
        <f>E20-D20</f>
        <v>0.15999999999999998</v>
      </c>
      <c r="F22" s="54">
        <f>F20-E20</f>
        <v>0.128</v>
      </c>
      <c r="G22" s="54">
        <f t="shared" ref="G22" si="9">G20-F20</f>
        <v>0.10240000000000005</v>
      </c>
      <c r="H22" s="54">
        <f t="shared" ref="H22" si="10">H20-G20</f>
        <v>8.1919999999999993E-2</v>
      </c>
      <c r="I22" s="54">
        <f t="shared" ref="I22" si="11">I20-H20</f>
        <v>6.5535999999999928E-2</v>
      </c>
      <c r="J22" s="54">
        <f t="shared" ref="J22" si="12">J20-I20</f>
        <v>5.2428800000000053E-2</v>
      </c>
      <c r="K22" s="54">
        <f t="shared" ref="K22" si="13">K20-J20</f>
        <v>4.1943040000000043E-2</v>
      </c>
      <c r="L22" s="54">
        <f t="shared" ref="L22" si="14">L20-K20</f>
        <v>3.3554431999999967E-2</v>
      </c>
      <c r="M22" s="54">
        <f t="shared" ref="M22" si="15">M20-L20</f>
        <v>2.6843545600000018E-2</v>
      </c>
      <c r="N22" s="4"/>
    </row>
    <row r="23" spans="1:14" ht="15" customHeight="1" x14ac:dyDescent="0.45">
      <c r="A23" s="4"/>
      <c r="B23" s="205"/>
      <c r="C23" s="56" t="s">
        <v>31</v>
      </c>
      <c r="D23" s="53"/>
      <c r="E23" s="54"/>
      <c r="F23" s="54"/>
      <c r="G23" s="54"/>
      <c r="H23" s="54">
        <f>SUM(D22:H22)/5</f>
        <v>0.134464</v>
      </c>
      <c r="I23" s="55"/>
      <c r="J23" s="55"/>
      <c r="K23" s="55"/>
      <c r="L23" s="55"/>
      <c r="M23" s="54">
        <f>SUM(D22:M22)/10</f>
        <v>8.9262581760000001E-2</v>
      </c>
      <c r="N23" s="4"/>
    </row>
    <row r="24" spans="1:14" ht="15" customHeight="1" x14ac:dyDescent="0.45">
      <c r="A24" s="4"/>
      <c r="B24" s="204">
        <v>0.3</v>
      </c>
      <c r="C24" s="56" t="s">
        <v>0</v>
      </c>
      <c r="D24" s="47">
        <f>($D$4 * $B24) + $D$4</f>
        <v>130000</v>
      </c>
      <c r="E24" s="48">
        <f>(D24 * $B24) + D24</f>
        <v>169000</v>
      </c>
      <c r="F24" s="48">
        <f t="shared" ref="F24:M24" si="16">(E24 * $B24) + E24</f>
        <v>219700</v>
      </c>
      <c r="G24" s="48">
        <f t="shared" si="16"/>
        <v>285610</v>
      </c>
      <c r="H24" s="48">
        <f t="shared" si="16"/>
        <v>371293</v>
      </c>
      <c r="I24" s="48">
        <f t="shared" si="16"/>
        <v>482680.9</v>
      </c>
      <c r="J24" s="48">
        <f t="shared" si="16"/>
        <v>627485.17000000004</v>
      </c>
      <c r="K24" s="48">
        <f t="shared" si="16"/>
        <v>815730.72100000002</v>
      </c>
      <c r="L24" s="48">
        <f t="shared" si="16"/>
        <v>1060449.9373000001</v>
      </c>
      <c r="M24" s="48">
        <f t="shared" si="16"/>
        <v>1378584.9184900001</v>
      </c>
      <c r="N24" s="4"/>
    </row>
    <row r="25" spans="1:14" ht="15" customHeight="1" x14ac:dyDescent="0.45">
      <c r="A25" s="4"/>
      <c r="B25" s="202"/>
      <c r="C25" s="56" t="s">
        <v>1</v>
      </c>
      <c r="D25" s="49">
        <f>D24*21000000</f>
        <v>2730000000000</v>
      </c>
      <c r="E25" s="50">
        <f t="shared" ref="E25:M25" si="17">E24*21000000</f>
        <v>3549000000000</v>
      </c>
      <c r="F25" s="50">
        <f t="shared" si="17"/>
        <v>4613700000000</v>
      </c>
      <c r="G25" s="50">
        <f t="shared" si="17"/>
        <v>5997810000000</v>
      </c>
      <c r="H25" s="50">
        <f t="shared" si="17"/>
        <v>7797153000000</v>
      </c>
      <c r="I25" s="50">
        <f t="shared" si="17"/>
        <v>10136298900000</v>
      </c>
      <c r="J25" s="50">
        <f t="shared" si="17"/>
        <v>13177188570000</v>
      </c>
      <c r="K25" s="50">
        <f t="shared" si="17"/>
        <v>17130345141000</v>
      </c>
      <c r="L25" s="50">
        <f t="shared" si="17"/>
        <v>22269448683300.004</v>
      </c>
      <c r="M25" s="50">
        <f t="shared" si="17"/>
        <v>28950283288290</v>
      </c>
      <c r="N25" s="4"/>
    </row>
    <row r="26" spans="1:14" ht="15" customHeight="1" x14ac:dyDescent="0.45">
      <c r="A26" s="4"/>
      <c r="B26" s="202"/>
      <c r="C26" s="58" t="s">
        <v>14</v>
      </c>
      <c r="D26" s="51">
        <f>( ( D24 - $D$4 ) ) / D24</f>
        <v>0.23076923076923078</v>
      </c>
      <c r="E26" s="51">
        <f t="shared" ref="E26:M26" si="18">( ( E24 - $D$4 ) ) / E24</f>
        <v>0.40828402366863903</v>
      </c>
      <c r="F26" s="51">
        <f t="shared" si="18"/>
        <v>0.54483386436049153</v>
      </c>
      <c r="G26" s="51">
        <f t="shared" si="18"/>
        <v>0.64987220335422424</v>
      </c>
      <c r="H26" s="52">
        <f t="shared" si="18"/>
        <v>0.73067092565709557</v>
      </c>
      <c r="I26" s="51">
        <f t="shared" si="18"/>
        <v>0.79282378896699668</v>
      </c>
      <c r="J26" s="51">
        <f t="shared" si="18"/>
        <v>0.84063368382076664</v>
      </c>
      <c r="K26" s="51">
        <f t="shared" si="18"/>
        <v>0.87741052601597436</v>
      </c>
      <c r="L26" s="51">
        <f t="shared" si="18"/>
        <v>0.90570040462767254</v>
      </c>
      <c r="M26" s="51">
        <f t="shared" si="18"/>
        <v>0.92746184971359424</v>
      </c>
      <c r="N26" s="4"/>
    </row>
    <row r="27" spans="1:14" ht="15" customHeight="1" x14ac:dyDescent="0.45">
      <c r="A27" s="4"/>
      <c r="B27" s="202"/>
      <c r="C27" s="58" t="s">
        <v>13</v>
      </c>
      <c r="D27" s="51">
        <f>1-D26</f>
        <v>0.76923076923076916</v>
      </c>
      <c r="E27" s="51">
        <f t="shared" ref="E27:M27" si="19">1-E26</f>
        <v>0.59171597633136097</v>
      </c>
      <c r="F27" s="51">
        <f t="shared" si="19"/>
        <v>0.45516613563950847</v>
      </c>
      <c r="G27" s="51">
        <f t="shared" si="19"/>
        <v>0.35012779664577576</v>
      </c>
      <c r="H27" s="52">
        <f t="shared" si="19"/>
        <v>0.26932907434290443</v>
      </c>
      <c r="I27" s="51">
        <f t="shared" si="19"/>
        <v>0.20717621103300332</v>
      </c>
      <c r="J27" s="51">
        <f t="shared" si="19"/>
        <v>0.15936631617923336</v>
      </c>
      <c r="K27" s="51">
        <f t="shared" si="19"/>
        <v>0.12258947398402564</v>
      </c>
      <c r="L27" s="51">
        <f t="shared" si="19"/>
        <v>9.429959537232746E-2</v>
      </c>
      <c r="M27" s="51">
        <f t="shared" si="19"/>
        <v>7.2538150286405756E-2</v>
      </c>
      <c r="N27" s="4"/>
    </row>
    <row r="28" spans="1:14" ht="15" customHeight="1" x14ac:dyDescent="0.45">
      <c r="A28" s="4"/>
      <c r="B28" s="202"/>
      <c r="C28" s="56" t="s">
        <v>15</v>
      </c>
      <c r="D28" s="53">
        <f>D26</f>
        <v>0.23076923076923078</v>
      </c>
      <c r="E28" s="54">
        <f>E26-D26</f>
        <v>0.17751479289940825</v>
      </c>
      <c r="F28" s="54">
        <f>F26-E26</f>
        <v>0.1365498406918525</v>
      </c>
      <c r="G28" s="54">
        <f t="shared" ref="G28" si="20">G26-F26</f>
        <v>0.10503833899373272</v>
      </c>
      <c r="H28" s="54">
        <f t="shared" ref="H28" si="21">H26-G26</f>
        <v>8.0798722302871329E-2</v>
      </c>
      <c r="I28" s="54">
        <f t="shared" ref="I28" si="22">I26-H26</f>
        <v>6.2152863309901107E-2</v>
      </c>
      <c r="J28" s="54">
        <f t="shared" ref="J28" si="23">J26-I26</f>
        <v>4.7809894853769963E-2</v>
      </c>
      <c r="K28" s="54">
        <f t="shared" ref="K28" si="24">K26-J26</f>
        <v>3.6776842195207715E-2</v>
      </c>
      <c r="L28" s="54">
        <f t="shared" ref="L28" si="25">L26-K26</f>
        <v>2.8289878611698183E-2</v>
      </c>
      <c r="M28" s="54">
        <f t="shared" ref="M28" si="26">M26-L26</f>
        <v>2.1761445085921705E-2</v>
      </c>
      <c r="N28" s="4"/>
    </row>
    <row r="29" spans="1:14" ht="15" customHeight="1" x14ac:dyDescent="0.45">
      <c r="A29" s="4"/>
      <c r="B29" s="205"/>
      <c r="C29" s="56" t="s">
        <v>31</v>
      </c>
      <c r="D29" s="53"/>
      <c r="E29" s="54"/>
      <c r="F29" s="54"/>
      <c r="G29" s="54"/>
      <c r="H29" s="54">
        <f>SUM(D28:H28)/5</f>
        <v>0.14613418513141913</v>
      </c>
      <c r="I29" s="55"/>
      <c r="J29" s="55"/>
      <c r="K29" s="55"/>
      <c r="L29" s="55"/>
      <c r="M29" s="54">
        <f>SUM(D28:M28)/10</f>
        <v>9.2746184971359419E-2</v>
      </c>
      <c r="N29" s="4"/>
    </row>
    <row r="30" spans="1:14" ht="15" customHeight="1" x14ac:dyDescent="0.45">
      <c r="A30" s="4"/>
      <c r="B30" s="204">
        <v>0.35</v>
      </c>
      <c r="C30" s="56" t="s">
        <v>0</v>
      </c>
      <c r="D30" s="47">
        <f>($D$4 * $B30) + $D$4</f>
        <v>135000</v>
      </c>
      <c r="E30" s="48">
        <f>(D30 * $B30) + D30</f>
        <v>182250</v>
      </c>
      <c r="F30" s="48">
        <f t="shared" ref="F30:M30" si="27">(E30 * $B30) + E30</f>
        <v>246037.5</v>
      </c>
      <c r="G30" s="48">
        <f t="shared" si="27"/>
        <v>332150.625</v>
      </c>
      <c r="H30" s="48">
        <f t="shared" si="27"/>
        <v>448403.34375</v>
      </c>
      <c r="I30" s="48">
        <f t="shared" si="27"/>
        <v>605344.51406249998</v>
      </c>
      <c r="J30" s="48">
        <f t="shared" si="27"/>
        <v>817215.09398437501</v>
      </c>
      <c r="K30" s="48">
        <f t="shared" si="27"/>
        <v>1103240.3768789063</v>
      </c>
      <c r="L30" s="48">
        <f t="shared" si="27"/>
        <v>1489374.5087865235</v>
      </c>
      <c r="M30" s="48">
        <f t="shared" si="27"/>
        <v>2010655.5868618067</v>
      </c>
      <c r="N30" s="4"/>
    </row>
    <row r="31" spans="1:14" ht="15" customHeight="1" x14ac:dyDescent="0.45">
      <c r="A31" s="4"/>
      <c r="B31" s="202"/>
      <c r="C31" s="56" t="s">
        <v>1</v>
      </c>
      <c r="D31" s="49">
        <f>D30*21000000</f>
        <v>2835000000000</v>
      </c>
      <c r="E31" s="50">
        <f t="shared" ref="E31:M31" si="28">E30*21000000</f>
        <v>3827250000000</v>
      </c>
      <c r="F31" s="50">
        <f t="shared" si="28"/>
        <v>5166787500000</v>
      </c>
      <c r="G31" s="50">
        <f t="shared" si="28"/>
        <v>6975163125000</v>
      </c>
      <c r="H31" s="50">
        <f t="shared" si="28"/>
        <v>9416470218750</v>
      </c>
      <c r="I31" s="50">
        <f t="shared" si="28"/>
        <v>12712234795312.5</v>
      </c>
      <c r="J31" s="50">
        <f t="shared" si="28"/>
        <v>17161516973671.875</v>
      </c>
      <c r="K31" s="50">
        <f t="shared" si="28"/>
        <v>23168047914457.031</v>
      </c>
      <c r="L31" s="50">
        <f t="shared" si="28"/>
        <v>31276864684516.992</v>
      </c>
      <c r="M31" s="50">
        <f t="shared" si="28"/>
        <v>42223767324097.938</v>
      </c>
      <c r="N31" s="4"/>
    </row>
    <row r="32" spans="1:14" ht="15" customHeight="1" x14ac:dyDescent="0.45">
      <c r="A32" s="4"/>
      <c r="B32" s="202"/>
      <c r="C32" s="58" t="s">
        <v>14</v>
      </c>
      <c r="D32" s="51">
        <f>( ( D30 - $D$4 ) ) / D30</f>
        <v>0.25925925925925924</v>
      </c>
      <c r="E32" s="51">
        <f t="shared" ref="E32:M32" si="29">( ( E30 - $D$4 ) ) / E30</f>
        <v>0.45130315500685869</v>
      </c>
      <c r="F32" s="51">
        <f t="shared" si="29"/>
        <v>0.59355789259767311</v>
      </c>
      <c r="G32" s="51">
        <f t="shared" ref="G32" si="30">( ( G30 - $D$4 ) ) / G30</f>
        <v>0.69893177229457271</v>
      </c>
      <c r="H32" s="52">
        <f t="shared" si="29"/>
        <v>0.77698649799597974</v>
      </c>
      <c r="I32" s="51">
        <f t="shared" si="29"/>
        <v>0.83480481333035539</v>
      </c>
      <c r="J32" s="51">
        <f t="shared" si="29"/>
        <v>0.87763319505952253</v>
      </c>
      <c r="K32" s="51">
        <f t="shared" si="29"/>
        <v>0.90935792226631296</v>
      </c>
      <c r="L32" s="51">
        <f t="shared" si="29"/>
        <v>0.93285772019726887</v>
      </c>
      <c r="M32" s="51">
        <f t="shared" si="29"/>
        <v>0.95026497792390285</v>
      </c>
      <c r="N32" s="4"/>
    </row>
    <row r="33" spans="1:14" ht="15" customHeight="1" x14ac:dyDescent="0.45">
      <c r="A33" s="4"/>
      <c r="B33" s="202"/>
      <c r="C33" s="58" t="s">
        <v>13</v>
      </c>
      <c r="D33" s="51">
        <f>1-D32</f>
        <v>0.7407407407407407</v>
      </c>
      <c r="E33" s="51">
        <f t="shared" ref="E33:M33" si="31">1-E32</f>
        <v>0.54869684499314131</v>
      </c>
      <c r="F33" s="51">
        <f t="shared" si="31"/>
        <v>0.40644210740232689</v>
      </c>
      <c r="G33" s="51">
        <f t="shared" ref="G33" si="32">1-G32</f>
        <v>0.30106822770542729</v>
      </c>
      <c r="H33" s="52">
        <f t="shared" si="31"/>
        <v>0.22301350200402026</v>
      </c>
      <c r="I33" s="51">
        <f t="shared" si="31"/>
        <v>0.16519518666964461</v>
      </c>
      <c r="J33" s="51">
        <f t="shared" si="31"/>
        <v>0.12236680494047747</v>
      </c>
      <c r="K33" s="51">
        <f t="shared" si="31"/>
        <v>9.0642077733687043E-2</v>
      </c>
      <c r="L33" s="51">
        <f t="shared" si="31"/>
        <v>6.7142279802731131E-2</v>
      </c>
      <c r="M33" s="51">
        <f t="shared" si="31"/>
        <v>4.9735022076097146E-2</v>
      </c>
      <c r="N33" s="4"/>
    </row>
    <row r="34" spans="1:14" ht="15" customHeight="1" x14ac:dyDescent="0.45">
      <c r="A34" s="4"/>
      <c r="B34" s="202"/>
      <c r="C34" s="56" t="s">
        <v>15</v>
      </c>
      <c r="D34" s="53">
        <f>D32</f>
        <v>0.25925925925925924</v>
      </c>
      <c r="E34" s="54">
        <f>E32-D32</f>
        <v>0.19204389574759945</v>
      </c>
      <c r="F34" s="54">
        <f>F32-E32</f>
        <v>0.14225473759081442</v>
      </c>
      <c r="G34" s="54">
        <f t="shared" ref="G34" si="33">G32-F32</f>
        <v>0.1053738796968996</v>
      </c>
      <c r="H34" s="54">
        <f t="shared" ref="H34" si="34">H32-G32</f>
        <v>7.8054725701407035E-2</v>
      </c>
      <c r="I34" s="54">
        <f t="shared" ref="I34" si="35">I32-H32</f>
        <v>5.7818315334375647E-2</v>
      </c>
      <c r="J34" s="54">
        <f t="shared" ref="J34" si="36">J32-I32</f>
        <v>4.2828381729167142E-2</v>
      </c>
      <c r="K34" s="54">
        <f t="shared" ref="K34" si="37">K32-J32</f>
        <v>3.1724727206790426E-2</v>
      </c>
      <c r="L34" s="54">
        <f t="shared" ref="L34" si="38">L32-K32</f>
        <v>2.3499797930955912E-2</v>
      </c>
      <c r="M34" s="54">
        <f t="shared" ref="M34" si="39">M32-L32</f>
        <v>1.7407257726633985E-2</v>
      </c>
      <c r="N34" s="4"/>
    </row>
    <row r="35" spans="1:14" ht="15" customHeight="1" x14ac:dyDescent="0.45">
      <c r="A35" s="4"/>
      <c r="B35" s="205"/>
      <c r="C35" s="56" t="s">
        <v>31</v>
      </c>
      <c r="D35" s="53"/>
      <c r="E35" s="54"/>
      <c r="F35" s="54"/>
      <c r="G35" s="54"/>
      <c r="H35" s="54">
        <f>SUM(D34:H34)/5</f>
        <v>0.15539729959919596</v>
      </c>
      <c r="I35" s="55"/>
      <c r="J35" s="55"/>
      <c r="K35" s="55"/>
      <c r="L35" s="55"/>
      <c r="M35" s="54">
        <f>SUM(D34:M34)/10</f>
        <v>9.502649779239028E-2</v>
      </c>
      <c r="N35" s="4"/>
    </row>
    <row r="36" spans="1:14" ht="15" customHeight="1" x14ac:dyDescent="0.45">
      <c r="A36" s="4"/>
      <c r="B36" s="202">
        <v>0.4</v>
      </c>
      <c r="C36" s="56" t="s">
        <v>0</v>
      </c>
      <c r="D36" s="47">
        <f>($D$4 * $B36) + $D$4</f>
        <v>140000</v>
      </c>
      <c r="E36" s="48">
        <f>(D36 * $B36) + D36</f>
        <v>196000</v>
      </c>
      <c r="F36" s="48">
        <f t="shared" ref="F36:M36" si="40">(E36 * $B36) + E36</f>
        <v>274400</v>
      </c>
      <c r="G36" s="48">
        <f t="shared" si="40"/>
        <v>384160</v>
      </c>
      <c r="H36" s="48">
        <f t="shared" si="40"/>
        <v>537824</v>
      </c>
      <c r="I36" s="48">
        <f t="shared" si="40"/>
        <v>752953.6</v>
      </c>
      <c r="J36" s="48">
        <f t="shared" si="40"/>
        <v>1054135.04</v>
      </c>
      <c r="K36" s="48">
        <f t="shared" si="40"/>
        <v>1475789.0560000001</v>
      </c>
      <c r="L36" s="48">
        <f t="shared" si="40"/>
        <v>2066104.6784000001</v>
      </c>
      <c r="M36" s="48">
        <f t="shared" si="40"/>
        <v>2892546.5497600003</v>
      </c>
      <c r="N36" s="4"/>
    </row>
    <row r="37" spans="1:14" ht="15" customHeight="1" x14ac:dyDescent="0.45">
      <c r="A37" s="4"/>
      <c r="B37" s="202"/>
      <c r="C37" s="56" t="s">
        <v>1</v>
      </c>
      <c r="D37" s="49">
        <f>D36*21000000</f>
        <v>2940000000000</v>
      </c>
      <c r="E37" s="50">
        <f t="shared" ref="E37:M37" si="41">E36*21000000</f>
        <v>4116000000000</v>
      </c>
      <c r="F37" s="50">
        <f t="shared" si="41"/>
        <v>5762400000000</v>
      </c>
      <c r="G37" s="50">
        <f t="shared" si="41"/>
        <v>8067360000000</v>
      </c>
      <c r="H37" s="50">
        <f t="shared" si="41"/>
        <v>11294304000000</v>
      </c>
      <c r="I37" s="50">
        <f t="shared" si="41"/>
        <v>15812025600000</v>
      </c>
      <c r="J37" s="50">
        <f t="shared" si="41"/>
        <v>22136835840000</v>
      </c>
      <c r="K37" s="50">
        <f t="shared" si="41"/>
        <v>30991570176000.004</v>
      </c>
      <c r="L37" s="50">
        <f t="shared" si="41"/>
        <v>43388198246400</v>
      </c>
      <c r="M37" s="50">
        <f t="shared" si="41"/>
        <v>60743477544960.008</v>
      </c>
      <c r="N37" s="4"/>
    </row>
    <row r="38" spans="1:14" ht="15" customHeight="1" x14ac:dyDescent="0.45">
      <c r="A38" s="4"/>
      <c r="B38" s="202"/>
      <c r="C38" s="58" t="s">
        <v>14</v>
      </c>
      <c r="D38" s="51">
        <f>( ( D36 - $D$4 ) ) / D36</f>
        <v>0.2857142857142857</v>
      </c>
      <c r="E38" s="51">
        <f t="shared" ref="E38:M38" si="42">( ( E36 - $D$4 ) ) / E36</f>
        <v>0.48979591836734693</v>
      </c>
      <c r="F38" s="51">
        <f t="shared" ref="F38" si="43">( ( F36 - $D$4 ) ) / F36</f>
        <v>0.63556851311953355</v>
      </c>
      <c r="G38" s="51">
        <f t="shared" si="42"/>
        <v>0.73969179508538108</v>
      </c>
      <c r="H38" s="52">
        <f t="shared" si="42"/>
        <v>0.81406556791812934</v>
      </c>
      <c r="I38" s="51">
        <f t="shared" si="42"/>
        <v>0.86718969137009239</v>
      </c>
      <c r="J38" s="51">
        <f t="shared" si="42"/>
        <v>0.90513549383578029</v>
      </c>
      <c r="K38" s="51">
        <f t="shared" si="42"/>
        <v>0.93223963845412883</v>
      </c>
      <c r="L38" s="51">
        <f t="shared" si="42"/>
        <v>0.95159974175294915</v>
      </c>
      <c r="M38" s="51">
        <f t="shared" si="42"/>
        <v>0.96542838696639222</v>
      </c>
      <c r="N38" s="4"/>
    </row>
    <row r="39" spans="1:14" ht="15" customHeight="1" x14ac:dyDescent="0.45">
      <c r="A39" s="4"/>
      <c r="B39" s="202"/>
      <c r="C39" s="58" t="s">
        <v>13</v>
      </c>
      <c r="D39" s="51">
        <f>1-D38</f>
        <v>0.7142857142857143</v>
      </c>
      <c r="E39" s="51">
        <f t="shared" ref="E39:M39" si="44">1-E38</f>
        <v>0.51020408163265307</v>
      </c>
      <c r="F39" s="51">
        <f t="shared" ref="F39" si="45">1-F38</f>
        <v>0.36443148688046645</v>
      </c>
      <c r="G39" s="51">
        <f t="shared" si="44"/>
        <v>0.26030820491461892</v>
      </c>
      <c r="H39" s="52">
        <f t="shared" si="44"/>
        <v>0.18593443208187066</v>
      </c>
      <c r="I39" s="51">
        <f t="shared" si="44"/>
        <v>0.13281030862990761</v>
      </c>
      <c r="J39" s="51">
        <f t="shared" si="44"/>
        <v>9.4864506164219708E-2</v>
      </c>
      <c r="K39" s="51">
        <f t="shared" si="44"/>
        <v>6.7760361545871173E-2</v>
      </c>
      <c r="L39" s="51">
        <f t="shared" si="44"/>
        <v>4.8400258247050854E-2</v>
      </c>
      <c r="M39" s="51">
        <f t="shared" si="44"/>
        <v>3.4571613033607784E-2</v>
      </c>
      <c r="N39" s="4"/>
    </row>
    <row r="40" spans="1:14" ht="15" customHeight="1" x14ac:dyDescent="0.45">
      <c r="A40" s="4"/>
      <c r="B40" s="202"/>
      <c r="C40" s="56" t="s">
        <v>15</v>
      </c>
      <c r="D40" s="53">
        <f>D38</f>
        <v>0.2857142857142857</v>
      </c>
      <c r="E40" s="54">
        <f>E38-D38</f>
        <v>0.20408163265306123</v>
      </c>
      <c r="F40" s="54">
        <f>F38-E38</f>
        <v>0.14577259475218662</v>
      </c>
      <c r="G40" s="54">
        <f t="shared" ref="G40" si="46">G38-F38</f>
        <v>0.10412328196584753</v>
      </c>
      <c r="H40" s="54">
        <f t="shared" ref="H40" si="47">H38-G38</f>
        <v>7.4373772832748264E-2</v>
      </c>
      <c r="I40" s="54">
        <f t="shared" ref="I40" si="48">I38-H38</f>
        <v>5.3124123451963046E-2</v>
      </c>
      <c r="J40" s="54">
        <f t="shared" ref="J40" si="49">J38-I38</f>
        <v>3.7945802465687906E-2</v>
      </c>
      <c r="K40" s="54">
        <f t="shared" ref="K40" si="50">K38-J38</f>
        <v>2.7104144618348536E-2</v>
      </c>
      <c r="L40" s="54">
        <f t="shared" ref="L40" si="51">L38-K38</f>
        <v>1.9360103298820319E-2</v>
      </c>
      <c r="M40" s="54">
        <f t="shared" ref="M40" si="52">M38-L38</f>
        <v>1.3828645213443069E-2</v>
      </c>
      <c r="N40" s="4"/>
    </row>
    <row r="41" spans="1:14" ht="15" customHeight="1" x14ac:dyDescent="0.45">
      <c r="A41" s="4"/>
      <c r="B41" s="203"/>
      <c r="C41" s="56" t="s">
        <v>31</v>
      </c>
      <c r="D41" s="53"/>
      <c r="E41" s="54"/>
      <c r="F41" s="54"/>
      <c r="G41" s="54"/>
      <c r="H41" s="54">
        <f>SUM(D40:H40)/5</f>
        <v>0.16281311358362588</v>
      </c>
      <c r="I41" s="55"/>
      <c r="J41" s="55"/>
      <c r="K41" s="55"/>
      <c r="L41" s="55"/>
      <c r="M41" s="54">
        <f>SUM(D40:M40)/10</f>
        <v>9.6542838696639224E-2</v>
      </c>
      <c r="N41" s="4"/>
    </row>
    <row r="42" spans="1:14" ht="15" customHeight="1" x14ac:dyDescent="0.45">
      <c r="A42" s="8"/>
      <c r="B42" s="1"/>
      <c r="C42" s="1"/>
      <c r="D42" s="1"/>
      <c r="E42" s="1"/>
      <c r="F42" s="1"/>
      <c r="G42" s="1"/>
      <c r="H42" s="1"/>
      <c r="I42" s="1"/>
      <c r="J42" s="1"/>
      <c r="K42" s="1"/>
      <c r="L42" s="1"/>
      <c r="M42" s="1"/>
      <c r="N42" s="8"/>
    </row>
  </sheetData>
  <mergeCells count="18">
    <mergeCell ref="J10:J11"/>
    <mergeCell ref="K10:K11"/>
    <mergeCell ref="L10:L11"/>
    <mergeCell ref="M10:M11"/>
    <mergeCell ref="C2:D3"/>
    <mergeCell ref="F2:I3"/>
    <mergeCell ref="H10:H11"/>
    <mergeCell ref="I10:I11"/>
    <mergeCell ref="D10:D11"/>
    <mergeCell ref="E10:E11"/>
    <mergeCell ref="F10:F11"/>
    <mergeCell ref="G10:G11"/>
    <mergeCell ref="B2:B8"/>
    <mergeCell ref="B36:B41"/>
    <mergeCell ref="B18:B23"/>
    <mergeCell ref="B24:B29"/>
    <mergeCell ref="B30:B35"/>
    <mergeCell ref="B12:B17"/>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089699-E675-4CCE-90DB-2112E8B3FDA9}">
  <dimension ref="A1:N44"/>
  <sheetViews>
    <sheetView topLeftCell="A15" zoomScaleNormal="100" workbookViewId="0">
      <selection activeCell="I47" sqref="I47"/>
    </sheetView>
  </sheetViews>
  <sheetFormatPr defaultRowHeight="14.25" x14ac:dyDescent="0.45"/>
  <cols>
    <col min="1" max="1" width="1.73046875" style="2" customWidth="1"/>
    <col min="2" max="2" width="23.86328125" style="2" bestFit="1" customWidth="1"/>
    <col min="3" max="3" width="21.06640625" style="2" bestFit="1" customWidth="1"/>
    <col min="4" max="5" width="15.33203125" style="2" customWidth="1"/>
    <col min="6" max="8" width="16.6640625" style="2" customWidth="1"/>
    <col min="9" max="13" width="20.33203125" style="2" customWidth="1"/>
    <col min="14" max="14" width="1.73046875" style="2" customWidth="1"/>
    <col min="15" max="16384" width="9.06640625" style="2"/>
  </cols>
  <sheetData>
    <row r="1" spans="1:14" x14ac:dyDescent="0.45">
      <c r="B1" s="8"/>
      <c r="C1" s="8"/>
      <c r="D1" s="8"/>
      <c r="E1" s="8"/>
      <c r="F1" s="8"/>
      <c r="G1" s="8"/>
      <c r="H1" s="8"/>
      <c r="I1" s="8"/>
      <c r="J1" s="8"/>
      <c r="K1" s="8"/>
      <c r="L1" s="8"/>
      <c r="M1" s="8"/>
      <c r="N1" s="8"/>
    </row>
    <row r="2" spans="1:14" ht="35.75" customHeight="1" x14ac:dyDescent="0.45">
      <c r="B2" s="209" t="s">
        <v>86</v>
      </c>
      <c r="C2" s="223"/>
      <c r="D2" s="223"/>
      <c r="E2" s="207" t="s">
        <v>21</v>
      </c>
      <c r="F2" s="93" t="s">
        <v>63</v>
      </c>
      <c r="G2" s="94" t="s">
        <v>64</v>
      </c>
      <c r="H2" s="94" t="s">
        <v>65</v>
      </c>
      <c r="I2" s="93" t="s">
        <v>63</v>
      </c>
      <c r="J2" s="93"/>
      <c r="K2" s="93"/>
      <c r="L2" s="93"/>
      <c r="M2" s="95"/>
      <c r="N2" s="8"/>
    </row>
    <row r="3" spans="1:14" ht="35.75" customHeight="1" x14ac:dyDescent="0.45">
      <c r="A3" s="8"/>
      <c r="B3" s="224"/>
      <c r="C3" s="225"/>
      <c r="D3" s="225"/>
      <c r="E3" s="208"/>
      <c r="F3" s="96" t="s">
        <v>68</v>
      </c>
      <c r="G3" s="97" t="s">
        <v>69</v>
      </c>
      <c r="H3" s="97" t="s">
        <v>69</v>
      </c>
      <c r="I3" s="96" t="s">
        <v>75</v>
      </c>
      <c r="J3" s="96" t="s">
        <v>76</v>
      </c>
      <c r="K3" s="96" t="s">
        <v>70</v>
      </c>
      <c r="L3" s="96" t="s">
        <v>71</v>
      </c>
      <c r="M3" s="98" t="s">
        <v>85</v>
      </c>
      <c r="N3" s="8"/>
    </row>
    <row r="4" spans="1:14" ht="18.399999999999999" customHeight="1" x14ac:dyDescent="0.45">
      <c r="A4" s="8"/>
      <c r="B4" s="89" t="s">
        <v>72</v>
      </c>
      <c r="C4" s="90" t="s">
        <v>141</v>
      </c>
      <c r="D4" s="90" t="s">
        <v>142</v>
      </c>
      <c r="E4" s="90" t="s">
        <v>77</v>
      </c>
      <c r="F4" s="90" t="s">
        <v>78</v>
      </c>
      <c r="G4" s="90" t="s">
        <v>79</v>
      </c>
      <c r="H4" s="90" t="s">
        <v>80</v>
      </c>
      <c r="I4" s="90" t="s">
        <v>73</v>
      </c>
      <c r="J4" s="90" t="s">
        <v>74</v>
      </c>
      <c r="K4" s="90" t="s">
        <v>66</v>
      </c>
      <c r="L4" s="90" t="s">
        <v>67</v>
      </c>
      <c r="M4" s="91" t="s">
        <v>81</v>
      </c>
      <c r="N4" s="8"/>
    </row>
    <row r="5" spans="1:14" x14ac:dyDescent="0.45">
      <c r="A5" s="8"/>
      <c r="B5" s="83" t="str">
        <f>"Bitcoin Long " &amp; E5 &amp; "X"</f>
        <v>Bitcoin Long 2X</v>
      </c>
      <c r="C5" s="85">
        <v>2.5000000000000001E-2</v>
      </c>
      <c r="D5" s="85" t="s">
        <v>82</v>
      </c>
      <c r="E5" s="84">
        <v>2</v>
      </c>
      <c r="F5" s="84">
        <v>1</v>
      </c>
      <c r="G5" s="84">
        <f t="shared" ref="G5:G9" si="0">F5</f>
        <v>1</v>
      </c>
      <c r="H5" s="84">
        <f>E5-F5-G5</f>
        <v>0</v>
      </c>
      <c r="I5" s="85">
        <f>F5/E5</f>
        <v>0.5</v>
      </c>
      <c r="J5" s="85">
        <f t="shared" ref="J5:J7" si="1">1-I5</f>
        <v>0.5</v>
      </c>
      <c r="K5" s="85">
        <f t="shared" ref="K5" si="2">G5/F5</f>
        <v>1</v>
      </c>
      <c r="L5" s="85">
        <f t="shared" ref="L5:L7" si="3">H5/F5</f>
        <v>0</v>
      </c>
      <c r="M5" s="86">
        <f t="shared" ref="M5:M7" si="4">K5+L5</f>
        <v>1</v>
      </c>
      <c r="N5" s="8"/>
    </row>
    <row r="6" spans="1:14" x14ac:dyDescent="0.45">
      <c r="A6" s="8"/>
      <c r="B6" s="83" t="str">
        <f t="shared" ref="B6:B41" si="5">"Bitcoin Long " &amp; E6 &amp; "X"</f>
        <v>Bitcoin Long 2.5X</v>
      </c>
      <c r="C6" s="85">
        <v>2.5000000000000001E-2</v>
      </c>
      <c r="D6" s="85">
        <v>7.4999999999999997E-2</v>
      </c>
      <c r="E6" s="84">
        <v>2.5</v>
      </c>
      <c r="F6" s="84">
        <v>1</v>
      </c>
      <c r="G6" s="84">
        <f t="shared" si="0"/>
        <v>1</v>
      </c>
      <c r="H6" s="84">
        <f t="shared" ref="H6:H9" si="6">E6-F6-G6</f>
        <v>0.5</v>
      </c>
      <c r="I6" s="85">
        <f t="shared" ref="I6:I9" si="7">F6/E6</f>
        <v>0.4</v>
      </c>
      <c r="J6" s="85">
        <f t="shared" si="1"/>
        <v>0.6</v>
      </c>
      <c r="K6" s="85">
        <f t="shared" ref="K6:K41" si="8">G6/F6</f>
        <v>1</v>
      </c>
      <c r="L6" s="85">
        <f t="shared" si="3"/>
        <v>0.5</v>
      </c>
      <c r="M6" s="86">
        <f t="shared" si="4"/>
        <v>1.5</v>
      </c>
      <c r="N6" s="8"/>
    </row>
    <row r="7" spans="1:14" x14ac:dyDescent="0.45">
      <c r="A7" s="8"/>
      <c r="B7" s="83" t="str">
        <f t="shared" si="5"/>
        <v>Bitcoin Long 3X</v>
      </c>
      <c r="C7" s="85">
        <v>2.5000000000000001E-2</v>
      </c>
      <c r="D7" s="85">
        <v>7.4999999999999997E-2</v>
      </c>
      <c r="E7" s="84">
        <v>3</v>
      </c>
      <c r="F7" s="84">
        <v>1</v>
      </c>
      <c r="G7" s="84">
        <f t="shared" si="0"/>
        <v>1</v>
      </c>
      <c r="H7" s="84">
        <f t="shared" si="6"/>
        <v>1</v>
      </c>
      <c r="I7" s="85">
        <f t="shared" si="7"/>
        <v>0.33333333333333331</v>
      </c>
      <c r="J7" s="85">
        <f t="shared" si="1"/>
        <v>0.66666666666666674</v>
      </c>
      <c r="K7" s="85">
        <f t="shared" si="8"/>
        <v>1</v>
      </c>
      <c r="L7" s="85">
        <f t="shared" si="3"/>
        <v>1</v>
      </c>
      <c r="M7" s="86">
        <f t="shared" si="4"/>
        <v>2</v>
      </c>
      <c r="N7" s="8"/>
    </row>
    <row r="8" spans="1:14" x14ac:dyDescent="0.45">
      <c r="A8" s="8"/>
      <c r="B8" s="83" t="str">
        <f t="shared" si="5"/>
        <v>Bitcoin Long 3.5X</v>
      </c>
      <c r="C8" s="85">
        <v>2.5000000000000001E-2</v>
      </c>
      <c r="D8" s="99">
        <v>7.4999999999999997E-2</v>
      </c>
      <c r="E8" s="83">
        <v>3.5</v>
      </c>
      <c r="F8" s="84">
        <v>1</v>
      </c>
      <c r="G8" s="84">
        <f t="shared" si="0"/>
        <v>1</v>
      </c>
      <c r="H8" s="84">
        <f t="shared" si="6"/>
        <v>1.5</v>
      </c>
      <c r="I8" s="85">
        <f t="shared" si="7"/>
        <v>0.2857142857142857</v>
      </c>
      <c r="J8" s="85">
        <f>1-I8</f>
        <v>0.7142857142857143</v>
      </c>
      <c r="K8" s="85">
        <f t="shared" si="8"/>
        <v>1</v>
      </c>
      <c r="L8" s="86">
        <f>H8/F8</f>
        <v>1.5</v>
      </c>
      <c r="M8" s="86">
        <f>K8+L8</f>
        <v>2.5</v>
      </c>
      <c r="N8" s="8"/>
    </row>
    <row r="9" spans="1:14" x14ac:dyDescent="0.45">
      <c r="A9" s="8"/>
      <c r="B9" s="83" t="str">
        <f t="shared" si="5"/>
        <v>Bitcoin Long 4X</v>
      </c>
      <c r="C9" s="85">
        <v>2.5000000000000001E-2</v>
      </c>
      <c r="D9" s="99">
        <v>7.4999999999999997E-2</v>
      </c>
      <c r="E9" s="83">
        <v>4</v>
      </c>
      <c r="F9" s="84">
        <v>1</v>
      </c>
      <c r="G9" s="84">
        <f t="shared" si="0"/>
        <v>1</v>
      </c>
      <c r="H9" s="84">
        <f t="shared" si="6"/>
        <v>2</v>
      </c>
      <c r="I9" s="85">
        <f t="shared" si="7"/>
        <v>0.25</v>
      </c>
      <c r="J9" s="85">
        <f t="shared" ref="J9:J41" si="9">1-I9</f>
        <v>0.75</v>
      </c>
      <c r="K9" s="85">
        <f t="shared" si="8"/>
        <v>1</v>
      </c>
      <c r="L9" s="86">
        <f t="shared" ref="L9:L41" si="10">H9/F9</f>
        <v>2</v>
      </c>
      <c r="M9" s="86">
        <f t="shared" ref="M9:M41" si="11">K9+L9</f>
        <v>3</v>
      </c>
      <c r="N9" s="8"/>
    </row>
    <row r="10" spans="1:14" x14ac:dyDescent="0.45">
      <c r="A10" s="8"/>
      <c r="B10" s="83" t="str">
        <f t="shared" si="5"/>
        <v>Bitcoin Long 4.5X</v>
      </c>
      <c r="C10" s="85">
        <v>2.5000000000000001E-2</v>
      </c>
      <c r="D10" s="99">
        <v>7.4999999999999997E-2</v>
      </c>
      <c r="E10" s="100">
        <v>4.5</v>
      </c>
      <c r="F10" s="100">
        <v>1</v>
      </c>
      <c r="G10" s="100">
        <f>F10</f>
        <v>1</v>
      </c>
      <c r="H10" s="100">
        <f>E10-F10-G10</f>
        <v>2.5</v>
      </c>
      <c r="I10" s="99">
        <f>F10/E10</f>
        <v>0.22222222222222221</v>
      </c>
      <c r="J10" s="85">
        <f t="shared" si="9"/>
        <v>0.77777777777777779</v>
      </c>
      <c r="K10" s="99">
        <f t="shared" si="8"/>
        <v>1</v>
      </c>
      <c r="L10" s="86">
        <f t="shared" si="10"/>
        <v>2.5</v>
      </c>
      <c r="M10" s="86">
        <f t="shared" si="11"/>
        <v>3.5</v>
      </c>
      <c r="N10" s="8"/>
    </row>
    <row r="11" spans="1:14" x14ac:dyDescent="0.45">
      <c r="A11" s="8"/>
      <c r="B11" s="83" t="str">
        <f t="shared" si="5"/>
        <v>Bitcoin Long 5X</v>
      </c>
      <c r="C11" s="85">
        <v>2.5000000000000001E-2</v>
      </c>
      <c r="D11" s="99">
        <v>7.4999999999999997E-2</v>
      </c>
      <c r="E11" s="100">
        <v>5</v>
      </c>
      <c r="F11" s="100">
        <v>1</v>
      </c>
      <c r="G11" s="100">
        <f t="shared" ref="G11:G41" si="12">F11</f>
        <v>1</v>
      </c>
      <c r="H11" s="100">
        <f t="shared" ref="H11:H41" si="13">E11-F11-G11</f>
        <v>3</v>
      </c>
      <c r="I11" s="99">
        <f t="shared" ref="I11:I41" si="14">F11/E11</f>
        <v>0.2</v>
      </c>
      <c r="J11" s="85">
        <f t="shared" si="9"/>
        <v>0.8</v>
      </c>
      <c r="K11" s="99">
        <f t="shared" si="8"/>
        <v>1</v>
      </c>
      <c r="L11" s="86">
        <f t="shared" si="10"/>
        <v>3</v>
      </c>
      <c r="M11" s="86">
        <f t="shared" si="11"/>
        <v>4</v>
      </c>
      <c r="N11" s="8"/>
    </row>
    <row r="12" spans="1:14" x14ac:dyDescent="0.45">
      <c r="A12" s="8"/>
      <c r="B12" s="136" t="str">
        <f t="shared" si="5"/>
        <v>Bitcoin Long 5.5X</v>
      </c>
      <c r="C12" s="54">
        <v>2.5000000000000001E-2</v>
      </c>
      <c r="D12" s="54">
        <v>7.4999999999999997E-2</v>
      </c>
      <c r="E12" s="87">
        <v>5.5</v>
      </c>
      <c r="F12" s="87">
        <v>1</v>
      </c>
      <c r="G12" s="87">
        <f t="shared" si="12"/>
        <v>1</v>
      </c>
      <c r="H12" s="87">
        <f t="shared" si="13"/>
        <v>3.5</v>
      </c>
      <c r="I12" s="54">
        <f t="shared" si="14"/>
        <v>0.18181818181818182</v>
      </c>
      <c r="J12" s="92">
        <f t="shared" si="9"/>
        <v>0.81818181818181812</v>
      </c>
      <c r="K12" s="54">
        <f t="shared" si="8"/>
        <v>1</v>
      </c>
      <c r="L12" s="53">
        <f t="shared" si="10"/>
        <v>3.5</v>
      </c>
      <c r="M12" s="53">
        <f t="shared" si="11"/>
        <v>4.5</v>
      </c>
      <c r="N12" s="8"/>
    </row>
    <row r="13" spans="1:14" x14ac:dyDescent="0.45">
      <c r="A13" s="8"/>
      <c r="B13" s="136" t="str">
        <f t="shared" si="5"/>
        <v>Bitcoin Long 6X</v>
      </c>
      <c r="C13" s="54">
        <v>2.5000000000000001E-2</v>
      </c>
      <c r="D13" s="54">
        <v>7.4999999999999997E-2</v>
      </c>
      <c r="E13" s="87">
        <v>6</v>
      </c>
      <c r="F13" s="87">
        <v>1</v>
      </c>
      <c r="G13" s="87">
        <f t="shared" si="12"/>
        <v>1</v>
      </c>
      <c r="H13" s="87">
        <f t="shared" si="13"/>
        <v>4</v>
      </c>
      <c r="I13" s="54">
        <f t="shared" si="14"/>
        <v>0.16666666666666666</v>
      </c>
      <c r="J13" s="92">
        <f t="shared" si="9"/>
        <v>0.83333333333333337</v>
      </c>
      <c r="K13" s="54">
        <f t="shared" si="8"/>
        <v>1</v>
      </c>
      <c r="L13" s="53">
        <f t="shared" si="10"/>
        <v>4</v>
      </c>
      <c r="M13" s="53">
        <f t="shared" si="11"/>
        <v>5</v>
      </c>
      <c r="N13" s="8"/>
    </row>
    <row r="14" spans="1:14" x14ac:dyDescent="0.45">
      <c r="A14" s="8"/>
      <c r="B14" s="136" t="str">
        <f t="shared" si="5"/>
        <v>Bitcoin Long 6.5X</v>
      </c>
      <c r="C14" s="54">
        <v>2.5000000000000001E-2</v>
      </c>
      <c r="D14" s="54">
        <v>7.4999999999999997E-2</v>
      </c>
      <c r="E14" s="87">
        <v>6.5</v>
      </c>
      <c r="F14" s="87">
        <v>1</v>
      </c>
      <c r="G14" s="87">
        <f t="shared" si="12"/>
        <v>1</v>
      </c>
      <c r="H14" s="87">
        <f t="shared" si="13"/>
        <v>4.5</v>
      </c>
      <c r="I14" s="54">
        <f t="shared" si="14"/>
        <v>0.15384615384615385</v>
      </c>
      <c r="J14" s="92">
        <f t="shared" si="9"/>
        <v>0.84615384615384615</v>
      </c>
      <c r="K14" s="54">
        <f t="shared" si="8"/>
        <v>1</v>
      </c>
      <c r="L14" s="53">
        <f t="shared" si="10"/>
        <v>4.5</v>
      </c>
      <c r="M14" s="53">
        <f t="shared" si="11"/>
        <v>5.5</v>
      </c>
      <c r="N14" s="8"/>
    </row>
    <row r="15" spans="1:14" x14ac:dyDescent="0.45">
      <c r="A15" s="8"/>
      <c r="B15" s="136" t="str">
        <f t="shared" si="5"/>
        <v>Bitcoin Long 7X</v>
      </c>
      <c r="C15" s="54">
        <v>2.5000000000000001E-2</v>
      </c>
      <c r="D15" s="54">
        <v>7.4999999999999997E-2</v>
      </c>
      <c r="E15" s="87">
        <v>7</v>
      </c>
      <c r="F15" s="87">
        <v>1</v>
      </c>
      <c r="G15" s="87">
        <f t="shared" si="12"/>
        <v>1</v>
      </c>
      <c r="H15" s="87">
        <f t="shared" si="13"/>
        <v>5</v>
      </c>
      <c r="I15" s="54">
        <f t="shared" si="14"/>
        <v>0.14285714285714285</v>
      </c>
      <c r="J15" s="92">
        <f t="shared" si="9"/>
        <v>0.85714285714285721</v>
      </c>
      <c r="K15" s="54">
        <f t="shared" si="8"/>
        <v>1</v>
      </c>
      <c r="L15" s="53">
        <f t="shared" si="10"/>
        <v>5</v>
      </c>
      <c r="M15" s="53">
        <f t="shared" si="11"/>
        <v>6</v>
      </c>
      <c r="N15" s="8"/>
    </row>
    <row r="16" spans="1:14" x14ac:dyDescent="0.45">
      <c r="A16" s="8"/>
      <c r="B16" s="136" t="str">
        <f t="shared" si="5"/>
        <v>Bitcoin Long 7.5X</v>
      </c>
      <c r="C16" s="54">
        <v>2.5000000000000001E-2</v>
      </c>
      <c r="D16" s="54">
        <v>7.4999999999999997E-2</v>
      </c>
      <c r="E16" s="87">
        <v>7.5</v>
      </c>
      <c r="F16" s="87">
        <v>1</v>
      </c>
      <c r="G16" s="87">
        <f t="shared" si="12"/>
        <v>1</v>
      </c>
      <c r="H16" s="87">
        <f t="shared" si="13"/>
        <v>5.5</v>
      </c>
      <c r="I16" s="54">
        <f t="shared" si="14"/>
        <v>0.13333333333333333</v>
      </c>
      <c r="J16" s="92">
        <f t="shared" si="9"/>
        <v>0.8666666666666667</v>
      </c>
      <c r="K16" s="54">
        <f t="shared" si="8"/>
        <v>1</v>
      </c>
      <c r="L16" s="53">
        <f t="shared" si="10"/>
        <v>5.5</v>
      </c>
      <c r="M16" s="53">
        <f t="shared" si="11"/>
        <v>6.5</v>
      </c>
      <c r="N16" s="8"/>
    </row>
    <row r="17" spans="1:14" x14ac:dyDescent="0.45">
      <c r="A17" s="8"/>
      <c r="B17" s="136" t="str">
        <f t="shared" si="5"/>
        <v>Bitcoin Long 8X</v>
      </c>
      <c r="C17" s="54">
        <v>2.5000000000000001E-2</v>
      </c>
      <c r="D17" s="54">
        <v>7.4999999999999997E-2</v>
      </c>
      <c r="E17" s="87">
        <v>8</v>
      </c>
      <c r="F17" s="87">
        <v>1</v>
      </c>
      <c r="G17" s="87">
        <f t="shared" si="12"/>
        <v>1</v>
      </c>
      <c r="H17" s="87">
        <f t="shared" si="13"/>
        <v>6</v>
      </c>
      <c r="I17" s="54">
        <f t="shared" si="14"/>
        <v>0.125</v>
      </c>
      <c r="J17" s="92">
        <f t="shared" si="9"/>
        <v>0.875</v>
      </c>
      <c r="K17" s="54">
        <f t="shared" si="8"/>
        <v>1</v>
      </c>
      <c r="L17" s="53">
        <f t="shared" si="10"/>
        <v>6</v>
      </c>
      <c r="M17" s="53">
        <f t="shared" si="11"/>
        <v>7</v>
      </c>
      <c r="N17" s="8"/>
    </row>
    <row r="18" spans="1:14" x14ac:dyDescent="0.45">
      <c r="A18" s="8"/>
      <c r="B18" s="136" t="str">
        <f t="shared" si="5"/>
        <v>Bitcoin Long 8.5X</v>
      </c>
      <c r="C18" s="54">
        <v>2.5000000000000001E-2</v>
      </c>
      <c r="D18" s="54">
        <v>7.4999999999999997E-2</v>
      </c>
      <c r="E18" s="87">
        <v>8.5</v>
      </c>
      <c r="F18" s="87">
        <v>1</v>
      </c>
      <c r="G18" s="87">
        <f t="shared" si="12"/>
        <v>1</v>
      </c>
      <c r="H18" s="87">
        <f t="shared" si="13"/>
        <v>6.5</v>
      </c>
      <c r="I18" s="54">
        <f t="shared" si="14"/>
        <v>0.11764705882352941</v>
      </c>
      <c r="J18" s="92">
        <f t="shared" si="9"/>
        <v>0.88235294117647056</v>
      </c>
      <c r="K18" s="54">
        <f t="shared" si="8"/>
        <v>1</v>
      </c>
      <c r="L18" s="53">
        <f t="shared" si="10"/>
        <v>6.5</v>
      </c>
      <c r="M18" s="53">
        <f t="shared" si="11"/>
        <v>7.5</v>
      </c>
      <c r="N18" s="8"/>
    </row>
    <row r="19" spans="1:14" x14ac:dyDescent="0.45">
      <c r="A19" s="8"/>
      <c r="B19" s="136" t="str">
        <f t="shared" si="5"/>
        <v>Bitcoin Long 9X</v>
      </c>
      <c r="C19" s="54">
        <v>2.5000000000000001E-2</v>
      </c>
      <c r="D19" s="54">
        <v>7.4999999999999997E-2</v>
      </c>
      <c r="E19" s="87">
        <v>9</v>
      </c>
      <c r="F19" s="87">
        <v>1</v>
      </c>
      <c r="G19" s="87">
        <f t="shared" si="12"/>
        <v>1</v>
      </c>
      <c r="H19" s="87">
        <f t="shared" si="13"/>
        <v>7</v>
      </c>
      <c r="I19" s="54">
        <f t="shared" si="14"/>
        <v>0.1111111111111111</v>
      </c>
      <c r="J19" s="92">
        <f t="shared" si="9"/>
        <v>0.88888888888888884</v>
      </c>
      <c r="K19" s="54">
        <f t="shared" si="8"/>
        <v>1</v>
      </c>
      <c r="L19" s="53">
        <f t="shared" si="10"/>
        <v>7</v>
      </c>
      <c r="M19" s="53">
        <f t="shared" si="11"/>
        <v>8</v>
      </c>
      <c r="N19" s="8"/>
    </row>
    <row r="20" spans="1:14" x14ac:dyDescent="0.45">
      <c r="A20" s="8"/>
      <c r="B20" s="136" t="str">
        <f t="shared" si="5"/>
        <v>Bitcoin Long 9.5X</v>
      </c>
      <c r="C20" s="54">
        <v>2.5000000000000001E-2</v>
      </c>
      <c r="D20" s="54">
        <v>7.4999999999999997E-2</v>
      </c>
      <c r="E20" s="87">
        <v>9.5</v>
      </c>
      <c r="F20" s="87">
        <v>1</v>
      </c>
      <c r="G20" s="87">
        <f t="shared" si="12"/>
        <v>1</v>
      </c>
      <c r="H20" s="87">
        <f t="shared" si="13"/>
        <v>7.5</v>
      </c>
      <c r="I20" s="54">
        <f t="shared" si="14"/>
        <v>0.10526315789473684</v>
      </c>
      <c r="J20" s="92">
        <f t="shared" si="9"/>
        <v>0.89473684210526316</v>
      </c>
      <c r="K20" s="54">
        <f t="shared" si="8"/>
        <v>1</v>
      </c>
      <c r="L20" s="53">
        <f t="shared" si="10"/>
        <v>7.5</v>
      </c>
      <c r="M20" s="53">
        <f t="shared" si="11"/>
        <v>8.5</v>
      </c>
      <c r="N20" s="8"/>
    </row>
    <row r="21" spans="1:14" x14ac:dyDescent="0.45">
      <c r="A21" s="8"/>
      <c r="B21" s="136" t="str">
        <f t="shared" si="5"/>
        <v>Bitcoin Long 10X</v>
      </c>
      <c r="C21" s="54">
        <v>2.5000000000000001E-2</v>
      </c>
      <c r="D21" s="54">
        <v>7.4999999999999997E-2</v>
      </c>
      <c r="E21" s="87">
        <v>10</v>
      </c>
      <c r="F21" s="87">
        <v>1</v>
      </c>
      <c r="G21" s="87">
        <f t="shared" si="12"/>
        <v>1</v>
      </c>
      <c r="H21" s="87">
        <f t="shared" si="13"/>
        <v>8</v>
      </c>
      <c r="I21" s="54">
        <f t="shared" si="14"/>
        <v>0.1</v>
      </c>
      <c r="J21" s="92">
        <f t="shared" si="9"/>
        <v>0.9</v>
      </c>
      <c r="K21" s="54">
        <f t="shared" si="8"/>
        <v>1</v>
      </c>
      <c r="L21" s="53">
        <f t="shared" si="10"/>
        <v>8</v>
      </c>
      <c r="M21" s="53">
        <f t="shared" si="11"/>
        <v>9</v>
      </c>
      <c r="N21" s="8"/>
    </row>
    <row r="22" spans="1:14" x14ac:dyDescent="0.45">
      <c r="A22" s="8"/>
      <c r="B22" s="136" t="str">
        <f t="shared" si="5"/>
        <v>Bitcoin Long 10.5X</v>
      </c>
      <c r="C22" s="54">
        <v>2.5000000000000001E-2</v>
      </c>
      <c r="D22" s="54">
        <v>7.4999999999999997E-2</v>
      </c>
      <c r="E22" s="87">
        <v>10.5</v>
      </c>
      <c r="F22" s="87">
        <v>1</v>
      </c>
      <c r="G22" s="87">
        <f t="shared" si="12"/>
        <v>1</v>
      </c>
      <c r="H22" s="87">
        <f t="shared" si="13"/>
        <v>8.5</v>
      </c>
      <c r="I22" s="54">
        <f t="shared" si="14"/>
        <v>9.5238095238095233E-2</v>
      </c>
      <c r="J22" s="92">
        <f t="shared" si="9"/>
        <v>0.90476190476190477</v>
      </c>
      <c r="K22" s="54">
        <f t="shared" si="8"/>
        <v>1</v>
      </c>
      <c r="L22" s="53">
        <f t="shared" si="10"/>
        <v>8.5</v>
      </c>
      <c r="M22" s="53">
        <f t="shared" si="11"/>
        <v>9.5</v>
      </c>
      <c r="N22" s="8"/>
    </row>
    <row r="23" spans="1:14" x14ac:dyDescent="0.45">
      <c r="A23" s="8"/>
      <c r="B23" s="136" t="str">
        <f t="shared" si="5"/>
        <v>Bitcoin Long 11X</v>
      </c>
      <c r="C23" s="54">
        <v>2.5000000000000001E-2</v>
      </c>
      <c r="D23" s="54">
        <v>7.4999999999999997E-2</v>
      </c>
      <c r="E23" s="87">
        <v>11</v>
      </c>
      <c r="F23" s="87">
        <v>1</v>
      </c>
      <c r="G23" s="87">
        <f t="shared" si="12"/>
        <v>1</v>
      </c>
      <c r="H23" s="87">
        <f t="shared" si="13"/>
        <v>9</v>
      </c>
      <c r="I23" s="54">
        <f t="shared" si="14"/>
        <v>9.0909090909090912E-2</v>
      </c>
      <c r="J23" s="92">
        <f t="shared" si="9"/>
        <v>0.90909090909090906</v>
      </c>
      <c r="K23" s="54">
        <f t="shared" si="8"/>
        <v>1</v>
      </c>
      <c r="L23" s="53">
        <f t="shared" si="10"/>
        <v>9</v>
      </c>
      <c r="M23" s="53">
        <f t="shared" si="11"/>
        <v>10</v>
      </c>
      <c r="N23" s="8"/>
    </row>
    <row r="24" spans="1:14" x14ac:dyDescent="0.45">
      <c r="A24" s="8"/>
      <c r="B24" s="136" t="str">
        <f t="shared" si="5"/>
        <v>Bitcoin Long 11.5X</v>
      </c>
      <c r="C24" s="54">
        <v>2.5000000000000001E-2</v>
      </c>
      <c r="D24" s="54">
        <v>7.4999999999999997E-2</v>
      </c>
      <c r="E24" s="87">
        <v>11.5</v>
      </c>
      <c r="F24" s="87">
        <v>1</v>
      </c>
      <c r="G24" s="87">
        <f t="shared" si="12"/>
        <v>1</v>
      </c>
      <c r="H24" s="87">
        <f t="shared" si="13"/>
        <v>9.5</v>
      </c>
      <c r="I24" s="54">
        <f t="shared" si="14"/>
        <v>8.6956521739130432E-2</v>
      </c>
      <c r="J24" s="92">
        <f t="shared" si="9"/>
        <v>0.91304347826086962</v>
      </c>
      <c r="K24" s="54">
        <f t="shared" si="8"/>
        <v>1</v>
      </c>
      <c r="L24" s="53">
        <f t="shared" si="10"/>
        <v>9.5</v>
      </c>
      <c r="M24" s="53">
        <f t="shared" si="11"/>
        <v>10.5</v>
      </c>
      <c r="N24" s="8"/>
    </row>
    <row r="25" spans="1:14" x14ac:dyDescent="0.45">
      <c r="A25" s="8"/>
      <c r="B25" s="136" t="str">
        <f t="shared" si="5"/>
        <v>Bitcoin Long 12X</v>
      </c>
      <c r="C25" s="54">
        <v>2.5000000000000001E-2</v>
      </c>
      <c r="D25" s="54">
        <v>7.4999999999999997E-2</v>
      </c>
      <c r="E25" s="87">
        <v>12</v>
      </c>
      <c r="F25" s="87">
        <v>1</v>
      </c>
      <c r="G25" s="87">
        <f t="shared" si="12"/>
        <v>1</v>
      </c>
      <c r="H25" s="87">
        <f t="shared" si="13"/>
        <v>10</v>
      </c>
      <c r="I25" s="54">
        <f t="shared" si="14"/>
        <v>8.3333333333333329E-2</v>
      </c>
      <c r="J25" s="92">
        <f t="shared" si="9"/>
        <v>0.91666666666666663</v>
      </c>
      <c r="K25" s="54">
        <f t="shared" si="8"/>
        <v>1</v>
      </c>
      <c r="L25" s="53">
        <f t="shared" si="10"/>
        <v>10</v>
      </c>
      <c r="M25" s="53">
        <f t="shared" si="11"/>
        <v>11</v>
      </c>
      <c r="N25" s="8"/>
    </row>
    <row r="26" spans="1:14" x14ac:dyDescent="0.45">
      <c r="A26" s="8"/>
      <c r="B26" s="136" t="str">
        <f t="shared" si="5"/>
        <v>Bitcoin Long 12.5X</v>
      </c>
      <c r="C26" s="54">
        <v>2.5000000000000001E-2</v>
      </c>
      <c r="D26" s="54">
        <v>7.4999999999999997E-2</v>
      </c>
      <c r="E26" s="87">
        <v>12.5</v>
      </c>
      <c r="F26" s="87">
        <v>1</v>
      </c>
      <c r="G26" s="87">
        <f t="shared" si="12"/>
        <v>1</v>
      </c>
      <c r="H26" s="87">
        <f t="shared" si="13"/>
        <v>10.5</v>
      </c>
      <c r="I26" s="54">
        <f t="shared" si="14"/>
        <v>0.08</v>
      </c>
      <c r="J26" s="92">
        <f t="shared" si="9"/>
        <v>0.92</v>
      </c>
      <c r="K26" s="54">
        <f t="shared" si="8"/>
        <v>1</v>
      </c>
      <c r="L26" s="53">
        <f t="shared" si="10"/>
        <v>10.5</v>
      </c>
      <c r="M26" s="53">
        <f t="shared" si="11"/>
        <v>11.5</v>
      </c>
      <c r="N26" s="8"/>
    </row>
    <row r="27" spans="1:14" x14ac:dyDescent="0.45">
      <c r="A27" s="8"/>
      <c r="B27" s="136" t="str">
        <f t="shared" si="5"/>
        <v>Bitcoin Long 13X</v>
      </c>
      <c r="C27" s="54">
        <v>2.5000000000000001E-2</v>
      </c>
      <c r="D27" s="54">
        <v>7.4999999999999997E-2</v>
      </c>
      <c r="E27" s="87">
        <v>13</v>
      </c>
      <c r="F27" s="87">
        <v>1</v>
      </c>
      <c r="G27" s="87">
        <f t="shared" si="12"/>
        <v>1</v>
      </c>
      <c r="H27" s="87">
        <f t="shared" si="13"/>
        <v>11</v>
      </c>
      <c r="I27" s="54">
        <f t="shared" si="14"/>
        <v>7.6923076923076927E-2</v>
      </c>
      <c r="J27" s="92">
        <f t="shared" si="9"/>
        <v>0.92307692307692313</v>
      </c>
      <c r="K27" s="54">
        <f t="shared" si="8"/>
        <v>1</v>
      </c>
      <c r="L27" s="53">
        <f t="shared" si="10"/>
        <v>11</v>
      </c>
      <c r="M27" s="53">
        <f t="shared" si="11"/>
        <v>12</v>
      </c>
      <c r="N27" s="8"/>
    </row>
    <row r="28" spans="1:14" x14ac:dyDescent="0.45">
      <c r="A28" s="8"/>
      <c r="B28" s="136" t="str">
        <f t="shared" si="5"/>
        <v>Bitcoin Long 13.5X</v>
      </c>
      <c r="C28" s="54">
        <v>2.5000000000000001E-2</v>
      </c>
      <c r="D28" s="54">
        <v>7.4999999999999997E-2</v>
      </c>
      <c r="E28" s="87">
        <v>13.5</v>
      </c>
      <c r="F28" s="87">
        <v>1</v>
      </c>
      <c r="G28" s="87">
        <f t="shared" si="12"/>
        <v>1</v>
      </c>
      <c r="H28" s="87">
        <f t="shared" si="13"/>
        <v>11.5</v>
      </c>
      <c r="I28" s="54">
        <f t="shared" si="14"/>
        <v>7.407407407407407E-2</v>
      </c>
      <c r="J28" s="92">
        <f t="shared" si="9"/>
        <v>0.92592592592592593</v>
      </c>
      <c r="K28" s="54">
        <f t="shared" si="8"/>
        <v>1</v>
      </c>
      <c r="L28" s="53">
        <f t="shared" si="10"/>
        <v>11.5</v>
      </c>
      <c r="M28" s="53">
        <f t="shared" si="11"/>
        <v>12.5</v>
      </c>
      <c r="N28" s="8"/>
    </row>
    <row r="29" spans="1:14" x14ac:dyDescent="0.45">
      <c r="A29" s="8"/>
      <c r="B29" s="136" t="str">
        <f t="shared" si="5"/>
        <v>Bitcoin Long 14X</v>
      </c>
      <c r="C29" s="54">
        <v>2.5000000000000001E-2</v>
      </c>
      <c r="D29" s="54">
        <v>7.4999999999999997E-2</v>
      </c>
      <c r="E29" s="87">
        <v>14</v>
      </c>
      <c r="F29" s="87">
        <v>1</v>
      </c>
      <c r="G29" s="87">
        <f t="shared" si="12"/>
        <v>1</v>
      </c>
      <c r="H29" s="87">
        <f t="shared" si="13"/>
        <v>12</v>
      </c>
      <c r="I29" s="54">
        <f t="shared" si="14"/>
        <v>7.1428571428571425E-2</v>
      </c>
      <c r="J29" s="92">
        <f t="shared" si="9"/>
        <v>0.9285714285714286</v>
      </c>
      <c r="K29" s="54">
        <f t="shared" si="8"/>
        <v>1</v>
      </c>
      <c r="L29" s="53">
        <f t="shared" si="10"/>
        <v>12</v>
      </c>
      <c r="M29" s="53">
        <f t="shared" si="11"/>
        <v>13</v>
      </c>
      <c r="N29" s="8"/>
    </row>
    <row r="30" spans="1:14" x14ac:dyDescent="0.45">
      <c r="A30" s="8"/>
      <c r="B30" s="136" t="str">
        <f t="shared" si="5"/>
        <v>Bitcoin Long 14.5X</v>
      </c>
      <c r="C30" s="54">
        <v>2.5000000000000001E-2</v>
      </c>
      <c r="D30" s="54">
        <v>7.4999999999999997E-2</v>
      </c>
      <c r="E30" s="87">
        <v>14.5</v>
      </c>
      <c r="F30" s="87">
        <v>1</v>
      </c>
      <c r="G30" s="87">
        <f t="shared" si="12"/>
        <v>1</v>
      </c>
      <c r="H30" s="87">
        <f t="shared" si="13"/>
        <v>12.5</v>
      </c>
      <c r="I30" s="54">
        <f t="shared" si="14"/>
        <v>6.8965517241379309E-2</v>
      </c>
      <c r="J30" s="92">
        <f t="shared" si="9"/>
        <v>0.93103448275862066</v>
      </c>
      <c r="K30" s="54">
        <f t="shared" si="8"/>
        <v>1</v>
      </c>
      <c r="L30" s="53">
        <f t="shared" si="10"/>
        <v>12.5</v>
      </c>
      <c r="M30" s="53">
        <f t="shared" si="11"/>
        <v>13.5</v>
      </c>
      <c r="N30" s="8"/>
    </row>
    <row r="31" spans="1:14" x14ac:dyDescent="0.45">
      <c r="A31" s="8"/>
      <c r="B31" s="136" t="str">
        <f t="shared" si="5"/>
        <v>Bitcoin Long 15X</v>
      </c>
      <c r="C31" s="54">
        <v>2.5000000000000001E-2</v>
      </c>
      <c r="D31" s="54">
        <v>7.4999999999999997E-2</v>
      </c>
      <c r="E31" s="87">
        <v>15</v>
      </c>
      <c r="F31" s="87">
        <v>1</v>
      </c>
      <c r="G31" s="87">
        <f t="shared" si="12"/>
        <v>1</v>
      </c>
      <c r="H31" s="87">
        <f t="shared" si="13"/>
        <v>13</v>
      </c>
      <c r="I31" s="54">
        <f t="shared" si="14"/>
        <v>6.6666666666666666E-2</v>
      </c>
      <c r="J31" s="92">
        <f t="shared" si="9"/>
        <v>0.93333333333333335</v>
      </c>
      <c r="K31" s="54">
        <f t="shared" si="8"/>
        <v>1</v>
      </c>
      <c r="L31" s="53">
        <f t="shared" si="10"/>
        <v>13</v>
      </c>
      <c r="M31" s="53">
        <f t="shared" si="11"/>
        <v>14</v>
      </c>
      <c r="N31" s="8"/>
    </row>
    <row r="32" spans="1:14" x14ac:dyDescent="0.45">
      <c r="A32" s="8"/>
      <c r="B32" s="136" t="str">
        <f t="shared" si="5"/>
        <v>Bitcoin Long 15.5X</v>
      </c>
      <c r="C32" s="54">
        <v>2.5000000000000001E-2</v>
      </c>
      <c r="D32" s="54">
        <v>7.4999999999999997E-2</v>
      </c>
      <c r="E32" s="87">
        <v>15.5</v>
      </c>
      <c r="F32" s="87">
        <v>1</v>
      </c>
      <c r="G32" s="87">
        <f t="shared" si="12"/>
        <v>1</v>
      </c>
      <c r="H32" s="87">
        <f t="shared" si="13"/>
        <v>13.5</v>
      </c>
      <c r="I32" s="54">
        <f t="shared" si="14"/>
        <v>6.4516129032258063E-2</v>
      </c>
      <c r="J32" s="92">
        <f t="shared" si="9"/>
        <v>0.93548387096774199</v>
      </c>
      <c r="K32" s="54">
        <f t="shared" si="8"/>
        <v>1</v>
      </c>
      <c r="L32" s="53">
        <f t="shared" si="10"/>
        <v>13.5</v>
      </c>
      <c r="M32" s="53">
        <f t="shared" si="11"/>
        <v>14.5</v>
      </c>
      <c r="N32" s="8"/>
    </row>
    <row r="33" spans="1:14" x14ac:dyDescent="0.45">
      <c r="A33" s="8"/>
      <c r="B33" s="136" t="str">
        <f t="shared" si="5"/>
        <v>Bitcoin Long 16X</v>
      </c>
      <c r="C33" s="54">
        <v>2.5000000000000001E-2</v>
      </c>
      <c r="D33" s="54">
        <v>7.4999999999999997E-2</v>
      </c>
      <c r="E33" s="87">
        <v>16</v>
      </c>
      <c r="F33" s="87">
        <v>1</v>
      </c>
      <c r="G33" s="87">
        <f t="shared" si="12"/>
        <v>1</v>
      </c>
      <c r="H33" s="87">
        <f t="shared" si="13"/>
        <v>14</v>
      </c>
      <c r="I33" s="54">
        <f t="shared" si="14"/>
        <v>6.25E-2</v>
      </c>
      <c r="J33" s="92">
        <f t="shared" si="9"/>
        <v>0.9375</v>
      </c>
      <c r="K33" s="54">
        <f t="shared" si="8"/>
        <v>1</v>
      </c>
      <c r="L33" s="53">
        <f t="shared" si="10"/>
        <v>14</v>
      </c>
      <c r="M33" s="53">
        <f t="shared" si="11"/>
        <v>15</v>
      </c>
      <c r="N33" s="8"/>
    </row>
    <row r="34" spans="1:14" x14ac:dyDescent="0.45">
      <c r="A34" s="8"/>
      <c r="B34" s="136" t="str">
        <f t="shared" si="5"/>
        <v>Bitcoin Long 16.5X</v>
      </c>
      <c r="C34" s="54">
        <v>2.5000000000000001E-2</v>
      </c>
      <c r="D34" s="54">
        <v>7.4999999999999997E-2</v>
      </c>
      <c r="E34" s="87">
        <v>16.5</v>
      </c>
      <c r="F34" s="87">
        <v>1</v>
      </c>
      <c r="G34" s="87">
        <f t="shared" si="12"/>
        <v>1</v>
      </c>
      <c r="H34" s="87">
        <f t="shared" si="13"/>
        <v>14.5</v>
      </c>
      <c r="I34" s="54">
        <f t="shared" si="14"/>
        <v>6.0606060606060608E-2</v>
      </c>
      <c r="J34" s="92">
        <f t="shared" si="9"/>
        <v>0.93939393939393945</v>
      </c>
      <c r="K34" s="54">
        <f t="shared" si="8"/>
        <v>1</v>
      </c>
      <c r="L34" s="53">
        <f t="shared" si="10"/>
        <v>14.5</v>
      </c>
      <c r="M34" s="53">
        <f t="shared" si="11"/>
        <v>15.5</v>
      </c>
      <c r="N34" s="8"/>
    </row>
    <row r="35" spans="1:14" x14ac:dyDescent="0.45">
      <c r="A35" s="8"/>
      <c r="B35" s="136" t="str">
        <f t="shared" si="5"/>
        <v>Bitcoin Long 17X</v>
      </c>
      <c r="C35" s="54">
        <v>2.5000000000000001E-2</v>
      </c>
      <c r="D35" s="54">
        <v>7.4999999999999997E-2</v>
      </c>
      <c r="E35" s="87">
        <v>17</v>
      </c>
      <c r="F35" s="87">
        <v>1</v>
      </c>
      <c r="G35" s="87">
        <f t="shared" si="12"/>
        <v>1</v>
      </c>
      <c r="H35" s="87">
        <f t="shared" si="13"/>
        <v>15</v>
      </c>
      <c r="I35" s="54">
        <f t="shared" si="14"/>
        <v>5.8823529411764705E-2</v>
      </c>
      <c r="J35" s="92">
        <f t="shared" si="9"/>
        <v>0.94117647058823528</v>
      </c>
      <c r="K35" s="54">
        <f t="shared" si="8"/>
        <v>1</v>
      </c>
      <c r="L35" s="53">
        <f t="shared" si="10"/>
        <v>15</v>
      </c>
      <c r="M35" s="53">
        <f t="shared" si="11"/>
        <v>16</v>
      </c>
      <c r="N35" s="8"/>
    </row>
    <row r="36" spans="1:14" x14ac:dyDescent="0.45">
      <c r="A36" s="8"/>
      <c r="B36" s="136" t="str">
        <f t="shared" si="5"/>
        <v>Bitcoin Long 17.5X</v>
      </c>
      <c r="C36" s="54">
        <v>2.5000000000000001E-2</v>
      </c>
      <c r="D36" s="54">
        <v>7.4999999999999997E-2</v>
      </c>
      <c r="E36" s="87">
        <v>17.5</v>
      </c>
      <c r="F36" s="87">
        <v>1</v>
      </c>
      <c r="G36" s="87">
        <f t="shared" si="12"/>
        <v>1</v>
      </c>
      <c r="H36" s="87">
        <f t="shared" si="13"/>
        <v>15.5</v>
      </c>
      <c r="I36" s="54">
        <f t="shared" si="14"/>
        <v>5.7142857142857141E-2</v>
      </c>
      <c r="J36" s="92">
        <f t="shared" si="9"/>
        <v>0.94285714285714284</v>
      </c>
      <c r="K36" s="54">
        <f t="shared" si="8"/>
        <v>1</v>
      </c>
      <c r="L36" s="53">
        <f t="shared" si="10"/>
        <v>15.5</v>
      </c>
      <c r="M36" s="53">
        <f t="shared" si="11"/>
        <v>16.5</v>
      </c>
      <c r="N36" s="8"/>
    </row>
    <row r="37" spans="1:14" x14ac:dyDescent="0.45">
      <c r="A37" s="8"/>
      <c r="B37" s="136" t="str">
        <f t="shared" si="5"/>
        <v>Bitcoin Long 18X</v>
      </c>
      <c r="C37" s="54">
        <v>2.5000000000000001E-2</v>
      </c>
      <c r="D37" s="54">
        <v>7.4999999999999997E-2</v>
      </c>
      <c r="E37" s="87">
        <v>18</v>
      </c>
      <c r="F37" s="87">
        <v>1</v>
      </c>
      <c r="G37" s="87">
        <f t="shared" si="12"/>
        <v>1</v>
      </c>
      <c r="H37" s="87">
        <f t="shared" si="13"/>
        <v>16</v>
      </c>
      <c r="I37" s="54">
        <f t="shared" si="14"/>
        <v>5.5555555555555552E-2</v>
      </c>
      <c r="J37" s="92">
        <f t="shared" si="9"/>
        <v>0.94444444444444442</v>
      </c>
      <c r="K37" s="54">
        <f t="shared" si="8"/>
        <v>1</v>
      </c>
      <c r="L37" s="53">
        <f t="shared" si="10"/>
        <v>16</v>
      </c>
      <c r="M37" s="53">
        <f t="shared" si="11"/>
        <v>17</v>
      </c>
      <c r="N37" s="8"/>
    </row>
    <row r="38" spans="1:14" x14ac:dyDescent="0.45">
      <c r="A38" s="8"/>
      <c r="B38" s="136" t="str">
        <f t="shared" si="5"/>
        <v>Bitcoin Long 18.5X</v>
      </c>
      <c r="C38" s="54">
        <v>2.5000000000000001E-2</v>
      </c>
      <c r="D38" s="54">
        <v>7.4999999999999997E-2</v>
      </c>
      <c r="E38" s="87">
        <v>18.5</v>
      </c>
      <c r="F38" s="87">
        <v>1</v>
      </c>
      <c r="G38" s="87">
        <f t="shared" si="12"/>
        <v>1</v>
      </c>
      <c r="H38" s="87">
        <f t="shared" si="13"/>
        <v>16.5</v>
      </c>
      <c r="I38" s="54">
        <f t="shared" si="14"/>
        <v>5.4054054054054057E-2</v>
      </c>
      <c r="J38" s="92">
        <f t="shared" si="9"/>
        <v>0.94594594594594594</v>
      </c>
      <c r="K38" s="54">
        <f t="shared" si="8"/>
        <v>1</v>
      </c>
      <c r="L38" s="53">
        <f t="shared" si="10"/>
        <v>16.5</v>
      </c>
      <c r="M38" s="53">
        <f t="shared" si="11"/>
        <v>17.5</v>
      </c>
      <c r="N38" s="8"/>
    </row>
    <row r="39" spans="1:14" x14ac:dyDescent="0.45">
      <c r="A39" s="8"/>
      <c r="B39" s="136" t="str">
        <f t="shared" si="5"/>
        <v>Bitcoin Long 19X</v>
      </c>
      <c r="C39" s="54">
        <v>2.5000000000000001E-2</v>
      </c>
      <c r="D39" s="54">
        <v>7.4999999999999997E-2</v>
      </c>
      <c r="E39" s="87">
        <v>19</v>
      </c>
      <c r="F39" s="87">
        <v>1</v>
      </c>
      <c r="G39" s="87">
        <f t="shared" si="12"/>
        <v>1</v>
      </c>
      <c r="H39" s="87">
        <f t="shared" si="13"/>
        <v>17</v>
      </c>
      <c r="I39" s="54">
        <f t="shared" si="14"/>
        <v>5.2631578947368418E-2</v>
      </c>
      <c r="J39" s="92">
        <f t="shared" si="9"/>
        <v>0.94736842105263164</v>
      </c>
      <c r="K39" s="54">
        <f t="shared" si="8"/>
        <v>1</v>
      </c>
      <c r="L39" s="53">
        <f t="shared" si="10"/>
        <v>17</v>
      </c>
      <c r="M39" s="53">
        <f t="shared" si="11"/>
        <v>18</v>
      </c>
      <c r="N39" s="8"/>
    </row>
    <row r="40" spans="1:14" x14ac:dyDescent="0.45">
      <c r="A40" s="8"/>
      <c r="B40" s="136" t="str">
        <f t="shared" si="5"/>
        <v>Bitcoin Long 19.5X</v>
      </c>
      <c r="C40" s="54">
        <v>2.5000000000000001E-2</v>
      </c>
      <c r="D40" s="54">
        <v>7.4999999999999997E-2</v>
      </c>
      <c r="E40" s="87">
        <v>19.5</v>
      </c>
      <c r="F40" s="87">
        <v>1</v>
      </c>
      <c r="G40" s="87">
        <f t="shared" si="12"/>
        <v>1</v>
      </c>
      <c r="H40" s="87">
        <f t="shared" si="13"/>
        <v>17.5</v>
      </c>
      <c r="I40" s="54">
        <f t="shared" si="14"/>
        <v>5.128205128205128E-2</v>
      </c>
      <c r="J40" s="92">
        <f t="shared" si="9"/>
        <v>0.94871794871794868</v>
      </c>
      <c r="K40" s="54">
        <f t="shared" si="8"/>
        <v>1</v>
      </c>
      <c r="L40" s="53">
        <f t="shared" si="10"/>
        <v>17.5</v>
      </c>
      <c r="M40" s="53">
        <f t="shared" si="11"/>
        <v>18.5</v>
      </c>
      <c r="N40" s="8"/>
    </row>
    <row r="41" spans="1:14" x14ac:dyDescent="0.45">
      <c r="A41" s="8"/>
      <c r="B41" s="136" t="str">
        <f t="shared" si="5"/>
        <v>Bitcoin Long 20X</v>
      </c>
      <c r="C41" s="54">
        <v>2.5000000000000001E-2</v>
      </c>
      <c r="D41" s="54">
        <v>7.4999999999999997E-2</v>
      </c>
      <c r="E41" s="87">
        <v>20</v>
      </c>
      <c r="F41" s="87">
        <v>1</v>
      </c>
      <c r="G41" s="87">
        <f t="shared" si="12"/>
        <v>1</v>
      </c>
      <c r="H41" s="87">
        <f t="shared" si="13"/>
        <v>18</v>
      </c>
      <c r="I41" s="54">
        <f t="shared" si="14"/>
        <v>0.05</v>
      </c>
      <c r="J41" s="92">
        <f t="shared" si="9"/>
        <v>0.95</v>
      </c>
      <c r="K41" s="54">
        <f t="shared" si="8"/>
        <v>1</v>
      </c>
      <c r="L41" s="53">
        <f t="shared" si="10"/>
        <v>18</v>
      </c>
      <c r="M41" s="53">
        <f t="shared" si="11"/>
        <v>19</v>
      </c>
      <c r="N41" s="8"/>
    </row>
    <row r="42" spans="1:14" x14ac:dyDescent="0.45">
      <c r="A42" s="8"/>
      <c r="B42" s="3"/>
      <c r="C42" s="3"/>
      <c r="D42" s="3"/>
      <c r="E42" s="3"/>
      <c r="F42" s="3"/>
      <c r="G42" s="3"/>
      <c r="H42" s="3"/>
      <c r="I42" s="88"/>
      <c r="J42" s="88"/>
      <c r="K42" s="88"/>
      <c r="L42" s="88"/>
      <c r="M42" s="88"/>
      <c r="N42" s="8"/>
    </row>
    <row r="43" spans="1:14" x14ac:dyDescent="0.45">
      <c r="I43" s="12"/>
      <c r="J43" s="12"/>
      <c r="K43" s="12"/>
      <c r="L43" s="12"/>
      <c r="M43" s="12"/>
    </row>
    <row r="44" spans="1:14" x14ac:dyDescent="0.45">
      <c r="I44" s="12"/>
      <c r="J44" s="12"/>
      <c r="K44" s="12"/>
      <c r="L44" s="12"/>
      <c r="M44" s="12"/>
    </row>
  </sheetData>
  <mergeCells count="2">
    <mergeCell ref="E2:E3"/>
    <mergeCell ref="B2:D3"/>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87922-7101-49C0-985B-337596952EA9}">
  <dimension ref="B1:M21"/>
  <sheetViews>
    <sheetView tabSelected="1" zoomScaleNormal="100" workbookViewId="0">
      <selection activeCell="M30" sqref="M30"/>
    </sheetView>
  </sheetViews>
  <sheetFormatPr defaultRowHeight="33.85" customHeight="1" x14ac:dyDescent="0.45"/>
  <cols>
    <col min="1" max="1" width="1.796875" style="108" customWidth="1"/>
    <col min="2" max="2" width="19.9296875" style="105" customWidth="1"/>
    <col min="3" max="3" width="22.265625" style="108" customWidth="1"/>
    <col min="4" max="4" width="2.33203125" style="108" customWidth="1"/>
    <col min="5" max="5" width="26.796875" style="108" customWidth="1"/>
    <col min="6" max="6" width="2.33203125" style="108" customWidth="1"/>
    <col min="7" max="13" width="24.86328125" style="108" customWidth="1"/>
    <col min="14" max="16384" width="9.06640625" style="108"/>
  </cols>
  <sheetData>
    <row r="1" spans="2:13" s="102" customFormat="1" ht="33.85" customHeight="1" x14ac:dyDescent="0.9">
      <c r="B1" s="101"/>
      <c r="C1" s="128" t="s">
        <v>163</v>
      </c>
      <c r="D1" s="128"/>
      <c r="M1" s="130" t="s">
        <v>105</v>
      </c>
    </row>
    <row r="2" spans="2:13" s="104" customFormat="1" ht="33.85" customHeight="1" x14ac:dyDescent="0.45">
      <c r="B2" s="103"/>
      <c r="C2" s="104" t="s">
        <v>166</v>
      </c>
      <c r="M2" s="129">
        <v>46018</v>
      </c>
    </row>
    <row r="3" spans="2:13" ht="33.85" customHeight="1" thickBot="1" x14ac:dyDescent="0.5">
      <c r="C3" s="106" t="s">
        <v>64</v>
      </c>
      <c r="D3" s="106"/>
      <c r="E3" s="107"/>
      <c r="G3" s="109" t="s">
        <v>63</v>
      </c>
      <c r="H3" s="107"/>
      <c r="I3" s="110"/>
      <c r="J3" s="110"/>
      <c r="K3" s="110"/>
      <c r="L3" s="110"/>
      <c r="M3" s="110"/>
    </row>
    <row r="4" spans="2:13" s="111" customFormat="1" ht="33.85" customHeight="1" thickTop="1" x14ac:dyDescent="0.45">
      <c r="B4" s="215" t="s">
        <v>171</v>
      </c>
      <c r="C4" s="214" t="s">
        <v>164</v>
      </c>
      <c r="D4" s="214"/>
      <c r="E4" s="214"/>
      <c r="G4" s="112" t="s">
        <v>165</v>
      </c>
    </row>
    <row r="5" spans="2:13" s="113" customFormat="1" ht="18.75" customHeight="1" x14ac:dyDescent="0.65">
      <c r="B5" s="216"/>
      <c r="C5" s="113" t="s">
        <v>169</v>
      </c>
      <c r="E5" s="113" t="s">
        <v>170</v>
      </c>
      <c r="G5" s="113" t="s">
        <v>87</v>
      </c>
      <c r="H5" s="113" t="s">
        <v>88</v>
      </c>
      <c r="I5" s="113" t="s">
        <v>89</v>
      </c>
      <c r="J5" s="113" t="s">
        <v>90</v>
      </c>
      <c r="K5" s="113" t="s">
        <v>91</v>
      </c>
      <c r="L5" s="113" t="s">
        <v>92</v>
      </c>
      <c r="M5" s="113" t="s">
        <v>93</v>
      </c>
    </row>
    <row r="6" spans="2:13" s="114" customFormat="1" ht="32.65" customHeight="1" x14ac:dyDescent="0.45">
      <c r="B6" s="216"/>
      <c r="C6" s="115" t="s">
        <v>167</v>
      </c>
      <c r="E6" s="115" t="s">
        <v>168</v>
      </c>
      <c r="G6" s="115" t="s">
        <v>172</v>
      </c>
      <c r="H6" s="115" t="s">
        <v>173</v>
      </c>
      <c r="I6" s="115" t="s">
        <v>174</v>
      </c>
      <c r="J6" s="115" t="s">
        <v>175</v>
      </c>
      <c r="K6" s="115" t="s">
        <v>176</v>
      </c>
      <c r="L6" s="115" t="s">
        <v>177</v>
      </c>
      <c r="M6" s="115" t="s">
        <v>178</v>
      </c>
    </row>
    <row r="7" spans="2:13" s="114" customFormat="1" ht="23.25" customHeight="1" thickBot="1" x14ac:dyDescent="0.5">
      <c r="B7" s="217"/>
      <c r="C7" s="116" t="s">
        <v>94</v>
      </c>
      <c r="D7" s="116"/>
      <c r="E7" s="116" t="s">
        <v>95</v>
      </c>
      <c r="F7" s="116"/>
      <c r="G7" s="117" t="s">
        <v>96</v>
      </c>
      <c r="H7" s="117" t="s">
        <v>96</v>
      </c>
      <c r="I7" s="117" t="s">
        <v>96</v>
      </c>
      <c r="J7" s="117" t="s">
        <v>96</v>
      </c>
      <c r="K7" s="117" t="s">
        <v>96</v>
      </c>
      <c r="L7" s="117" t="s">
        <v>96</v>
      </c>
      <c r="M7" s="117" t="s">
        <v>96</v>
      </c>
    </row>
    <row r="8" spans="2:13" ht="43.15" thickTop="1" thickBot="1" x14ac:dyDescent="0.5">
      <c r="B8" s="155" t="s">
        <v>179</v>
      </c>
      <c r="C8" s="122">
        <f>'2X20'!E7</f>
        <v>0.15</v>
      </c>
      <c r="D8" s="122"/>
      <c r="E8" s="122" t="str">
        <f>TEXT('2X20'!I4,"0.00%")&amp;" - "&amp;TEXT('2X40'!I4,"0.00%")</f>
        <v>22.32% - 32.84%</v>
      </c>
      <c r="F8" s="122"/>
      <c r="G8" s="123" t="str">
        <f>TEXT('2X20'!I9,"0.00%")&amp;" - "&amp;TEXT('2X40'!$I9,"0.00%")</f>
        <v>2.50% - 10.16%</v>
      </c>
      <c r="H8" s="123" t="str">
        <f>TEXT('2.5X20'!$I9,"0.00%")&amp;" - "&amp;TEXT('2.5X40'!$I9,"0.00%")</f>
        <v>5.84% - 16.66%</v>
      </c>
      <c r="I8" s="123" t="str">
        <f>TEXT('3X20'!$I9,"0.00%")&amp;" - "&amp;TEXT('3X40'!$I9,"0.00%")</f>
        <v>10.07% - 23.78%</v>
      </c>
      <c r="J8" s="123" t="str">
        <f>TEXT('3.5X20'!$I9,"0.00%")&amp;" - "&amp;TEXT('3.5X40'!$I9,"0.00%")</f>
        <v>14.31% - 30.89%</v>
      </c>
      <c r="K8" s="123" t="str">
        <f>TEXT('4X20'!$I9,"0.00%")&amp;" - "&amp;TEXT('4X40'!$I9,"0.00%")</f>
        <v>18.55% - 38.00%</v>
      </c>
      <c r="L8" s="123" t="str">
        <f>TEXT('4.5X20'!$I9,"0.00%")&amp;" - "&amp;TEXT('4.5X40'!$I9,"0.00%")</f>
        <v>22.79% - 23.99%</v>
      </c>
      <c r="M8" s="123" t="str">
        <f>TEXT('5X20'!$I9,"0.00%")&amp;" - "&amp;TEXT('5X40'!$I9,"0.00%")</f>
        <v>27.03% - 52.23%</v>
      </c>
    </row>
    <row r="9" spans="2:13" ht="43.15" thickTop="1" thickBot="1" x14ac:dyDescent="0.5">
      <c r="B9" s="155" t="s">
        <v>180</v>
      </c>
      <c r="C9" s="122">
        <f>'2X20'!S7</f>
        <v>0.125</v>
      </c>
      <c r="D9" s="122"/>
      <c r="E9" s="122" t="str">
        <f>TEXT('2X20'!W4,"0.00%")&amp;" - "&amp;TEXT('2X40'!W4,"0.00%")</f>
        <v>18.60% - 27.36%</v>
      </c>
      <c r="F9" s="124"/>
      <c r="G9" s="123" t="str">
        <f>TEXT('2X20'!W9,"0.00%")&amp;" - "&amp;TEXT('2X40'!$W9,"0.00%")</f>
        <v>3.99% - 11.18%</v>
      </c>
      <c r="H9" s="123" t="str">
        <f>TEXT('2.5X20'!$W9,"0.00%")&amp;" - "&amp;TEXT('2.5X40'!$W9,"0.00%")</f>
        <v>7.33% - 17.68%</v>
      </c>
      <c r="I9" s="123" t="str">
        <f>TEXT('3X20'!$W9,"0.00%")&amp;" - "&amp;TEXT('3X40'!$W9,"0.00%")</f>
        <v>11.57% - 24.79%</v>
      </c>
      <c r="J9" s="123" t="str">
        <f>TEXT('3.5X20'!$W9,"0.00%")&amp;" - "&amp;TEXT('3.5X40'!$W9,"0.00%")</f>
        <v>15.81% - 31.91%</v>
      </c>
      <c r="K9" s="123" t="str">
        <f>TEXT('4X20'!$W9,"0.00%")&amp;" - "&amp;TEXT('4X40'!$W9,"0.00%")</f>
        <v>20.05% - 39.02%</v>
      </c>
      <c r="L9" s="123" t="str">
        <f>TEXT('4.5X20'!$W9,"0.00%")&amp;" - "&amp;TEXT('4.5X40'!$W9,"0.00%")</f>
        <v>24.28% - 25.48%</v>
      </c>
      <c r="M9" s="123" t="str">
        <f>TEXT('5X20'!$W9,"0.00%")&amp;" - "&amp;TEXT('5X40'!$W9,"0.00%")</f>
        <v>28.52% - 53.25%</v>
      </c>
    </row>
    <row r="10" spans="2:13" ht="48.4" thickTop="1" thickBot="1" x14ac:dyDescent="0.5">
      <c r="B10" s="156" t="s">
        <v>181</v>
      </c>
      <c r="C10" s="122">
        <f>'2X20'!AG7</f>
        <v>0.1</v>
      </c>
      <c r="D10" s="122"/>
      <c r="E10" s="122" t="str">
        <f>TEXT('2X20'!AK4,"0.00%")&amp;" - "&amp;TEXT('2X40'!AK4,"0.00%")</f>
        <v>14.88% - 21.89%</v>
      </c>
      <c r="F10" s="124"/>
      <c r="G10" s="123" t="str">
        <f>TEXT('2X20'!AK9,"0.00%")&amp;" - "&amp;TEXT('2X40'!$AK9,"0.00%")</f>
        <v>5.49% - 12.19%</v>
      </c>
      <c r="H10" s="123" t="str">
        <f>TEXT('2.5X20'!$AK9,"0.00%")&amp;" - "&amp;TEXT('2.5X40'!$AK9,"0.00%")</f>
        <v>8.83% - 18.70%</v>
      </c>
      <c r="I10" s="123" t="str">
        <f>TEXT('3X20'!$AK9,"0.00%")&amp;" - "&amp;TEXT('3X40'!$AK9,"0.00%")</f>
        <v>13.07% - 25.81%</v>
      </c>
      <c r="J10" s="123" t="str">
        <f>TEXT('3.5X20'!$AK9,"0.00%")&amp;" - "&amp;TEXT('3.5X40'!$AK9,"0.00%")</f>
        <v>17.30% - 32.93%</v>
      </c>
      <c r="K10" s="123" t="str">
        <f>TEXT('4X20'!$AK9,"0.00%")&amp;" - "&amp;TEXT('4X40'!$AK9,"0.00%")</f>
        <v>21.54% - 40.04%</v>
      </c>
      <c r="L10" s="123" t="str">
        <f>TEXT('4.5X20'!$AK9,"0.00%")&amp;" - "&amp;TEXT('4.5X40'!$AK9,"0.00%")</f>
        <v>25.78% - 26.98%</v>
      </c>
      <c r="M10" s="123" t="str">
        <f>TEXT('5X20'!$AK9,"0.00%")&amp;" - "&amp;TEXT('5X40'!$AK9,"0.00%")</f>
        <v>30.02% - 54.27%</v>
      </c>
    </row>
    <row r="11" spans="2:13" ht="48.4" thickTop="1" thickBot="1" x14ac:dyDescent="0.5">
      <c r="B11" s="156" t="s">
        <v>182</v>
      </c>
      <c r="C11" s="122">
        <f>'2X20'!AU7</f>
        <v>7.5000000000000011E-2</v>
      </c>
      <c r="D11" s="122"/>
      <c r="E11" s="122" t="str">
        <f>TEXT('2X20'!AY4,"0.00%")&amp;" - "&amp;TEXT('2X40'!AY4,"0.00%")</f>
        <v>11.16% - 16.42%</v>
      </c>
      <c r="F11" s="124"/>
      <c r="G11" s="123" t="str">
        <f>TEXT('2X20'!AY9,"0.00%")&amp;" - "&amp;TEXT('2X40'!$AY9,"0.00%")</f>
        <v>6.98% - 13.21%</v>
      </c>
      <c r="H11" s="123" t="str">
        <f>TEXT('2.5X20'!$AY9,"0.00%")&amp;" - "&amp;TEXT('2.5X40'!$AY9,"0.00%")</f>
        <v>10.32% - 19.71%</v>
      </c>
      <c r="I11" s="123" t="str">
        <f>TEXT('3X20'!$AY9,"0.00%")&amp;" - "&amp;TEXT('3X40'!$AY9,"0.00%")</f>
        <v>14.56% - 26.83%</v>
      </c>
      <c r="J11" s="123" t="str">
        <f>TEXT('3.5X20'!$AY9,"0.00%")&amp;" - "&amp;TEXT('3.5X40'!$AY9,"0.00%")</f>
        <v>18.80% - 33.94%</v>
      </c>
      <c r="K11" s="123" t="str">
        <f>TEXT('4X20'!$AY9,"0.00%")&amp;" - "&amp;TEXT('4X40'!$AY9,"0.00%")</f>
        <v>23.04% - 41.06%</v>
      </c>
      <c r="L11" s="123" t="str">
        <f>TEXT('4.5X20'!$AY9,"0.00%")&amp;" - "&amp;TEXT('4.5X40'!$AY9,"0.00%")</f>
        <v>27.28% - 28.47%</v>
      </c>
      <c r="M11" s="123" t="str">
        <f>TEXT('5X20'!$AY9,"0.00%")&amp;" - "&amp;TEXT('5X40'!$AY9,"0.00%")</f>
        <v>31.51% - 55.29%</v>
      </c>
    </row>
    <row r="12" spans="2:13" ht="48.4" thickTop="1" thickBot="1" x14ac:dyDescent="0.5">
      <c r="B12" s="156" t="s">
        <v>183</v>
      </c>
      <c r="C12" s="122">
        <f>'2X20'!BI7</f>
        <v>5.000000000000001E-2</v>
      </c>
      <c r="D12" s="122"/>
      <c r="E12" s="122" t="str">
        <f>TEXT('2X20'!BM4,"0.00%")&amp;" - "&amp;TEXT('2X40'!BM4,"0.00%")</f>
        <v>7.44% - 10.95%</v>
      </c>
      <c r="F12" s="124"/>
      <c r="G12" s="123" t="str">
        <f>TEXT('2X20'!BM9,"0.00%")&amp;" - "&amp;TEXT('2X40'!$BM9,"0.00%")</f>
        <v>8.48% - 14.23%</v>
      </c>
      <c r="H12" s="123" t="str">
        <f>TEXT('2.5X20'!$BM9,"0.00%")&amp;" - "&amp;TEXT('2.5X40'!$BM9,"0.00%")</f>
        <v>11.82% - 20.73%</v>
      </c>
      <c r="I12" s="123" t="str">
        <f>TEXT('3X20'!$BM9,"0.00%")&amp;" - "&amp;TEXT('3X40'!$BM9,"0.00%")</f>
        <v>16.06% - 27.85%</v>
      </c>
      <c r="J12" s="123" t="str">
        <f>TEXT('3.5X20'!$BM9,"0.00%")&amp;" - "&amp;TEXT('3.5X40'!$BM9,"0.00%")</f>
        <v>20.29% - 34.96%</v>
      </c>
      <c r="K12" s="123" t="str">
        <f>TEXT('4X20'!$BM9,"0.00%")&amp;" - "&amp;TEXT('4X40'!$BM9,"0.00%")</f>
        <v>24.53% - 42.08%</v>
      </c>
      <c r="L12" s="123" t="str">
        <f>TEXT('4.5X20'!$BM9,"0.00%")&amp;" - "&amp;TEXT('4.5X40'!$BM9,"0.00%")</f>
        <v>28.77% - 29.97%</v>
      </c>
      <c r="M12" s="123" t="str">
        <f>TEXT('5X20'!$BM9,"0.00%")&amp;" - "&amp;TEXT('5X40'!$BM9,"0.00%")</f>
        <v>33.01% - 56.30%</v>
      </c>
    </row>
    <row r="13" spans="2:13" ht="37.9" customHeight="1" thickTop="1" thickBot="1" x14ac:dyDescent="0.5">
      <c r="B13" s="109" t="s">
        <v>161</v>
      </c>
      <c r="C13" s="110"/>
      <c r="E13" s="134" t="s">
        <v>185</v>
      </c>
      <c r="F13" s="110"/>
      <c r="G13" s="154">
        <f>'2X20'!E8</f>
        <v>3.5000000000000003E-2</v>
      </c>
      <c r="H13" s="154">
        <f>'2.5X20'!E8</f>
        <v>0.05</v>
      </c>
      <c r="I13" s="154">
        <f>'3X20'!$E8</f>
        <v>0.05</v>
      </c>
      <c r="J13" s="154">
        <f>'3.5X20'!$E8</f>
        <v>0.05</v>
      </c>
      <c r="K13" s="154">
        <f>'4X20'!$E8</f>
        <v>0.05</v>
      </c>
      <c r="L13" s="154">
        <f>'4.5X20'!$E8</f>
        <v>0.05</v>
      </c>
      <c r="M13" s="154">
        <f>'5X20'!$E8</f>
        <v>0.05</v>
      </c>
    </row>
    <row r="14" spans="2:13" ht="37.9" customHeight="1" thickTop="1" thickBot="1" x14ac:dyDescent="0.5">
      <c r="B14" s="127" t="s">
        <v>104</v>
      </c>
      <c r="E14" s="134" t="s">
        <v>184</v>
      </c>
      <c r="F14" s="133"/>
      <c r="G14" s="154">
        <f>'2X20'!E9</f>
        <v>0</v>
      </c>
      <c r="H14" s="154">
        <f>'2.5X20'!E9</f>
        <v>7.4999999999999997E-2</v>
      </c>
      <c r="I14" s="154">
        <f>'3X20'!$E9</f>
        <v>7.4999999999999997E-2</v>
      </c>
      <c r="J14" s="154">
        <f>'3.5X20'!$E9</f>
        <v>7.4999999999999997E-2</v>
      </c>
      <c r="K14" s="154">
        <f>'4X20'!$E9</f>
        <v>7.4999999999999997E-2</v>
      </c>
      <c r="L14" s="154">
        <f>'4.5X20'!$E9</f>
        <v>7.4999999999999997E-2</v>
      </c>
      <c r="M14" s="154">
        <f>'5X20'!$E9</f>
        <v>7.4999999999999997E-2</v>
      </c>
    </row>
    <row r="15" spans="2:13" ht="24.4" customHeight="1" thickTop="1" thickBot="1" x14ac:dyDescent="0.5">
      <c r="B15" s="212" t="s">
        <v>98</v>
      </c>
      <c r="C15" s="210" t="s">
        <v>101</v>
      </c>
      <c r="E15" s="125" t="s">
        <v>102</v>
      </c>
      <c r="G15" s="121" t="str">
        <f>TEXT('2X20'!M4,"#,##0")&amp;" - "&amp;TEXT('2X40'!$M4,"#,##0")</f>
        <v>209 - 142</v>
      </c>
      <c r="H15" s="121" t="str">
        <f>TEXT('2.5X20'!$M4,"#,##0")&amp;" - "&amp;TEXT('2.5X40'!$M4,"#,##0")</f>
        <v>419 - 285</v>
      </c>
      <c r="I15" s="121" t="str">
        <f>TEXT('3X20'!$M4,"#,##0")&amp;" - "&amp;TEXT('3X40'!$M4,"#,##0")</f>
        <v>498 - 339</v>
      </c>
      <c r="J15" s="121" t="str">
        <f>TEXT('3.5X20'!$M4,"#,##0")&amp;" - "&amp;TEXT('3.5X40'!$M4,"#,##0")</f>
        <v>555 - 378</v>
      </c>
      <c r="K15" s="121" t="str">
        <f>TEXT('4X20'!$M4,"#,##0")&amp;" - "&amp;TEXT('4X40'!$M4,"#,##0")</f>
        <v>598 - 407</v>
      </c>
      <c r="L15" s="121" t="str">
        <f>TEXT('4.5X20'!$M4,"#,##0")&amp;" - "&amp;TEXT('4.5X40'!$M4,"#,##0")</f>
        <v>631 - 578</v>
      </c>
      <c r="M15" s="121" t="str">
        <f>TEXT('5X20'!$M4,"#,##0")&amp;" - "&amp;TEXT('5X40'!$M4,"#,##0")</f>
        <v>658 - 448</v>
      </c>
    </row>
    <row r="16" spans="2:13" ht="24.4" customHeight="1" thickTop="1" thickBot="1" x14ac:dyDescent="0.5">
      <c r="B16" s="213"/>
      <c r="C16" s="211"/>
      <c r="D16" s="110"/>
      <c r="E16" s="126" t="s">
        <v>103</v>
      </c>
      <c r="F16" s="118"/>
      <c r="G16" s="119" t="str">
        <f>TEXT('2X20'!M5,"#,##0")&amp;" - "&amp;TEXT('2X40'!$M5,"#,##0")</f>
        <v>1,047 - 712</v>
      </c>
      <c r="H16" s="119" t="str">
        <f>TEXT('2.5X20'!$M5,"#,##0")&amp;" - "&amp;TEXT('2.5X40'!$M5,"#,##0")</f>
        <v>2,093 - 1,425</v>
      </c>
      <c r="I16" s="119" t="str">
        <f>TEXT('3X20'!$M5,"#,##0")&amp;" - "&amp;TEXT('3X40'!$M5,"#,##0")</f>
        <v>2,492 - 1,696</v>
      </c>
      <c r="J16" s="119" t="str">
        <f>TEXT('3.5X20'!$M5,"#,##0")&amp;" - "&amp;TEXT('3.5X40'!$M5,"#,##0")</f>
        <v>2,777 - 1,890</v>
      </c>
      <c r="K16" s="119" t="str">
        <f>TEXT('4X20'!$M5,"#,##0")&amp;" - "&amp;TEXT('4X40'!$M5,"#,##0")</f>
        <v>2,991 - 2,035</v>
      </c>
      <c r="L16" s="119" t="str">
        <f>TEXT('4.5X20'!$M5,"#,##0")&amp;" - "&amp;TEXT('4.5X40'!$M5,"#,##0")</f>
        <v>3,157 - 2,891</v>
      </c>
      <c r="M16" s="119" t="str">
        <f>TEXT('5X20'!$M5,"#,##0")&amp;" - "&amp;TEXT('5X40'!$M5,"#,##0")</f>
        <v>3,290 - 2,239</v>
      </c>
    </row>
    <row r="17" spans="2:13" ht="24.4" customHeight="1" thickTop="1" thickBot="1" x14ac:dyDescent="0.5">
      <c r="B17" s="212" t="s">
        <v>99</v>
      </c>
      <c r="C17" s="210" t="s">
        <v>101</v>
      </c>
      <c r="D17" s="135"/>
      <c r="E17" s="126" t="s">
        <v>102</v>
      </c>
      <c r="F17" s="118"/>
      <c r="G17" s="119" t="str">
        <f>TEXT('2X20'!M6,"#,##0")&amp;" - "&amp;TEXT('2X40'!$M6,"#,##0")</f>
        <v>4,187 - 2,849</v>
      </c>
      <c r="H17" s="119" t="str">
        <f>TEXT('2.5X20'!$M6,"#,##0")&amp;" - "&amp;TEXT('2.5X40'!$M6,"#,##0")</f>
        <v>8,374 - 5,698</v>
      </c>
      <c r="I17" s="119" t="str">
        <f>TEXT('3X20'!$M6,"#,##0")&amp;" - "&amp;TEXT('3X40'!$M6,"#,##0")</f>
        <v>9,969 - 6,784</v>
      </c>
      <c r="J17" s="119" t="str">
        <f>TEXT('3.5X20'!$M6,"#,##0")&amp;" - "&amp;TEXT('3.5X40'!$M6,"#,##0")</f>
        <v>11,108 - 7,559</v>
      </c>
      <c r="K17" s="119" t="str">
        <f>TEXT('4X20'!$M6,"#,##0")&amp;" - "&amp;TEXT('4X40'!$M6,"#,##0")</f>
        <v>11,962 - 8,141</v>
      </c>
      <c r="L17" s="119" t="str">
        <f>TEXT('4.5X20'!$M6,"#,##0")&amp;" - "&amp;TEXT('4.5X40'!$M6,"#,##0")</f>
        <v>12,627 - 11,564</v>
      </c>
      <c r="M17" s="119" t="str">
        <f>TEXT('5X20'!$M6,"#,##0")&amp;" - "&amp;TEXT('5X40'!$M6,"#,##0")</f>
        <v>13,159 - 8,955</v>
      </c>
    </row>
    <row r="18" spans="2:13" ht="24.4" customHeight="1" thickTop="1" thickBot="1" x14ac:dyDescent="0.5">
      <c r="B18" s="213"/>
      <c r="C18" s="211"/>
      <c r="D18" s="132"/>
      <c r="E18" s="126" t="s">
        <v>103</v>
      </c>
      <c r="F18" s="118"/>
      <c r="G18" s="119" t="str">
        <f>TEXT('2X20'!M7,"#,##0")&amp;" - "&amp;TEXT('2X40'!$M7,"#,##0")</f>
        <v>20,934 - 14,246</v>
      </c>
      <c r="H18" s="119" t="str">
        <f>TEXT('2.5X20'!$M7,"#,##0")&amp;" - "&amp;TEXT('2.5X40'!$M7,"#,##0")</f>
        <v>41,869 - 28,492</v>
      </c>
      <c r="I18" s="119" t="str">
        <f>TEXT('3X20'!$M7,"#,##0")&amp;" - "&amp;TEXT('3X40'!$M7,"#,##0")</f>
        <v>49,844 - 33,919</v>
      </c>
      <c r="J18" s="119" t="str">
        <f>TEXT('3.5X20'!$M7,"#,##0")&amp;" - "&amp;TEXT('3.5X40'!$M7,"#,##0")</f>
        <v>55,540 - 37,796</v>
      </c>
      <c r="K18" s="119" t="str">
        <f>TEXT('4X20'!$M7,"#,##0")&amp;" - "&amp;TEXT('4X40'!$M7,"#,##0")</f>
        <v>59,812 - 40,703</v>
      </c>
      <c r="L18" s="119" t="str">
        <f>TEXT('4.5X20'!$M7,"#,##0")&amp;" - "&amp;TEXT('4.5X40'!$M7,"#,##0")</f>
        <v>63,135 - 57,819</v>
      </c>
      <c r="M18" s="119" t="str">
        <f>TEXT('5X20'!$M7,"#,##0")&amp;" - "&amp;TEXT('5X40'!$M7,"#,##0")</f>
        <v>65,793 - 44,774</v>
      </c>
    </row>
    <row r="19" spans="2:13" ht="24.4" customHeight="1" thickTop="1" thickBot="1" x14ac:dyDescent="0.5">
      <c r="B19" s="212" t="s">
        <v>100</v>
      </c>
      <c r="C19" s="210" t="s">
        <v>101</v>
      </c>
      <c r="D19" s="131"/>
      <c r="E19" s="126" t="s">
        <v>102</v>
      </c>
      <c r="F19" s="118"/>
      <c r="G19" s="119" t="str">
        <f>TEXT('2X20'!M8,"#,##0")&amp;" - "&amp;TEXT('2X40'!$M8,"#,##0")</f>
        <v>10,467 - 7,123</v>
      </c>
      <c r="H19" s="119" t="str">
        <f>TEXT('2.5X20'!$M8,"#,##0")&amp;" - "&amp;TEXT('2.5X40'!$M8,"#,##0")</f>
        <v>20,934 - 14,246</v>
      </c>
      <c r="I19" s="119" t="str">
        <f>TEXT('3X20'!$M8,"#,##0")&amp;" - "&amp;TEXT('3X40'!$M8,"#,##0")</f>
        <v>24,922 - 16,960</v>
      </c>
      <c r="J19" s="119" t="str">
        <f>TEXT('3.5X20'!$M8,"#,##0")&amp;" - "&amp;TEXT('3.5X40'!$M8,"#,##0")</f>
        <v>27,770 - 18,898</v>
      </c>
      <c r="K19" s="119" t="str">
        <f>TEXT('4X20'!$M8,"#,##0")&amp;" - "&amp;TEXT('4X40'!$M8,"#,##0")</f>
        <v>29,906 - 20,352</v>
      </c>
      <c r="L19" s="119" t="str">
        <f>TEXT('4.5X20'!$M8,"#,##0")&amp;" - "&amp;TEXT('4.5X40'!$M8,"#,##0")</f>
        <v>31,568 - 28,909</v>
      </c>
      <c r="M19" s="119" t="str">
        <f>TEXT('5X20'!$M8,"#,##0")&amp;" - "&amp;TEXT('5X40'!$M8,"#,##0")</f>
        <v>32,897 - 22,387</v>
      </c>
    </row>
    <row r="20" spans="2:13" ht="24.4" customHeight="1" thickTop="1" thickBot="1" x14ac:dyDescent="0.5">
      <c r="B20" s="213"/>
      <c r="C20" s="211"/>
      <c r="D20" s="132"/>
      <c r="E20" s="126" t="s">
        <v>103</v>
      </c>
      <c r="F20" s="118"/>
      <c r="G20" s="119" t="str">
        <f>TEXT('2X20'!M9,"#,##0")&amp;" - "&amp;TEXT('2X40'!$M9,"#,##0")</f>
        <v>52,336 - 35,615</v>
      </c>
      <c r="H20" s="119" t="str">
        <f>TEXT('2.5X20'!$M9,"#,##0")&amp;" - "&amp;TEXT('2.5X40'!$M9,"#,##0")</f>
        <v>104,671 - 71,231</v>
      </c>
      <c r="I20" s="119" t="str">
        <f>TEXT('3X20'!$M9,"#,##0")&amp;" - "&amp;TEXT('3X40'!$M9,"#,##0")</f>
        <v>124,609 - 84,798</v>
      </c>
      <c r="J20" s="119" t="str">
        <f>TEXT('3.5X20'!$M9,"#,##0")&amp;" - "&amp;TEXT('3.5X40'!$M9,"#,##0")</f>
        <v>138,850 - 94,490</v>
      </c>
      <c r="K20" s="119" t="str">
        <f>TEXT('4X20'!$M9,"#,##0")&amp;" - "&amp;TEXT('4X40'!$M9,"#,##0")</f>
        <v>149,531 - 101,758</v>
      </c>
      <c r="L20" s="119" t="str">
        <f>TEXT('4.5X20'!$M9,"#,##0")&amp;" - "&amp;TEXT('4.5X40'!$M9,"#,##0")</f>
        <v>157,838 - 144,546</v>
      </c>
      <c r="M20" s="119" t="str">
        <f>TEXT('5X20'!$M9,"#,##0")&amp;" - "&amp;TEXT('5X40'!$M9,"#,##0")</f>
        <v>164,484 - 111,934</v>
      </c>
    </row>
    <row r="21" spans="2:13" ht="24.4" customHeight="1" thickTop="1" x14ac:dyDescent="0.45">
      <c r="B21" s="120" t="s">
        <v>106</v>
      </c>
      <c r="D21" s="131"/>
    </row>
  </sheetData>
  <mergeCells count="8">
    <mergeCell ref="C19:C20"/>
    <mergeCell ref="B19:B20"/>
    <mergeCell ref="C4:E4"/>
    <mergeCell ref="C15:C16"/>
    <mergeCell ref="B15:B16"/>
    <mergeCell ref="C17:C18"/>
    <mergeCell ref="B17:B18"/>
    <mergeCell ref="B4:B7"/>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682518-B1E3-498F-8277-B5D0DA9C220D}">
  <dimension ref="A1:BS121"/>
  <sheetViews>
    <sheetView topLeftCell="B1" zoomScaleNormal="100" workbookViewId="0">
      <selection activeCell="W9" sqref="W9"/>
    </sheetView>
  </sheetViews>
  <sheetFormatPr defaultRowHeight="15" customHeight="1" x14ac:dyDescent="0.45"/>
  <cols>
    <col min="1" max="1" width="1.73046875" style="4" customWidth="1"/>
    <col min="2" max="2" width="38.19921875" style="2" bestFit="1" customWidth="1"/>
    <col min="3" max="3" width="14.46484375" style="2" bestFit="1" customWidth="1"/>
    <col min="4" max="4" width="22.46484375" style="2" bestFit="1" customWidth="1"/>
    <col min="5" max="14" width="13.6640625" style="2" customWidth="1"/>
    <col min="15" max="15" width="1.73046875" style="4" customWidth="1"/>
    <col min="16" max="16" width="38.19921875" style="2" bestFit="1" customWidth="1"/>
    <col min="17" max="17" width="14.46484375" style="2" bestFit="1" customWidth="1"/>
    <col min="18" max="18" width="22.46484375" style="2" bestFit="1" customWidth="1"/>
    <col min="19" max="28" width="13.6640625" style="2" customWidth="1"/>
    <col min="29" max="29" width="1.73046875" style="4" customWidth="1"/>
    <col min="30" max="30" width="38.19921875" style="2" bestFit="1" customWidth="1"/>
    <col min="31" max="31" width="14.46484375" style="2" bestFit="1" customWidth="1"/>
    <col min="32" max="32" width="22.46484375" style="2" bestFit="1" customWidth="1"/>
    <col min="33" max="42" width="13.6640625" style="2" customWidth="1"/>
    <col min="43" max="43" width="1.73046875" style="4" customWidth="1"/>
    <col min="44" max="44" width="38.19921875" style="2" bestFit="1" customWidth="1"/>
    <col min="45" max="45" width="14.46484375" style="2" bestFit="1" customWidth="1"/>
    <col min="46" max="46" width="22.46484375" style="2" bestFit="1" customWidth="1"/>
    <col min="47" max="56" width="13.6640625" style="2" customWidth="1"/>
    <col min="57" max="57" width="1.73046875" style="4" customWidth="1"/>
    <col min="58" max="58" width="38.19921875" style="2" bestFit="1" customWidth="1"/>
    <col min="59" max="59" width="14.46484375" style="2" bestFit="1" customWidth="1"/>
    <col min="60" max="60" width="22.46484375" style="2" bestFit="1" customWidth="1"/>
    <col min="61" max="70" width="13.6640625" style="2" customWidth="1"/>
    <col min="71" max="71" width="1.73046875" style="4" customWidth="1"/>
    <col min="72" max="16384" width="9.06640625" style="2"/>
  </cols>
  <sheetData>
    <row r="1" spans="1:71" ht="15" customHeight="1" x14ac:dyDescent="0.45">
      <c r="A1" s="8"/>
      <c r="B1" s="8"/>
      <c r="C1" s="8"/>
      <c r="D1" s="8"/>
      <c r="E1" s="8"/>
      <c r="F1" s="8"/>
      <c r="G1" s="8"/>
      <c r="H1" s="8"/>
      <c r="I1" s="8"/>
      <c r="J1" s="8"/>
      <c r="K1" s="63"/>
      <c r="L1" s="63"/>
      <c r="M1" s="63"/>
      <c r="N1" s="63"/>
      <c r="O1" s="8"/>
      <c r="P1" s="8"/>
      <c r="Q1" s="8"/>
      <c r="R1" s="8"/>
      <c r="S1" s="8"/>
      <c r="T1" s="8"/>
      <c r="U1" s="8"/>
      <c r="V1" s="8"/>
      <c r="W1" s="8"/>
      <c r="X1" s="8"/>
      <c r="Y1" s="63"/>
      <c r="Z1" s="63"/>
      <c r="AA1" s="63"/>
      <c r="AB1" s="63"/>
      <c r="AC1" s="8"/>
      <c r="AD1" s="8"/>
      <c r="AE1" s="8"/>
      <c r="AF1" s="8"/>
      <c r="AG1" s="8"/>
      <c r="AH1" s="8"/>
      <c r="AI1" s="8"/>
      <c r="AJ1" s="8"/>
      <c r="AK1" s="8"/>
      <c r="AL1" s="8"/>
      <c r="AM1" s="63"/>
      <c r="AN1" s="63"/>
      <c r="AO1" s="63"/>
      <c r="AP1" s="63"/>
      <c r="AQ1" s="8"/>
      <c r="AR1" s="8"/>
      <c r="AS1" s="8"/>
      <c r="AT1" s="8"/>
      <c r="AU1" s="8"/>
      <c r="AV1" s="8"/>
      <c r="AW1" s="8"/>
      <c r="AX1" s="8"/>
      <c r="AY1" s="8"/>
      <c r="AZ1" s="8"/>
      <c r="BA1" s="63"/>
      <c r="BB1" s="63"/>
      <c r="BC1" s="63"/>
      <c r="BD1" s="63"/>
      <c r="BE1" s="8"/>
      <c r="BF1" s="8"/>
      <c r="BG1" s="8"/>
      <c r="BH1" s="8"/>
      <c r="BI1" s="8"/>
      <c r="BJ1" s="8"/>
      <c r="BK1" s="8"/>
      <c r="BL1" s="8"/>
      <c r="BM1" s="8"/>
      <c r="BN1" s="8"/>
      <c r="BO1" s="63"/>
      <c r="BP1" s="63"/>
      <c r="BQ1" s="63"/>
      <c r="BR1" s="63"/>
    </row>
    <row r="2" spans="1:71" ht="14.25" x14ac:dyDescent="0.45">
      <c r="A2" s="8"/>
      <c r="B2" s="157" t="s">
        <v>140</v>
      </c>
      <c r="C2" s="158"/>
      <c r="D2" s="165" t="s">
        <v>152</v>
      </c>
      <c r="E2" s="166"/>
      <c r="F2" s="8"/>
      <c r="G2" s="168" t="s">
        <v>145</v>
      </c>
      <c r="H2" s="165"/>
      <c r="I2" s="165"/>
      <c r="J2" s="4"/>
      <c r="K2" s="171" t="s">
        <v>144</v>
      </c>
      <c r="L2" s="171"/>
      <c r="M2" s="171"/>
      <c r="N2" s="171"/>
      <c r="O2" s="8"/>
      <c r="P2" s="157" t="s">
        <v>140</v>
      </c>
      <c r="Q2" s="158"/>
      <c r="R2" s="165" t="s">
        <v>152</v>
      </c>
      <c r="S2" s="166"/>
      <c r="T2" s="8"/>
      <c r="U2" s="168" t="s">
        <v>145</v>
      </c>
      <c r="V2" s="165"/>
      <c r="W2" s="165"/>
      <c r="X2" s="4"/>
      <c r="Y2" s="171" t="s">
        <v>144</v>
      </c>
      <c r="Z2" s="171"/>
      <c r="AA2" s="171"/>
      <c r="AB2" s="171"/>
      <c r="AC2" s="8"/>
      <c r="AD2" s="157" t="s">
        <v>140</v>
      </c>
      <c r="AE2" s="158"/>
      <c r="AF2" s="165" t="s">
        <v>152</v>
      </c>
      <c r="AG2" s="166"/>
      <c r="AH2" s="8"/>
      <c r="AI2" s="168" t="s">
        <v>145</v>
      </c>
      <c r="AJ2" s="165"/>
      <c r="AK2" s="165"/>
      <c r="AL2" s="4"/>
      <c r="AM2" s="171" t="s">
        <v>144</v>
      </c>
      <c r="AN2" s="171"/>
      <c r="AO2" s="171"/>
      <c r="AP2" s="171"/>
      <c r="AQ2" s="8"/>
      <c r="AR2" s="157" t="s">
        <v>140</v>
      </c>
      <c r="AS2" s="158"/>
      <c r="AT2" s="165" t="s">
        <v>152</v>
      </c>
      <c r="AU2" s="166"/>
      <c r="AV2" s="8"/>
      <c r="AW2" s="168" t="s">
        <v>145</v>
      </c>
      <c r="AX2" s="165"/>
      <c r="AY2" s="165"/>
      <c r="AZ2" s="4"/>
      <c r="BA2" s="171" t="s">
        <v>144</v>
      </c>
      <c r="BB2" s="171"/>
      <c r="BC2" s="171"/>
      <c r="BD2" s="171"/>
      <c r="BE2" s="8"/>
      <c r="BF2" s="157" t="s">
        <v>140</v>
      </c>
      <c r="BG2" s="158"/>
      <c r="BH2" s="165" t="s">
        <v>152</v>
      </c>
      <c r="BI2" s="166"/>
      <c r="BJ2" s="8"/>
      <c r="BK2" s="168" t="s">
        <v>145</v>
      </c>
      <c r="BL2" s="165"/>
      <c r="BM2" s="165"/>
      <c r="BN2" s="4"/>
      <c r="BO2" s="171" t="s">
        <v>144</v>
      </c>
      <c r="BP2" s="171"/>
      <c r="BQ2" s="171"/>
      <c r="BR2" s="171"/>
    </row>
    <row r="3" spans="1:71" ht="14.25" x14ac:dyDescent="0.45">
      <c r="A3" s="8"/>
      <c r="B3" s="159"/>
      <c r="C3" s="160"/>
      <c r="D3" s="162"/>
      <c r="E3" s="167"/>
      <c r="F3" s="8"/>
      <c r="G3" s="169"/>
      <c r="H3" s="170"/>
      <c r="I3" s="170"/>
      <c r="J3" s="4"/>
      <c r="K3" s="64" t="s">
        <v>53</v>
      </c>
      <c r="L3" s="64" t="s">
        <v>51</v>
      </c>
      <c r="M3" s="64" t="s">
        <v>32</v>
      </c>
      <c r="N3" s="64" t="s">
        <v>33</v>
      </c>
      <c r="O3" s="8"/>
      <c r="P3" s="159"/>
      <c r="Q3" s="160"/>
      <c r="R3" s="162"/>
      <c r="S3" s="167"/>
      <c r="T3" s="8"/>
      <c r="U3" s="169"/>
      <c r="V3" s="170"/>
      <c r="W3" s="170"/>
      <c r="X3" s="4"/>
      <c r="Y3" s="64" t="s">
        <v>53</v>
      </c>
      <c r="Z3" s="64" t="s">
        <v>51</v>
      </c>
      <c r="AA3" s="64" t="s">
        <v>32</v>
      </c>
      <c r="AB3" s="64" t="s">
        <v>33</v>
      </c>
      <c r="AC3" s="8"/>
      <c r="AD3" s="159"/>
      <c r="AE3" s="160"/>
      <c r="AF3" s="162"/>
      <c r="AG3" s="167"/>
      <c r="AH3" s="8"/>
      <c r="AI3" s="169"/>
      <c r="AJ3" s="170"/>
      <c r="AK3" s="170"/>
      <c r="AL3" s="4"/>
      <c r="AM3" s="64" t="s">
        <v>53</v>
      </c>
      <c r="AN3" s="64" t="s">
        <v>51</v>
      </c>
      <c r="AO3" s="64" t="s">
        <v>32</v>
      </c>
      <c r="AP3" s="64" t="s">
        <v>33</v>
      </c>
      <c r="AQ3" s="8"/>
      <c r="AR3" s="159"/>
      <c r="AS3" s="160"/>
      <c r="AT3" s="162"/>
      <c r="AU3" s="167"/>
      <c r="AV3" s="8"/>
      <c r="AW3" s="169"/>
      <c r="AX3" s="170"/>
      <c r="AY3" s="170"/>
      <c r="AZ3" s="4"/>
      <c r="BA3" s="64" t="s">
        <v>53</v>
      </c>
      <c r="BB3" s="64" t="s">
        <v>51</v>
      </c>
      <c r="BC3" s="64" t="s">
        <v>32</v>
      </c>
      <c r="BD3" s="64" t="s">
        <v>33</v>
      </c>
      <c r="BE3" s="8"/>
      <c r="BF3" s="159"/>
      <c r="BG3" s="160"/>
      <c r="BH3" s="162"/>
      <c r="BI3" s="167"/>
      <c r="BJ3" s="8"/>
      <c r="BK3" s="169"/>
      <c r="BL3" s="170"/>
      <c r="BM3" s="170"/>
      <c r="BN3" s="4"/>
      <c r="BO3" s="64" t="s">
        <v>53</v>
      </c>
      <c r="BP3" s="64" t="s">
        <v>51</v>
      </c>
      <c r="BQ3" s="64" t="s">
        <v>32</v>
      </c>
      <c r="BR3" s="64" t="s">
        <v>33</v>
      </c>
      <c r="BS3" s="9"/>
    </row>
    <row r="4" spans="1:71" ht="14.25" x14ac:dyDescent="0.45">
      <c r="A4" s="9"/>
      <c r="B4" s="159"/>
      <c r="C4" s="160"/>
      <c r="D4" s="32" t="s">
        <v>2</v>
      </c>
      <c r="E4" s="33">
        <v>100000</v>
      </c>
      <c r="F4" s="9"/>
      <c r="G4" s="76" t="s">
        <v>34</v>
      </c>
      <c r="H4" s="75" t="s">
        <v>39</v>
      </c>
      <c r="I4" s="41">
        <f>I41</f>
        <v>0.22324800000000006</v>
      </c>
      <c r="J4" s="9"/>
      <c r="K4" s="68">
        <f>C110</f>
        <v>20000</v>
      </c>
      <c r="L4" s="69" t="s">
        <v>40</v>
      </c>
      <c r="M4" s="42">
        <f>I111</f>
        <v>209.34284979423873</v>
      </c>
      <c r="N4" s="65">
        <f t="shared" ref="N4:N9" si="0">M4*$I$14</f>
        <v>52091200.000000015</v>
      </c>
      <c r="O4" s="9"/>
      <c r="P4" s="159"/>
      <c r="Q4" s="160"/>
      <c r="R4" s="32" t="s">
        <v>2</v>
      </c>
      <c r="S4" s="33">
        <f>E4</f>
        <v>100000</v>
      </c>
      <c r="T4" s="9"/>
      <c r="U4" s="76" t="s">
        <v>34</v>
      </c>
      <c r="V4" s="75" t="s">
        <v>39</v>
      </c>
      <c r="W4" s="41">
        <f>W41</f>
        <v>0.18604000000000004</v>
      </c>
      <c r="X4" s="9"/>
      <c r="Y4" s="68">
        <f>Q110</f>
        <v>20000</v>
      </c>
      <c r="Z4" s="69" t="s">
        <v>40</v>
      </c>
      <c r="AA4" s="42">
        <f>W111</f>
        <v>209.34284979423873</v>
      </c>
      <c r="AB4" s="65">
        <f t="shared" ref="AB4:AB9" si="1">AA4*$I$14</f>
        <v>52091200.000000015</v>
      </c>
      <c r="AC4" s="9"/>
      <c r="AD4" s="159"/>
      <c r="AE4" s="160"/>
      <c r="AF4" s="32" t="s">
        <v>2</v>
      </c>
      <c r="AG4" s="33">
        <f>S4</f>
        <v>100000</v>
      </c>
      <c r="AH4" s="9"/>
      <c r="AI4" s="76" t="s">
        <v>34</v>
      </c>
      <c r="AJ4" s="75" t="s">
        <v>39</v>
      </c>
      <c r="AK4" s="41">
        <f>AK41</f>
        <v>0.14883200000000005</v>
      </c>
      <c r="AL4" s="9"/>
      <c r="AM4" s="68">
        <f>AE110</f>
        <v>20000</v>
      </c>
      <c r="AN4" s="69" t="s">
        <v>40</v>
      </c>
      <c r="AO4" s="42">
        <f>AK111</f>
        <v>209.34284979423873</v>
      </c>
      <c r="AP4" s="65">
        <f t="shared" ref="AP4:AP9" si="2">AO4*$I$14</f>
        <v>52091200.000000015</v>
      </c>
      <c r="AQ4" s="9"/>
      <c r="AR4" s="159"/>
      <c r="AS4" s="160"/>
      <c r="AT4" s="32" t="s">
        <v>2</v>
      </c>
      <c r="AU4" s="33">
        <f>AG4</f>
        <v>100000</v>
      </c>
      <c r="AV4" s="9"/>
      <c r="AW4" s="76" t="s">
        <v>34</v>
      </c>
      <c r="AX4" s="75" t="s">
        <v>39</v>
      </c>
      <c r="AY4" s="41">
        <f>AY41</f>
        <v>0.11162400000000003</v>
      </c>
      <c r="AZ4" s="9"/>
      <c r="BA4" s="68">
        <f>AS110</f>
        <v>20000</v>
      </c>
      <c r="BB4" s="69" t="s">
        <v>40</v>
      </c>
      <c r="BC4" s="42">
        <f>AY111</f>
        <v>209.34284979423873</v>
      </c>
      <c r="BD4" s="65">
        <f t="shared" ref="BD4:BD9" si="3">BC4*$I$14</f>
        <v>52091200.000000015</v>
      </c>
      <c r="BE4" s="9"/>
      <c r="BF4" s="159"/>
      <c r="BG4" s="160"/>
      <c r="BH4" s="32" t="s">
        <v>2</v>
      </c>
      <c r="BI4" s="33">
        <f>AU4</f>
        <v>100000</v>
      </c>
      <c r="BJ4" s="9"/>
      <c r="BK4" s="76" t="s">
        <v>34</v>
      </c>
      <c r="BL4" s="75" t="s">
        <v>39</v>
      </c>
      <c r="BM4" s="41">
        <f>BM41</f>
        <v>7.441600000000001E-2</v>
      </c>
      <c r="BN4" s="9"/>
      <c r="BO4" s="68">
        <f>BG110</f>
        <v>20000</v>
      </c>
      <c r="BP4" s="69" t="s">
        <v>40</v>
      </c>
      <c r="BQ4" s="42">
        <f>BM111</f>
        <v>209.34284979423873</v>
      </c>
      <c r="BR4" s="65">
        <f t="shared" ref="BR4:BR9" si="4">BQ4*$I$14</f>
        <v>52091200.000000015</v>
      </c>
      <c r="BS4" s="9"/>
    </row>
    <row r="5" spans="1:71" ht="14.25" x14ac:dyDescent="0.45">
      <c r="A5" s="37"/>
      <c r="B5" s="159"/>
      <c r="C5" s="160"/>
      <c r="D5" s="18" t="s">
        <v>59</v>
      </c>
      <c r="E5" s="34">
        <v>0.01</v>
      </c>
      <c r="F5" s="37"/>
      <c r="G5" s="45" t="s">
        <v>37</v>
      </c>
      <c r="H5" s="66" t="s">
        <v>39</v>
      </c>
      <c r="I5" s="81">
        <f>I65</f>
        <v>0.11962448559670782</v>
      </c>
      <c r="J5" s="37"/>
      <c r="K5" s="68">
        <f>C110</f>
        <v>20000</v>
      </c>
      <c r="L5" s="67" t="s">
        <v>41</v>
      </c>
      <c r="M5" s="42">
        <f>I112</f>
        <v>1046.7142489711941</v>
      </c>
      <c r="N5" s="65">
        <f t="shared" si="0"/>
        <v>260456000.00000018</v>
      </c>
      <c r="O5" s="37"/>
      <c r="P5" s="159"/>
      <c r="Q5" s="160"/>
      <c r="R5" s="18" t="s">
        <v>59</v>
      </c>
      <c r="S5" s="34">
        <f>E5</f>
        <v>0.01</v>
      </c>
      <c r="T5" s="37"/>
      <c r="U5" s="45" t="s">
        <v>37</v>
      </c>
      <c r="V5" s="66" t="s">
        <v>39</v>
      </c>
      <c r="W5" s="81">
        <f>W65</f>
        <v>0.11962448559670782</v>
      </c>
      <c r="X5" s="37"/>
      <c r="Y5" s="68">
        <f>Q110</f>
        <v>20000</v>
      </c>
      <c r="Z5" s="67" t="s">
        <v>41</v>
      </c>
      <c r="AA5" s="42">
        <f>W112</f>
        <v>1046.7142489711941</v>
      </c>
      <c r="AB5" s="65">
        <f t="shared" si="1"/>
        <v>260456000.00000018</v>
      </c>
      <c r="AC5" s="37"/>
      <c r="AD5" s="159"/>
      <c r="AE5" s="160"/>
      <c r="AF5" s="18" t="s">
        <v>59</v>
      </c>
      <c r="AG5" s="34">
        <f>S5</f>
        <v>0.01</v>
      </c>
      <c r="AH5" s="37"/>
      <c r="AI5" s="45" t="s">
        <v>37</v>
      </c>
      <c r="AJ5" s="66" t="s">
        <v>39</v>
      </c>
      <c r="AK5" s="81">
        <f>AK65</f>
        <v>0.11962448559670782</v>
      </c>
      <c r="AL5" s="37"/>
      <c r="AM5" s="68">
        <f>AE110</f>
        <v>20000</v>
      </c>
      <c r="AN5" s="67" t="s">
        <v>41</v>
      </c>
      <c r="AO5" s="42">
        <f>AK112</f>
        <v>1046.7142489711941</v>
      </c>
      <c r="AP5" s="65">
        <f t="shared" si="2"/>
        <v>260456000.00000018</v>
      </c>
      <c r="AQ5" s="37"/>
      <c r="AR5" s="159"/>
      <c r="AS5" s="160"/>
      <c r="AT5" s="18" t="s">
        <v>59</v>
      </c>
      <c r="AU5" s="34">
        <f>AG5</f>
        <v>0.01</v>
      </c>
      <c r="AV5" s="37"/>
      <c r="AW5" s="45" t="s">
        <v>37</v>
      </c>
      <c r="AX5" s="66" t="s">
        <v>39</v>
      </c>
      <c r="AY5" s="81">
        <f>AY65</f>
        <v>0.11962448559670782</v>
      </c>
      <c r="AZ5" s="37"/>
      <c r="BA5" s="68">
        <f>AS110</f>
        <v>20000</v>
      </c>
      <c r="BB5" s="67" t="s">
        <v>41</v>
      </c>
      <c r="BC5" s="42">
        <f>AY112</f>
        <v>1046.7142489711941</v>
      </c>
      <c r="BD5" s="65">
        <f t="shared" si="3"/>
        <v>260456000.00000018</v>
      </c>
      <c r="BE5" s="37"/>
      <c r="BF5" s="159"/>
      <c r="BG5" s="160"/>
      <c r="BH5" s="18" t="s">
        <v>59</v>
      </c>
      <c r="BI5" s="34">
        <f>AU5</f>
        <v>0.01</v>
      </c>
      <c r="BJ5" s="37"/>
      <c r="BK5" s="45" t="s">
        <v>37</v>
      </c>
      <c r="BL5" s="66" t="s">
        <v>39</v>
      </c>
      <c r="BM5" s="81">
        <f>BM65</f>
        <v>0.11962448559670782</v>
      </c>
      <c r="BN5" s="37"/>
      <c r="BO5" s="68">
        <f>BG110</f>
        <v>20000</v>
      </c>
      <c r="BP5" s="67" t="s">
        <v>41</v>
      </c>
      <c r="BQ5" s="42">
        <f>BM112</f>
        <v>1046.7142489711941</v>
      </c>
      <c r="BR5" s="65">
        <f t="shared" si="4"/>
        <v>260456000.00000018</v>
      </c>
      <c r="BS5" s="37"/>
    </row>
    <row r="6" spans="1:71" ht="14.25" x14ac:dyDescent="0.45">
      <c r="A6" s="37"/>
      <c r="B6" s="159"/>
      <c r="C6" s="160"/>
      <c r="D6" s="18" t="s">
        <v>143</v>
      </c>
      <c r="E6" s="35">
        <v>0.2</v>
      </c>
      <c r="F6" s="37"/>
      <c r="G6" s="45" t="s">
        <v>58</v>
      </c>
      <c r="H6" s="66" t="s">
        <v>39</v>
      </c>
      <c r="I6" s="81">
        <f>I78</f>
        <v>1.598122427983539E-2</v>
      </c>
      <c r="J6" s="37"/>
      <c r="K6" s="68">
        <f>C113</f>
        <v>400000</v>
      </c>
      <c r="L6" s="69" t="s">
        <v>40</v>
      </c>
      <c r="M6" s="42">
        <f>I114</f>
        <v>4186.8569958847747</v>
      </c>
      <c r="N6" s="65">
        <f t="shared" si="0"/>
        <v>1041824000.0000002</v>
      </c>
      <c r="O6" s="37"/>
      <c r="P6" s="159"/>
      <c r="Q6" s="160"/>
      <c r="R6" s="18" t="s">
        <v>143</v>
      </c>
      <c r="S6" s="35">
        <f>E6</f>
        <v>0.2</v>
      </c>
      <c r="T6" s="37"/>
      <c r="U6" s="45" t="s">
        <v>58</v>
      </c>
      <c r="V6" s="66" t="s">
        <v>39</v>
      </c>
      <c r="W6" s="81">
        <f>W78</f>
        <v>1.598122427983539E-2</v>
      </c>
      <c r="X6" s="37"/>
      <c r="Y6" s="68">
        <f>Q113</f>
        <v>400000</v>
      </c>
      <c r="Z6" s="69" t="s">
        <v>40</v>
      </c>
      <c r="AA6" s="42">
        <f>W114</f>
        <v>4186.8569958847747</v>
      </c>
      <c r="AB6" s="65">
        <f t="shared" si="1"/>
        <v>1041824000.0000002</v>
      </c>
      <c r="AC6" s="37"/>
      <c r="AD6" s="159"/>
      <c r="AE6" s="160"/>
      <c r="AF6" s="18" t="s">
        <v>143</v>
      </c>
      <c r="AG6" s="35">
        <f>S6</f>
        <v>0.2</v>
      </c>
      <c r="AH6" s="37"/>
      <c r="AI6" s="45" t="s">
        <v>58</v>
      </c>
      <c r="AJ6" s="66" t="s">
        <v>39</v>
      </c>
      <c r="AK6" s="81">
        <f>AK78</f>
        <v>1.598122427983539E-2</v>
      </c>
      <c r="AL6" s="37"/>
      <c r="AM6" s="68">
        <f>AE113</f>
        <v>400000</v>
      </c>
      <c r="AN6" s="69" t="s">
        <v>40</v>
      </c>
      <c r="AO6" s="42">
        <f>AK114</f>
        <v>4186.8569958847747</v>
      </c>
      <c r="AP6" s="65">
        <f t="shared" si="2"/>
        <v>1041824000.0000002</v>
      </c>
      <c r="AQ6" s="37"/>
      <c r="AR6" s="159"/>
      <c r="AS6" s="160"/>
      <c r="AT6" s="18" t="s">
        <v>143</v>
      </c>
      <c r="AU6" s="35">
        <f>AG6</f>
        <v>0.2</v>
      </c>
      <c r="AV6" s="37"/>
      <c r="AW6" s="45" t="s">
        <v>58</v>
      </c>
      <c r="AX6" s="66" t="s">
        <v>39</v>
      </c>
      <c r="AY6" s="81">
        <f>AY78</f>
        <v>1.598122427983539E-2</v>
      </c>
      <c r="AZ6" s="37"/>
      <c r="BA6" s="68">
        <f>AS113</f>
        <v>400000</v>
      </c>
      <c r="BB6" s="69" t="s">
        <v>40</v>
      </c>
      <c r="BC6" s="42">
        <f>AY114</f>
        <v>4186.8569958847747</v>
      </c>
      <c r="BD6" s="65">
        <f t="shared" si="3"/>
        <v>1041824000.0000002</v>
      </c>
      <c r="BE6" s="37"/>
      <c r="BF6" s="159"/>
      <c r="BG6" s="160"/>
      <c r="BH6" s="18" t="s">
        <v>143</v>
      </c>
      <c r="BI6" s="35">
        <f>AU6</f>
        <v>0.2</v>
      </c>
      <c r="BJ6" s="37"/>
      <c r="BK6" s="45" t="s">
        <v>58</v>
      </c>
      <c r="BL6" s="66" t="s">
        <v>39</v>
      </c>
      <c r="BM6" s="81">
        <f>BM78</f>
        <v>1.598122427983539E-2</v>
      </c>
      <c r="BN6" s="37"/>
      <c r="BO6" s="68">
        <f>BG113</f>
        <v>400000</v>
      </c>
      <c r="BP6" s="69" t="s">
        <v>40</v>
      </c>
      <c r="BQ6" s="42">
        <f>BM114</f>
        <v>4186.8569958847747</v>
      </c>
      <c r="BR6" s="65">
        <f t="shared" si="4"/>
        <v>1041824000.0000002</v>
      </c>
      <c r="BS6" s="37"/>
    </row>
    <row r="7" spans="1:71" ht="14.25" x14ac:dyDescent="0.45">
      <c r="A7" s="9"/>
      <c r="B7" s="159"/>
      <c r="C7" s="160"/>
      <c r="D7" s="32" t="s">
        <v>149</v>
      </c>
      <c r="E7" s="36">
        <v>0.15</v>
      </c>
      <c r="F7" s="9"/>
      <c r="G7" s="45" t="s">
        <v>154</v>
      </c>
      <c r="H7" s="66" t="s">
        <v>39</v>
      </c>
      <c r="I7" s="81">
        <f>-I33</f>
        <v>-8.9718364197530862E-2</v>
      </c>
      <c r="J7" s="9"/>
      <c r="K7" s="68">
        <f>C113</f>
        <v>400000</v>
      </c>
      <c r="L7" s="67" t="s">
        <v>41</v>
      </c>
      <c r="M7" s="42">
        <f>I115</f>
        <v>20934.284979423883</v>
      </c>
      <c r="N7" s="65">
        <f t="shared" si="0"/>
        <v>5209120000.0000038</v>
      </c>
      <c r="O7" s="9"/>
      <c r="P7" s="159"/>
      <c r="Q7" s="160"/>
      <c r="R7" s="32" t="s">
        <v>149</v>
      </c>
      <c r="S7" s="36">
        <f>E7-0.025</f>
        <v>0.125</v>
      </c>
      <c r="T7" s="9"/>
      <c r="U7" s="45" t="s">
        <v>154</v>
      </c>
      <c r="V7" s="66" t="s">
        <v>39</v>
      </c>
      <c r="W7" s="81">
        <f>-W33</f>
        <v>-7.4765303497942387E-2</v>
      </c>
      <c r="X7" s="9"/>
      <c r="Y7" s="68">
        <f>Q113</f>
        <v>400000</v>
      </c>
      <c r="Z7" s="67" t="s">
        <v>41</v>
      </c>
      <c r="AA7" s="42">
        <f>W115</f>
        <v>20934.284979423883</v>
      </c>
      <c r="AB7" s="65">
        <f t="shared" si="1"/>
        <v>5209120000.0000038</v>
      </c>
      <c r="AC7" s="9"/>
      <c r="AD7" s="159"/>
      <c r="AE7" s="160"/>
      <c r="AF7" s="32" t="s">
        <v>149</v>
      </c>
      <c r="AG7" s="36">
        <f>S7-0.025</f>
        <v>0.1</v>
      </c>
      <c r="AH7" s="9"/>
      <c r="AI7" s="45" t="s">
        <v>154</v>
      </c>
      <c r="AJ7" s="66" t="s">
        <v>39</v>
      </c>
      <c r="AK7" s="81">
        <f>-AK33</f>
        <v>-5.9812242798353912E-2</v>
      </c>
      <c r="AL7" s="9"/>
      <c r="AM7" s="68">
        <f>AE113</f>
        <v>400000</v>
      </c>
      <c r="AN7" s="67" t="s">
        <v>41</v>
      </c>
      <c r="AO7" s="42">
        <f>AK115</f>
        <v>20934.284979423883</v>
      </c>
      <c r="AP7" s="65">
        <f t="shared" si="2"/>
        <v>5209120000.0000038</v>
      </c>
      <c r="AQ7" s="9"/>
      <c r="AR7" s="159"/>
      <c r="AS7" s="160"/>
      <c r="AT7" s="32" t="s">
        <v>149</v>
      </c>
      <c r="AU7" s="36">
        <f>AG7-0.025</f>
        <v>7.5000000000000011E-2</v>
      </c>
      <c r="AV7" s="9"/>
      <c r="AW7" s="45" t="s">
        <v>154</v>
      </c>
      <c r="AX7" s="66" t="s">
        <v>39</v>
      </c>
      <c r="AY7" s="81">
        <f>-AY33</f>
        <v>-4.4859182098765438E-2</v>
      </c>
      <c r="AZ7" s="9"/>
      <c r="BA7" s="68">
        <f>AS113</f>
        <v>400000</v>
      </c>
      <c r="BB7" s="67" t="s">
        <v>41</v>
      </c>
      <c r="BC7" s="42">
        <f>AY115</f>
        <v>20934.284979423883</v>
      </c>
      <c r="BD7" s="65">
        <f t="shared" si="3"/>
        <v>5209120000.0000038</v>
      </c>
      <c r="BE7" s="9"/>
      <c r="BF7" s="159"/>
      <c r="BG7" s="160"/>
      <c r="BH7" s="32" t="s">
        <v>149</v>
      </c>
      <c r="BI7" s="36">
        <f>AU7-0.025</f>
        <v>5.000000000000001E-2</v>
      </c>
      <c r="BJ7" s="9"/>
      <c r="BK7" s="45" t="s">
        <v>154</v>
      </c>
      <c r="BL7" s="66" t="s">
        <v>39</v>
      </c>
      <c r="BM7" s="81">
        <f>-BM33</f>
        <v>-2.9906121399176956E-2</v>
      </c>
      <c r="BN7" s="9"/>
      <c r="BO7" s="68">
        <f>BG113</f>
        <v>400000</v>
      </c>
      <c r="BP7" s="67" t="s">
        <v>41</v>
      </c>
      <c r="BQ7" s="42">
        <f>BM115</f>
        <v>20934.284979423883</v>
      </c>
      <c r="BR7" s="65">
        <f t="shared" si="4"/>
        <v>5209120000.0000038</v>
      </c>
      <c r="BS7" s="9"/>
    </row>
    <row r="8" spans="1:71" ht="14.25" x14ac:dyDescent="0.45">
      <c r="A8" s="9"/>
      <c r="B8" s="159"/>
      <c r="C8" s="160"/>
      <c r="D8" s="32" t="s">
        <v>150</v>
      </c>
      <c r="E8" s="36">
        <v>3.5000000000000003E-2</v>
      </c>
      <c r="F8" s="9"/>
      <c r="G8" s="45" t="s">
        <v>153</v>
      </c>
      <c r="H8" s="66" t="s">
        <v>39</v>
      </c>
      <c r="I8" s="81">
        <f>-I49</f>
        <v>-2.0934284979423869E-2</v>
      </c>
      <c r="J8" s="9"/>
      <c r="K8" s="77">
        <f>C116</f>
        <v>1000000</v>
      </c>
      <c r="L8" s="78" t="s">
        <v>40</v>
      </c>
      <c r="M8" s="42">
        <f>I117</f>
        <v>10467.142489711934</v>
      </c>
      <c r="N8" s="65">
        <f t="shared" si="0"/>
        <v>2604560000</v>
      </c>
      <c r="O8" s="9"/>
      <c r="P8" s="159"/>
      <c r="Q8" s="160"/>
      <c r="R8" s="32" t="s">
        <v>150</v>
      </c>
      <c r="S8" s="36">
        <f>E8</f>
        <v>3.5000000000000003E-2</v>
      </c>
      <c r="T8" s="9"/>
      <c r="U8" s="45" t="s">
        <v>153</v>
      </c>
      <c r="V8" s="66" t="s">
        <v>39</v>
      </c>
      <c r="W8" s="81">
        <f>-W49</f>
        <v>-2.0934284979423869E-2</v>
      </c>
      <c r="X8" s="9"/>
      <c r="Y8" s="77">
        <f>Q116</f>
        <v>1000000</v>
      </c>
      <c r="Z8" s="78" t="s">
        <v>40</v>
      </c>
      <c r="AA8" s="42">
        <f>W117</f>
        <v>10467.142489711934</v>
      </c>
      <c r="AB8" s="65">
        <f t="shared" si="1"/>
        <v>2604560000</v>
      </c>
      <c r="AC8" s="9"/>
      <c r="AD8" s="159"/>
      <c r="AE8" s="160"/>
      <c r="AF8" s="32" t="s">
        <v>150</v>
      </c>
      <c r="AG8" s="36">
        <f>S8</f>
        <v>3.5000000000000003E-2</v>
      </c>
      <c r="AH8" s="9"/>
      <c r="AI8" s="45" t="s">
        <v>153</v>
      </c>
      <c r="AJ8" s="66" t="s">
        <v>39</v>
      </c>
      <c r="AK8" s="81">
        <f>-AK49</f>
        <v>-2.0934284979423869E-2</v>
      </c>
      <c r="AL8" s="9"/>
      <c r="AM8" s="77">
        <f>AE116</f>
        <v>1000000</v>
      </c>
      <c r="AN8" s="78" t="s">
        <v>40</v>
      </c>
      <c r="AO8" s="42">
        <f>AK117</f>
        <v>10467.142489711934</v>
      </c>
      <c r="AP8" s="65">
        <f t="shared" si="2"/>
        <v>2604560000</v>
      </c>
      <c r="AQ8" s="9"/>
      <c r="AR8" s="159"/>
      <c r="AS8" s="160"/>
      <c r="AT8" s="32" t="s">
        <v>150</v>
      </c>
      <c r="AU8" s="36">
        <f>AG8</f>
        <v>3.5000000000000003E-2</v>
      </c>
      <c r="AV8" s="9"/>
      <c r="AW8" s="45" t="s">
        <v>153</v>
      </c>
      <c r="AX8" s="66" t="s">
        <v>39</v>
      </c>
      <c r="AY8" s="81">
        <f>-AY49</f>
        <v>-2.0934284979423869E-2</v>
      </c>
      <c r="AZ8" s="9"/>
      <c r="BA8" s="77">
        <f>AS116</f>
        <v>1000000</v>
      </c>
      <c r="BB8" s="78" t="s">
        <v>40</v>
      </c>
      <c r="BC8" s="42">
        <f>AY117</f>
        <v>10467.142489711934</v>
      </c>
      <c r="BD8" s="65">
        <f t="shared" si="3"/>
        <v>2604560000</v>
      </c>
      <c r="BE8" s="9"/>
      <c r="BF8" s="159"/>
      <c r="BG8" s="160"/>
      <c r="BH8" s="32" t="s">
        <v>150</v>
      </c>
      <c r="BI8" s="36">
        <f>AU8</f>
        <v>3.5000000000000003E-2</v>
      </c>
      <c r="BJ8" s="9"/>
      <c r="BK8" s="45" t="s">
        <v>153</v>
      </c>
      <c r="BL8" s="66" t="s">
        <v>39</v>
      </c>
      <c r="BM8" s="81">
        <f>-BM49</f>
        <v>-2.0934284979423869E-2</v>
      </c>
      <c r="BN8" s="9"/>
      <c r="BO8" s="77">
        <f>BG116</f>
        <v>1000000</v>
      </c>
      <c r="BP8" s="78" t="s">
        <v>40</v>
      </c>
      <c r="BQ8" s="42">
        <f>BM117</f>
        <v>10467.142489711934</v>
      </c>
      <c r="BR8" s="65">
        <f t="shared" si="4"/>
        <v>2604560000</v>
      </c>
      <c r="BS8" s="9"/>
    </row>
    <row r="9" spans="1:71" ht="14.25" x14ac:dyDescent="0.45">
      <c r="A9" s="9"/>
      <c r="B9" s="159"/>
      <c r="C9" s="160"/>
      <c r="D9" s="32" t="s">
        <v>151</v>
      </c>
      <c r="E9" s="36">
        <v>0</v>
      </c>
      <c r="F9" s="9"/>
      <c r="G9" s="74" t="s">
        <v>38</v>
      </c>
      <c r="H9" s="75" t="s">
        <v>39</v>
      </c>
      <c r="I9" s="41">
        <f>I93</f>
        <v>2.495306069958848E-2</v>
      </c>
      <c r="J9" s="8"/>
      <c r="K9" s="77">
        <f>C116</f>
        <v>1000000</v>
      </c>
      <c r="L9" s="79" t="s">
        <v>41</v>
      </c>
      <c r="M9" s="42">
        <f>I118</f>
        <v>52335.712448559701</v>
      </c>
      <c r="N9" s="65">
        <f t="shared" si="0"/>
        <v>13022800000.000008</v>
      </c>
      <c r="O9" s="9"/>
      <c r="P9" s="159"/>
      <c r="Q9" s="160"/>
      <c r="R9" s="32" t="s">
        <v>151</v>
      </c>
      <c r="S9" s="36">
        <f>E9</f>
        <v>0</v>
      </c>
      <c r="T9" s="9"/>
      <c r="U9" s="74" t="s">
        <v>38</v>
      </c>
      <c r="V9" s="75" t="s">
        <v>39</v>
      </c>
      <c r="W9" s="41">
        <f>W93</f>
        <v>3.9906121399176951E-2</v>
      </c>
      <c r="X9" s="8"/>
      <c r="Y9" s="77">
        <f>Q116</f>
        <v>1000000</v>
      </c>
      <c r="Z9" s="79" t="s">
        <v>41</v>
      </c>
      <c r="AA9" s="42">
        <f>W118</f>
        <v>52335.712448559701</v>
      </c>
      <c r="AB9" s="65">
        <f t="shared" si="1"/>
        <v>13022800000.000008</v>
      </c>
      <c r="AC9" s="9"/>
      <c r="AD9" s="159"/>
      <c r="AE9" s="160"/>
      <c r="AF9" s="32" t="s">
        <v>151</v>
      </c>
      <c r="AG9" s="36">
        <f>S9</f>
        <v>0</v>
      </c>
      <c r="AH9" s="9"/>
      <c r="AI9" s="74" t="s">
        <v>38</v>
      </c>
      <c r="AJ9" s="75" t="s">
        <v>39</v>
      </c>
      <c r="AK9" s="41">
        <f>AK93</f>
        <v>5.4859182098765426E-2</v>
      </c>
      <c r="AL9" s="8"/>
      <c r="AM9" s="77">
        <f>AE116</f>
        <v>1000000</v>
      </c>
      <c r="AN9" s="79" t="s">
        <v>41</v>
      </c>
      <c r="AO9" s="42">
        <f>AK118</f>
        <v>52335.712448559701</v>
      </c>
      <c r="AP9" s="65">
        <f t="shared" si="2"/>
        <v>13022800000.000008</v>
      </c>
      <c r="AQ9" s="9"/>
      <c r="AR9" s="159"/>
      <c r="AS9" s="160"/>
      <c r="AT9" s="32" t="s">
        <v>151</v>
      </c>
      <c r="AU9" s="36">
        <f>AG9</f>
        <v>0</v>
      </c>
      <c r="AV9" s="9"/>
      <c r="AW9" s="74" t="s">
        <v>38</v>
      </c>
      <c r="AX9" s="75" t="s">
        <v>39</v>
      </c>
      <c r="AY9" s="41">
        <f>AY93</f>
        <v>6.9812242798353893E-2</v>
      </c>
      <c r="AZ9" s="8"/>
      <c r="BA9" s="77">
        <f>AS116</f>
        <v>1000000</v>
      </c>
      <c r="BB9" s="79" t="s">
        <v>41</v>
      </c>
      <c r="BC9" s="42">
        <f>AY118</f>
        <v>52335.712448559701</v>
      </c>
      <c r="BD9" s="65">
        <f t="shared" si="3"/>
        <v>13022800000.000008</v>
      </c>
      <c r="BE9" s="9"/>
      <c r="BF9" s="159"/>
      <c r="BG9" s="160"/>
      <c r="BH9" s="32" t="s">
        <v>151</v>
      </c>
      <c r="BI9" s="36">
        <f>AU9</f>
        <v>0</v>
      </c>
      <c r="BJ9" s="9"/>
      <c r="BK9" s="74" t="s">
        <v>38</v>
      </c>
      <c r="BL9" s="75" t="s">
        <v>39</v>
      </c>
      <c r="BM9" s="41">
        <f>BM93</f>
        <v>8.4765303497942382E-2</v>
      </c>
      <c r="BN9" s="8"/>
      <c r="BO9" s="77">
        <f>BG116</f>
        <v>1000000</v>
      </c>
      <c r="BP9" s="79" t="s">
        <v>41</v>
      </c>
      <c r="BQ9" s="42">
        <f>BM118</f>
        <v>52335.712448559701</v>
      </c>
      <c r="BR9" s="65">
        <f t="shared" si="4"/>
        <v>13022800000.000008</v>
      </c>
      <c r="BS9" s="9"/>
    </row>
    <row r="10" spans="1:71" ht="14.25" x14ac:dyDescent="0.45">
      <c r="A10" s="9"/>
      <c r="B10" s="159"/>
      <c r="C10" s="160"/>
      <c r="D10" s="32" t="s">
        <v>60</v>
      </c>
      <c r="E10" s="36">
        <v>0</v>
      </c>
      <c r="F10" s="3"/>
      <c r="G10" s="10"/>
      <c r="H10" s="10"/>
      <c r="I10" s="3"/>
      <c r="J10" s="8"/>
      <c r="K10" s="10"/>
      <c r="L10" s="10"/>
      <c r="M10" s="3"/>
      <c r="N10" s="8"/>
      <c r="O10" s="9"/>
      <c r="P10" s="159"/>
      <c r="Q10" s="160"/>
      <c r="R10" s="32" t="s">
        <v>60</v>
      </c>
      <c r="S10" s="36">
        <f>E10</f>
        <v>0</v>
      </c>
      <c r="T10" s="3"/>
      <c r="U10" s="10"/>
      <c r="V10" s="10"/>
      <c r="W10" s="3"/>
      <c r="X10" s="8"/>
      <c r="Y10" s="10"/>
      <c r="Z10" s="10"/>
      <c r="AA10" s="3"/>
      <c r="AB10" s="8"/>
      <c r="AC10" s="9"/>
      <c r="AD10" s="159"/>
      <c r="AE10" s="160"/>
      <c r="AF10" s="32" t="s">
        <v>60</v>
      </c>
      <c r="AG10" s="36">
        <f>S10</f>
        <v>0</v>
      </c>
      <c r="AH10" s="3"/>
      <c r="AI10" s="10"/>
      <c r="AJ10" s="10"/>
      <c r="AK10" s="3"/>
      <c r="AL10" s="8"/>
      <c r="AM10" s="10"/>
      <c r="AN10" s="10"/>
      <c r="AO10" s="3"/>
      <c r="AP10" s="8"/>
      <c r="AQ10" s="9"/>
      <c r="AR10" s="159"/>
      <c r="AS10" s="160"/>
      <c r="AT10" s="32" t="s">
        <v>60</v>
      </c>
      <c r="AU10" s="36">
        <f>AG10</f>
        <v>0</v>
      </c>
      <c r="AV10" s="3"/>
      <c r="AW10" s="10"/>
      <c r="AX10" s="10"/>
      <c r="AY10" s="3"/>
      <c r="AZ10" s="8"/>
      <c r="BA10" s="10"/>
      <c r="BB10" s="10"/>
      <c r="BC10" s="3"/>
      <c r="BD10" s="8"/>
      <c r="BE10" s="9"/>
      <c r="BF10" s="159"/>
      <c r="BG10" s="160"/>
      <c r="BH10" s="32" t="s">
        <v>60</v>
      </c>
      <c r="BI10" s="36">
        <f>AU10</f>
        <v>0</v>
      </c>
      <c r="BJ10" s="3"/>
      <c r="BK10" s="10"/>
      <c r="BL10" s="10"/>
      <c r="BM10" s="3"/>
      <c r="BN10" s="8"/>
      <c r="BO10" s="10"/>
      <c r="BP10" s="10"/>
      <c r="BQ10" s="3"/>
      <c r="BR10" s="8"/>
      <c r="BS10" s="9"/>
    </row>
    <row r="11" spans="1:71" ht="15" customHeight="1" x14ac:dyDescent="0.45">
      <c r="A11" s="8"/>
      <c r="B11" s="10"/>
      <c r="C11" s="8"/>
      <c r="D11" s="10"/>
      <c r="E11" s="3"/>
      <c r="F11" s="3"/>
      <c r="G11" s="10"/>
      <c r="H11" s="10"/>
      <c r="I11" s="3"/>
      <c r="J11" s="8"/>
      <c r="K11" s="8"/>
      <c r="L11" s="8"/>
      <c r="M11" s="8"/>
      <c r="N11" s="8"/>
      <c r="O11" s="8"/>
      <c r="P11" s="10"/>
      <c r="Q11" s="8"/>
      <c r="R11" s="10"/>
      <c r="S11" s="3"/>
      <c r="T11" s="3"/>
      <c r="U11" s="10"/>
      <c r="V11" s="10"/>
      <c r="W11" s="3"/>
      <c r="X11" s="8"/>
      <c r="Y11" s="8"/>
      <c r="Z11" s="8"/>
      <c r="AA11" s="8"/>
      <c r="AB11" s="8"/>
      <c r="AC11" s="8"/>
      <c r="AD11" s="10"/>
      <c r="AE11" s="8"/>
      <c r="AF11" s="10"/>
      <c r="AG11" s="3"/>
      <c r="AH11" s="3"/>
      <c r="AI11" s="10"/>
      <c r="AJ11" s="10"/>
      <c r="AK11" s="3"/>
      <c r="AL11" s="8"/>
      <c r="AM11" s="8"/>
      <c r="AN11" s="8"/>
      <c r="AO11" s="8"/>
      <c r="AP11" s="8"/>
      <c r="AQ11" s="8"/>
      <c r="AR11" s="10"/>
      <c r="AS11" s="8"/>
      <c r="AT11" s="10"/>
      <c r="AU11" s="3"/>
      <c r="AV11" s="3"/>
      <c r="AW11" s="10"/>
      <c r="AX11" s="10"/>
      <c r="AY11" s="3"/>
      <c r="AZ11" s="8"/>
      <c r="BA11" s="8"/>
      <c r="BB11" s="8"/>
      <c r="BC11" s="8"/>
      <c r="BD11" s="8"/>
      <c r="BE11" s="8"/>
      <c r="BF11" s="10"/>
      <c r="BG11" s="8"/>
      <c r="BH11" s="10"/>
      <c r="BI11" s="3"/>
      <c r="BJ11" s="3"/>
      <c r="BK11" s="10"/>
      <c r="BL11" s="10"/>
      <c r="BM11" s="3"/>
      <c r="BN11" s="8"/>
      <c r="BO11" s="8"/>
      <c r="BP11" s="8"/>
      <c r="BQ11" s="8"/>
      <c r="BR11" s="8"/>
      <c r="BS11" s="8"/>
    </row>
    <row r="12" spans="1:71" ht="14.25" x14ac:dyDescent="0.45">
      <c r="B12" s="161" t="s">
        <v>52</v>
      </c>
      <c r="C12" s="161" t="s">
        <v>50</v>
      </c>
      <c r="D12" s="161" t="s">
        <v>51</v>
      </c>
      <c r="E12" s="163" t="s">
        <v>3</v>
      </c>
      <c r="F12" s="163" t="s">
        <v>4</v>
      </c>
      <c r="G12" s="163" t="s">
        <v>5</v>
      </c>
      <c r="H12" s="163" t="s">
        <v>6</v>
      </c>
      <c r="I12" s="163" t="s">
        <v>7</v>
      </c>
      <c r="J12" s="163" t="s">
        <v>8</v>
      </c>
      <c r="K12" s="163" t="s">
        <v>9</v>
      </c>
      <c r="L12" s="163" t="s">
        <v>10</v>
      </c>
      <c r="M12" s="163" t="s">
        <v>11</v>
      </c>
      <c r="N12" s="163" t="s">
        <v>12</v>
      </c>
      <c r="P12" s="161" t="s">
        <v>52</v>
      </c>
      <c r="Q12" s="161" t="s">
        <v>50</v>
      </c>
      <c r="R12" s="161" t="s">
        <v>51</v>
      </c>
      <c r="S12" s="163" t="s">
        <v>3</v>
      </c>
      <c r="T12" s="163" t="s">
        <v>4</v>
      </c>
      <c r="U12" s="163" t="s">
        <v>5</v>
      </c>
      <c r="V12" s="163" t="s">
        <v>6</v>
      </c>
      <c r="W12" s="163" t="s">
        <v>7</v>
      </c>
      <c r="X12" s="163" t="s">
        <v>8</v>
      </c>
      <c r="Y12" s="163" t="s">
        <v>9</v>
      </c>
      <c r="Z12" s="163" t="s">
        <v>10</v>
      </c>
      <c r="AA12" s="163" t="s">
        <v>11</v>
      </c>
      <c r="AB12" s="163" t="s">
        <v>12</v>
      </c>
      <c r="AD12" s="161" t="s">
        <v>52</v>
      </c>
      <c r="AE12" s="161" t="s">
        <v>50</v>
      </c>
      <c r="AF12" s="161" t="s">
        <v>51</v>
      </c>
      <c r="AG12" s="163" t="s">
        <v>3</v>
      </c>
      <c r="AH12" s="163" t="s">
        <v>4</v>
      </c>
      <c r="AI12" s="163" t="s">
        <v>5</v>
      </c>
      <c r="AJ12" s="163" t="s">
        <v>6</v>
      </c>
      <c r="AK12" s="163" t="s">
        <v>7</v>
      </c>
      <c r="AL12" s="163" t="s">
        <v>8</v>
      </c>
      <c r="AM12" s="163" t="s">
        <v>9</v>
      </c>
      <c r="AN12" s="163" t="s">
        <v>10</v>
      </c>
      <c r="AO12" s="163" t="s">
        <v>11</v>
      </c>
      <c r="AP12" s="163" t="s">
        <v>12</v>
      </c>
      <c r="AR12" s="161" t="s">
        <v>52</v>
      </c>
      <c r="AS12" s="161" t="s">
        <v>50</v>
      </c>
      <c r="AT12" s="161" t="s">
        <v>51</v>
      </c>
      <c r="AU12" s="163" t="s">
        <v>3</v>
      </c>
      <c r="AV12" s="163" t="s">
        <v>4</v>
      </c>
      <c r="AW12" s="163" t="s">
        <v>5</v>
      </c>
      <c r="AX12" s="163" t="s">
        <v>6</v>
      </c>
      <c r="AY12" s="163" t="s">
        <v>7</v>
      </c>
      <c r="AZ12" s="163" t="s">
        <v>8</v>
      </c>
      <c r="BA12" s="163" t="s">
        <v>9</v>
      </c>
      <c r="BB12" s="163" t="s">
        <v>10</v>
      </c>
      <c r="BC12" s="163" t="s">
        <v>11</v>
      </c>
      <c r="BD12" s="163" t="s">
        <v>12</v>
      </c>
      <c r="BF12" s="161" t="s">
        <v>52</v>
      </c>
      <c r="BG12" s="161" t="s">
        <v>50</v>
      </c>
      <c r="BH12" s="161" t="s">
        <v>51</v>
      </c>
      <c r="BI12" s="163" t="s">
        <v>3</v>
      </c>
      <c r="BJ12" s="163" t="s">
        <v>4</v>
      </c>
      <c r="BK12" s="163" t="s">
        <v>5</v>
      </c>
      <c r="BL12" s="163" t="s">
        <v>6</v>
      </c>
      <c r="BM12" s="163" t="s">
        <v>7</v>
      </c>
      <c r="BN12" s="163" t="s">
        <v>8</v>
      </c>
      <c r="BO12" s="163" t="s">
        <v>9</v>
      </c>
      <c r="BP12" s="163" t="s">
        <v>10</v>
      </c>
      <c r="BQ12" s="163" t="s">
        <v>11</v>
      </c>
      <c r="BR12" s="163" t="s">
        <v>12</v>
      </c>
    </row>
    <row r="13" spans="1:71" ht="14.25" x14ac:dyDescent="0.45">
      <c r="B13" s="162"/>
      <c r="C13" s="162"/>
      <c r="D13" s="162"/>
      <c r="E13" s="164"/>
      <c r="F13" s="164"/>
      <c r="G13" s="164"/>
      <c r="H13" s="164"/>
      <c r="I13" s="164"/>
      <c r="J13" s="164"/>
      <c r="K13" s="164"/>
      <c r="L13" s="164"/>
      <c r="M13" s="164"/>
      <c r="N13" s="164"/>
      <c r="P13" s="162"/>
      <c r="Q13" s="162"/>
      <c r="R13" s="162"/>
      <c r="S13" s="164"/>
      <c r="T13" s="164"/>
      <c r="U13" s="164"/>
      <c r="V13" s="164"/>
      <c r="W13" s="164"/>
      <c r="X13" s="164"/>
      <c r="Y13" s="164"/>
      <c r="Z13" s="164"/>
      <c r="AA13" s="164"/>
      <c r="AB13" s="164"/>
      <c r="AD13" s="162"/>
      <c r="AE13" s="162"/>
      <c r="AF13" s="162"/>
      <c r="AG13" s="164"/>
      <c r="AH13" s="164"/>
      <c r="AI13" s="164"/>
      <c r="AJ13" s="164"/>
      <c r="AK13" s="164"/>
      <c r="AL13" s="164"/>
      <c r="AM13" s="164"/>
      <c r="AN13" s="164"/>
      <c r="AO13" s="164"/>
      <c r="AP13" s="164"/>
      <c r="AR13" s="162"/>
      <c r="AS13" s="162"/>
      <c r="AT13" s="162"/>
      <c r="AU13" s="164"/>
      <c r="AV13" s="164"/>
      <c r="AW13" s="164"/>
      <c r="AX13" s="164"/>
      <c r="AY13" s="164"/>
      <c r="AZ13" s="164"/>
      <c r="BA13" s="164"/>
      <c r="BB13" s="164"/>
      <c r="BC13" s="164"/>
      <c r="BD13" s="164"/>
      <c r="BF13" s="162"/>
      <c r="BG13" s="162"/>
      <c r="BH13" s="162"/>
      <c r="BI13" s="164"/>
      <c r="BJ13" s="164"/>
      <c r="BK13" s="164"/>
      <c r="BL13" s="164"/>
      <c r="BM13" s="164"/>
      <c r="BN13" s="164"/>
      <c r="BO13" s="164"/>
      <c r="BP13" s="164"/>
      <c r="BQ13" s="164"/>
      <c r="BR13" s="164"/>
    </row>
    <row r="14" spans="1:71" ht="14.25" x14ac:dyDescent="0.45">
      <c r="B14" s="172" t="s">
        <v>20</v>
      </c>
      <c r="C14" s="172" t="s">
        <v>33</v>
      </c>
      <c r="D14" s="19" t="s">
        <v>48</v>
      </c>
      <c r="E14" s="21">
        <f>($E$4 * $E$6) + $E$4</f>
        <v>120000</v>
      </c>
      <c r="F14" s="21">
        <f t="shared" ref="F14:N14" si="5">(E14 * $E$6) + E14</f>
        <v>144000</v>
      </c>
      <c r="G14" s="21">
        <f>(F14 * $E$6) + F14</f>
        <v>172800</v>
      </c>
      <c r="H14" s="21">
        <f t="shared" si="5"/>
        <v>207360</v>
      </c>
      <c r="I14" s="21">
        <f t="shared" si="5"/>
        <v>248832</v>
      </c>
      <c r="J14" s="21">
        <f>(I14 * $E$6) + I14</f>
        <v>298598.40000000002</v>
      </c>
      <c r="K14" s="21">
        <f t="shared" si="5"/>
        <v>358318.08000000002</v>
      </c>
      <c r="L14" s="21">
        <f t="shared" si="5"/>
        <v>429981.696</v>
      </c>
      <c r="M14" s="21">
        <f t="shared" si="5"/>
        <v>515978.03519999998</v>
      </c>
      <c r="N14" s="21">
        <f t="shared" si="5"/>
        <v>619173.64223999996</v>
      </c>
      <c r="P14" s="172" t="s">
        <v>20</v>
      </c>
      <c r="Q14" s="172" t="s">
        <v>33</v>
      </c>
      <c r="R14" s="19" t="s">
        <v>48</v>
      </c>
      <c r="S14" s="21">
        <f>($E$4 * $E$6) + $E$4</f>
        <v>120000</v>
      </c>
      <c r="T14" s="21">
        <f t="shared" ref="T14:AB14" si="6">(S14 * $E$6) + S14</f>
        <v>144000</v>
      </c>
      <c r="U14" s="21">
        <f>(T14 * $E$6) + T14</f>
        <v>172800</v>
      </c>
      <c r="V14" s="21">
        <f t="shared" si="6"/>
        <v>207360</v>
      </c>
      <c r="W14" s="21">
        <f t="shared" si="6"/>
        <v>248832</v>
      </c>
      <c r="X14" s="21">
        <f>(W14 * $E$6) + W14</f>
        <v>298598.40000000002</v>
      </c>
      <c r="Y14" s="21">
        <f t="shared" si="6"/>
        <v>358318.08000000002</v>
      </c>
      <c r="Z14" s="21">
        <f t="shared" si="6"/>
        <v>429981.696</v>
      </c>
      <c r="AA14" s="21">
        <f t="shared" si="6"/>
        <v>515978.03519999998</v>
      </c>
      <c r="AB14" s="21">
        <f t="shared" si="6"/>
        <v>619173.64223999996</v>
      </c>
      <c r="AD14" s="172" t="s">
        <v>20</v>
      </c>
      <c r="AE14" s="172" t="s">
        <v>33</v>
      </c>
      <c r="AF14" s="19" t="s">
        <v>48</v>
      </c>
      <c r="AG14" s="21">
        <f>($E$4 * $E$6) + $E$4</f>
        <v>120000</v>
      </c>
      <c r="AH14" s="21">
        <f t="shared" ref="AH14:AP14" si="7">(AG14 * $E$6) + AG14</f>
        <v>144000</v>
      </c>
      <c r="AI14" s="21">
        <f>(AH14 * $E$6) + AH14</f>
        <v>172800</v>
      </c>
      <c r="AJ14" s="21">
        <f t="shared" si="7"/>
        <v>207360</v>
      </c>
      <c r="AK14" s="21">
        <f t="shared" si="7"/>
        <v>248832</v>
      </c>
      <c r="AL14" s="21">
        <f>(AK14 * $E$6) + AK14</f>
        <v>298598.40000000002</v>
      </c>
      <c r="AM14" s="21">
        <f t="shared" si="7"/>
        <v>358318.08000000002</v>
      </c>
      <c r="AN14" s="21">
        <f t="shared" si="7"/>
        <v>429981.696</v>
      </c>
      <c r="AO14" s="21">
        <f t="shared" si="7"/>
        <v>515978.03519999998</v>
      </c>
      <c r="AP14" s="21">
        <f t="shared" si="7"/>
        <v>619173.64223999996</v>
      </c>
      <c r="AR14" s="172" t="s">
        <v>20</v>
      </c>
      <c r="AS14" s="172" t="s">
        <v>33</v>
      </c>
      <c r="AT14" s="19" t="s">
        <v>48</v>
      </c>
      <c r="AU14" s="21">
        <f>($E$4 * $E$6) + $E$4</f>
        <v>120000</v>
      </c>
      <c r="AV14" s="21">
        <f t="shared" ref="AV14:BD14" si="8">(AU14 * $E$6) + AU14</f>
        <v>144000</v>
      </c>
      <c r="AW14" s="21">
        <f>(AV14 * $E$6) + AV14</f>
        <v>172800</v>
      </c>
      <c r="AX14" s="21">
        <f t="shared" si="8"/>
        <v>207360</v>
      </c>
      <c r="AY14" s="21">
        <f t="shared" si="8"/>
        <v>248832</v>
      </c>
      <c r="AZ14" s="21">
        <f>(AY14 * $E$6) + AY14</f>
        <v>298598.40000000002</v>
      </c>
      <c r="BA14" s="21">
        <f t="shared" si="8"/>
        <v>358318.08000000002</v>
      </c>
      <c r="BB14" s="21">
        <f t="shared" si="8"/>
        <v>429981.696</v>
      </c>
      <c r="BC14" s="21">
        <f t="shared" si="8"/>
        <v>515978.03519999998</v>
      </c>
      <c r="BD14" s="21">
        <f t="shared" si="8"/>
        <v>619173.64223999996</v>
      </c>
      <c r="BF14" s="172" t="s">
        <v>20</v>
      </c>
      <c r="BG14" s="172" t="s">
        <v>33</v>
      </c>
      <c r="BH14" s="19" t="s">
        <v>48</v>
      </c>
      <c r="BI14" s="21">
        <f>($E$4 * $E$6) + $E$4</f>
        <v>120000</v>
      </c>
      <c r="BJ14" s="21">
        <f t="shared" ref="BJ14:BR14" si="9">(BI14 * $E$6) + BI14</f>
        <v>144000</v>
      </c>
      <c r="BK14" s="21">
        <f>(BJ14 * $E$6) + BJ14</f>
        <v>172800</v>
      </c>
      <c r="BL14" s="21">
        <f t="shared" si="9"/>
        <v>207360</v>
      </c>
      <c r="BM14" s="21">
        <f t="shared" si="9"/>
        <v>248832</v>
      </c>
      <c r="BN14" s="21">
        <f>(BM14 * $E$6) + BM14</f>
        <v>298598.40000000002</v>
      </c>
      <c r="BO14" s="21">
        <f t="shared" si="9"/>
        <v>358318.08000000002</v>
      </c>
      <c r="BP14" s="21">
        <f t="shared" si="9"/>
        <v>429981.696</v>
      </c>
      <c r="BQ14" s="21">
        <f t="shared" si="9"/>
        <v>515978.03519999998</v>
      </c>
      <c r="BR14" s="21">
        <f t="shared" si="9"/>
        <v>619173.64223999996</v>
      </c>
    </row>
    <row r="15" spans="1:71" ht="14.25" x14ac:dyDescent="0.45">
      <c r="B15" s="174"/>
      <c r="C15" s="174"/>
      <c r="D15" s="19" t="s">
        <v>49</v>
      </c>
      <c r="E15" s="25">
        <f>E14*21000000</f>
        <v>2520000000000</v>
      </c>
      <c r="F15" s="25">
        <f t="shared" ref="F15:N15" si="10">F14*21000000</f>
        <v>3024000000000</v>
      </c>
      <c r="G15" s="25">
        <f t="shared" si="10"/>
        <v>3628800000000</v>
      </c>
      <c r="H15" s="25">
        <f t="shared" si="10"/>
        <v>4354560000000</v>
      </c>
      <c r="I15" s="25">
        <f t="shared" si="10"/>
        <v>5225472000000</v>
      </c>
      <c r="J15" s="25">
        <f t="shared" si="10"/>
        <v>6270566400000.001</v>
      </c>
      <c r="K15" s="25">
        <f t="shared" si="10"/>
        <v>7524679680000</v>
      </c>
      <c r="L15" s="25">
        <f t="shared" si="10"/>
        <v>9029615616000</v>
      </c>
      <c r="M15" s="25">
        <f t="shared" si="10"/>
        <v>10835538739200</v>
      </c>
      <c r="N15" s="25">
        <f t="shared" si="10"/>
        <v>13002646487040</v>
      </c>
      <c r="P15" s="174"/>
      <c r="Q15" s="174"/>
      <c r="R15" s="19" t="s">
        <v>49</v>
      </c>
      <c r="S15" s="25">
        <f>S14*21000000</f>
        <v>2520000000000</v>
      </c>
      <c r="T15" s="25">
        <f t="shared" ref="T15:AB15" si="11">T14*21000000</f>
        <v>3024000000000</v>
      </c>
      <c r="U15" s="25">
        <f t="shared" si="11"/>
        <v>3628800000000</v>
      </c>
      <c r="V15" s="25">
        <f t="shared" si="11"/>
        <v>4354560000000</v>
      </c>
      <c r="W15" s="25">
        <f t="shared" si="11"/>
        <v>5225472000000</v>
      </c>
      <c r="X15" s="25">
        <f t="shared" si="11"/>
        <v>6270566400000.001</v>
      </c>
      <c r="Y15" s="25">
        <f t="shared" si="11"/>
        <v>7524679680000</v>
      </c>
      <c r="Z15" s="25">
        <f t="shared" si="11"/>
        <v>9029615616000</v>
      </c>
      <c r="AA15" s="25">
        <f t="shared" si="11"/>
        <v>10835538739200</v>
      </c>
      <c r="AB15" s="25">
        <f t="shared" si="11"/>
        <v>13002646487040</v>
      </c>
      <c r="AD15" s="174"/>
      <c r="AE15" s="174"/>
      <c r="AF15" s="19" t="s">
        <v>49</v>
      </c>
      <c r="AG15" s="25">
        <f>AG14*21000000</f>
        <v>2520000000000</v>
      </c>
      <c r="AH15" s="25">
        <f t="shared" ref="AH15:AP15" si="12">AH14*21000000</f>
        <v>3024000000000</v>
      </c>
      <c r="AI15" s="25">
        <f t="shared" si="12"/>
        <v>3628800000000</v>
      </c>
      <c r="AJ15" s="25">
        <f t="shared" si="12"/>
        <v>4354560000000</v>
      </c>
      <c r="AK15" s="25">
        <f t="shared" si="12"/>
        <v>5225472000000</v>
      </c>
      <c r="AL15" s="25">
        <f t="shared" si="12"/>
        <v>6270566400000.001</v>
      </c>
      <c r="AM15" s="25">
        <f t="shared" si="12"/>
        <v>7524679680000</v>
      </c>
      <c r="AN15" s="25">
        <f t="shared" si="12"/>
        <v>9029615616000</v>
      </c>
      <c r="AO15" s="25">
        <f t="shared" si="12"/>
        <v>10835538739200</v>
      </c>
      <c r="AP15" s="25">
        <f t="shared" si="12"/>
        <v>13002646487040</v>
      </c>
      <c r="AR15" s="174"/>
      <c r="AS15" s="174"/>
      <c r="AT15" s="19" t="s">
        <v>49</v>
      </c>
      <c r="AU15" s="25">
        <f>AU14*21000000</f>
        <v>2520000000000</v>
      </c>
      <c r="AV15" s="25">
        <f t="shared" ref="AV15:BD15" si="13">AV14*21000000</f>
        <v>3024000000000</v>
      </c>
      <c r="AW15" s="25">
        <f t="shared" si="13"/>
        <v>3628800000000</v>
      </c>
      <c r="AX15" s="25">
        <f t="shared" si="13"/>
        <v>4354560000000</v>
      </c>
      <c r="AY15" s="25">
        <f t="shared" si="13"/>
        <v>5225472000000</v>
      </c>
      <c r="AZ15" s="25">
        <f t="shared" si="13"/>
        <v>6270566400000.001</v>
      </c>
      <c r="BA15" s="25">
        <f t="shared" si="13"/>
        <v>7524679680000</v>
      </c>
      <c r="BB15" s="25">
        <f t="shared" si="13"/>
        <v>9029615616000</v>
      </c>
      <c r="BC15" s="25">
        <f t="shared" si="13"/>
        <v>10835538739200</v>
      </c>
      <c r="BD15" s="25">
        <f t="shared" si="13"/>
        <v>13002646487040</v>
      </c>
      <c r="BF15" s="174"/>
      <c r="BG15" s="174"/>
      <c r="BH15" s="19" t="s">
        <v>49</v>
      </c>
      <c r="BI15" s="25">
        <f>BI14*21000000</f>
        <v>2520000000000</v>
      </c>
      <c r="BJ15" s="25">
        <f t="shared" ref="BJ15:BR15" si="14">BJ14*21000000</f>
        <v>3024000000000</v>
      </c>
      <c r="BK15" s="25">
        <f t="shared" si="14"/>
        <v>3628800000000</v>
      </c>
      <c r="BL15" s="25">
        <f t="shared" si="14"/>
        <v>4354560000000</v>
      </c>
      <c r="BM15" s="25">
        <f t="shared" si="14"/>
        <v>5225472000000</v>
      </c>
      <c r="BN15" s="25">
        <f t="shared" si="14"/>
        <v>6270566400000.001</v>
      </c>
      <c r="BO15" s="25">
        <f t="shared" si="14"/>
        <v>7524679680000</v>
      </c>
      <c r="BP15" s="25">
        <f t="shared" si="14"/>
        <v>9029615616000</v>
      </c>
      <c r="BQ15" s="25">
        <f t="shared" si="14"/>
        <v>10835538739200</v>
      </c>
      <c r="BR15" s="25">
        <f t="shared" si="14"/>
        <v>13002646487040</v>
      </c>
    </row>
    <row r="16" spans="1:71" ht="14.25" x14ac:dyDescent="0.45">
      <c r="B16" s="172" t="s">
        <v>16</v>
      </c>
      <c r="C16" s="175" t="s">
        <v>32</v>
      </c>
      <c r="D16" s="19" t="s">
        <v>160</v>
      </c>
      <c r="E16" s="26">
        <f t="shared" ref="E16:N16" si="15">(E14-$E4)/E14</f>
        <v>0.16666666666666666</v>
      </c>
      <c r="F16" s="26">
        <f t="shared" si="15"/>
        <v>0.30555555555555558</v>
      </c>
      <c r="G16" s="26">
        <f t="shared" si="15"/>
        <v>0.42129629629629628</v>
      </c>
      <c r="H16" s="26">
        <f t="shared" si="15"/>
        <v>0.51774691358024694</v>
      </c>
      <c r="I16" s="26">
        <f t="shared" si="15"/>
        <v>0.5981224279835391</v>
      </c>
      <c r="J16" s="26">
        <f t="shared" si="15"/>
        <v>0.66510202331961599</v>
      </c>
      <c r="K16" s="26">
        <f t="shared" si="15"/>
        <v>0.72091835276634664</v>
      </c>
      <c r="L16" s="26">
        <f t="shared" si="15"/>
        <v>0.76743196063862218</v>
      </c>
      <c r="M16" s="26">
        <f t="shared" si="15"/>
        <v>0.80619330053218508</v>
      </c>
      <c r="N16" s="26">
        <f t="shared" si="15"/>
        <v>0.83849441711015427</v>
      </c>
      <c r="P16" s="172" t="s">
        <v>16</v>
      </c>
      <c r="Q16" s="175" t="s">
        <v>32</v>
      </c>
      <c r="R16" s="19" t="s">
        <v>160</v>
      </c>
      <c r="S16" s="26">
        <f t="shared" ref="S16:AB16" si="16">(S14-$E4)/S14</f>
        <v>0.16666666666666666</v>
      </c>
      <c r="T16" s="26">
        <f t="shared" si="16"/>
        <v>0.30555555555555558</v>
      </c>
      <c r="U16" s="26">
        <f t="shared" si="16"/>
        <v>0.42129629629629628</v>
      </c>
      <c r="V16" s="26">
        <f t="shared" si="16"/>
        <v>0.51774691358024694</v>
      </c>
      <c r="W16" s="26">
        <f t="shared" si="16"/>
        <v>0.5981224279835391</v>
      </c>
      <c r="X16" s="26">
        <f t="shared" si="16"/>
        <v>0.66510202331961599</v>
      </c>
      <c r="Y16" s="26">
        <f t="shared" si="16"/>
        <v>0.72091835276634664</v>
      </c>
      <c r="Z16" s="26">
        <f t="shared" si="16"/>
        <v>0.76743196063862218</v>
      </c>
      <c r="AA16" s="26">
        <f t="shared" si="16"/>
        <v>0.80619330053218508</v>
      </c>
      <c r="AB16" s="26">
        <f t="shared" si="16"/>
        <v>0.83849441711015427</v>
      </c>
      <c r="AD16" s="172" t="s">
        <v>16</v>
      </c>
      <c r="AE16" s="175" t="s">
        <v>32</v>
      </c>
      <c r="AF16" s="19" t="s">
        <v>160</v>
      </c>
      <c r="AG16" s="26">
        <f t="shared" ref="AG16:AP16" si="17">(AG14-$E4)/AG14</f>
        <v>0.16666666666666666</v>
      </c>
      <c r="AH16" s="26">
        <f t="shared" si="17"/>
        <v>0.30555555555555558</v>
      </c>
      <c r="AI16" s="26">
        <f t="shared" si="17"/>
        <v>0.42129629629629628</v>
      </c>
      <c r="AJ16" s="26">
        <f t="shared" si="17"/>
        <v>0.51774691358024694</v>
      </c>
      <c r="AK16" s="26">
        <f t="shared" si="17"/>
        <v>0.5981224279835391</v>
      </c>
      <c r="AL16" s="26">
        <f t="shared" si="17"/>
        <v>0.66510202331961599</v>
      </c>
      <c r="AM16" s="26">
        <f t="shared" si="17"/>
        <v>0.72091835276634664</v>
      </c>
      <c r="AN16" s="26">
        <f t="shared" si="17"/>
        <v>0.76743196063862218</v>
      </c>
      <c r="AO16" s="26">
        <f t="shared" si="17"/>
        <v>0.80619330053218508</v>
      </c>
      <c r="AP16" s="26">
        <f t="shared" si="17"/>
        <v>0.83849441711015427</v>
      </c>
      <c r="AR16" s="172" t="s">
        <v>16</v>
      </c>
      <c r="AS16" s="175" t="s">
        <v>32</v>
      </c>
      <c r="AT16" s="19" t="s">
        <v>160</v>
      </c>
      <c r="AU16" s="26">
        <f t="shared" ref="AU16:BD16" si="18">(AU14-$E4)/AU14</f>
        <v>0.16666666666666666</v>
      </c>
      <c r="AV16" s="26">
        <f t="shared" si="18"/>
        <v>0.30555555555555558</v>
      </c>
      <c r="AW16" s="26">
        <f t="shared" si="18"/>
        <v>0.42129629629629628</v>
      </c>
      <c r="AX16" s="26">
        <f t="shared" si="18"/>
        <v>0.51774691358024694</v>
      </c>
      <c r="AY16" s="26">
        <f t="shared" si="18"/>
        <v>0.5981224279835391</v>
      </c>
      <c r="AZ16" s="26">
        <f t="shared" si="18"/>
        <v>0.66510202331961599</v>
      </c>
      <c r="BA16" s="26">
        <f t="shared" si="18"/>
        <v>0.72091835276634664</v>
      </c>
      <c r="BB16" s="26">
        <f t="shared" si="18"/>
        <v>0.76743196063862218</v>
      </c>
      <c r="BC16" s="26">
        <f t="shared" si="18"/>
        <v>0.80619330053218508</v>
      </c>
      <c r="BD16" s="26">
        <f t="shared" si="18"/>
        <v>0.83849441711015427</v>
      </c>
      <c r="BF16" s="172" t="s">
        <v>16</v>
      </c>
      <c r="BG16" s="175" t="s">
        <v>32</v>
      </c>
      <c r="BH16" s="19" t="s">
        <v>160</v>
      </c>
      <c r="BI16" s="26">
        <f t="shared" ref="BI16:BR16" si="19">(BI14-$E4)/BI14</f>
        <v>0.16666666666666666</v>
      </c>
      <c r="BJ16" s="26">
        <f t="shared" si="19"/>
        <v>0.30555555555555558</v>
      </c>
      <c r="BK16" s="26">
        <f t="shared" si="19"/>
        <v>0.42129629629629628</v>
      </c>
      <c r="BL16" s="26">
        <f t="shared" si="19"/>
        <v>0.51774691358024694</v>
      </c>
      <c r="BM16" s="26">
        <f t="shared" si="19"/>
        <v>0.5981224279835391</v>
      </c>
      <c r="BN16" s="26">
        <f t="shared" si="19"/>
        <v>0.66510202331961599</v>
      </c>
      <c r="BO16" s="26">
        <f t="shared" si="19"/>
        <v>0.72091835276634664</v>
      </c>
      <c r="BP16" s="26">
        <f t="shared" si="19"/>
        <v>0.76743196063862218</v>
      </c>
      <c r="BQ16" s="26">
        <f t="shared" si="19"/>
        <v>0.80619330053218508</v>
      </c>
      <c r="BR16" s="26">
        <f t="shared" si="19"/>
        <v>0.83849441711015427</v>
      </c>
    </row>
    <row r="17" spans="1:71" ht="14.25" x14ac:dyDescent="0.45">
      <c r="B17" s="173"/>
      <c r="C17" s="176"/>
      <c r="D17" s="19" t="s">
        <v>159</v>
      </c>
      <c r="E17" s="26">
        <f>1-E16</f>
        <v>0.83333333333333337</v>
      </c>
      <c r="F17" s="26">
        <f t="shared" ref="F17:N17" si="20">1-F16</f>
        <v>0.69444444444444442</v>
      </c>
      <c r="G17" s="26">
        <f t="shared" si="20"/>
        <v>0.57870370370370372</v>
      </c>
      <c r="H17" s="26">
        <f t="shared" si="20"/>
        <v>0.48225308641975306</v>
      </c>
      <c r="I17" s="26">
        <f t="shared" si="20"/>
        <v>0.4018775720164609</v>
      </c>
      <c r="J17" s="26">
        <f t="shared" si="20"/>
        <v>0.33489797668038401</v>
      </c>
      <c r="K17" s="26">
        <f t="shared" si="20"/>
        <v>0.27908164723365336</v>
      </c>
      <c r="L17" s="26">
        <f t="shared" si="20"/>
        <v>0.23256803936137782</v>
      </c>
      <c r="M17" s="26">
        <f t="shared" si="20"/>
        <v>0.19380669946781492</v>
      </c>
      <c r="N17" s="26">
        <f t="shared" si="20"/>
        <v>0.16150558288984573</v>
      </c>
      <c r="P17" s="173"/>
      <c r="Q17" s="176"/>
      <c r="R17" s="19" t="s">
        <v>159</v>
      </c>
      <c r="S17" s="26">
        <f>1-S16</f>
        <v>0.83333333333333337</v>
      </c>
      <c r="T17" s="26">
        <f t="shared" ref="T17:AB17" si="21">1-T16</f>
        <v>0.69444444444444442</v>
      </c>
      <c r="U17" s="26">
        <f t="shared" si="21"/>
        <v>0.57870370370370372</v>
      </c>
      <c r="V17" s="26">
        <f t="shared" si="21"/>
        <v>0.48225308641975306</v>
      </c>
      <c r="W17" s="26">
        <f t="shared" si="21"/>
        <v>0.4018775720164609</v>
      </c>
      <c r="X17" s="26">
        <f t="shared" si="21"/>
        <v>0.33489797668038401</v>
      </c>
      <c r="Y17" s="26">
        <f t="shared" si="21"/>
        <v>0.27908164723365336</v>
      </c>
      <c r="Z17" s="26">
        <f t="shared" si="21"/>
        <v>0.23256803936137782</v>
      </c>
      <c r="AA17" s="26">
        <f t="shared" si="21"/>
        <v>0.19380669946781492</v>
      </c>
      <c r="AB17" s="26">
        <f t="shared" si="21"/>
        <v>0.16150558288984573</v>
      </c>
      <c r="AD17" s="173"/>
      <c r="AE17" s="176"/>
      <c r="AF17" s="19" t="s">
        <v>159</v>
      </c>
      <c r="AG17" s="26">
        <f>1-AG16</f>
        <v>0.83333333333333337</v>
      </c>
      <c r="AH17" s="26">
        <f t="shared" ref="AH17:AP17" si="22">1-AH16</f>
        <v>0.69444444444444442</v>
      </c>
      <c r="AI17" s="26">
        <f t="shared" si="22"/>
        <v>0.57870370370370372</v>
      </c>
      <c r="AJ17" s="26">
        <f t="shared" si="22"/>
        <v>0.48225308641975306</v>
      </c>
      <c r="AK17" s="26">
        <f t="shared" si="22"/>
        <v>0.4018775720164609</v>
      </c>
      <c r="AL17" s="26">
        <f t="shared" si="22"/>
        <v>0.33489797668038401</v>
      </c>
      <c r="AM17" s="26">
        <f t="shared" si="22"/>
        <v>0.27908164723365336</v>
      </c>
      <c r="AN17" s="26">
        <f t="shared" si="22"/>
        <v>0.23256803936137782</v>
      </c>
      <c r="AO17" s="26">
        <f t="shared" si="22"/>
        <v>0.19380669946781492</v>
      </c>
      <c r="AP17" s="26">
        <f t="shared" si="22"/>
        <v>0.16150558288984573</v>
      </c>
      <c r="AR17" s="173"/>
      <c r="AS17" s="176"/>
      <c r="AT17" s="19" t="s">
        <v>159</v>
      </c>
      <c r="AU17" s="26">
        <f>1-AU16</f>
        <v>0.83333333333333337</v>
      </c>
      <c r="AV17" s="26">
        <f t="shared" ref="AV17:BD17" si="23">1-AV16</f>
        <v>0.69444444444444442</v>
      </c>
      <c r="AW17" s="26">
        <f t="shared" si="23"/>
        <v>0.57870370370370372</v>
      </c>
      <c r="AX17" s="26">
        <f t="shared" si="23"/>
        <v>0.48225308641975306</v>
      </c>
      <c r="AY17" s="26">
        <f t="shared" si="23"/>
        <v>0.4018775720164609</v>
      </c>
      <c r="AZ17" s="26">
        <f t="shared" si="23"/>
        <v>0.33489797668038401</v>
      </c>
      <c r="BA17" s="26">
        <f t="shared" si="23"/>
        <v>0.27908164723365336</v>
      </c>
      <c r="BB17" s="26">
        <f t="shared" si="23"/>
        <v>0.23256803936137782</v>
      </c>
      <c r="BC17" s="26">
        <f t="shared" si="23"/>
        <v>0.19380669946781492</v>
      </c>
      <c r="BD17" s="26">
        <f t="shared" si="23"/>
        <v>0.16150558288984573</v>
      </c>
      <c r="BF17" s="173"/>
      <c r="BG17" s="176"/>
      <c r="BH17" s="19" t="s">
        <v>159</v>
      </c>
      <c r="BI17" s="26">
        <f>1-BI16</f>
        <v>0.83333333333333337</v>
      </c>
      <c r="BJ17" s="26">
        <f t="shared" ref="BJ17:BR17" si="24">1-BJ16</f>
        <v>0.69444444444444442</v>
      </c>
      <c r="BK17" s="26">
        <f t="shared" si="24"/>
        <v>0.57870370370370372</v>
      </c>
      <c r="BL17" s="26">
        <f t="shared" si="24"/>
        <v>0.48225308641975306</v>
      </c>
      <c r="BM17" s="26">
        <f t="shared" si="24"/>
        <v>0.4018775720164609</v>
      </c>
      <c r="BN17" s="26">
        <f t="shared" si="24"/>
        <v>0.33489797668038401</v>
      </c>
      <c r="BO17" s="26">
        <f t="shared" si="24"/>
        <v>0.27908164723365336</v>
      </c>
      <c r="BP17" s="26">
        <f t="shared" si="24"/>
        <v>0.23256803936137782</v>
      </c>
      <c r="BQ17" s="26">
        <f t="shared" si="24"/>
        <v>0.19380669946781492</v>
      </c>
      <c r="BR17" s="26">
        <f t="shared" si="24"/>
        <v>0.16150558288984573</v>
      </c>
    </row>
    <row r="18" spans="1:71" ht="14.25" x14ac:dyDescent="0.45">
      <c r="B18" s="173"/>
      <c r="C18" s="176"/>
      <c r="D18" s="19" t="s">
        <v>158</v>
      </c>
      <c r="E18" s="80">
        <f>E16</f>
        <v>0.16666666666666666</v>
      </c>
      <c r="F18" s="80">
        <f t="shared" ref="F18:N18" si="25">F16-E16</f>
        <v>0.13888888888888892</v>
      </c>
      <c r="G18" s="80">
        <f>G16-F16</f>
        <v>0.1157407407407407</v>
      </c>
      <c r="H18" s="80">
        <f t="shared" si="25"/>
        <v>9.6450617283950657E-2</v>
      </c>
      <c r="I18" s="80">
        <f t="shared" si="25"/>
        <v>8.0375514403292159E-2</v>
      </c>
      <c r="J18" s="80">
        <f>J16-I16</f>
        <v>6.6979595336076891E-2</v>
      </c>
      <c r="K18" s="80">
        <f t="shared" si="25"/>
        <v>5.581632944673065E-2</v>
      </c>
      <c r="L18" s="80">
        <f t="shared" si="25"/>
        <v>4.6513607872275542E-2</v>
      </c>
      <c r="M18" s="80">
        <f t="shared" si="25"/>
        <v>3.8761339893562896E-2</v>
      </c>
      <c r="N18" s="80">
        <f t="shared" si="25"/>
        <v>3.2301116577969191E-2</v>
      </c>
      <c r="P18" s="173"/>
      <c r="Q18" s="176"/>
      <c r="R18" s="19" t="s">
        <v>158</v>
      </c>
      <c r="S18" s="80">
        <f>S16</f>
        <v>0.16666666666666666</v>
      </c>
      <c r="T18" s="80">
        <f t="shared" ref="T18:AB18" si="26">T16-S16</f>
        <v>0.13888888888888892</v>
      </c>
      <c r="U18" s="80">
        <f>U16-T16</f>
        <v>0.1157407407407407</v>
      </c>
      <c r="V18" s="80">
        <f t="shared" si="26"/>
        <v>9.6450617283950657E-2</v>
      </c>
      <c r="W18" s="80">
        <f t="shared" si="26"/>
        <v>8.0375514403292159E-2</v>
      </c>
      <c r="X18" s="80">
        <f>X16-W16</f>
        <v>6.6979595336076891E-2</v>
      </c>
      <c r="Y18" s="80">
        <f t="shared" si="26"/>
        <v>5.581632944673065E-2</v>
      </c>
      <c r="Z18" s="80">
        <f t="shared" si="26"/>
        <v>4.6513607872275542E-2</v>
      </c>
      <c r="AA18" s="80">
        <f t="shared" si="26"/>
        <v>3.8761339893562896E-2</v>
      </c>
      <c r="AB18" s="80">
        <f t="shared" si="26"/>
        <v>3.2301116577969191E-2</v>
      </c>
      <c r="AD18" s="173"/>
      <c r="AE18" s="176"/>
      <c r="AF18" s="19" t="s">
        <v>158</v>
      </c>
      <c r="AG18" s="80">
        <f>AG16</f>
        <v>0.16666666666666666</v>
      </c>
      <c r="AH18" s="80">
        <f t="shared" ref="AH18:AP18" si="27">AH16-AG16</f>
        <v>0.13888888888888892</v>
      </c>
      <c r="AI18" s="80">
        <f>AI16-AH16</f>
        <v>0.1157407407407407</v>
      </c>
      <c r="AJ18" s="80">
        <f t="shared" si="27"/>
        <v>9.6450617283950657E-2</v>
      </c>
      <c r="AK18" s="80">
        <f t="shared" si="27"/>
        <v>8.0375514403292159E-2</v>
      </c>
      <c r="AL18" s="80">
        <f>AL16-AK16</f>
        <v>6.6979595336076891E-2</v>
      </c>
      <c r="AM18" s="80">
        <f t="shared" si="27"/>
        <v>5.581632944673065E-2</v>
      </c>
      <c r="AN18" s="80">
        <f t="shared" si="27"/>
        <v>4.6513607872275542E-2</v>
      </c>
      <c r="AO18" s="80">
        <f t="shared" si="27"/>
        <v>3.8761339893562896E-2</v>
      </c>
      <c r="AP18" s="80">
        <f t="shared" si="27"/>
        <v>3.2301116577969191E-2</v>
      </c>
      <c r="AR18" s="173"/>
      <c r="AS18" s="176"/>
      <c r="AT18" s="19" t="s">
        <v>158</v>
      </c>
      <c r="AU18" s="80">
        <f>AU16</f>
        <v>0.16666666666666666</v>
      </c>
      <c r="AV18" s="80">
        <f t="shared" ref="AV18:BD18" si="28">AV16-AU16</f>
        <v>0.13888888888888892</v>
      </c>
      <c r="AW18" s="80">
        <f>AW16-AV16</f>
        <v>0.1157407407407407</v>
      </c>
      <c r="AX18" s="80">
        <f t="shared" si="28"/>
        <v>9.6450617283950657E-2</v>
      </c>
      <c r="AY18" s="80">
        <f t="shared" si="28"/>
        <v>8.0375514403292159E-2</v>
      </c>
      <c r="AZ18" s="80">
        <f>AZ16-AY16</f>
        <v>6.6979595336076891E-2</v>
      </c>
      <c r="BA18" s="80">
        <f t="shared" si="28"/>
        <v>5.581632944673065E-2</v>
      </c>
      <c r="BB18" s="80">
        <f t="shared" si="28"/>
        <v>4.6513607872275542E-2</v>
      </c>
      <c r="BC18" s="80">
        <f t="shared" si="28"/>
        <v>3.8761339893562896E-2</v>
      </c>
      <c r="BD18" s="80">
        <f t="shared" si="28"/>
        <v>3.2301116577969191E-2</v>
      </c>
      <c r="BF18" s="173"/>
      <c r="BG18" s="176"/>
      <c r="BH18" s="19" t="s">
        <v>158</v>
      </c>
      <c r="BI18" s="80">
        <f>BI16</f>
        <v>0.16666666666666666</v>
      </c>
      <c r="BJ18" s="80">
        <f t="shared" ref="BJ18:BR18" si="29">BJ16-BI16</f>
        <v>0.13888888888888892</v>
      </c>
      <c r="BK18" s="80">
        <f>BK16-BJ16</f>
        <v>0.1157407407407407</v>
      </c>
      <c r="BL18" s="80">
        <f t="shared" si="29"/>
        <v>9.6450617283950657E-2</v>
      </c>
      <c r="BM18" s="80">
        <f t="shared" si="29"/>
        <v>8.0375514403292159E-2</v>
      </c>
      <c r="BN18" s="80">
        <f>BN16-BM16</f>
        <v>6.6979595336076891E-2</v>
      </c>
      <c r="BO18" s="80">
        <f t="shared" si="29"/>
        <v>5.581632944673065E-2</v>
      </c>
      <c r="BP18" s="80">
        <f t="shared" si="29"/>
        <v>4.6513607872275542E-2</v>
      </c>
      <c r="BQ18" s="80">
        <f t="shared" si="29"/>
        <v>3.8761339893562896E-2</v>
      </c>
      <c r="BR18" s="80">
        <f t="shared" si="29"/>
        <v>3.2301116577969191E-2</v>
      </c>
    </row>
    <row r="19" spans="1:71" ht="14.25" x14ac:dyDescent="0.45">
      <c r="B19" s="173"/>
      <c r="C19" s="176"/>
      <c r="D19" s="19" t="s">
        <v>157</v>
      </c>
      <c r="E19" s="80"/>
      <c r="F19" s="80"/>
      <c r="G19" s="80"/>
      <c r="H19" s="80"/>
      <c r="I19" s="80">
        <f>AVERAGE(E18:I18)</f>
        <v>0.11962448559670782</v>
      </c>
      <c r="J19" s="26"/>
      <c r="K19" s="26"/>
      <c r="L19" s="26"/>
      <c r="M19" s="26"/>
      <c r="N19" s="80">
        <f>AVERAGE(E18:N18)</f>
        <v>8.3849441711015424E-2</v>
      </c>
      <c r="P19" s="173"/>
      <c r="Q19" s="176"/>
      <c r="R19" s="19" t="s">
        <v>157</v>
      </c>
      <c r="S19" s="80"/>
      <c r="T19" s="80"/>
      <c r="U19" s="80"/>
      <c r="V19" s="80"/>
      <c r="W19" s="80">
        <f>AVERAGE(S18:W18)</f>
        <v>0.11962448559670782</v>
      </c>
      <c r="X19" s="26"/>
      <c r="Y19" s="26"/>
      <c r="Z19" s="26"/>
      <c r="AA19" s="26"/>
      <c r="AB19" s="80">
        <f>AVERAGE(S18:AB18)</f>
        <v>8.3849441711015424E-2</v>
      </c>
      <c r="AD19" s="173"/>
      <c r="AE19" s="176"/>
      <c r="AF19" s="19" t="s">
        <v>157</v>
      </c>
      <c r="AG19" s="80"/>
      <c r="AH19" s="80"/>
      <c r="AI19" s="80"/>
      <c r="AJ19" s="80"/>
      <c r="AK19" s="80">
        <f>AVERAGE(AG18:AK18)</f>
        <v>0.11962448559670782</v>
      </c>
      <c r="AL19" s="26"/>
      <c r="AM19" s="26"/>
      <c r="AN19" s="26"/>
      <c r="AO19" s="26"/>
      <c r="AP19" s="80">
        <f>AVERAGE(AG18:AP18)</f>
        <v>8.3849441711015424E-2</v>
      </c>
      <c r="AR19" s="173"/>
      <c r="AS19" s="176"/>
      <c r="AT19" s="19" t="s">
        <v>157</v>
      </c>
      <c r="AU19" s="80"/>
      <c r="AV19" s="80"/>
      <c r="AW19" s="80"/>
      <c r="AX19" s="80"/>
      <c r="AY19" s="80">
        <f>AVERAGE(AU18:AY18)</f>
        <v>0.11962448559670782</v>
      </c>
      <c r="AZ19" s="26"/>
      <c r="BA19" s="26"/>
      <c r="BB19" s="26"/>
      <c r="BC19" s="26"/>
      <c r="BD19" s="80">
        <f>AVERAGE(AU18:BD18)</f>
        <v>8.3849441711015424E-2</v>
      </c>
      <c r="BF19" s="173"/>
      <c r="BG19" s="176"/>
      <c r="BH19" s="19" t="s">
        <v>157</v>
      </c>
      <c r="BI19" s="80"/>
      <c r="BJ19" s="80"/>
      <c r="BK19" s="80"/>
      <c r="BL19" s="80"/>
      <c r="BM19" s="80">
        <f>AVERAGE(BI18:BM18)</f>
        <v>0.11962448559670782</v>
      </c>
      <c r="BN19" s="26"/>
      <c r="BO19" s="26"/>
      <c r="BP19" s="26"/>
      <c r="BQ19" s="26"/>
      <c r="BR19" s="80">
        <f>AVERAGE(BI18:BR18)</f>
        <v>8.3849441711015424E-2</v>
      </c>
    </row>
    <row r="20" spans="1:71" ht="14.25" x14ac:dyDescent="0.45">
      <c r="B20" s="173"/>
      <c r="C20" s="176"/>
      <c r="D20" s="19" t="s">
        <v>155</v>
      </c>
      <c r="E20" s="80">
        <f>$E$10*E18</f>
        <v>0</v>
      </c>
      <c r="F20" s="80">
        <f t="shared" ref="F20:N20" si="30">$E$10*F18</f>
        <v>0</v>
      </c>
      <c r="G20" s="80">
        <f t="shared" si="30"/>
        <v>0</v>
      </c>
      <c r="H20" s="80">
        <f t="shared" si="30"/>
        <v>0</v>
      </c>
      <c r="I20" s="80">
        <f t="shared" si="30"/>
        <v>0</v>
      </c>
      <c r="J20" s="80">
        <f t="shared" si="30"/>
        <v>0</v>
      </c>
      <c r="K20" s="80">
        <f t="shared" si="30"/>
        <v>0</v>
      </c>
      <c r="L20" s="80">
        <f t="shared" si="30"/>
        <v>0</v>
      </c>
      <c r="M20" s="80">
        <f t="shared" si="30"/>
        <v>0</v>
      </c>
      <c r="N20" s="80">
        <f t="shared" si="30"/>
        <v>0</v>
      </c>
      <c r="P20" s="173"/>
      <c r="Q20" s="176"/>
      <c r="R20" s="19" t="s">
        <v>155</v>
      </c>
      <c r="S20" s="80">
        <f>$E$10*S18</f>
        <v>0</v>
      </c>
      <c r="T20" s="80">
        <f t="shared" ref="T20:AB20" si="31">$E$10*T18</f>
        <v>0</v>
      </c>
      <c r="U20" s="80">
        <f t="shared" si="31"/>
        <v>0</v>
      </c>
      <c r="V20" s="80">
        <f t="shared" si="31"/>
        <v>0</v>
      </c>
      <c r="W20" s="80">
        <f t="shared" si="31"/>
        <v>0</v>
      </c>
      <c r="X20" s="80">
        <f t="shared" si="31"/>
        <v>0</v>
      </c>
      <c r="Y20" s="80">
        <f t="shared" si="31"/>
        <v>0</v>
      </c>
      <c r="Z20" s="80">
        <f t="shared" si="31"/>
        <v>0</v>
      </c>
      <c r="AA20" s="80">
        <f t="shared" si="31"/>
        <v>0</v>
      </c>
      <c r="AB20" s="80">
        <f t="shared" si="31"/>
        <v>0</v>
      </c>
      <c r="AD20" s="173"/>
      <c r="AE20" s="176"/>
      <c r="AF20" s="19" t="s">
        <v>155</v>
      </c>
      <c r="AG20" s="80">
        <f>$E$10*AG18</f>
        <v>0</v>
      </c>
      <c r="AH20" s="80">
        <f t="shared" ref="AH20:AP20" si="32">$E$10*AH18</f>
        <v>0</v>
      </c>
      <c r="AI20" s="80">
        <f t="shared" si="32"/>
        <v>0</v>
      </c>
      <c r="AJ20" s="80">
        <f t="shared" si="32"/>
        <v>0</v>
      </c>
      <c r="AK20" s="80">
        <f t="shared" si="32"/>
        <v>0</v>
      </c>
      <c r="AL20" s="80">
        <f t="shared" si="32"/>
        <v>0</v>
      </c>
      <c r="AM20" s="80">
        <f t="shared" si="32"/>
        <v>0</v>
      </c>
      <c r="AN20" s="80">
        <f t="shared" si="32"/>
        <v>0</v>
      </c>
      <c r="AO20" s="80">
        <f t="shared" si="32"/>
        <v>0</v>
      </c>
      <c r="AP20" s="80">
        <f t="shared" si="32"/>
        <v>0</v>
      </c>
      <c r="AR20" s="173"/>
      <c r="AS20" s="176"/>
      <c r="AT20" s="19" t="s">
        <v>155</v>
      </c>
      <c r="AU20" s="80">
        <f>$E$10*AU18</f>
        <v>0</v>
      </c>
      <c r="AV20" s="80">
        <f t="shared" ref="AV20:BD20" si="33">$E$10*AV18</f>
        <v>0</v>
      </c>
      <c r="AW20" s="80">
        <f t="shared" si="33"/>
        <v>0</v>
      </c>
      <c r="AX20" s="80">
        <f t="shared" si="33"/>
        <v>0</v>
      </c>
      <c r="AY20" s="80">
        <f t="shared" si="33"/>
        <v>0</v>
      </c>
      <c r="AZ20" s="80">
        <f t="shared" si="33"/>
        <v>0</v>
      </c>
      <c r="BA20" s="80">
        <f t="shared" si="33"/>
        <v>0</v>
      </c>
      <c r="BB20" s="80">
        <f t="shared" si="33"/>
        <v>0</v>
      </c>
      <c r="BC20" s="80">
        <f t="shared" si="33"/>
        <v>0</v>
      </c>
      <c r="BD20" s="80">
        <f t="shared" si="33"/>
        <v>0</v>
      </c>
      <c r="BF20" s="173"/>
      <c r="BG20" s="176"/>
      <c r="BH20" s="19" t="s">
        <v>155</v>
      </c>
      <c r="BI20" s="80">
        <f>$E$10*BI18</f>
        <v>0</v>
      </c>
      <c r="BJ20" s="80">
        <f t="shared" ref="BJ20:BR20" si="34">$E$10*BJ18</f>
        <v>0</v>
      </c>
      <c r="BK20" s="80">
        <f t="shared" si="34"/>
        <v>0</v>
      </c>
      <c r="BL20" s="80">
        <f t="shared" si="34"/>
        <v>0</v>
      </c>
      <c r="BM20" s="80">
        <f t="shared" si="34"/>
        <v>0</v>
      </c>
      <c r="BN20" s="80">
        <f t="shared" si="34"/>
        <v>0</v>
      </c>
      <c r="BO20" s="80">
        <f t="shared" si="34"/>
        <v>0</v>
      </c>
      <c r="BP20" s="80">
        <f t="shared" si="34"/>
        <v>0</v>
      </c>
      <c r="BQ20" s="80">
        <f t="shared" si="34"/>
        <v>0</v>
      </c>
      <c r="BR20" s="80">
        <f t="shared" si="34"/>
        <v>0</v>
      </c>
    </row>
    <row r="21" spans="1:71" ht="14.25" x14ac:dyDescent="0.45">
      <c r="B21" s="173"/>
      <c r="C21" s="176"/>
      <c r="D21" s="19" t="s">
        <v>156</v>
      </c>
      <c r="E21" s="80"/>
      <c r="F21" s="80"/>
      <c r="G21" s="80"/>
      <c r="H21" s="80"/>
      <c r="I21" s="80">
        <f>AVERAGE(E20:I20)</f>
        <v>0</v>
      </c>
      <c r="J21" s="26"/>
      <c r="K21" s="26"/>
      <c r="L21" s="26"/>
      <c r="M21" s="26"/>
      <c r="N21" s="80">
        <f>AVERAGE(E20:N20)</f>
        <v>0</v>
      </c>
      <c r="P21" s="173"/>
      <c r="Q21" s="176"/>
      <c r="R21" s="19" t="s">
        <v>156</v>
      </c>
      <c r="S21" s="80"/>
      <c r="T21" s="80"/>
      <c r="U21" s="80"/>
      <c r="V21" s="80"/>
      <c r="W21" s="80">
        <f>AVERAGE(S20:W20)</f>
        <v>0</v>
      </c>
      <c r="X21" s="26"/>
      <c r="Y21" s="26"/>
      <c r="Z21" s="26"/>
      <c r="AA21" s="26"/>
      <c r="AB21" s="80">
        <f>AVERAGE(S20:AB20)</f>
        <v>0</v>
      </c>
      <c r="AD21" s="173"/>
      <c r="AE21" s="176"/>
      <c r="AF21" s="19" t="s">
        <v>156</v>
      </c>
      <c r="AG21" s="80"/>
      <c r="AH21" s="80"/>
      <c r="AI21" s="80"/>
      <c r="AJ21" s="80"/>
      <c r="AK21" s="80">
        <f>AVERAGE(AG20:AK20)</f>
        <v>0</v>
      </c>
      <c r="AL21" s="26"/>
      <c r="AM21" s="26"/>
      <c r="AN21" s="26"/>
      <c r="AO21" s="26"/>
      <c r="AP21" s="80">
        <f>AVERAGE(AG20:AP20)</f>
        <v>0</v>
      </c>
      <c r="AR21" s="173"/>
      <c r="AS21" s="176"/>
      <c r="AT21" s="19" t="s">
        <v>156</v>
      </c>
      <c r="AU21" s="80"/>
      <c r="AV21" s="80"/>
      <c r="AW21" s="80"/>
      <c r="AX21" s="80"/>
      <c r="AY21" s="80">
        <f>AVERAGE(AU20:AY20)</f>
        <v>0</v>
      </c>
      <c r="AZ21" s="26"/>
      <c r="BA21" s="26"/>
      <c r="BB21" s="26"/>
      <c r="BC21" s="26"/>
      <c r="BD21" s="80">
        <f>AVERAGE(AU20:BD20)</f>
        <v>0</v>
      </c>
      <c r="BF21" s="173"/>
      <c r="BG21" s="176"/>
      <c r="BH21" s="19" t="s">
        <v>156</v>
      </c>
      <c r="BI21" s="80"/>
      <c r="BJ21" s="80"/>
      <c r="BK21" s="80"/>
      <c r="BL21" s="80"/>
      <c r="BM21" s="80">
        <f>AVERAGE(BI20:BM20)</f>
        <v>0</v>
      </c>
      <c r="BN21" s="26"/>
      <c r="BO21" s="26"/>
      <c r="BP21" s="26"/>
      <c r="BQ21" s="26"/>
      <c r="BR21" s="80">
        <f>AVERAGE(BI20:BR20)</f>
        <v>0</v>
      </c>
    </row>
    <row r="22" spans="1:71" ht="14.25" x14ac:dyDescent="0.45">
      <c r="B22" s="173"/>
      <c r="C22" s="176"/>
      <c r="D22" s="15" t="s">
        <v>61</v>
      </c>
      <c r="E22" s="17">
        <f>E18+E20</f>
        <v>0.16666666666666666</v>
      </c>
      <c r="F22" s="17">
        <f t="shared" ref="F22:N22" si="35">F18+F20</f>
        <v>0.13888888888888892</v>
      </c>
      <c r="G22" s="17">
        <f t="shared" si="35"/>
        <v>0.1157407407407407</v>
      </c>
      <c r="H22" s="17">
        <f t="shared" si="35"/>
        <v>9.6450617283950657E-2</v>
      </c>
      <c r="I22" s="17">
        <f t="shared" si="35"/>
        <v>8.0375514403292159E-2</v>
      </c>
      <c r="J22" s="17">
        <f t="shared" si="35"/>
        <v>6.6979595336076891E-2</v>
      </c>
      <c r="K22" s="17">
        <f t="shared" si="35"/>
        <v>5.581632944673065E-2</v>
      </c>
      <c r="L22" s="17">
        <f t="shared" si="35"/>
        <v>4.6513607872275542E-2</v>
      </c>
      <c r="M22" s="17">
        <f t="shared" si="35"/>
        <v>3.8761339893562896E-2</v>
      </c>
      <c r="N22" s="17">
        <f t="shared" si="35"/>
        <v>3.2301116577969191E-2</v>
      </c>
      <c r="P22" s="173"/>
      <c r="Q22" s="176"/>
      <c r="R22" s="15" t="s">
        <v>61</v>
      </c>
      <c r="S22" s="17">
        <f>S18+S20</f>
        <v>0.16666666666666666</v>
      </c>
      <c r="T22" s="17">
        <f t="shared" ref="T22:AB22" si="36">T18+T20</f>
        <v>0.13888888888888892</v>
      </c>
      <c r="U22" s="17">
        <f t="shared" si="36"/>
        <v>0.1157407407407407</v>
      </c>
      <c r="V22" s="17">
        <f t="shared" si="36"/>
        <v>9.6450617283950657E-2</v>
      </c>
      <c r="W22" s="17">
        <f t="shared" si="36"/>
        <v>8.0375514403292159E-2</v>
      </c>
      <c r="X22" s="17">
        <f t="shared" si="36"/>
        <v>6.6979595336076891E-2</v>
      </c>
      <c r="Y22" s="17">
        <f t="shared" si="36"/>
        <v>5.581632944673065E-2</v>
      </c>
      <c r="Z22" s="17">
        <f t="shared" si="36"/>
        <v>4.6513607872275542E-2</v>
      </c>
      <c r="AA22" s="17">
        <f t="shared" si="36"/>
        <v>3.8761339893562896E-2</v>
      </c>
      <c r="AB22" s="17">
        <f t="shared" si="36"/>
        <v>3.2301116577969191E-2</v>
      </c>
      <c r="AD22" s="173"/>
      <c r="AE22" s="176"/>
      <c r="AF22" s="15" t="s">
        <v>61</v>
      </c>
      <c r="AG22" s="17">
        <f>AG18+AG20</f>
        <v>0.16666666666666666</v>
      </c>
      <c r="AH22" s="17">
        <f t="shared" ref="AH22:AP22" si="37">AH18+AH20</f>
        <v>0.13888888888888892</v>
      </c>
      <c r="AI22" s="17">
        <f t="shared" si="37"/>
        <v>0.1157407407407407</v>
      </c>
      <c r="AJ22" s="17">
        <f t="shared" si="37"/>
        <v>9.6450617283950657E-2</v>
      </c>
      <c r="AK22" s="17">
        <f t="shared" si="37"/>
        <v>8.0375514403292159E-2</v>
      </c>
      <c r="AL22" s="17">
        <f t="shared" si="37"/>
        <v>6.6979595336076891E-2</v>
      </c>
      <c r="AM22" s="17">
        <f t="shared" si="37"/>
        <v>5.581632944673065E-2</v>
      </c>
      <c r="AN22" s="17">
        <f t="shared" si="37"/>
        <v>4.6513607872275542E-2</v>
      </c>
      <c r="AO22" s="17">
        <f t="shared" si="37"/>
        <v>3.8761339893562896E-2</v>
      </c>
      <c r="AP22" s="17">
        <f t="shared" si="37"/>
        <v>3.2301116577969191E-2</v>
      </c>
      <c r="AR22" s="173"/>
      <c r="AS22" s="176"/>
      <c r="AT22" s="15" t="s">
        <v>61</v>
      </c>
      <c r="AU22" s="17">
        <f>AU18+AU20</f>
        <v>0.16666666666666666</v>
      </c>
      <c r="AV22" s="17">
        <f t="shared" ref="AV22:BD22" si="38">AV18+AV20</f>
        <v>0.13888888888888892</v>
      </c>
      <c r="AW22" s="17">
        <f t="shared" si="38"/>
        <v>0.1157407407407407</v>
      </c>
      <c r="AX22" s="17">
        <f t="shared" si="38"/>
        <v>9.6450617283950657E-2</v>
      </c>
      <c r="AY22" s="17">
        <f t="shared" si="38"/>
        <v>8.0375514403292159E-2</v>
      </c>
      <c r="AZ22" s="17">
        <f t="shared" si="38"/>
        <v>6.6979595336076891E-2</v>
      </c>
      <c r="BA22" s="17">
        <f t="shared" si="38"/>
        <v>5.581632944673065E-2</v>
      </c>
      <c r="BB22" s="17">
        <f t="shared" si="38"/>
        <v>4.6513607872275542E-2</v>
      </c>
      <c r="BC22" s="17">
        <f t="shared" si="38"/>
        <v>3.8761339893562896E-2</v>
      </c>
      <c r="BD22" s="17">
        <f t="shared" si="38"/>
        <v>3.2301116577969191E-2</v>
      </c>
      <c r="BF22" s="173"/>
      <c r="BG22" s="176"/>
      <c r="BH22" s="15" t="s">
        <v>61</v>
      </c>
      <c r="BI22" s="17">
        <f>BI18+BI20</f>
        <v>0.16666666666666666</v>
      </c>
      <c r="BJ22" s="17">
        <f t="shared" ref="BJ22:BR22" si="39">BJ18+BJ20</f>
        <v>0.13888888888888892</v>
      </c>
      <c r="BK22" s="17">
        <f t="shared" si="39"/>
        <v>0.1157407407407407</v>
      </c>
      <c r="BL22" s="17">
        <f t="shared" si="39"/>
        <v>9.6450617283950657E-2</v>
      </c>
      <c r="BM22" s="17">
        <f t="shared" si="39"/>
        <v>8.0375514403292159E-2</v>
      </c>
      <c r="BN22" s="17">
        <f t="shared" si="39"/>
        <v>6.6979595336076891E-2</v>
      </c>
      <c r="BO22" s="17">
        <f t="shared" si="39"/>
        <v>5.581632944673065E-2</v>
      </c>
      <c r="BP22" s="17">
        <f t="shared" si="39"/>
        <v>4.6513607872275542E-2</v>
      </c>
      <c r="BQ22" s="17">
        <f t="shared" si="39"/>
        <v>3.8761339893562896E-2</v>
      </c>
      <c r="BR22" s="17">
        <f t="shared" si="39"/>
        <v>3.2301116577969191E-2</v>
      </c>
    </row>
    <row r="23" spans="1:71" ht="14.25" x14ac:dyDescent="0.45">
      <c r="B23" s="174"/>
      <c r="C23" s="177"/>
      <c r="D23" s="15" t="s">
        <v>62</v>
      </c>
      <c r="E23" s="17"/>
      <c r="F23" s="17"/>
      <c r="G23" s="17"/>
      <c r="H23" s="17"/>
      <c r="I23" s="17">
        <f>AVERAGE(E22:I22)</f>
        <v>0.11962448559670782</v>
      </c>
      <c r="J23" s="16"/>
      <c r="K23" s="16"/>
      <c r="L23" s="16"/>
      <c r="M23" s="16"/>
      <c r="N23" s="17">
        <f>AVERAGE(E22:N22)</f>
        <v>8.3849441711015424E-2</v>
      </c>
      <c r="P23" s="174"/>
      <c r="Q23" s="177"/>
      <c r="R23" s="15" t="s">
        <v>62</v>
      </c>
      <c r="S23" s="17"/>
      <c r="T23" s="17"/>
      <c r="U23" s="17"/>
      <c r="V23" s="17"/>
      <c r="W23" s="17">
        <f>AVERAGE(S22:W22)</f>
        <v>0.11962448559670782</v>
      </c>
      <c r="X23" s="16"/>
      <c r="Y23" s="16"/>
      <c r="Z23" s="16"/>
      <c r="AA23" s="16"/>
      <c r="AB23" s="17">
        <f>AVERAGE(S22:AB22)</f>
        <v>8.3849441711015424E-2</v>
      </c>
      <c r="AD23" s="174"/>
      <c r="AE23" s="177"/>
      <c r="AF23" s="15" t="s">
        <v>62</v>
      </c>
      <c r="AG23" s="17"/>
      <c r="AH23" s="17"/>
      <c r="AI23" s="17"/>
      <c r="AJ23" s="17"/>
      <c r="AK23" s="17">
        <f>AVERAGE(AG22:AK22)</f>
        <v>0.11962448559670782</v>
      </c>
      <c r="AL23" s="16"/>
      <c r="AM23" s="16"/>
      <c r="AN23" s="16"/>
      <c r="AO23" s="16"/>
      <c r="AP23" s="17">
        <f>AVERAGE(AG22:AP22)</f>
        <v>8.3849441711015424E-2</v>
      </c>
      <c r="AR23" s="174"/>
      <c r="AS23" s="177"/>
      <c r="AT23" s="15" t="s">
        <v>62</v>
      </c>
      <c r="AU23" s="17"/>
      <c r="AV23" s="17"/>
      <c r="AW23" s="17"/>
      <c r="AX23" s="17"/>
      <c r="AY23" s="17">
        <f>AVERAGE(AU22:AY22)</f>
        <v>0.11962448559670782</v>
      </c>
      <c r="AZ23" s="16"/>
      <c r="BA23" s="16"/>
      <c r="BB23" s="16"/>
      <c r="BC23" s="16"/>
      <c r="BD23" s="17">
        <f>AVERAGE(AU22:BD22)</f>
        <v>8.3849441711015424E-2</v>
      </c>
      <c r="BF23" s="174"/>
      <c r="BG23" s="177"/>
      <c r="BH23" s="15" t="s">
        <v>62</v>
      </c>
      <c r="BI23" s="17"/>
      <c r="BJ23" s="17"/>
      <c r="BK23" s="17"/>
      <c r="BL23" s="17"/>
      <c r="BM23" s="17">
        <f>AVERAGE(BI22:BM22)</f>
        <v>0.11962448559670782</v>
      </c>
      <c r="BN23" s="16"/>
      <c r="BO23" s="16"/>
      <c r="BP23" s="16"/>
      <c r="BQ23" s="16"/>
      <c r="BR23" s="17">
        <f>AVERAGE(BI22:BR22)</f>
        <v>8.3849441711015424E-2</v>
      </c>
    </row>
    <row r="24" spans="1:71" ht="14.25" x14ac:dyDescent="0.45">
      <c r="B24" s="172" t="s">
        <v>17</v>
      </c>
      <c r="C24" s="175" t="s">
        <v>32</v>
      </c>
      <c r="D24" s="15" t="s">
        <v>43</v>
      </c>
      <c r="E24" s="17">
        <f>((1+$E$10)*$E$5)+($E$5*E17)</f>
        <v>1.8333333333333333E-2</v>
      </c>
      <c r="F24" s="17">
        <f t="shared" ref="F24:N24" si="40">((1+$E$10)*$E$5)+($E$5*F17)</f>
        <v>1.6944444444444443E-2</v>
      </c>
      <c r="G24" s="17">
        <f t="shared" si="40"/>
        <v>1.5787037037037037E-2</v>
      </c>
      <c r="H24" s="17">
        <f t="shared" si="40"/>
        <v>1.482253086419753E-2</v>
      </c>
      <c r="I24" s="17">
        <f t="shared" si="40"/>
        <v>1.4018775720164609E-2</v>
      </c>
      <c r="J24" s="17">
        <f t="shared" si="40"/>
        <v>1.334897976680384E-2</v>
      </c>
      <c r="K24" s="17">
        <f t="shared" si="40"/>
        <v>1.2790816472336534E-2</v>
      </c>
      <c r="L24" s="17">
        <f t="shared" si="40"/>
        <v>1.2325680393613779E-2</v>
      </c>
      <c r="M24" s="17">
        <f t="shared" si="40"/>
        <v>1.193806699467815E-2</v>
      </c>
      <c r="N24" s="17">
        <f t="shared" si="40"/>
        <v>1.1615055828898458E-2</v>
      </c>
      <c r="P24" s="172" t="s">
        <v>17</v>
      </c>
      <c r="Q24" s="175" t="s">
        <v>32</v>
      </c>
      <c r="R24" s="15" t="s">
        <v>43</v>
      </c>
      <c r="S24" s="17">
        <f>((1+$E$10)*$E$5)+($E$5*S17)</f>
        <v>1.8333333333333333E-2</v>
      </c>
      <c r="T24" s="17">
        <f t="shared" ref="T24:AB24" si="41">((1+$E$10)*$E$5)+($E$5*T17)</f>
        <v>1.6944444444444443E-2</v>
      </c>
      <c r="U24" s="17">
        <f t="shared" si="41"/>
        <v>1.5787037037037037E-2</v>
      </c>
      <c r="V24" s="17">
        <f t="shared" si="41"/>
        <v>1.482253086419753E-2</v>
      </c>
      <c r="W24" s="17">
        <f t="shared" si="41"/>
        <v>1.4018775720164609E-2</v>
      </c>
      <c r="X24" s="17">
        <f t="shared" si="41"/>
        <v>1.334897976680384E-2</v>
      </c>
      <c r="Y24" s="17">
        <f t="shared" si="41"/>
        <v>1.2790816472336534E-2</v>
      </c>
      <c r="Z24" s="17">
        <f t="shared" si="41"/>
        <v>1.2325680393613779E-2</v>
      </c>
      <c r="AA24" s="17">
        <f t="shared" si="41"/>
        <v>1.193806699467815E-2</v>
      </c>
      <c r="AB24" s="17">
        <f t="shared" si="41"/>
        <v>1.1615055828898458E-2</v>
      </c>
      <c r="AD24" s="172" t="s">
        <v>17</v>
      </c>
      <c r="AE24" s="175" t="s">
        <v>32</v>
      </c>
      <c r="AF24" s="15" t="s">
        <v>43</v>
      </c>
      <c r="AG24" s="17">
        <f>((1+$E$10)*$E$5)+($E$5*AG17)</f>
        <v>1.8333333333333333E-2</v>
      </c>
      <c r="AH24" s="17">
        <f t="shared" ref="AH24:AP24" si="42">((1+$E$10)*$E$5)+($E$5*AH17)</f>
        <v>1.6944444444444443E-2</v>
      </c>
      <c r="AI24" s="17">
        <f t="shared" si="42"/>
        <v>1.5787037037037037E-2</v>
      </c>
      <c r="AJ24" s="17">
        <f t="shared" si="42"/>
        <v>1.482253086419753E-2</v>
      </c>
      <c r="AK24" s="17">
        <f t="shared" si="42"/>
        <v>1.4018775720164609E-2</v>
      </c>
      <c r="AL24" s="17">
        <f t="shared" si="42"/>
        <v>1.334897976680384E-2</v>
      </c>
      <c r="AM24" s="17">
        <f t="shared" si="42"/>
        <v>1.2790816472336534E-2</v>
      </c>
      <c r="AN24" s="17">
        <f t="shared" si="42"/>
        <v>1.2325680393613779E-2</v>
      </c>
      <c r="AO24" s="17">
        <f t="shared" si="42"/>
        <v>1.193806699467815E-2</v>
      </c>
      <c r="AP24" s="17">
        <f t="shared" si="42"/>
        <v>1.1615055828898458E-2</v>
      </c>
      <c r="AR24" s="172" t="s">
        <v>17</v>
      </c>
      <c r="AS24" s="175" t="s">
        <v>32</v>
      </c>
      <c r="AT24" s="15" t="s">
        <v>43</v>
      </c>
      <c r="AU24" s="17">
        <f>((1+$E$10)*$E$5)+($E$5*AU17)</f>
        <v>1.8333333333333333E-2</v>
      </c>
      <c r="AV24" s="17">
        <f t="shared" ref="AV24:BD24" si="43">((1+$E$10)*$E$5)+($E$5*AV17)</f>
        <v>1.6944444444444443E-2</v>
      </c>
      <c r="AW24" s="17">
        <f t="shared" si="43"/>
        <v>1.5787037037037037E-2</v>
      </c>
      <c r="AX24" s="17">
        <f t="shared" si="43"/>
        <v>1.482253086419753E-2</v>
      </c>
      <c r="AY24" s="17">
        <f t="shared" si="43"/>
        <v>1.4018775720164609E-2</v>
      </c>
      <c r="AZ24" s="17">
        <f t="shared" si="43"/>
        <v>1.334897976680384E-2</v>
      </c>
      <c r="BA24" s="17">
        <f t="shared" si="43"/>
        <v>1.2790816472336534E-2</v>
      </c>
      <c r="BB24" s="17">
        <f t="shared" si="43"/>
        <v>1.2325680393613779E-2</v>
      </c>
      <c r="BC24" s="17">
        <f t="shared" si="43"/>
        <v>1.193806699467815E-2</v>
      </c>
      <c r="BD24" s="17">
        <f t="shared" si="43"/>
        <v>1.1615055828898458E-2</v>
      </c>
      <c r="BF24" s="172" t="s">
        <v>17</v>
      </c>
      <c r="BG24" s="175" t="s">
        <v>32</v>
      </c>
      <c r="BH24" s="15" t="s">
        <v>43</v>
      </c>
      <c r="BI24" s="17">
        <f>((1+$E$10)*$E$5)+($E$5*BI17)</f>
        <v>1.8333333333333333E-2</v>
      </c>
      <c r="BJ24" s="17">
        <f t="shared" ref="BJ24:BR24" si="44">((1+$E$10)*$E$5)+($E$5*BJ17)</f>
        <v>1.6944444444444443E-2</v>
      </c>
      <c r="BK24" s="17">
        <f t="shared" si="44"/>
        <v>1.5787037037037037E-2</v>
      </c>
      <c r="BL24" s="17">
        <f t="shared" si="44"/>
        <v>1.482253086419753E-2</v>
      </c>
      <c r="BM24" s="17">
        <f t="shared" si="44"/>
        <v>1.4018775720164609E-2</v>
      </c>
      <c r="BN24" s="17">
        <f t="shared" si="44"/>
        <v>1.334897976680384E-2</v>
      </c>
      <c r="BO24" s="17">
        <f t="shared" si="44"/>
        <v>1.2790816472336534E-2</v>
      </c>
      <c r="BP24" s="17">
        <f t="shared" si="44"/>
        <v>1.2325680393613779E-2</v>
      </c>
      <c r="BQ24" s="17">
        <f t="shared" si="44"/>
        <v>1.193806699467815E-2</v>
      </c>
      <c r="BR24" s="17">
        <f t="shared" si="44"/>
        <v>1.1615055828898458E-2</v>
      </c>
    </row>
    <row r="25" spans="1:71" ht="14.25" x14ac:dyDescent="0.45">
      <c r="B25" s="173"/>
      <c r="C25" s="176"/>
      <c r="D25" s="15" t="s">
        <v>44</v>
      </c>
      <c r="E25" s="17"/>
      <c r="F25" s="17"/>
      <c r="G25" s="17"/>
      <c r="H25" s="17"/>
      <c r="I25" s="17">
        <f>AVERAGE(E24:I24)</f>
        <v>1.598122427983539E-2</v>
      </c>
      <c r="J25" s="16"/>
      <c r="K25" s="16"/>
      <c r="L25" s="16"/>
      <c r="M25" s="16"/>
      <c r="N25" s="17">
        <f>AVERAGE(E24:N24)</f>
        <v>1.4192472085550772E-2</v>
      </c>
      <c r="P25" s="173"/>
      <c r="Q25" s="176"/>
      <c r="R25" s="15" t="s">
        <v>44</v>
      </c>
      <c r="S25" s="17"/>
      <c r="T25" s="17"/>
      <c r="U25" s="17"/>
      <c r="V25" s="17"/>
      <c r="W25" s="17">
        <f>AVERAGE(S24:W24)</f>
        <v>1.598122427983539E-2</v>
      </c>
      <c r="X25" s="16"/>
      <c r="Y25" s="16"/>
      <c r="Z25" s="16"/>
      <c r="AA25" s="16"/>
      <c r="AB25" s="17">
        <f>AVERAGE(S24:AB24)</f>
        <v>1.4192472085550772E-2</v>
      </c>
      <c r="AD25" s="173"/>
      <c r="AE25" s="176"/>
      <c r="AF25" s="15" t="s">
        <v>44</v>
      </c>
      <c r="AG25" s="17"/>
      <c r="AH25" s="17"/>
      <c r="AI25" s="17"/>
      <c r="AJ25" s="17"/>
      <c r="AK25" s="17">
        <f>AVERAGE(AG24:AK24)</f>
        <v>1.598122427983539E-2</v>
      </c>
      <c r="AL25" s="16"/>
      <c r="AM25" s="16"/>
      <c r="AN25" s="16"/>
      <c r="AO25" s="16"/>
      <c r="AP25" s="17">
        <f>AVERAGE(AG24:AP24)</f>
        <v>1.4192472085550772E-2</v>
      </c>
      <c r="AR25" s="173"/>
      <c r="AS25" s="176"/>
      <c r="AT25" s="15" t="s">
        <v>44</v>
      </c>
      <c r="AU25" s="17"/>
      <c r="AV25" s="17"/>
      <c r="AW25" s="17"/>
      <c r="AX25" s="17"/>
      <c r="AY25" s="17">
        <f>AVERAGE(AU24:AY24)</f>
        <v>1.598122427983539E-2</v>
      </c>
      <c r="AZ25" s="16"/>
      <c r="BA25" s="16"/>
      <c r="BB25" s="16"/>
      <c r="BC25" s="16"/>
      <c r="BD25" s="17">
        <f>AVERAGE(AU24:BD24)</f>
        <v>1.4192472085550772E-2</v>
      </c>
      <c r="BF25" s="173"/>
      <c r="BG25" s="176"/>
      <c r="BH25" s="15" t="s">
        <v>44</v>
      </c>
      <c r="BI25" s="17"/>
      <c r="BJ25" s="17"/>
      <c r="BK25" s="17"/>
      <c r="BL25" s="17"/>
      <c r="BM25" s="17">
        <f>AVERAGE(BI24:BM24)</f>
        <v>1.598122427983539E-2</v>
      </c>
      <c r="BN25" s="16"/>
      <c r="BO25" s="16"/>
      <c r="BP25" s="16"/>
      <c r="BQ25" s="16"/>
      <c r="BR25" s="17">
        <f>AVERAGE(BI24:BR24)</f>
        <v>1.4192472085550772E-2</v>
      </c>
    </row>
    <row r="26" spans="1:71" ht="14.25" x14ac:dyDescent="0.45">
      <c r="B26" s="173"/>
      <c r="C26" s="176"/>
      <c r="D26" s="19" t="s">
        <v>42</v>
      </c>
      <c r="E26" s="80">
        <f>E24</f>
        <v>1.8333333333333333E-2</v>
      </c>
      <c r="F26" s="80">
        <f t="shared" ref="F26:N26" si="45">E26+F24</f>
        <v>3.5277777777777776E-2</v>
      </c>
      <c r="G26" s="80">
        <f>F26+G24</f>
        <v>5.1064814814814813E-2</v>
      </c>
      <c r="H26" s="80">
        <f t="shared" si="45"/>
        <v>6.5887345679012346E-2</v>
      </c>
      <c r="I26" s="80">
        <f t="shared" si="45"/>
        <v>7.9906121399176952E-2</v>
      </c>
      <c r="J26" s="80">
        <f>I26+J24</f>
        <v>9.3255101165980792E-2</v>
      </c>
      <c r="K26" s="80">
        <f t="shared" si="45"/>
        <v>0.10604591763831733</v>
      </c>
      <c r="L26" s="80">
        <f t="shared" si="45"/>
        <v>0.11837159803193112</v>
      </c>
      <c r="M26" s="80">
        <f t="shared" si="45"/>
        <v>0.13030966502660926</v>
      </c>
      <c r="N26" s="80">
        <f t="shared" si="45"/>
        <v>0.14192472085550772</v>
      </c>
      <c r="P26" s="173"/>
      <c r="Q26" s="176"/>
      <c r="R26" s="19" t="s">
        <v>42</v>
      </c>
      <c r="S26" s="80">
        <f>S24</f>
        <v>1.8333333333333333E-2</v>
      </c>
      <c r="T26" s="80">
        <f t="shared" ref="T26:AB26" si="46">S26+T24</f>
        <v>3.5277777777777776E-2</v>
      </c>
      <c r="U26" s="80">
        <f>T26+U24</f>
        <v>5.1064814814814813E-2</v>
      </c>
      <c r="V26" s="80">
        <f t="shared" si="46"/>
        <v>6.5887345679012346E-2</v>
      </c>
      <c r="W26" s="80">
        <f t="shared" si="46"/>
        <v>7.9906121399176952E-2</v>
      </c>
      <c r="X26" s="80">
        <f>W26+X24</f>
        <v>9.3255101165980792E-2</v>
      </c>
      <c r="Y26" s="80">
        <f t="shared" si="46"/>
        <v>0.10604591763831733</v>
      </c>
      <c r="Z26" s="80">
        <f t="shared" si="46"/>
        <v>0.11837159803193112</v>
      </c>
      <c r="AA26" s="80">
        <f t="shared" si="46"/>
        <v>0.13030966502660926</v>
      </c>
      <c r="AB26" s="80">
        <f t="shared" si="46"/>
        <v>0.14192472085550772</v>
      </c>
      <c r="AD26" s="173"/>
      <c r="AE26" s="176"/>
      <c r="AF26" s="19" t="s">
        <v>42</v>
      </c>
      <c r="AG26" s="80">
        <f>AG24</f>
        <v>1.8333333333333333E-2</v>
      </c>
      <c r="AH26" s="80">
        <f t="shared" ref="AH26:AP26" si="47">AG26+AH24</f>
        <v>3.5277777777777776E-2</v>
      </c>
      <c r="AI26" s="80">
        <f>AH26+AI24</f>
        <v>5.1064814814814813E-2</v>
      </c>
      <c r="AJ26" s="80">
        <f t="shared" si="47"/>
        <v>6.5887345679012346E-2</v>
      </c>
      <c r="AK26" s="80">
        <f t="shared" si="47"/>
        <v>7.9906121399176952E-2</v>
      </c>
      <c r="AL26" s="80">
        <f>AK26+AL24</f>
        <v>9.3255101165980792E-2</v>
      </c>
      <c r="AM26" s="80">
        <f t="shared" si="47"/>
        <v>0.10604591763831733</v>
      </c>
      <c r="AN26" s="80">
        <f t="shared" si="47"/>
        <v>0.11837159803193112</v>
      </c>
      <c r="AO26" s="80">
        <f t="shared" si="47"/>
        <v>0.13030966502660926</v>
      </c>
      <c r="AP26" s="80">
        <f t="shared" si="47"/>
        <v>0.14192472085550772</v>
      </c>
      <c r="AR26" s="173"/>
      <c r="AS26" s="176"/>
      <c r="AT26" s="19" t="s">
        <v>42</v>
      </c>
      <c r="AU26" s="80">
        <f>AU24</f>
        <v>1.8333333333333333E-2</v>
      </c>
      <c r="AV26" s="80">
        <f t="shared" ref="AV26:BD26" si="48">AU26+AV24</f>
        <v>3.5277777777777776E-2</v>
      </c>
      <c r="AW26" s="80">
        <f>AV26+AW24</f>
        <v>5.1064814814814813E-2</v>
      </c>
      <c r="AX26" s="80">
        <f t="shared" si="48"/>
        <v>6.5887345679012346E-2</v>
      </c>
      <c r="AY26" s="80">
        <f t="shared" si="48"/>
        <v>7.9906121399176952E-2</v>
      </c>
      <c r="AZ26" s="80">
        <f>AY26+AZ24</f>
        <v>9.3255101165980792E-2</v>
      </c>
      <c r="BA26" s="80">
        <f t="shared" si="48"/>
        <v>0.10604591763831733</v>
      </c>
      <c r="BB26" s="80">
        <f t="shared" si="48"/>
        <v>0.11837159803193112</v>
      </c>
      <c r="BC26" s="80">
        <f t="shared" si="48"/>
        <v>0.13030966502660926</v>
      </c>
      <c r="BD26" s="80">
        <f t="shared" si="48"/>
        <v>0.14192472085550772</v>
      </c>
      <c r="BF26" s="173"/>
      <c r="BG26" s="176"/>
      <c r="BH26" s="19" t="s">
        <v>42</v>
      </c>
      <c r="BI26" s="80">
        <f>BI24</f>
        <v>1.8333333333333333E-2</v>
      </c>
      <c r="BJ26" s="80">
        <f t="shared" ref="BJ26:BR26" si="49">BI26+BJ24</f>
        <v>3.5277777777777776E-2</v>
      </c>
      <c r="BK26" s="80">
        <f>BJ26+BK24</f>
        <v>5.1064814814814813E-2</v>
      </c>
      <c r="BL26" s="80">
        <f t="shared" si="49"/>
        <v>6.5887345679012346E-2</v>
      </c>
      <c r="BM26" s="80">
        <f t="shared" si="49"/>
        <v>7.9906121399176952E-2</v>
      </c>
      <c r="BN26" s="80">
        <f>BM26+BN24</f>
        <v>9.3255101165980792E-2</v>
      </c>
      <c r="BO26" s="80">
        <f t="shared" si="49"/>
        <v>0.10604591763831733</v>
      </c>
      <c r="BP26" s="80">
        <f t="shared" si="49"/>
        <v>0.11837159803193112</v>
      </c>
      <c r="BQ26" s="80">
        <f t="shared" si="49"/>
        <v>0.13030966502660926</v>
      </c>
      <c r="BR26" s="80">
        <f t="shared" si="49"/>
        <v>0.14192472085550772</v>
      </c>
    </row>
    <row r="27" spans="1:71" ht="14.25" x14ac:dyDescent="0.45">
      <c r="B27" s="173"/>
      <c r="C27" s="176"/>
      <c r="D27" s="19" t="s">
        <v>83</v>
      </c>
      <c r="E27" s="80">
        <f t="shared" ref="E27:N27" si="50">((1+$E$10)*$E$5)+$E$5</f>
        <v>0.02</v>
      </c>
      <c r="F27" s="80">
        <f t="shared" si="50"/>
        <v>0.02</v>
      </c>
      <c r="G27" s="80">
        <f t="shared" si="50"/>
        <v>0.02</v>
      </c>
      <c r="H27" s="80">
        <f t="shared" si="50"/>
        <v>0.02</v>
      </c>
      <c r="I27" s="80">
        <f t="shared" si="50"/>
        <v>0.02</v>
      </c>
      <c r="J27" s="80">
        <f t="shared" si="50"/>
        <v>0.02</v>
      </c>
      <c r="K27" s="80">
        <f t="shared" si="50"/>
        <v>0.02</v>
      </c>
      <c r="L27" s="80">
        <f t="shared" si="50"/>
        <v>0.02</v>
      </c>
      <c r="M27" s="80">
        <f t="shared" si="50"/>
        <v>0.02</v>
      </c>
      <c r="N27" s="80">
        <f t="shared" si="50"/>
        <v>0.02</v>
      </c>
      <c r="P27" s="173"/>
      <c r="Q27" s="176"/>
      <c r="R27" s="19" t="s">
        <v>83</v>
      </c>
      <c r="S27" s="80">
        <f t="shared" ref="S27:AB27" si="51">((1+$E$10)*$E$5)+$E$5</f>
        <v>0.02</v>
      </c>
      <c r="T27" s="80">
        <f t="shared" si="51"/>
        <v>0.02</v>
      </c>
      <c r="U27" s="80">
        <f t="shared" si="51"/>
        <v>0.02</v>
      </c>
      <c r="V27" s="80">
        <f t="shared" si="51"/>
        <v>0.02</v>
      </c>
      <c r="W27" s="80">
        <f t="shared" si="51"/>
        <v>0.02</v>
      </c>
      <c r="X27" s="80">
        <f t="shared" si="51"/>
        <v>0.02</v>
      </c>
      <c r="Y27" s="80">
        <f t="shared" si="51"/>
        <v>0.02</v>
      </c>
      <c r="Z27" s="80">
        <f t="shared" si="51"/>
        <v>0.02</v>
      </c>
      <c r="AA27" s="80">
        <f t="shared" si="51"/>
        <v>0.02</v>
      </c>
      <c r="AB27" s="80">
        <f t="shared" si="51"/>
        <v>0.02</v>
      </c>
      <c r="AD27" s="173"/>
      <c r="AE27" s="176"/>
      <c r="AF27" s="19" t="s">
        <v>83</v>
      </c>
      <c r="AG27" s="80">
        <f t="shared" ref="AG27:AP27" si="52">((1+$E$10)*$E$5)+$E$5</f>
        <v>0.02</v>
      </c>
      <c r="AH27" s="80">
        <f t="shared" si="52"/>
        <v>0.02</v>
      </c>
      <c r="AI27" s="80">
        <f t="shared" si="52"/>
        <v>0.02</v>
      </c>
      <c r="AJ27" s="80">
        <f t="shared" si="52"/>
        <v>0.02</v>
      </c>
      <c r="AK27" s="80">
        <f t="shared" si="52"/>
        <v>0.02</v>
      </c>
      <c r="AL27" s="80">
        <f t="shared" si="52"/>
        <v>0.02</v>
      </c>
      <c r="AM27" s="80">
        <f t="shared" si="52"/>
        <v>0.02</v>
      </c>
      <c r="AN27" s="80">
        <f t="shared" si="52"/>
        <v>0.02</v>
      </c>
      <c r="AO27" s="80">
        <f t="shared" si="52"/>
        <v>0.02</v>
      </c>
      <c r="AP27" s="80">
        <f t="shared" si="52"/>
        <v>0.02</v>
      </c>
      <c r="AR27" s="173"/>
      <c r="AS27" s="176"/>
      <c r="AT27" s="19" t="s">
        <v>83</v>
      </c>
      <c r="AU27" s="80">
        <f t="shared" ref="AU27:BD27" si="53">((1+$E$10)*$E$5)+$E$5</f>
        <v>0.02</v>
      </c>
      <c r="AV27" s="80">
        <f t="shared" si="53"/>
        <v>0.02</v>
      </c>
      <c r="AW27" s="80">
        <f t="shared" si="53"/>
        <v>0.02</v>
      </c>
      <c r="AX27" s="80">
        <f t="shared" si="53"/>
        <v>0.02</v>
      </c>
      <c r="AY27" s="80">
        <f t="shared" si="53"/>
        <v>0.02</v>
      </c>
      <c r="AZ27" s="80">
        <f t="shared" si="53"/>
        <v>0.02</v>
      </c>
      <c r="BA27" s="80">
        <f t="shared" si="53"/>
        <v>0.02</v>
      </c>
      <c r="BB27" s="80">
        <f t="shared" si="53"/>
        <v>0.02</v>
      </c>
      <c r="BC27" s="80">
        <f t="shared" si="53"/>
        <v>0.02</v>
      </c>
      <c r="BD27" s="80">
        <f t="shared" si="53"/>
        <v>0.02</v>
      </c>
      <c r="BF27" s="173"/>
      <c r="BG27" s="176"/>
      <c r="BH27" s="19" t="s">
        <v>83</v>
      </c>
      <c r="BI27" s="80">
        <f t="shared" ref="BI27:BR27" si="54">((1+$E$10)*$E$5)+$E$5</f>
        <v>0.02</v>
      </c>
      <c r="BJ27" s="80">
        <f t="shared" si="54"/>
        <v>0.02</v>
      </c>
      <c r="BK27" s="80">
        <f t="shared" si="54"/>
        <v>0.02</v>
      </c>
      <c r="BL27" s="80">
        <f t="shared" si="54"/>
        <v>0.02</v>
      </c>
      <c r="BM27" s="80">
        <f t="shared" si="54"/>
        <v>0.02</v>
      </c>
      <c r="BN27" s="80">
        <f t="shared" si="54"/>
        <v>0.02</v>
      </c>
      <c r="BO27" s="80">
        <f t="shared" si="54"/>
        <v>0.02</v>
      </c>
      <c r="BP27" s="80">
        <f t="shared" si="54"/>
        <v>0.02</v>
      </c>
      <c r="BQ27" s="80">
        <f t="shared" si="54"/>
        <v>0.02</v>
      </c>
      <c r="BR27" s="80">
        <f t="shared" si="54"/>
        <v>0.02</v>
      </c>
      <c r="BS27" s="11"/>
    </row>
    <row r="28" spans="1:71" ht="14.25" x14ac:dyDescent="0.45">
      <c r="B28" s="174"/>
      <c r="C28" s="177"/>
      <c r="D28" s="19" t="s">
        <v>84</v>
      </c>
      <c r="E28" s="80">
        <f>E27</f>
        <v>0.02</v>
      </c>
      <c r="F28" s="80">
        <f>E28+F27</f>
        <v>0.04</v>
      </c>
      <c r="G28" s="80">
        <f>F28+G27</f>
        <v>0.06</v>
      </c>
      <c r="H28" s="80">
        <f t="shared" ref="H28:N28" si="55">G28+H27</f>
        <v>0.08</v>
      </c>
      <c r="I28" s="80">
        <f t="shared" si="55"/>
        <v>0.1</v>
      </c>
      <c r="J28" s="80">
        <f>I28+J27</f>
        <v>0.12000000000000001</v>
      </c>
      <c r="K28" s="80">
        <f t="shared" si="55"/>
        <v>0.14000000000000001</v>
      </c>
      <c r="L28" s="80">
        <f t="shared" si="55"/>
        <v>0.16</v>
      </c>
      <c r="M28" s="80">
        <f t="shared" si="55"/>
        <v>0.18</v>
      </c>
      <c r="N28" s="80">
        <f t="shared" si="55"/>
        <v>0.19999999999999998</v>
      </c>
      <c r="P28" s="174"/>
      <c r="Q28" s="177"/>
      <c r="R28" s="19" t="s">
        <v>84</v>
      </c>
      <c r="S28" s="80">
        <f>S27</f>
        <v>0.02</v>
      </c>
      <c r="T28" s="80">
        <f>S28+T27</f>
        <v>0.04</v>
      </c>
      <c r="U28" s="80">
        <f>T28+U27</f>
        <v>0.06</v>
      </c>
      <c r="V28" s="80">
        <f t="shared" ref="V28:AB28" si="56">U28+V27</f>
        <v>0.08</v>
      </c>
      <c r="W28" s="80">
        <f t="shared" si="56"/>
        <v>0.1</v>
      </c>
      <c r="X28" s="80">
        <f>W28+X27</f>
        <v>0.12000000000000001</v>
      </c>
      <c r="Y28" s="80">
        <f t="shared" si="56"/>
        <v>0.14000000000000001</v>
      </c>
      <c r="Z28" s="80">
        <f t="shared" si="56"/>
        <v>0.16</v>
      </c>
      <c r="AA28" s="80">
        <f t="shared" si="56"/>
        <v>0.18</v>
      </c>
      <c r="AB28" s="80">
        <f t="shared" si="56"/>
        <v>0.19999999999999998</v>
      </c>
      <c r="AD28" s="174"/>
      <c r="AE28" s="177"/>
      <c r="AF28" s="19" t="s">
        <v>84</v>
      </c>
      <c r="AG28" s="80">
        <f>AG27</f>
        <v>0.02</v>
      </c>
      <c r="AH28" s="80">
        <f>AG28+AH27</f>
        <v>0.04</v>
      </c>
      <c r="AI28" s="80">
        <f>AH28+AI27</f>
        <v>0.06</v>
      </c>
      <c r="AJ28" s="80">
        <f t="shared" ref="AJ28:AP28" si="57">AI28+AJ27</f>
        <v>0.08</v>
      </c>
      <c r="AK28" s="80">
        <f t="shared" si="57"/>
        <v>0.1</v>
      </c>
      <c r="AL28" s="80">
        <f>AK28+AL27</f>
        <v>0.12000000000000001</v>
      </c>
      <c r="AM28" s="80">
        <f t="shared" si="57"/>
        <v>0.14000000000000001</v>
      </c>
      <c r="AN28" s="80">
        <f t="shared" si="57"/>
        <v>0.16</v>
      </c>
      <c r="AO28" s="80">
        <f t="shared" si="57"/>
        <v>0.18</v>
      </c>
      <c r="AP28" s="80">
        <f t="shared" si="57"/>
        <v>0.19999999999999998</v>
      </c>
      <c r="AR28" s="174"/>
      <c r="AS28" s="177"/>
      <c r="AT28" s="19" t="s">
        <v>84</v>
      </c>
      <c r="AU28" s="80">
        <f>AU27</f>
        <v>0.02</v>
      </c>
      <c r="AV28" s="80">
        <f>AU28+AV27</f>
        <v>0.04</v>
      </c>
      <c r="AW28" s="80">
        <f>AV28+AW27</f>
        <v>0.06</v>
      </c>
      <c r="AX28" s="80">
        <f t="shared" ref="AX28:BD28" si="58">AW28+AX27</f>
        <v>0.08</v>
      </c>
      <c r="AY28" s="80">
        <f t="shared" si="58"/>
        <v>0.1</v>
      </c>
      <c r="AZ28" s="80">
        <f>AY28+AZ27</f>
        <v>0.12000000000000001</v>
      </c>
      <c r="BA28" s="80">
        <f t="shared" si="58"/>
        <v>0.14000000000000001</v>
      </c>
      <c r="BB28" s="80">
        <f t="shared" si="58"/>
        <v>0.16</v>
      </c>
      <c r="BC28" s="80">
        <f t="shared" si="58"/>
        <v>0.18</v>
      </c>
      <c r="BD28" s="80">
        <f t="shared" si="58"/>
        <v>0.19999999999999998</v>
      </c>
      <c r="BF28" s="174"/>
      <c r="BG28" s="177"/>
      <c r="BH28" s="19" t="s">
        <v>84</v>
      </c>
      <c r="BI28" s="80">
        <f>BI27</f>
        <v>0.02</v>
      </c>
      <c r="BJ28" s="80">
        <f>BI28+BJ27</f>
        <v>0.04</v>
      </c>
      <c r="BK28" s="80">
        <f>BJ28+BK27</f>
        <v>0.06</v>
      </c>
      <c r="BL28" s="80">
        <f t="shared" ref="BL28:BR28" si="59">BK28+BL27</f>
        <v>0.08</v>
      </c>
      <c r="BM28" s="80">
        <f t="shared" si="59"/>
        <v>0.1</v>
      </c>
      <c r="BN28" s="80">
        <f>BM28+BN27</f>
        <v>0.12000000000000001</v>
      </c>
      <c r="BO28" s="80">
        <f t="shared" si="59"/>
        <v>0.14000000000000001</v>
      </c>
      <c r="BP28" s="80">
        <f t="shared" si="59"/>
        <v>0.16</v>
      </c>
      <c r="BQ28" s="80">
        <f t="shared" si="59"/>
        <v>0.18</v>
      </c>
      <c r="BR28" s="80">
        <f t="shared" si="59"/>
        <v>0.19999999999999998</v>
      </c>
      <c r="BS28" s="11"/>
    </row>
    <row r="29" spans="1:71" ht="15" customHeight="1" x14ac:dyDescent="0.45">
      <c r="B29" s="3"/>
      <c r="C29" s="1"/>
      <c r="D29" s="43"/>
      <c r="E29" s="31"/>
      <c r="F29" s="31"/>
      <c r="G29" s="31"/>
      <c r="H29" s="31"/>
      <c r="I29" s="31"/>
      <c r="J29" s="31"/>
      <c r="K29" s="31"/>
      <c r="L29" s="31"/>
      <c r="M29" s="31"/>
      <c r="N29" s="31"/>
      <c r="P29" s="3"/>
      <c r="Q29" s="1"/>
      <c r="R29" s="43"/>
      <c r="S29" s="31"/>
      <c r="T29" s="31"/>
      <c r="U29" s="31"/>
      <c r="V29" s="31"/>
      <c r="W29" s="31"/>
      <c r="X29" s="31"/>
      <c r="Y29" s="31"/>
      <c r="Z29" s="31"/>
      <c r="AA29" s="31"/>
      <c r="AB29" s="31"/>
      <c r="AD29" s="3"/>
      <c r="AE29" s="1"/>
      <c r="AF29" s="43"/>
      <c r="AG29" s="31"/>
      <c r="AH29" s="31"/>
      <c r="AI29" s="31"/>
      <c r="AJ29" s="31"/>
      <c r="AK29" s="31"/>
      <c r="AL29" s="31"/>
      <c r="AM29" s="31"/>
      <c r="AN29" s="31"/>
      <c r="AO29" s="31"/>
      <c r="AP29" s="31"/>
      <c r="AR29" s="3"/>
      <c r="AS29" s="1"/>
      <c r="AT29" s="43"/>
      <c r="AU29" s="31"/>
      <c r="AV29" s="31"/>
      <c r="AW29" s="31"/>
      <c r="AX29" s="31"/>
      <c r="AY29" s="31"/>
      <c r="AZ29" s="31"/>
      <c r="BA29" s="31"/>
      <c r="BB29" s="31"/>
      <c r="BC29" s="31"/>
      <c r="BD29" s="31"/>
      <c r="BF29" s="3"/>
      <c r="BG29" s="1"/>
      <c r="BH29" s="43"/>
      <c r="BI29" s="31"/>
      <c r="BJ29" s="31"/>
      <c r="BK29" s="31"/>
      <c r="BL29" s="31"/>
      <c r="BM29" s="31"/>
      <c r="BN29" s="31"/>
      <c r="BO29" s="31"/>
      <c r="BP29" s="31"/>
      <c r="BQ29" s="31"/>
      <c r="BR29" s="31"/>
    </row>
    <row r="30" spans="1:71" ht="14.25" x14ac:dyDescent="0.45">
      <c r="A30" s="8"/>
      <c r="B30" s="178" t="s">
        <v>146</v>
      </c>
      <c r="C30" s="180" t="s">
        <v>21</v>
      </c>
      <c r="D30" s="182" t="str">
        <f>"10 BTC / "&amp;TEXT($E$4*10, "$###0.00,,")&amp;"M USD"</f>
        <v>10 BTC / $1.00M USD</v>
      </c>
      <c r="E30" s="163" t="s">
        <v>3</v>
      </c>
      <c r="F30" s="163" t="s">
        <v>4</v>
      </c>
      <c r="G30" s="163" t="s">
        <v>5</v>
      </c>
      <c r="H30" s="163" t="s">
        <v>6</v>
      </c>
      <c r="I30" s="163" t="s">
        <v>7</v>
      </c>
      <c r="J30" s="163" t="s">
        <v>8</v>
      </c>
      <c r="K30" s="163" t="s">
        <v>9</v>
      </c>
      <c r="L30" s="163" t="s">
        <v>10</v>
      </c>
      <c r="M30" s="163" t="s">
        <v>11</v>
      </c>
      <c r="N30" s="163" t="s">
        <v>12</v>
      </c>
      <c r="O30" s="8"/>
      <c r="P30" s="178" t="s">
        <v>146</v>
      </c>
      <c r="Q30" s="180" t="s">
        <v>21</v>
      </c>
      <c r="R30" s="182" t="str">
        <f>"10 BTC / "&amp;TEXT($E$4*10, "$###0.00,,")&amp;"M USD"</f>
        <v>10 BTC / $1.00M USD</v>
      </c>
      <c r="S30" s="163" t="s">
        <v>3</v>
      </c>
      <c r="T30" s="163" t="s">
        <v>4</v>
      </c>
      <c r="U30" s="163" t="s">
        <v>5</v>
      </c>
      <c r="V30" s="163" t="s">
        <v>6</v>
      </c>
      <c r="W30" s="163" t="s">
        <v>7</v>
      </c>
      <c r="X30" s="163" t="s">
        <v>8</v>
      </c>
      <c r="Y30" s="163" t="s">
        <v>9</v>
      </c>
      <c r="Z30" s="163" t="s">
        <v>10</v>
      </c>
      <c r="AA30" s="163" t="s">
        <v>11</v>
      </c>
      <c r="AB30" s="163" t="s">
        <v>12</v>
      </c>
      <c r="AC30" s="8"/>
      <c r="AD30" s="178" t="s">
        <v>146</v>
      </c>
      <c r="AE30" s="180" t="s">
        <v>21</v>
      </c>
      <c r="AF30" s="182" t="str">
        <f>"10 BTC / "&amp;TEXT($E$4*10, "$###0.00,,")&amp;"M USD"</f>
        <v>10 BTC / $1.00M USD</v>
      </c>
      <c r="AG30" s="163" t="s">
        <v>3</v>
      </c>
      <c r="AH30" s="163" t="s">
        <v>4</v>
      </c>
      <c r="AI30" s="163" t="s">
        <v>5</v>
      </c>
      <c r="AJ30" s="163" t="s">
        <v>6</v>
      </c>
      <c r="AK30" s="163" t="s">
        <v>7</v>
      </c>
      <c r="AL30" s="163" t="s">
        <v>8</v>
      </c>
      <c r="AM30" s="163" t="s">
        <v>9</v>
      </c>
      <c r="AN30" s="163" t="s">
        <v>10</v>
      </c>
      <c r="AO30" s="163" t="s">
        <v>11</v>
      </c>
      <c r="AP30" s="163" t="s">
        <v>12</v>
      </c>
      <c r="AQ30" s="8"/>
      <c r="AR30" s="178" t="s">
        <v>146</v>
      </c>
      <c r="AS30" s="180" t="s">
        <v>21</v>
      </c>
      <c r="AT30" s="182" t="str">
        <f>"10 BTC / "&amp;TEXT($E$4*10, "$###0.00,,")&amp;"M USD"</f>
        <v>10 BTC / $1.00M USD</v>
      </c>
      <c r="AU30" s="163" t="s">
        <v>3</v>
      </c>
      <c r="AV30" s="163" t="s">
        <v>4</v>
      </c>
      <c r="AW30" s="163" t="s">
        <v>5</v>
      </c>
      <c r="AX30" s="163" t="s">
        <v>6</v>
      </c>
      <c r="AY30" s="163" t="s">
        <v>7</v>
      </c>
      <c r="AZ30" s="163" t="s">
        <v>8</v>
      </c>
      <c r="BA30" s="163" t="s">
        <v>9</v>
      </c>
      <c r="BB30" s="163" t="s">
        <v>10</v>
      </c>
      <c r="BC30" s="163" t="s">
        <v>11</v>
      </c>
      <c r="BD30" s="163" t="s">
        <v>12</v>
      </c>
      <c r="BE30" s="8"/>
      <c r="BF30" s="178" t="s">
        <v>146</v>
      </c>
      <c r="BG30" s="180" t="s">
        <v>21</v>
      </c>
      <c r="BH30" s="182" t="str">
        <f>"10 BTC / "&amp;TEXT($E$4*10, "$###0.00,,")&amp;"M USD"</f>
        <v>10 BTC / $1.00M USD</v>
      </c>
      <c r="BI30" s="163" t="s">
        <v>3</v>
      </c>
      <c r="BJ30" s="163" t="s">
        <v>4</v>
      </c>
      <c r="BK30" s="163" t="s">
        <v>5</v>
      </c>
      <c r="BL30" s="163" t="s">
        <v>6</v>
      </c>
      <c r="BM30" s="163" t="s">
        <v>7</v>
      </c>
      <c r="BN30" s="163" t="s">
        <v>8</v>
      </c>
      <c r="BO30" s="163" t="s">
        <v>9</v>
      </c>
      <c r="BP30" s="163" t="s">
        <v>10</v>
      </c>
      <c r="BQ30" s="163" t="s">
        <v>11</v>
      </c>
      <c r="BR30" s="163" t="s">
        <v>12</v>
      </c>
      <c r="BS30" s="8"/>
    </row>
    <row r="31" spans="1:71" ht="14.25" x14ac:dyDescent="0.45">
      <c r="B31" s="179"/>
      <c r="C31" s="181"/>
      <c r="D31" s="183"/>
      <c r="E31" s="164"/>
      <c r="F31" s="164"/>
      <c r="G31" s="164"/>
      <c r="H31" s="164"/>
      <c r="I31" s="164"/>
      <c r="J31" s="164"/>
      <c r="K31" s="164"/>
      <c r="L31" s="164"/>
      <c r="M31" s="164"/>
      <c r="N31" s="164"/>
      <c r="P31" s="179"/>
      <c r="Q31" s="181"/>
      <c r="R31" s="183"/>
      <c r="S31" s="164"/>
      <c r="T31" s="164"/>
      <c r="U31" s="164"/>
      <c r="V31" s="164"/>
      <c r="W31" s="164"/>
      <c r="X31" s="164"/>
      <c r="Y31" s="164"/>
      <c r="Z31" s="164"/>
      <c r="AA31" s="164"/>
      <c r="AB31" s="164"/>
      <c r="AD31" s="179"/>
      <c r="AE31" s="181"/>
      <c r="AF31" s="183"/>
      <c r="AG31" s="164"/>
      <c r="AH31" s="164"/>
      <c r="AI31" s="164"/>
      <c r="AJ31" s="164"/>
      <c r="AK31" s="164"/>
      <c r="AL31" s="164"/>
      <c r="AM31" s="164"/>
      <c r="AN31" s="164"/>
      <c r="AO31" s="164"/>
      <c r="AP31" s="164"/>
      <c r="AR31" s="179"/>
      <c r="AS31" s="181"/>
      <c r="AT31" s="183"/>
      <c r="AU31" s="164"/>
      <c r="AV31" s="164"/>
      <c r="AW31" s="164"/>
      <c r="AX31" s="164"/>
      <c r="AY31" s="164"/>
      <c r="AZ31" s="164"/>
      <c r="BA31" s="164"/>
      <c r="BB31" s="164"/>
      <c r="BC31" s="164"/>
      <c r="BD31" s="164"/>
      <c r="BF31" s="179"/>
      <c r="BG31" s="181"/>
      <c r="BH31" s="183"/>
      <c r="BI31" s="164"/>
      <c r="BJ31" s="164"/>
      <c r="BK31" s="164"/>
      <c r="BL31" s="164"/>
      <c r="BM31" s="164"/>
      <c r="BN31" s="164"/>
      <c r="BO31" s="164"/>
      <c r="BP31" s="164"/>
      <c r="BQ31" s="164"/>
      <c r="BR31" s="164"/>
    </row>
    <row r="32" spans="1:71" ht="14.25" x14ac:dyDescent="0.45">
      <c r="B32" s="172" t="s">
        <v>57</v>
      </c>
      <c r="C32" s="186" t="s">
        <v>32</v>
      </c>
      <c r="D32" s="15" t="s">
        <v>61</v>
      </c>
      <c r="E32" s="16">
        <f t="shared" ref="E32:N32" si="60">E37*$E$4/E$14</f>
        <v>0.125</v>
      </c>
      <c r="F32" s="16">
        <f t="shared" si="60"/>
        <v>0.10416666666666667</v>
      </c>
      <c r="G32" s="16">
        <f t="shared" si="60"/>
        <v>8.6805555555555552E-2</v>
      </c>
      <c r="H32" s="16">
        <f t="shared" si="60"/>
        <v>7.2337962962962965E-2</v>
      </c>
      <c r="I32" s="16">
        <f t="shared" si="60"/>
        <v>6.0281635802469133E-2</v>
      </c>
      <c r="J32" s="16">
        <f t="shared" si="60"/>
        <v>5.0234696502057606E-2</v>
      </c>
      <c r="K32" s="16">
        <f t="shared" si="60"/>
        <v>4.1862247085048009E-2</v>
      </c>
      <c r="L32" s="16">
        <f t="shared" si="60"/>
        <v>3.4885205904206677E-2</v>
      </c>
      <c r="M32" s="16">
        <f t="shared" si="60"/>
        <v>2.9071004920172231E-2</v>
      </c>
      <c r="N32" s="16">
        <f t="shared" si="60"/>
        <v>2.4225837433476859E-2</v>
      </c>
      <c r="P32" s="172" t="s">
        <v>57</v>
      </c>
      <c r="Q32" s="186" t="s">
        <v>32</v>
      </c>
      <c r="R32" s="15" t="s">
        <v>61</v>
      </c>
      <c r="S32" s="16">
        <f t="shared" ref="S32:AB32" si="61">S37*$E$4/S$14</f>
        <v>0.10416666666666667</v>
      </c>
      <c r="T32" s="16">
        <f t="shared" si="61"/>
        <v>8.6805555555555552E-2</v>
      </c>
      <c r="U32" s="16">
        <f t="shared" si="61"/>
        <v>7.2337962962962965E-2</v>
      </c>
      <c r="V32" s="16">
        <f t="shared" si="61"/>
        <v>6.0281635802469133E-2</v>
      </c>
      <c r="W32" s="16">
        <f t="shared" si="61"/>
        <v>5.0234696502057613E-2</v>
      </c>
      <c r="X32" s="16">
        <f t="shared" si="61"/>
        <v>4.1862247085048009E-2</v>
      </c>
      <c r="Y32" s="16">
        <f t="shared" si="61"/>
        <v>3.4885205904206677E-2</v>
      </c>
      <c r="Z32" s="16">
        <f t="shared" si="61"/>
        <v>2.9071004920172231E-2</v>
      </c>
      <c r="AA32" s="16">
        <f t="shared" si="61"/>
        <v>2.4225837433476859E-2</v>
      </c>
      <c r="AB32" s="16">
        <f t="shared" si="61"/>
        <v>2.0188197861230717E-2</v>
      </c>
      <c r="AD32" s="172" t="s">
        <v>57</v>
      </c>
      <c r="AE32" s="186" t="s">
        <v>32</v>
      </c>
      <c r="AF32" s="15" t="s">
        <v>61</v>
      </c>
      <c r="AG32" s="16">
        <f t="shared" ref="AG32:AP32" si="62">AG37*$E$4/AG$14</f>
        <v>8.3333333333333329E-2</v>
      </c>
      <c r="AH32" s="16">
        <f t="shared" si="62"/>
        <v>6.9444444444444448E-2</v>
      </c>
      <c r="AI32" s="16">
        <f t="shared" si="62"/>
        <v>5.7870370370370371E-2</v>
      </c>
      <c r="AJ32" s="16">
        <f t="shared" si="62"/>
        <v>4.8225308641975308E-2</v>
      </c>
      <c r="AK32" s="16">
        <f t="shared" si="62"/>
        <v>4.0187757201646093E-2</v>
      </c>
      <c r="AL32" s="16">
        <f t="shared" si="62"/>
        <v>3.3489797668038404E-2</v>
      </c>
      <c r="AM32" s="16">
        <f t="shared" si="62"/>
        <v>2.7908164723365339E-2</v>
      </c>
      <c r="AN32" s="16">
        <f t="shared" si="62"/>
        <v>2.3256803936137785E-2</v>
      </c>
      <c r="AO32" s="16">
        <f t="shared" si="62"/>
        <v>1.9380669946781486E-2</v>
      </c>
      <c r="AP32" s="16">
        <f t="shared" si="62"/>
        <v>1.6150558288984575E-2</v>
      </c>
      <c r="AR32" s="172" t="s">
        <v>57</v>
      </c>
      <c r="AS32" s="186" t="s">
        <v>32</v>
      </c>
      <c r="AT32" s="15" t="s">
        <v>61</v>
      </c>
      <c r="AU32" s="16">
        <f t="shared" ref="AU32:BD32" si="63">AU37*$E$4/AU$14</f>
        <v>6.2500000000000014E-2</v>
      </c>
      <c r="AV32" s="16">
        <f t="shared" si="63"/>
        <v>5.2083333333333343E-2</v>
      </c>
      <c r="AW32" s="16">
        <f t="shared" si="63"/>
        <v>4.3402777777777783E-2</v>
      </c>
      <c r="AX32" s="16">
        <f t="shared" si="63"/>
        <v>3.6168981481481483E-2</v>
      </c>
      <c r="AY32" s="16">
        <f t="shared" si="63"/>
        <v>3.014081790123457E-2</v>
      </c>
      <c r="AZ32" s="16">
        <f t="shared" si="63"/>
        <v>2.5117348251028807E-2</v>
      </c>
      <c r="BA32" s="16">
        <f t="shared" si="63"/>
        <v>2.0931123542524008E-2</v>
      </c>
      <c r="BB32" s="16">
        <f t="shared" si="63"/>
        <v>1.7442602952103339E-2</v>
      </c>
      <c r="BC32" s="16">
        <f t="shared" si="63"/>
        <v>1.4535502460086117E-2</v>
      </c>
      <c r="BD32" s="16">
        <f t="shared" si="63"/>
        <v>1.2112918716738431E-2</v>
      </c>
      <c r="BF32" s="172" t="s">
        <v>57</v>
      </c>
      <c r="BG32" s="186" t="s">
        <v>32</v>
      </c>
      <c r="BH32" s="15" t="s">
        <v>61</v>
      </c>
      <c r="BI32" s="16">
        <f t="shared" ref="BI32:BR32" si="64">BI37*$E$4/BI$14</f>
        <v>4.1666666666666671E-2</v>
      </c>
      <c r="BJ32" s="16">
        <f t="shared" si="64"/>
        <v>3.4722222222222231E-2</v>
      </c>
      <c r="BK32" s="16">
        <f t="shared" si="64"/>
        <v>2.8935185185185189E-2</v>
      </c>
      <c r="BL32" s="16">
        <f t="shared" si="64"/>
        <v>2.4112654320987657E-2</v>
      </c>
      <c r="BM32" s="16">
        <f t="shared" si="64"/>
        <v>2.009387860082305E-2</v>
      </c>
      <c r="BN32" s="16">
        <f t="shared" si="64"/>
        <v>1.6744898834019206E-2</v>
      </c>
      <c r="BO32" s="16">
        <f t="shared" si="64"/>
        <v>1.3954082361682673E-2</v>
      </c>
      <c r="BP32" s="16">
        <f t="shared" si="64"/>
        <v>1.1628401968068894E-2</v>
      </c>
      <c r="BQ32" s="16">
        <f t="shared" si="64"/>
        <v>9.6903349733907448E-3</v>
      </c>
      <c r="BR32" s="16">
        <f t="shared" si="64"/>
        <v>8.0752791444922874E-3</v>
      </c>
    </row>
    <row r="33" spans="2:70" ht="14.25" x14ac:dyDescent="0.45">
      <c r="B33" s="173"/>
      <c r="C33" s="186"/>
      <c r="D33" s="15" t="s">
        <v>62</v>
      </c>
      <c r="E33" s="16"/>
      <c r="F33" s="16"/>
      <c r="G33" s="16"/>
      <c r="H33" s="16"/>
      <c r="I33" s="82">
        <f>AVERAGE(E32:I32)</f>
        <v>8.9718364197530862E-2</v>
      </c>
      <c r="J33" s="16"/>
      <c r="K33" s="16"/>
      <c r="L33" s="16"/>
      <c r="M33" s="16"/>
      <c r="N33" s="17">
        <f>AVERAGE(E32:N32)</f>
        <v>6.2887081283261564E-2</v>
      </c>
      <c r="P33" s="173"/>
      <c r="Q33" s="186"/>
      <c r="R33" s="15" t="s">
        <v>62</v>
      </c>
      <c r="S33" s="16"/>
      <c r="T33" s="16"/>
      <c r="U33" s="16"/>
      <c r="V33" s="16"/>
      <c r="W33" s="82">
        <f>AVERAGE(S32:W32)</f>
        <v>7.4765303497942387E-2</v>
      </c>
      <c r="X33" s="16"/>
      <c r="Y33" s="16"/>
      <c r="Z33" s="16"/>
      <c r="AA33" s="16"/>
      <c r="AB33" s="17">
        <f>AVERAGE(S32:AB32)</f>
        <v>5.2405901069384642E-2</v>
      </c>
      <c r="AD33" s="173"/>
      <c r="AE33" s="186"/>
      <c r="AF33" s="15" t="s">
        <v>62</v>
      </c>
      <c r="AG33" s="16"/>
      <c r="AH33" s="16"/>
      <c r="AI33" s="16"/>
      <c r="AJ33" s="16"/>
      <c r="AK33" s="82">
        <f>AVERAGE(AG32:AK32)</f>
        <v>5.9812242798353912E-2</v>
      </c>
      <c r="AL33" s="16"/>
      <c r="AM33" s="16"/>
      <c r="AN33" s="16"/>
      <c r="AO33" s="16"/>
      <c r="AP33" s="17">
        <f>AVERAGE(AG32:AP32)</f>
        <v>4.1924720855507712E-2</v>
      </c>
      <c r="AR33" s="173"/>
      <c r="AS33" s="186"/>
      <c r="AT33" s="15" t="s">
        <v>62</v>
      </c>
      <c r="AU33" s="16"/>
      <c r="AV33" s="16"/>
      <c r="AW33" s="16"/>
      <c r="AX33" s="16"/>
      <c r="AY33" s="82">
        <f>AVERAGE(AU32:AY32)</f>
        <v>4.4859182098765438E-2</v>
      </c>
      <c r="AZ33" s="16"/>
      <c r="BA33" s="16"/>
      <c r="BB33" s="16"/>
      <c r="BC33" s="16"/>
      <c r="BD33" s="17">
        <f>AVERAGE(AU32:BD32)</f>
        <v>3.1443540641630782E-2</v>
      </c>
      <c r="BF33" s="173"/>
      <c r="BG33" s="186"/>
      <c r="BH33" s="15" t="s">
        <v>62</v>
      </c>
      <c r="BI33" s="16"/>
      <c r="BJ33" s="16"/>
      <c r="BK33" s="16"/>
      <c r="BL33" s="16"/>
      <c r="BM33" s="82">
        <f>AVERAGE(BI32:BM32)</f>
        <v>2.9906121399176956E-2</v>
      </c>
      <c r="BN33" s="16"/>
      <c r="BO33" s="16"/>
      <c r="BP33" s="16"/>
      <c r="BQ33" s="16"/>
      <c r="BR33" s="17">
        <f>AVERAGE(BI32:BR32)</f>
        <v>2.0962360427753856E-2</v>
      </c>
    </row>
    <row r="34" spans="2:70" ht="14.25" x14ac:dyDescent="0.45">
      <c r="B34" s="173"/>
      <c r="C34" s="186"/>
      <c r="D34" s="15" t="s">
        <v>42</v>
      </c>
      <c r="E34" s="16">
        <f t="shared" ref="E34:N34" si="65">E$16*(E32/E$18)</f>
        <v>0.125</v>
      </c>
      <c r="F34" s="16">
        <f t="shared" si="65"/>
        <v>0.22916666666666666</v>
      </c>
      <c r="G34" s="16">
        <f>G$16*(G32/G$18)</f>
        <v>0.31597222222222232</v>
      </c>
      <c r="H34" s="16">
        <f>H$16*(H32/H$18)</f>
        <v>0.38831018518518501</v>
      </c>
      <c r="I34" s="16">
        <f>I$16*(I32/I$18)</f>
        <v>0.44859182098765443</v>
      </c>
      <c r="J34" s="16">
        <f t="shared" si="65"/>
        <v>0.49882651748971141</v>
      </c>
      <c r="K34" s="16">
        <f t="shared" si="65"/>
        <v>0.54068876457476023</v>
      </c>
      <c r="L34" s="16">
        <f t="shared" si="65"/>
        <v>0.57557397047896697</v>
      </c>
      <c r="M34" s="16">
        <f t="shared" si="65"/>
        <v>0.60464497539914008</v>
      </c>
      <c r="N34" s="16">
        <f t="shared" si="65"/>
        <v>0.62887081283261481</v>
      </c>
      <c r="P34" s="173"/>
      <c r="Q34" s="186"/>
      <c r="R34" s="15" t="s">
        <v>42</v>
      </c>
      <c r="S34" s="16">
        <f t="shared" ref="S34:AB34" si="66">S$16*(S32/S$18)</f>
        <v>0.10416666666666669</v>
      </c>
      <c r="T34" s="16">
        <f t="shared" si="66"/>
        <v>0.19097222222222218</v>
      </c>
      <c r="U34" s="16">
        <f>U$16*(U32/U$18)</f>
        <v>0.26331018518518529</v>
      </c>
      <c r="V34" s="16">
        <f>V$16*(V32/V$18)</f>
        <v>0.32359182098765416</v>
      </c>
      <c r="W34" s="16">
        <f>W$16*(W32/W$18)</f>
        <v>0.37382651748971207</v>
      </c>
      <c r="X34" s="16">
        <f t="shared" si="66"/>
        <v>0.41568876457475945</v>
      </c>
      <c r="Y34" s="16">
        <f t="shared" si="66"/>
        <v>0.45057397047896691</v>
      </c>
      <c r="Z34" s="16">
        <f t="shared" si="66"/>
        <v>0.47964497539913914</v>
      </c>
      <c r="AA34" s="16">
        <f t="shared" si="66"/>
        <v>0.5038708128326167</v>
      </c>
      <c r="AB34" s="16">
        <f t="shared" si="66"/>
        <v>0.52405901069384564</v>
      </c>
      <c r="AD34" s="173"/>
      <c r="AE34" s="186"/>
      <c r="AF34" s="15" t="s">
        <v>42</v>
      </c>
      <c r="AG34" s="16">
        <f t="shared" ref="AG34:AP34" si="67">AG$16*(AG32/AG$18)</f>
        <v>8.3333333333333329E-2</v>
      </c>
      <c r="AH34" s="16">
        <f t="shared" si="67"/>
        <v>0.15277777777777776</v>
      </c>
      <c r="AI34" s="16">
        <f>AI$16*(AI32/AI$18)</f>
        <v>0.21064814814814822</v>
      </c>
      <c r="AJ34" s="16">
        <f>AJ$16*(AJ32/AJ$18)</f>
        <v>0.25887345679012336</v>
      </c>
      <c r="AK34" s="16">
        <f>AK$16*(AK32/AK$18)</f>
        <v>0.29906121399176966</v>
      </c>
      <c r="AL34" s="16">
        <f t="shared" si="67"/>
        <v>0.3325510116598076</v>
      </c>
      <c r="AM34" s="16">
        <f t="shared" si="67"/>
        <v>0.36045917638317349</v>
      </c>
      <c r="AN34" s="16">
        <f t="shared" si="67"/>
        <v>0.38371598031931137</v>
      </c>
      <c r="AO34" s="16">
        <f t="shared" si="67"/>
        <v>0.40309665026609337</v>
      </c>
      <c r="AP34" s="16">
        <f t="shared" si="67"/>
        <v>0.41924720855507658</v>
      </c>
      <c r="AR34" s="173"/>
      <c r="AS34" s="186"/>
      <c r="AT34" s="15" t="s">
        <v>42</v>
      </c>
      <c r="AU34" s="16">
        <f t="shared" ref="AU34:BD34" si="68">AU$16*(AU32/AU$18)</f>
        <v>6.2500000000000014E-2</v>
      </c>
      <c r="AV34" s="16">
        <f t="shared" si="68"/>
        <v>0.11458333333333334</v>
      </c>
      <c r="AW34" s="16">
        <f>AW$16*(AW32/AW$18)</f>
        <v>0.15798611111111119</v>
      </c>
      <c r="AX34" s="16">
        <f>AX$16*(AX32/AX$18)</f>
        <v>0.1941550925925925</v>
      </c>
      <c r="AY34" s="16">
        <f>AY$16*(AY32/AY$18)</f>
        <v>0.22429591049382722</v>
      </c>
      <c r="AZ34" s="16">
        <f t="shared" si="68"/>
        <v>0.24941325874485573</v>
      </c>
      <c r="BA34" s="16">
        <f t="shared" si="68"/>
        <v>0.27034438228738017</v>
      </c>
      <c r="BB34" s="16">
        <f t="shared" si="68"/>
        <v>0.28778698523948348</v>
      </c>
      <c r="BC34" s="16">
        <f t="shared" si="68"/>
        <v>0.3023224876995701</v>
      </c>
      <c r="BD34" s="16">
        <f t="shared" si="68"/>
        <v>0.31443540641630741</v>
      </c>
      <c r="BF34" s="173"/>
      <c r="BG34" s="186"/>
      <c r="BH34" s="15" t="s">
        <v>42</v>
      </c>
      <c r="BI34" s="16">
        <f t="shared" ref="BI34:BR34" si="69">BI$16*(BI32/BI$18)</f>
        <v>4.1666666666666671E-2</v>
      </c>
      <c r="BJ34" s="16">
        <f t="shared" si="69"/>
        <v>7.6388888888888895E-2</v>
      </c>
      <c r="BK34" s="16">
        <f>BK$16*(BK32/BK$18)</f>
        <v>0.10532407407407411</v>
      </c>
      <c r="BL34" s="16">
        <f>BL$16*(BL32/BL$18)</f>
        <v>0.12943672839506168</v>
      </c>
      <c r="BM34" s="16">
        <f>BM$16*(BM32/BM$18)</f>
        <v>0.14953060699588483</v>
      </c>
      <c r="BN34" s="16">
        <f t="shared" si="69"/>
        <v>0.16627550582990383</v>
      </c>
      <c r="BO34" s="16">
        <f t="shared" si="69"/>
        <v>0.18022958819158677</v>
      </c>
      <c r="BP34" s="16">
        <f t="shared" si="69"/>
        <v>0.19185799015965568</v>
      </c>
      <c r="BQ34" s="16">
        <f t="shared" si="69"/>
        <v>0.20154832513304671</v>
      </c>
      <c r="BR34" s="16">
        <f t="shared" si="69"/>
        <v>0.20962360427753829</v>
      </c>
    </row>
    <row r="35" spans="2:70" ht="14.25" x14ac:dyDescent="0.45">
      <c r="B35" s="173"/>
      <c r="C35" s="185"/>
      <c r="D35" s="19" t="s">
        <v>45</v>
      </c>
      <c r="E35" s="20">
        <f t="shared" ref="E35:N35" si="70">10*E32</f>
        <v>1.25</v>
      </c>
      <c r="F35" s="20">
        <f t="shared" si="70"/>
        <v>1.0416666666666667</v>
      </c>
      <c r="G35" s="20">
        <f t="shared" si="70"/>
        <v>0.86805555555555558</v>
      </c>
      <c r="H35" s="20">
        <f t="shared" si="70"/>
        <v>0.72337962962962965</v>
      </c>
      <c r="I35" s="20">
        <f t="shared" si="70"/>
        <v>0.60281635802469136</v>
      </c>
      <c r="J35" s="20">
        <f t="shared" si="70"/>
        <v>0.50234696502057608</v>
      </c>
      <c r="K35" s="20">
        <f t="shared" si="70"/>
        <v>0.4186224708504801</v>
      </c>
      <c r="L35" s="20">
        <f t="shared" si="70"/>
        <v>0.34885205904206679</v>
      </c>
      <c r="M35" s="20">
        <f t="shared" si="70"/>
        <v>0.29071004920172233</v>
      </c>
      <c r="N35" s="20">
        <f t="shared" si="70"/>
        <v>0.2422583743347686</v>
      </c>
      <c r="P35" s="173"/>
      <c r="Q35" s="185"/>
      <c r="R35" s="19" t="s">
        <v>45</v>
      </c>
      <c r="S35" s="20">
        <f t="shared" ref="S35:AB35" si="71">10*S32</f>
        <v>1.0416666666666667</v>
      </c>
      <c r="T35" s="20">
        <f t="shared" si="71"/>
        <v>0.86805555555555558</v>
      </c>
      <c r="U35" s="20">
        <f t="shared" si="71"/>
        <v>0.72337962962962965</v>
      </c>
      <c r="V35" s="20">
        <f t="shared" si="71"/>
        <v>0.60281635802469136</v>
      </c>
      <c r="W35" s="20">
        <f t="shared" si="71"/>
        <v>0.50234696502057608</v>
      </c>
      <c r="X35" s="20">
        <f t="shared" si="71"/>
        <v>0.4186224708504801</v>
      </c>
      <c r="Y35" s="20">
        <f t="shared" si="71"/>
        <v>0.34885205904206679</v>
      </c>
      <c r="Z35" s="20">
        <f t="shared" si="71"/>
        <v>0.29071004920172233</v>
      </c>
      <c r="AA35" s="20">
        <f t="shared" si="71"/>
        <v>0.2422583743347686</v>
      </c>
      <c r="AB35" s="20">
        <f t="shared" si="71"/>
        <v>0.20188197861230717</v>
      </c>
      <c r="AD35" s="173"/>
      <c r="AE35" s="185"/>
      <c r="AF35" s="19" t="s">
        <v>45</v>
      </c>
      <c r="AG35" s="20">
        <f t="shared" ref="AG35:AP35" si="72">10*AG32</f>
        <v>0.83333333333333326</v>
      </c>
      <c r="AH35" s="20">
        <f t="shared" si="72"/>
        <v>0.69444444444444442</v>
      </c>
      <c r="AI35" s="20">
        <f t="shared" si="72"/>
        <v>0.57870370370370372</v>
      </c>
      <c r="AJ35" s="20">
        <f t="shared" si="72"/>
        <v>0.48225308641975306</v>
      </c>
      <c r="AK35" s="20">
        <f t="shared" si="72"/>
        <v>0.4018775720164609</v>
      </c>
      <c r="AL35" s="20">
        <f t="shared" si="72"/>
        <v>0.33489797668038401</v>
      </c>
      <c r="AM35" s="20">
        <f t="shared" si="72"/>
        <v>0.27908164723365336</v>
      </c>
      <c r="AN35" s="20">
        <f t="shared" si="72"/>
        <v>0.23256803936137785</v>
      </c>
      <c r="AO35" s="20">
        <f t="shared" si="72"/>
        <v>0.19380669946781487</v>
      </c>
      <c r="AP35" s="20">
        <f t="shared" si="72"/>
        <v>0.16150558288984573</v>
      </c>
      <c r="AR35" s="173"/>
      <c r="AS35" s="185"/>
      <c r="AT35" s="19" t="s">
        <v>45</v>
      </c>
      <c r="AU35" s="20">
        <f t="shared" ref="AU35:BD35" si="73">10*AU32</f>
        <v>0.62500000000000011</v>
      </c>
      <c r="AV35" s="20">
        <f t="shared" si="73"/>
        <v>0.52083333333333348</v>
      </c>
      <c r="AW35" s="20">
        <f t="shared" si="73"/>
        <v>0.43402777777777785</v>
      </c>
      <c r="AX35" s="20">
        <f t="shared" si="73"/>
        <v>0.36168981481481483</v>
      </c>
      <c r="AY35" s="20">
        <f t="shared" si="73"/>
        <v>0.30140817901234568</v>
      </c>
      <c r="AZ35" s="20">
        <f t="shared" si="73"/>
        <v>0.25117348251028804</v>
      </c>
      <c r="BA35" s="20">
        <f t="shared" si="73"/>
        <v>0.20931123542524008</v>
      </c>
      <c r="BB35" s="20">
        <f t="shared" si="73"/>
        <v>0.17442602952103339</v>
      </c>
      <c r="BC35" s="20">
        <f t="shared" si="73"/>
        <v>0.14535502460086117</v>
      </c>
      <c r="BD35" s="20">
        <f t="shared" si="73"/>
        <v>0.12112918716738431</v>
      </c>
      <c r="BF35" s="173"/>
      <c r="BG35" s="185"/>
      <c r="BH35" s="19" t="s">
        <v>45</v>
      </c>
      <c r="BI35" s="20">
        <f t="shared" ref="BI35:BR35" si="74">10*BI32</f>
        <v>0.41666666666666674</v>
      </c>
      <c r="BJ35" s="20">
        <f t="shared" si="74"/>
        <v>0.34722222222222232</v>
      </c>
      <c r="BK35" s="20">
        <f t="shared" si="74"/>
        <v>0.28935185185185186</v>
      </c>
      <c r="BL35" s="20">
        <f t="shared" si="74"/>
        <v>0.24112654320987659</v>
      </c>
      <c r="BM35" s="20">
        <f t="shared" si="74"/>
        <v>0.20093878600823051</v>
      </c>
      <c r="BN35" s="20">
        <f t="shared" si="74"/>
        <v>0.16744898834019206</v>
      </c>
      <c r="BO35" s="20">
        <f t="shared" si="74"/>
        <v>0.13954082361682674</v>
      </c>
      <c r="BP35" s="20">
        <f t="shared" si="74"/>
        <v>0.11628401968068894</v>
      </c>
      <c r="BQ35" s="20">
        <f t="shared" si="74"/>
        <v>9.6903349733907448E-2</v>
      </c>
      <c r="BR35" s="20">
        <f t="shared" si="74"/>
        <v>8.0752791444922867E-2</v>
      </c>
    </row>
    <row r="36" spans="2:70" ht="14.25" x14ac:dyDescent="0.45">
      <c r="B36" s="173"/>
      <c r="C36" s="185"/>
      <c r="D36" s="19" t="s">
        <v>46</v>
      </c>
      <c r="E36" s="20">
        <f>10*E34</f>
        <v>1.25</v>
      </c>
      <c r="F36" s="20">
        <f>10*F34</f>
        <v>2.2916666666666665</v>
      </c>
      <c r="G36" s="20">
        <f>10*G34</f>
        <v>3.1597222222222232</v>
      </c>
      <c r="H36" s="20">
        <f t="shared" ref="H36:N36" si="75">10*H34</f>
        <v>3.8831018518518503</v>
      </c>
      <c r="I36" s="20">
        <f t="shared" si="75"/>
        <v>4.4859182098765444</v>
      </c>
      <c r="J36" s="20">
        <f t="shared" si="75"/>
        <v>4.9882651748971139</v>
      </c>
      <c r="K36" s="20">
        <f t="shared" si="75"/>
        <v>5.4068876457476023</v>
      </c>
      <c r="L36" s="20">
        <f t="shared" si="75"/>
        <v>5.7557397047896695</v>
      </c>
      <c r="M36" s="20">
        <f t="shared" si="75"/>
        <v>6.0464497539914008</v>
      </c>
      <c r="N36" s="20">
        <f t="shared" si="75"/>
        <v>6.2887081283261477</v>
      </c>
      <c r="P36" s="173"/>
      <c r="Q36" s="185"/>
      <c r="R36" s="19" t="s">
        <v>46</v>
      </c>
      <c r="S36" s="20">
        <f>10*S34</f>
        <v>1.041666666666667</v>
      </c>
      <c r="T36" s="20">
        <f>10*T34</f>
        <v>1.9097222222222219</v>
      </c>
      <c r="U36" s="20">
        <f>10*U34</f>
        <v>2.633101851851853</v>
      </c>
      <c r="V36" s="20">
        <f t="shared" ref="V36:AB36" si="76">10*V34</f>
        <v>3.2359182098765418</v>
      </c>
      <c r="W36" s="20">
        <f t="shared" si="76"/>
        <v>3.738265174897121</v>
      </c>
      <c r="X36" s="20">
        <f t="shared" si="76"/>
        <v>4.1568876457475943</v>
      </c>
      <c r="Y36" s="20">
        <f t="shared" si="76"/>
        <v>4.5057397047896695</v>
      </c>
      <c r="Z36" s="20">
        <f t="shared" si="76"/>
        <v>4.7964497539913911</v>
      </c>
      <c r="AA36" s="20">
        <f t="shared" si="76"/>
        <v>5.0387081283261672</v>
      </c>
      <c r="AB36" s="20">
        <f t="shared" si="76"/>
        <v>5.2405901069384564</v>
      </c>
      <c r="AD36" s="173"/>
      <c r="AE36" s="185"/>
      <c r="AF36" s="19" t="s">
        <v>46</v>
      </c>
      <c r="AG36" s="20">
        <f>10*AG34</f>
        <v>0.83333333333333326</v>
      </c>
      <c r="AH36" s="20">
        <f>10*AH34</f>
        <v>1.5277777777777777</v>
      </c>
      <c r="AI36" s="20">
        <f>10*AI34</f>
        <v>2.1064814814814823</v>
      </c>
      <c r="AJ36" s="20">
        <f t="shared" ref="AJ36:AP36" si="77">10*AJ34</f>
        <v>2.5887345679012337</v>
      </c>
      <c r="AK36" s="20">
        <f t="shared" si="77"/>
        <v>2.9906121399176966</v>
      </c>
      <c r="AL36" s="20">
        <f t="shared" si="77"/>
        <v>3.325510116598076</v>
      </c>
      <c r="AM36" s="20">
        <f t="shared" si="77"/>
        <v>3.6045917638317349</v>
      </c>
      <c r="AN36" s="20">
        <f t="shared" si="77"/>
        <v>3.8371598031931136</v>
      </c>
      <c r="AO36" s="20">
        <f t="shared" si="77"/>
        <v>4.0309665026609336</v>
      </c>
      <c r="AP36" s="20">
        <f t="shared" si="77"/>
        <v>4.192472085550766</v>
      </c>
      <c r="AR36" s="173"/>
      <c r="AS36" s="185"/>
      <c r="AT36" s="19" t="s">
        <v>46</v>
      </c>
      <c r="AU36" s="20">
        <f>10*AU34</f>
        <v>0.62500000000000011</v>
      </c>
      <c r="AV36" s="20">
        <f>10*AV34</f>
        <v>1.1458333333333335</v>
      </c>
      <c r="AW36" s="20">
        <f>10*AW34</f>
        <v>1.5798611111111118</v>
      </c>
      <c r="AX36" s="20">
        <f t="shared" ref="AX36:BD36" si="78">10*AX34</f>
        <v>1.9415509259259252</v>
      </c>
      <c r="AY36" s="20">
        <f t="shared" si="78"/>
        <v>2.2429591049382722</v>
      </c>
      <c r="AZ36" s="20">
        <f t="shared" si="78"/>
        <v>2.4941325874485574</v>
      </c>
      <c r="BA36" s="20">
        <f t="shared" si="78"/>
        <v>2.7034438228738016</v>
      </c>
      <c r="BB36" s="20">
        <f t="shared" si="78"/>
        <v>2.8778698523948347</v>
      </c>
      <c r="BC36" s="20">
        <f t="shared" si="78"/>
        <v>3.0232248769957009</v>
      </c>
      <c r="BD36" s="20">
        <f t="shared" si="78"/>
        <v>3.1443540641630738</v>
      </c>
      <c r="BF36" s="173"/>
      <c r="BG36" s="185"/>
      <c r="BH36" s="19" t="s">
        <v>46</v>
      </c>
      <c r="BI36" s="20">
        <f>10*BI34</f>
        <v>0.41666666666666674</v>
      </c>
      <c r="BJ36" s="20">
        <f>10*BJ34</f>
        <v>0.76388888888888895</v>
      </c>
      <c r="BK36" s="20">
        <f>10*BK34</f>
        <v>1.0532407407407411</v>
      </c>
      <c r="BL36" s="20">
        <f t="shared" ref="BL36:BR36" si="79">10*BL34</f>
        <v>1.2943672839506168</v>
      </c>
      <c r="BM36" s="20">
        <f t="shared" si="79"/>
        <v>1.4953060699588483</v>
      </c>
      <c r="BN36" s="20">
        <f t="shared" si="79"/>
        <v>1.6627550582990382</v>
      </c>
      <c r="BO36" s="20">
        <f t="shared" si="79"/>
        <v>1.8022958819158676</v>
      </c>
      <c r="BP36" s="20">
        <f t="shared" si="79"/>
        <v>1.9185799015965568</v>
      </c>
      <c r="BQ36" s="20">
        <f t="shared" si="79"/>
        <v>2.0154832513304672</v>
      </c>
      <c r="BR36" s="20">
        <f t="shared" si="79"/>
        <v>2.096236042775383</v>
      </c>
    </row>
    <row r="37" spans="2:70" ht="14.25" x14ac:dyDescent="0.45">
      <c r="B37" s="173"/>
      <c r="C37" s="184" t="s">
        <v>36</v>
      </c>
      <c r="D37" s="15" t="s">
        <v>43</v>
      </c>
      <c r="E37" s="16">
        <f>E7</f>
        <v>0.15</v>
      </c>
      <c r="F37" s="16">
        <f>E37</f>
        <v>0.15</v>
      </c>
      <c r="G37" s="16">
        <f t="shared" ref="G37:N37" si="80">F37</f>
        <v>0.15</v>
      </c>
      <c r="H37" s="16">
        <f t="shared" si="80"/>
        <v>0.15</v>
      </c>
      <c r="I37" s="16">
        <f t="shared" si="80"/>
        <v>0.15</v>
      </c>
      <c r="J37" s="16">
        <f t="shared" si="80"/>
        <v>0.15</v>
      </c>
      <c r="K37" s="16">
        <f t="shared" si="80"/>
        <v>0.15</v>
      </c>
      <c r="L37" s="16">
        <f t="shared" si="80"/>
        <v>0.15</v>
      </c>
      <c r="M37" s="16">
        <f t="shared" si="80"/>
        <v>0.15</v>
      </c>
      <c r="N37" s="16">
        <f t="shared" si="80"/>
        <v>0.15</v>
      </c>
      <c r="P37" s="173"/>
      <c r="Q37" s="184" t="s">
        <v>36</v>
      </c>
      <c r="R37" s="15" t="s">
        <v>43</v>
      </c>
      <c r="S37" s="16">
        <f>S7</f>
        <v>0.125</v>
      </c>
      <c r="T37" s="16">
        <f>S37</f>
        <v>0.125</v>
      </c>
      <c r="U37" s="16">
        <f t="shared" ref="U37:AB37" si="81">T37</f>
        <v>0.125</v>
      </c>
      <c r="V37" s="16">
        <f t="shared" si="81"/>
        <v>0.125</v>
      </c>
      <c r="W37" s="16">
        <f t="shared" si="81"/>
        <v>0.125</v>
      </c>
      <c r="X37" s="16">
        <f t="shared" si="81"/>
        <v>0.125</v>
      </c>
      <c r="Y37" s="16">
        <f t="shared" si="81"/>
        <v>0.125</v>
      </c>
      <c r="Z37" s="16">
        <f t="shared" si="81"/>
        <v>0.125</v>
      </c>
      <c r="AA37" s="16">
        <f t="shared" si="81"/>
        <v>0.125</v>
      </c>
      <c r="AB37" s="16">
        <f t="shared" si="81"/>
        <v>0.125</v>
      </c>
      <c r="AD37" s="173"/>
      <c r="AE37" s="184" t="s">
        <v>36</v>
      </c>
      <c r="AF37" s="15" t="s">
        <v>43</v>
      </c>
      <c r="AG37" s="16">
        <f>AG7</f>
        <v>0.1</v>
      </c>
      <c r="AH37" s="16">
        <f>AG37</f>
        <v>0.1</v>
      </c>
      <c r="AI37" s="16">
        <f t="shared" ref="AI37:AP37" si="82">AH37</f>
        <v>0.1</v>
      </c>
      <c r="AJ37" s="16">
        <f t="shared" si="82"/>
        <v>0.1</v>
      </c>
      <c r="AK37" s="16">
        <f t="shared" si="82"/>
        <v>0.1</v>
      </c>
      <c r="AL37" s="16">
        <f t="shared" si="82"/>
        <v>0.1</v>
      </c>
      <c r="AM37" s="16">
        <f t="shared" si="82"/>
        <v>0.1</v>
      </c>
      <c r="AN37" s="16">
        <f t="shared" si="82"/>
        <v>0.1</v>
      </c>
      <c r="AO37" s="16">
        <f t="shared" si="82"/>
        <v>0.1</v>
      </c>
      <c r="AP37" s="16">
        <f t="shared" si="82"/>
        <v>0.1</v>
      </c>
      <c r="AR37" s="173"/>
      <c r="AS37" s="184" t="s">
        <v>36</v>
      </c>
      <c r="AT37" s="15" t="s">
        <v>43</v>
      </c>
      <c r="AU37" s="16">
        <f>AU7</f>
        <v>7.5000000000000011E-2</v>
      </c>
      <c r="AV37" s="16">
        <f>AU37</f>
        <v>7.5000000000000011E-2</v>
      </c>
      <c r="AW37" s="16">
        <f t="shared" ref="AW37:BD37" si="83">AV37</f>
        <v>7.5000000000000011E-2</v>
      </c>
      <c r="AX37" s="16">
        <f t="shared" si="83"/>
        <v>7.5000000000000011E-2</v>
      </c>
      <c r="AY37" s="16">
        <f t="shared" si="83"/>
        <v>7.5000000000000011E-2</v>
      </c>
      <c r="AZ37" s="16">
        <f t="shared" si="83"/>
        <v>7.5000000000000011E-2</v>
      </c>
      <c r="BA37" s="16">
        <f t="shared" si="83"/>
        <v>7.5000000000000011E-2</v>
      </c>
      <c r="BB37" s="16">
        <f t="shared" si="83"/>
        <v>7.5000000000000011E-2</v>
      </c>
      <c r="BC37" s="16">
        <f t="shared" si="83"/>
        <v>7.5000000000000011E-2</v>
      </c>
      <c r="BD37" s="16">
        <f t="shared" si="83"/>
        <v>7.5000000000000011E-2</v>
      </c>
      <c r="BF37" s="173"/>
      <c r="BG37" s="184" t="s">
        <v>36</v>
      </c>
      <c r="BH37" s="15" t="s">
        <v>43</v>
      </c>
      <c r="BI37" s="16">
        <f>BI7</f>
        <v>5.000000000000001E-2</v>
      </c>
      <c r="BJ37" s="16">
        <f>BI37</f>
        <v>5.000000000000001E-2</v>
      </c>
      <c r="BK37" s="16">
        <f t="shared" ref="BK37:BR37" si="84">BJ37</f>
        <v>5.000000000000001E-2</v>
      </c>
      <c r="BL37" s="16">
        <f t="shared" si="84"/>
        <v>5.000000000000001E-2</v>
      </c>
      <c r="BM37" s="16">
        <f t="shared" si="84"/>
        <v>5.000000000000001E-2</v>
      </c>
      <c r="BN37" s="16">
        <f t="shared" si="84"/>
        <v>5.000000000000001E-2</v>
      </c>
      <c r="BO37" s="16">
        <f t="shared" si="84"/>
        <v>5.000000000000001E-2</v>
      </c>
      <c r="BP37" s="16">
        <f t="shared" si="84"/>
        <v>5.000000000000001E-2</v>
      </c>
      <c r="BQ37" s="16">
        <f t="shared" si="84"/>
        <v>5.000000000000001E-2</v>
      </c>
      <c r="BR37" s="16">
        <f t="shared" si="84"/>
        <v>5.000000000000001E-2</v>
      </c>
    </row>
    <row r="38" spans="2:70" ht="14.25" x14ac:dyDescent="0.45">
      <c r="B38" s="173"/>
      <c r="C38" s="185"/>
      <c r="D38" s="19" t="s">
        <v>45</v>
      </c>
      <c r="E38" s="21">
        <f>E35*E$14</f>
        <v>150000</v>
      </c>
      <c r="F38" s="21">
        <f t="shared" ref="F38:N38" si="85">F35*F$14</f>
        <v>150000</v>
      </c>
      <c r="G38" s="21">
        <f>G35*G$14</f>
        <v>150000</v>
      </c>
      <c r="H38" s="21">
        <f>H35*H$14</f>
        <v>150000</v>
      </c>
      <c r="I38" s="21">
        <f>I35*I$14</f>
        <v>150000</v>
      </c>
      <c r="J38" s="21">
        <f t="shared" si="85"/>
        <v>150000</v>
      </c>
      <c r="K38" s="21">
        <f t="shared" si="85"/>
        <v>150000</v>
      </c>
      <c r="L38" s="21">
        <f t="shared" si="85"/>
        <v>150000</v>
      </c>
      <c r="M38" s="21">
        <f t="shared" si="85"/>
        <v>150000</v>
      </c>
      <c r="N38" s="21">
        <f t="shared" si="85"/>
        <v>150000</v>
      </c>
      <c r="P38" s="173"/>
      <c r="Q38" s="185"/>
      <c r="R38" s="19" t="s">
        <v>45</v>
      </c>
      <c r="S38" s="21">
        <f>S35*S$14</f>
        <v>125000.00000000001</v>
      </c>
      <c r="T38" s="21">
        <f t="shared" ref="T38:AB38" si="86">T35*T$14</f>
        <v>125000</v>
      </c>
      <c r="U38" s="21">
        <f>U35*U$14</f>
        <v>125000</v>
      </c>
      <c r="V38" s="21">
        <f>V35*V$14</f>
        <v>125000</v>
      </c>
      <c r="W38" s="21">
        <f>W35*W$14</f>
        <v>124999.99999999999</v>
      </c>
      <c r="X38" s="21">
        <f t="shared" si="86"/>
        <v>125000</v>
      </c>
      <c r="Y38" s="21">
        <f t="shared" si="86"/>
        <v>125000.00000000001</v>
      </c>
      <c r="Z38" s="21">
        <f t="shared" si="86"/>
        <v>125000.00000000001</v>
      </c>
      <c r="AA38" s="21">
        <f t="shared" si="86"/>
        <v>125000</v>
      </c>
      <c r="AB38" s="21">
        <f t="shared" si="86"/>
        <v>125000</v>
      </c>
      <c r="AD38" s="173"/>
      <c r="AE38" s="185"/>
      <c r="AF38" s="19" t="s">
        <v>45</v>
      </c>
      <c r="AG38" s="21">
        <f>AG35*AG$14</f>
        <v>99999.999999999985</v>
      </c>
      <c r="AH38" s="21">
        <f t="shared" ref="AH38:AP38" si="87">AH35*AH$14</f>
        <v>100000</v>
      </c>
      <c r="AI38" s="21">
        <f>AI35*AI$14</f>
        <v>100000</v>
      </c>
      <c r="AJ38" s="21">
        <f>AJ35*AJ$14</f>
        <v>100000</v>
      </c>
      <c r="AK38" s="21">
        <f>AK35*AK$14</f>
        <v>100000</v>
      </c>
      <c r="AL38" s="21">
        <f t="shared" si="87"/>
        <v>99999.999999999985</v>
      </c>
      <c r="AM38" s="21">
        <f t="shared" si="87"/>
        <v>99999.999999999985</v>
      </c>
      <c r="AN38" s="21">
        <f t="shared" si="87"/>
        <v>100000</v>
      </c>
      <c r="AO38" s="21">
        <f t="shared" si="87"/>
        <v>100000</v>
      </c>
      <c r="AP38" s="21">
        <f t="shared" si="87"/>
        <v>100000</v>
      </c>
      <c r="AR38" s="173"/>
      <c r="AS38" s="185"/>
      <c r="AT38" s="19" t="s">
        <v>45</v>
      </c>
      <c r="AU38" s="21">
        <f>AU35*AU$14</f>
        <v>75000.000000000015</v>
      </c>
      <c r="AV38" s="21">
        <f t="shared" ref="AV38:BD38" si="88">AV35*AV$14</f>
        <v>75000.000000000015</v>
      </c>
      <c r="AW38" s="21">
        <f>AW35*AW$14</f>
        <v>75000.000000000015</v>
      </c>
      <c r="AX38" s="21">
        <f>AX35*AX$14</f>
        <v>75000</v>
      </c>
      <c r="AY38" s="21">
        <f>AY35*AY$14</f>
        <v>75000</v>
      </c>
      <c r="AZ38" s="21">
        <f t="shared" si="88"/>
        <v>75000</v>
      </c>
      <c r="BA38" s="21">
        <f t="shared" si="88"/>
        <v>75000.000000000015</v>
      </c>
      <c r="BB38" s="21">
        <f t="shared" si="88"/>
        <v>75000</v>
      </c>
      <c r="BC38" s="21">
        <f t="shared" si="88"/>
        <v>75000</v>
      </c>
      <c r="BD38" s="21">
        <f t="shared" si="88"/>
        <v>75000.000000000015</v>
      </c>
      <c r="BF38" s="173"/>
      <c r="BG38" s="185"/>
      <c r="BH38" s="19" t="s">
        <v>45</v>
      </c>
      <c r="BI38" s="21">
        <f>BI35*BI$14</f>
        <v>50000.000000000007</v>
      </c>
      <c r="BJ38" s="21">
        <f t="shared" ref="BJ38:BR38" si="89">BJ35*BJ$14</f>
        <v>50000.000000000015</v>
      </c>
      <c r="BK38" s="21">
        <f>BK35*BK$14</f>
        <v>50000</v>
      </c>
      <c r="BL38" s="21">
        <f>BL35*BL$14</f>
        <v>50000.000000000007</v>
      </c>
      <c r="BM38" s="21">
        <f>BM35*BM$14</f>
        <v>50000.000000000015</v>
      </c>
      <c r="BN38" s="21">
        <f t="shared" si="89"/>
        <v>50000.000000000007</v>
      </c>
      <c r="BO38" s="21">
        <f t="shared" si="89"/>
        <v>50000.000000000015</v>
      </c>
      <c r="BP38" s="21">
        <f t="shared" si="89"/>
        <v>50000.000000000007</v>
      </c>
      <c r="BQ38" s="21">
        <f t="shared" si="89"/>
        <v>50000.000000000007</v>
      </c>
      <c r="BR38" s="21">
        <f t="shared" si="89"/>
        <v>50000</v>
      </c>
    </row>
    <row r="39" spans="2:70" ht="14.25" x14ac:dyDescent="0.45">
      <c r="B39" s="173"/>
      <c r="C39" s="185"/>
      <c r="D39" s="19" t="s">
        <v>46</v>
      </c>
      <c r="E39" s="21">
        <f>E38</f>
        <v>150000</v>
      </c>
      <c r="F39" s="21">
        <f>E39+F38</f>
        <v>300000</v>
      </c>
      <c r="G39" s="21">
        <f>F39+G38</f>
        <v>450000</v>
      </c>
      <c r="H39" s="21">
        <f t="shared" ref="H39:N39" si="90">G39+H38</f>
        <v>600000</v>
      </c>
      <c r="I39" s="21">
        <f t="shared" si="90"/>
        <v>750000</v>
      </c>
      <c r="J39" s="21">
        <f>I39+J38</f>
        <v>900000</v>
      </c>
      <c r="K39" s="21">
        <f t="shared" si="90"/>
        <v>1050000</v>
      </c>
      <c r="L39" s="21">
        <f t="shared" si="90"/>
        <v>1200000</v>
      </c>
      <c r="M39" s="21">
        <f t="shared" si="90"/>
        <v>1350000</v>
      </c>
      <c r="N39" s="21">
        <f t="shared" si="90"/>
        <v>1500000</v>
      </c>
      <c r="P39" s="173"/>
      <c r="Q39" s="185"/>
      <c r="R39" s="19" t="s">
        <v>46</v>
      </c>
      <c r="S39" s="21">
        <f>S38</f>
        <v>125000.00000000001</v>
      </c>
      <c r="T39" s="21">
        <f>S39+T38</f>
        <v>250000</v>
      </c>
      <c r="U39" s="21">
        <f>T39+U38</f>
        <v>375000</v>
      </c>
      <c r="V39" s="21">
        <f t="shared" ref="V39:AB39" si="91">U39+V38</f>
        <v>500000</v>
      </c>
      <c r="W39" s="21">
        <f t="shared" si="91"/>
        <v>625000</v>
      </c>
      <c r="X39" s="21">
        <f>W39+X38</f>
        <v>750000</v>
      </c>
      <c r="Y39" s="21">
        <f t="shared" si="91"/>
        <v>875000</v>
      </c>
      <c r="Z39" s="21">
        <f t="shared" si="91"/>
        <v>1000000</v>
      </c>
      <c r="AA39" s="21">
        <f t="shared" si="91"/>
        <v>1125000</v>
      </c>
      <c r="AB39" s="21">
        <f t="shared" si="91"/>
        <v>1250000</v>
      </c>
      <c r="AD39" s="173"/>
      <c r="AE39" s="185"/>
      <c r="AF39" s="19" t="s">
        <v>46</v>
      </c>
      <c r="AG39" s="21">
        <f>AG38</f>
        <v>99999.999999999985</v>
      </c>
      <c r="AH39" s="21">
        <f>AG39+AH38</f>
        <v>200000</v>
      </c>
      <c r="AI39" s="21">
        <f>AH39+AI38</f>
        <v>300000</v>
      </c>
      <c r="AJ39" s="21">
        <f t="shared" ref="AJ39:AP39" si="92">AI39+AJ38</f>
        <v>400000</v>
      </c>
      <c r="AK39" s="21">
        <f t="shared" si="92"/>
        <v>500000</v>
      </c>
      <c r="AL39" s="21">
        <f>AK39+AL38</f>
        <v>600000</v>
      </c>
      <c r="AM39" s="21">
        <f t="shared" si="92"/>
        <v>700000</v>
      </c>
      <c r="AN39" s="21">
        <f t="shared" si="92"/>
        <v>800000</v>
      </c>
      <c r="AO39" s="21">
        <f t="shared" si="92"/>
        <v>900000</v>
      </c>
      <c r="AP39" s="21">
        <f t="shared" si="92"/>
        <v>1000000</v>
      </c>
      <c r="AR39" s="173"/>
      <c r="AS39" s="185"/>
      <c r="AT39" s="19" t="s">
        <v>46</v>
      </c>
      <c r="AU39" s="21">
        <f>AU38</f>
        <v>75000.000000000015</v>
      </c>
      <c r="AV39" s="21">
        <f>AU39+AV38</f>
        <v>150000.00000000003</v>
      </c>
      <c r="AW39" s="21">
        <f>AV39+AW38</f>
        <v>225000.00000000006</v>
      </c>
      <c r="AX39" s="21">
        <f t="shared" ref="AX39:BD39" si="93">AW39+AX38</f>
        <v>300000.00000000006</v>
      </c>
      <c r="AY39" s="21">
        <f t="shared" si="93"/>
        <v>375000.00000000006</v>
      </c>
      <c r="AZ39" s="21">
        <f>AY39+AZ38</f>
        <v>450000.00000000006</v>
      </c>
      <c r="BA39" s="21">
        <f t="shared" si="93"/>
        <v>525000.00000000012</v>
      </c>
      <c r="BB39" s="21">
        <f t="shared" si="93"/>
        <v>600000.00000000012</v>
      </c>
      <c r="BC39" s="21">
        <f t="shared" si="93"/>
        <v>675000.00000000012</v>
      </c>
      <c r="BD39" s="21">
        <f t="shared" si="93"/>
        <v>750000.00000000012</v>
      </c>
      <c r="BF39" s="173"/>
      <c r="BG39" s="185"/>
      <c r="BH39" s="19" t="s">
        <v>46</v>
      </c>
      <c r="BI39" s="21">
        <f>BI38</f>
        <v>50000.000000000007</v>
      </c>
      <c r="BJ39" s="21">
        <f>BI39+BJ38</f>
        <v>100000.00000000003</v>
      </c>
      <c r="BK39" s="21">
        <f>BJ39+BK38</f>
        <v>150000.00000000003</v>
      </c>
      <c r="BL39" s="21">
        <f t="shared" ref="BL39:BR39" si="94">BK39+BL38</f>
        <v>200000.00000000003</v>
      </c>
      <c r="BM39" s="21">
        <f t="shared" si="94"/>
        <v>250000.00000000006</v>
      </c>
      <c r="BN39" s="21">
        <f>BM39+BN38</f>
        <v>300000.00000000006</v>
      </c>
      <c r="BO39" s="21">
        <f t="shared" si="94"/>
        <v>350000.00000000006</v>
      </c>
      <c r="BP39" s="21">
        <f t="shared" si="94"/>
        <v>400000.00000000006</v>
      </c>
      <c r="BQ39" s="21">
        <f t="shared" si="94"/>
        <v>450000.00000000006</v>
      </c>
      <c r="BR39" s="21">
        <f t="shared" si="94"/>
        <v>500000.00000000006</v>
      </c>
    </row>
    <row r="40" spans="2:70" ht="14.25" x14ac:dyDescent="0.45">
      <c r="B40" s="173"/>
      <c r="C40" s="184" t="s">
        <v>35</v>
      </c>
      <c r="D40" s="15" t="s">
        <v>43</v>
      </c>
      <c r="E40" s="16">
        <f>E34*E$14/$E$4</f>
        <v>0.15</v>
      </c>
      <c r="F40" s="16">
        <f>F34*F$14/$E$4-E40</f>
        <v>0.18000000000000002</v>
      </c>
      <c r="G40" s="16">
        <f>G34*G$14/$E$4-F40-E40</f>
        <v>0.21600000000000011</v>
      </c>
      <c r="H40" s="16">
        <f>H34*H$14/$E$4-G40-F40-E40</f>
        <v>0.25919999999999943</v>
      </c>
      <c r="I40" s="16">
        <f>I34*I$14/$E$4-H40-G40-F40-E40</f>
        <v>0.31104000000000076</v>
      </c>
      <c r="J40" s="16">
        <f>J34*J$14/$E$4-I40-H40-G40-F40-E40</f>
        <v>0.37324799999999814</v>
      </c>
      <c r="K40" s="16">
        <f>K34*K$14/$E$4-J40-I40-H40-G40-F40-E40</f>
        <v>0.44789760000000289</v>
      </c>
      <c r="L40" s="16">
        <f>L34*L$14/$E$4-K40-J40-I40-H40-G40-F40-E40</f>
        <v>0.53747712000000025</v>
      </c>
      <c r="M40" s="16">
        <f>M34*M$14/$E$4-L40-K40-J40-I40-H40-G40-F40-E40</f>
        <v>0.64497254400000481</v>
      </c>
      <c r="N40" s="16">
        <f>N34*N$14/$E$4-M40-L40-K40-J40-I40-H40-G40-F40-E40</f>
        <v>0.77396705279998823</v>
      </c>
      <c r="P40" s="173"/>
      <c r="Q40" s="184" t="s">
        <v>35</v>
      </c>
      <c r="R40" s="15" t="s">
        <v>43</v>
      </c>
      <c r="S40" s="16">
        <f>S34*S$14/$E$4</f>
        <v>0.12500000000000003</v>
      </c>
      <c r="T40" s="16">
        <f>T34*T$14/$E$4-S40</f>
        <v>0.14999999999999988</v>
      </c>
      <c r="U40" s="16">
        <f>U34*U$14/$E$4-T40-S40</f>
        <v>0.18000000000000024</v>
      </c>
      <c r="V40" s="16">
        <f>V34*V$14/$E$4-U40-T40-S40</f>
        <v>0.2159999999999995</v>
      </c>
      <c r="W40" s="16">
        <f>W34*W$14/$E$4-V40-U40-T40-S40</f>
        <v>0.25920000000000054</v>
      </c>
      <c r="X40" s="16">
        <f>X34*X$14/$E$4-W40-V40-U40-T40-S40</f>
        <v>0.31103999999999854</v>
      </c>
      <c r="Y40" s="16">
        <f>Y34*Y$14/$E$4-X40-W40-V40-U40-T40-S40</f>
        <v>0.37324800000000236</v>
      </c>
      <c r="Z40" s="16">
        <f>Z34*Z$14/$E$4-Y40-X40-W40-V40-U40-T40-S40</f>
        <v>0.44789760000000001</v>
      </c>
      <c r="AA40" s="16">
        <f>AA34*AA$14/$E$4-Z40-Y40-X40-W40-V40-U40-T40-S40</f>
        <v>0.53747712000000358</v>
      </c>
      <c r="AB40" s="16">
        <f>AB34*AB$14/$E$4-AA40-Z40-Y40-X40-W40-V40-U40-T40-S40</f>
        <v>0.64497254399998993</v>
      </c>
      <c r="AD40" s="173"/>
      <c r="AE40" s="184" t="s">
        <v>35</v>
      </c>
      <c r="AF40" s="15" t="s">
        <v>43</v>
      </c>
      <c r="AG40" s="16">
        <f>AG34*AG$14/$E$4</f>
        <v>0.1</v>
      </c>
      <c r="AH40" s="16">
        <f>AH34*AH$14/$E$4-AG40</f>
        <v>0.11999999999999997</v>
      </c>
      <c r="AI40" s="16">
        <f>AI34*AI$14/$E$4-AH40-AG40</f>
        <v>0.14400000000000018</v>
      </c>
      <c r="AJ40" s="16">
        <f>AJ34*AJ$14/$E$4-AI40-AH40-AG40</f>
        <v>0.1727999999999997</v>
      </c>
      <c r="AK40" s="16">
        <f>AK34*AK$14/$E$4-AJ40-AI40-AH40-AG40</f>
        <v>0.20736000000000041</v>
      </c>
      <c r="AL40" s="16">
        <f>AL34*AL$14/$E$4-AK40-AJ40-AI40-AH40-AG40</f>
        <v>0.2488319999999988</v>
      </c>
      <c r="AM40" s="16">
        <f>AM34*AM$14/$E$4-AL40-AK40-AJ40-AI40-AH40-AG40</f>
        <v>0.29859840000000148</v>
      </c>
      <c r="AN40" s="16">
        <f>AN34*AN$14/$E$4-AM40-AL40-AK40-AJ40-AI40-AH40-AG40</f>
        <v>0.35831808000000054</v>
      </c>
      <c r="AO40" s="16">
        <f>AO34*AO$14/$E$4-AN40-AM40-AL40-AK40-AJ40-AI40-AH40-AG40</f>
        <v>0.42998169600000291</v>
      </c>
      <c r="AP40" s="16">
        <f>AP34*AP$14/$E$4-AO40-AN40-AM40-AL40-AK40-AJ40-AI40-AH40-AG40</f>
        <v>0.51597803519999208</v>
      </c>
      <c r="AR40" s="173"/>
      <c r="AS40" s="184" t="s">
        <v>35</v>
      </c>
      <c r="AT40" s="15" t="s">
        <v>43</v>
      </c>
      <c r="AU40" s="16">
        <f>AU34*AU$14/$E$4</f>
        <v>7.5000000000000025E-2</v>
      </c>
      <c r="AV40" s="16">
        <f>AV34*AV$14/$E$4-AU40</f>
        <v>8.9999999999999983E-2</v>
      </c>
      <c r="AW40" s="16">
        <f>AW34*AW$14/$E$4-AV40-AU40</f>
        <v>0.10800000000000014</v>
      </c>
      <c r="AX40" s="16">
        <f>AX34*AX$14/$E$4-AW40-AV40-AU40</f>
        <v>0.12959999999999966</v>
      </c>
      <c r="AY40" s="16">
        <f>AY34*AY$14/$E$4-AX40-AW40-AV40-AU40</f>
        <v>0.15552000000000038</v>
      </c>
      <c r="AZ40" s="16">
        <f>AZ34*AZ$14/$E$4-AY40-AX40-AW40-AV40-AU40</f>
        <v>0.18662399999999929</v>
      </c>
      <c r="BA40" s="16">
        <f>BA34*BA$14/$E$4-AZ40-AY40-AX40-AW40-AV40-AU40</f>
        <v>0.22394880000000122</v>
      </c>
      <c r="BB40" s="16">
        <f>BB34*BB$14/$E$4-BA40-AZ40-AY40-AX40-AW40-AV40-AU40</f>
        <v>0.26873856000000007</v>
      </c>
      <c r="BC40" s="16">
        <f>BC34*BC$14/$E$4-BB40-BA40-AZ40-AY40-AX40-AW40-AV40-AU40</f>
        <v>0.32248627200000279</v>
      </c>
      <c r="BD40" s="16">
        <f>BD34*BD$14/$E$4-BC40-BB40-BA40-AZ40-AY40-AX40-AW40-AV40-AU40</f>
        <v>0.38698352639999373</v>
      </c>
      <c r="BF40" s="173"/>
      <c r="BG40" s="184" t="s">
        <v>35</v>
      </c>
      <c r="BH40" s="15" t="s">
        <v>43</v>
      </c>
      <c r="BI40" s="16">
        <f>BI34*BI$14/$E$4</f>
        <v>5.000000000000001E-2</v>
      </c>
      <c r="BJ40" s="16">
        <f>BJ34*BJ$14/$E$4-BI40</f>
        <v>5.9999999999999991E-2</v>
      </c>
      <c r="BK40" s="16">
        <f>BK34*BK$14/$E$4-BJ40-BI40</f>
        <v>7.2000000000000064E-2</v>
      </c>
      <c r="BL40" s="16">
        <f>BL34*BL$14/$E$4-BK40-BJ40-BI40</f>
        <v>8.6399999999999838E-2</v>
      </c>
      <c r="BM40" s="16">
        <f>BM34*BM$14/$E$4-BL40-BK40-BJ40-BI40</f>
        <v>0.10368000000000019</v>
      </c>
      <c r="BN40" s="16">
        <f>BN34*BN$14/$E$4-BM40-BL40-BK40-BJ40-BI40</f>
        <v>0.1244159999999995</v>
      </c>
      <c r="BO40" s="16">
        <f>BO34*BO$14/$E$4-BN40-BM40-BL40-BK40-BJ40-BI40</f>
        <v>0.14929920000000083</v>
      </c>
      <c r="BP40" s="16">
        <f>BP34*BP$14/$E$4-BO40-BN40-BM40-BL40-BK40-BJ40-BI40</f>
        <v>0.17915904000000013</v>
      </c>
      <c r="BQ40" s="16">
        <f>BQ34*BQ$14/$E$4-BP40-BO40-BN40-BM40-BL40-BK40-BJ40-BI40</f>
        <v>0.21499084800000143</v>
      </c>
      <c r="BR40" s="16">
        <f>BR34*BR$14/$E$4-BQ40-BP40-BO40-BN40-BM40-BL40-BK40-BJ40-BI40</f>
        <v>0.25798901759999626</v>
      </c>
    </row>
    <row r="41" spans="2:70" ht="14.25" x14ac:dyDescent="0.45">
      <c r="B41" s="173"/>
      <c r="C41" s="186"/>
      <c r="D41" s="15" t="s">
        <v>44</v>
      </c>
      <c r="E41" s="17"/>
      <c r="F41" s="17"/>
      <c r="G41" s="17"/>
      <c r="H41" s="17"/>
      <c r="I41" s="38">
        <f>AVERAGE(E40:I40)</f>
        <v>0.22324800000000006</v>
      </c>
      <c r="J41" s="17"/>
      <c r="K41" s="17"/>
      <c r="L41" s="17"/>
      <c r="M41" s="17"/>
      <c r="N41" s="17">
        <f>AVERAGE(E40:N40)</f>
        <v>0.38938023167999941</v>
      </c>
      <c r="P41" s="173"/>
      <c r="Q41" s="186"/>
      <c r="R41" s="15" t="s">
        <v>44</v>
      </c>
      <c r="S41" s="17"/>
      <c r="T41" s="17"/>
      <c r="U41" s="17"/>
      <c r="V41" s="17"/>
      <c r="W41" s="38">
        <f>AVERAGE(S40:W40)</f>
        <v>0.18604000000000004</v>
      </c>
      <c r="X41" s="17"/>
      <c r="Y41" s="17"/>
      <c r="Z41" s="17"/>
      <c r="AA41" s="17"/>
      <c r="AB41" s="17">
        <f>AVERAGE(S40:AB40)</f>
        <v>0.3244835263999995</v>
      </c>
      <c r="AD41" s="173"/>
      <c r="AE41" s="186"/>
      <c r="AF41" s="15" t="s">
        <v>44</v>
      </c>
      <c r="AG41" s="17"/>
      <c r="AH41" s="17"/>
      <c r="AI41" s="17"/>
      <c r="AJ41" s="17"/>
      <c r="AK41" s="38">
        <f>AVERAGE(AG40:AK40)</f>
        <v>0.14883200000000005</v>
      </c>
      <c r="AL41" s="17"/>
      <c r="AM41" s="17"/>
      <c r="AN41" s="17"/>
      <c r="AO41" s="17"/>
      <c r="AP41" s="17">
        <f>AVERAGE(AG40:AP40)</f>
        <v>0.25958682111999953</v>
      </c>
      <c r="AR41" s="173"/>
      <c r="AS41" s="186"/>
      <c r="AT41" s="15" t="s">
        <v>44</v>
      </c>
      <c r="AU41" s="17"/>
      <c r="AV41" s="17"/>
      <c r="AW41" s="17"/>
      <c r="AX41" s="17"/>
      <c r="AY41" s="38">
        <f>AVERAGE(AU40:AY40)</f>
        <v>0.11162400000000003</v>
      </c>
      <c r="AZ41" s="17"/>
      <c r="BA41" s="17"/>
      <c r="BB41" s="17"/>
      <c r="BC41" s="17"/>
      <c r="BD41" s="17">
        <f>AVERAGE(AU40:BD40)</f>
        <v>0.19469011583999971</v>
      </c>
      <c r="BF41" s="173"/>
      <c r="BG41" s="186"/>
      <c r="BH41" s="15" t="s">
        <v>44</v>
      </c>
      <c r="BI41" s="17"/>
      <c r="BJ41" s="17"/>
      <c r="BK41" s="17"/>
      <c r="BL41" s="17"/>
      <c r="BM41" s="38">
        <f>AVERAGE(BI40:BM40)</f>
        <v>7.441600000000001E-2</v>
      </c>
      <c r="BN41" s="17"/>
      <c r="BO41" s="17"/>
      <c r="BP41" s="17"/>
      <c r="BQ41" s="17"/>
      <c r="BR41" s="17">
        <f>AVERAGE(BI40:BR40)</f>
        <v>0.12979341055999982</v>
      </c>
    </row>
    <row r="42" spans="2:70" ht="14.25" x14ac:dyDescent="0.45">
      <c r="B42" s="173"/>
      <c r="C42" s="185"/>
      <c r="D42" s="19" t="s">
        <v>45</v>
      </c>
      <c r="E42" s="22">
        <f>E44</f>
        <v>150000</v>
      </c>
      <c r="F42" s="22">
        <f>F44-E44</f>
        <v>180000</v>
      </c>
      <c r="G42" s="22">
        <f>G44-F44</f>
        <v>216000.00000000012</v>
      </c>
      <c r="H42" s="22">
        <f t="shared" ref="H42:N42" si="95">H44-G44</f>
        <v>259199.99999999953</v>
      </c>
      <c r="I42" s="22">
        <f t="shared" si="95"/>
        <v>311040.00000000058</v>
      </c>
      <c r="J42" s="22">
        <f>J44-I44</f>
        <v>373247.99999999814</v>
      </c>
      <c r="K42" s="22">
        <f t="shared" si="95"/>
        <v>447897.60000000265</v>
      </c>
      <c r="L42" s="22">
        <f t="shared" si="95"/>
        <v>537477.12000000058</v>
      </c>
      <c r="M42" s="22">
        <f t="shared" si="95"/>
        <v>644972.54400000488</v>
      </c>
      <c r="N42" s="22">
        <f t="shared" si="95"/>
        <v>773967.05279998761</v>
      </c>
      <c r="P42" s="173"/>
      <c r="Q42" s="185"/>
      <c r="R42" s="19" t="s">
        <v>45</v>
      </c>
      <c r="S42" s="22">
        <f>S44</f>
        <v>125000.00000000003</v>
      </c>
      <c r="T42" s="22">
        <f>T44-S44</f>
        <v>149999.99999999991</v>
      </c>
      <c r="U42" s="22">
        <f>U44-T44</f>
        <v>180000.00000000023</v>
      </c>
      <c r="V42" s="22">
        <f t="shared" ref="V42:AB42" si="96">V44-U44</f>
        <v>215999.99999999948</v>
      </c>
      <c r="W42" s="22">
        <f t="shared" si="96"/>
        <v>259200.0000000007</v>
      </c>
      <c r="X42" s="22">
        <f>X44-W44</f>
        <v>311039.99999999825</v>
      </c>
      <c r="Y42" s="22">
        <f t="shared" si="96"/>
        <v>373248.00000000256</v>
      </c>
      <c r="Z42" s="22">
        <f t="shared" si="96"/>
        <v>447897.59999999986</v>
      </c>
      <c r="AA42" s="22">
        <f t="shared" si="96"/>
        <v>537477.1200000043</v>
      </c>
      <c r="AB42" s="22">
        <f t="shared" si="96"/>
        <v>644972.54399998952</v>
      </c>
      <c r="AD42" s="173"/>
      <c r="AE42" s="185"/>
      <c r="AF42" s="19" t="s">
        <v>45</v>
      </c>
      <c r="AG42" s="22">
        <f>AG44</f>
        <v>99999.999999999985</v>
      </c>
      <c r="AH42" s="22">
        <f>AH44-AG44</f>
        <v>120000.00000000001</v>
      </c>
      <c r="AI42" s="22">
        <f>AI44-AH44</f>
        <v>144000.00000000012</v>
      </c>
      <c r="AJ42" s="22">
        <f t="shared" ref="AJ42:AP42" si="97">AJ44-AI44</f>
        <v>172799.99999999965</v>
      </c>
      <c r="AK42" s="22">
        <f t="shared" si="97"/>
        <v>207360.00000000047</v>
      </c>
      <c r="AL42" s="22">
        <f>AL44-AK44</f>
        <v>248831.99999999884</v>
      </c>
      <c r="AM42" s="22">
        <f t="shared" si="97"/>
        <v>298598.40000000177</v>
      </c>
      <c r="AN42" s="22">
        <f t="shared" si="97"/>
        <v>358318.08000000031</v>
      </c>
      <c r="AO42" s="22">
        <f t="shared" si="97"/>
        <v>429981.69600000279</v>
      </c>
      <c r="AP42" s="22">
        <f t="shared" si="97"/>
        <v>515978.03519999259</v>
      </c>
      <c r="AR42" s="173"/>
      <c r="AS42" s="185"/>
      <c r="AT42" s="19" t="s">
        <v>45</v>
      </c>
      <c r="AU42" s="22">
        <f>AU44</f>
        <v>75000.000000000015</v>
      </c>
      <c r="AV42" s="22">
        <f>AV44-AU44</f>
        <v>90000.000000000015</v>
      </c>
      <c r="AW42" s="22">
        <f>AW44-AV44</f>
        <v>108000.00000000009</v>
      </c>
      <c r="AX42" s="22">
        <f t="shared" ref="AX42:BD42" si="98">AX44-AW44</f>
        <v>129599.99999999971</v>
      </c>
      <c r="AY42" s="22">
        <f t="shared" si="98"/>
        <v>155520.00000000029</v>
      </c>
      <c r="AZ42" s="22">
        <f>AZ44-AY44</f>
        <v>186623.9999999993</v>
      </c>
      <c r="BA42" s="22">
        <f t="shared" si="98"/>
        <v>223948.80000000133</v>
      </c>
      <c r="BB42" s="22">
        <f t="shared" si="98"/>
        <v>268738.56000000006</v>
      </c>
      <c r="BC42" s="22">
        <f t="shared" si="98"/>
        <v>322486.27200000267</v>
      </c>
      <c r="BD42" s="22">
        <f t="shared" si="98"/>
        <v>386983.52639999357</v>
      </c>
      <c r="BF42" s="173"/>
      <c r="BG42" s="185"/>
      <c r="BH42" s="19" t="s">
        <v>45</v>
      </c>
      <c r="BI42" s="22">
        <f>BI44</f>
        <v>50000.000000000007</v>
      </c>
      <c r="BJ42" s="22">
        <f>BJ44-BI44</f>
        <v>60000.000000000007</v>
      </c>
      <c r="BK42" s="22">
        <f>BK44-BJ44</f>
        <v>72000.000000000044</v>
      </c>
      <c r="BL42" s="22">
        <f t="shared" ref="BL42:BR42" si="99">BL44-BK44</f>
        <v>86399.999999999825</v>
      </c>
      <c r="BM42" s="22">
        <f t="shared" si="99"/>
        <v>103680.00000000023</v>
      </c>
      <c r="BN42" s="22">
        <f>BN44-BM44</f>
        <v>124415.99999999948</v>
      </c>
      <c r="BO42" s="22">
        <f t="shared" si="99"/>
        <v>149299.20000000083</v>
      </c>
      <c r="BP42" s="22">
        <f t="shared" si="99"/>
        <v>179159.04000000015</v>
      </c>
      <c r="BQ42" s="22">
        <f t="shared" si="99"/>
        <v>214990.84800000163</v>
      </c>
      <c r="BR42" s="22">
        <f t="shared" si="99"/>
        <v>257989.01759999606</v>
      </c>
    </row>
    <row r="43" spans="2:70" ht="14.25" x14ac:dyDescent="0.45">
      <c r="B43" s="173"/>
      <c r="C43" s="185"/>
      <c r="D43" s="19" t="s">
        <v>47</v>
      </c>
      <c r="E43" s="22"/>
      <c r="F43" s="22"/>
      <c r="G43" s="22"/>
      <c r="H43" s="22"/>
      <c r="I43" s="22">
        <f>AVERAGE(E42:I42)</f>
        <v>223248.00000000006</v>
      </c>
      <c r="J43" s="22"/>
      <c r="K43" s="22"/>
      <c r="L43" s="22"/>
      <c r="M43" s="22"/>
      <c r="N43" s="22">
        <f>AVERAGE(E42:N42)</f>
        <v>389380.23167999939</v>
      </c>
      <c r="P43" s="173"/>
      <c r="Q43" s="185"/>
      <c r="R43" s="19" t="s">
        <v>47</v>
      </c>
      <c r="S43" s="22"/>
      <c r="T43" s="22"/>
      <c r="U43" s="22"/>
      <c r="V43" s="22"/>
      <c r="W43" s="22">
        <f>AVERAGE(S42:W42)</f>
        <v>186040.00000000006</v>
      </c>
      <c r="X43" s="22"/>
      <c r="Y43" s="22"/>
      <c r="Z43" s="22"/>
      <c r="AA43" s="22"/>
      <c r="AB43" s="22">
        <f>AVERAGE(S42:AB42)</f>
        <v>324483.52639999951</v>
      </c>
      <c r="AD43" s="173"/>
      <c r="AE43" s="185"/>
      <c r="AF43" s="19" t="s">
        <v>47</v>
      </c>
      <c r="AG43" s="22"/>
      <c r="AH43" s="22"/>
      <c r="AI43" s="22"/>
      <c r="AJ43" s="22"/>
      <c r="AK43" s="22">
        <f>AVERAGE(AG42:AK42)</f>
        <v>148832.00000000006</v>
      </c>
      <c r="AL43" s="22"/>
      <c r="AM43" s="22"/>
      <c r="AN43" s="22"/>
      <c r="AO43" s="22"/>
      <c r="AP43" s="22">
        <f>AVERAGE(AG42:AP42)</f>
        <v>259586.82111999966</v>
      </c>
      <c r="AR43" s="173"/>
      <c r="AS43" s="185"/>
      <c r="AT43" s="19" t="s">
        <v>47</v>
      </c>
      <c r="AU43" s="22"/>
      <c r="AV43" s="22"/>
      <c r="AW43" s="22"/>
      <c r="AX43" s="22"/>
      <c r="AY43" s="22">
        <f>AVERAGE(AU42:AY42)</f>
        <v>111624.00000000003</v>
      </c>
      <c r="AZ43" s="22"/>
      <c r="BA43" s="22"/>
      <c r="BB43" s="22"/>
      <c r="BC43" s="22"/>
      <c r="BD43" s="22">
        <f>AVERAGE(AU42:BD42)</f>
        <v>194690.11583999969</v>
      </c>
      <c r="BF43" s="173"/>
      <c r="BG43" s="185"/>
      <c r="BH43" s="19" t="s">
        <v>47</v>
      </c>
      <c r="BI43" s="22"/>
      <c r="BJ43" s="22"/>
      <c r="BK43" s="22"/>
      <c r="BL43" s="22"/>
      <c r="BM43" s="22">
        <f>AVERAGE(BI42:BM42)</f>
        <v>74416.000000000029</v>
      </c>
      <c r="BN43" s="22"/>
      <c r="BO43" s="22"/>
      <c r="BP43" s="22"/>
      <c r="BQ43" s="22"/>
      <c r="BR43" s="22">
        <f>AVERAGE(BI42:BR42)</f>
        <v>129793.41055999983</v>
      </c>
    </row>
    <row r="44" spans="2:70" ht="14.25" x14ac:dyDescent="0.45">
      <c r="B44" s="174"/>
      <c r="C44" s="185"/>
      <c r="D44" s="19" t="s">
        <v>46</v>
      </c>
      <c r="E44" s="21">
        <f t="shared" ref="E44:N44" si="100">E36*E$14</f>
        <v>150000</v>
      </c>
      <c r="F44" s="21">
        <f t="shared" si="100"/>
        <v>330000</v>
      </c>
      <c r="G44" s="21">
        <f>G36*G$14</f>
        <v>546000.00000000012</v>
      </c>
      <c r="H44" s="21">
        <f>H36*H$14</f>
        <v>805199.99999999965</v>
      </c>
      <c r="I44" s="21">
        <f>I36*I$14</f>
        <v>1116240.0000000002</v>
      </c>
      <c r="J44" s="21">
        <f t="shared" si="100"/>
        <v>1489487.9999999984</v>
      </c>
      <c r="K44" s="21">
        <f t="shared" si="100"/>
        <v>1937385.600000001</v>
      </c>
      <c r="L44" s="21">
        <f t="shared" si="100"/>
        <v>2474862.7200000016</v>
      </c>
      <c r="M44" s="21">
        <f t="shared" si="100"/>
        <v>3119835.2640000065</v>
      </c>
      <c r="N44" s="21">
        <f t="shared" si="100"/>
        <v>3893802.3167999941</v>
      </c>
      <c r="P44" s="174"/>
      <c r="Q44" s="185"/>
      <c r="R44" s="19" t="s">
        <v>46</v>
      </c>
      <c r="S44" s="21">
        <f t="shared" ref="S44:AB44" si="101">S36*S$14</f>
        <v>125000.00000000003</v>
      </c>
      <c r="T44" s="21">
        <f t="shared" si="101"/>
        <v>274999.99999999994</v>
      </c>
      <c r="U44" s="21">
        <f>U36*U$14</f>
        <v>455000.00000000017</v>
      </c>
      <c r="V44" s="21">
        <f>V36*V$14</f>
        <v>670999.99999999965</v>
      </c>
      <c r="W44" s="21">
        <f>W36*W$14</f>
        <v>930200.00000000035</v>
      </c>
      <c r="X44" s="21">
        <f t="shared" si="101"/>
        <v>1241239.9999999986</v>
      </c>
      <c r="Y44" s="21">
        <f t="shared" si="101"/>
        <v>1614488.0000000012</v>
      </c>
      <c r="Z44" s="21">
        <f t="shared" si="101"/>
        <v>2062385.600000001</v>
      </c>
      <c r="AA44" s="21">
        <f t="shared" si="101"/>
        <v>2599862.7200000053</v>
      </c>
      <c r="AB44" s="21">
        <f t="shared" si="101"/>
        <v>3244835.2639999948</v>
      </c>
      <c r="AD44" s="174"/>
      <c r="AE44" s="185"/>
      <c r="AF44" s="19" t="s">
        <v>46</v>
      </c>
      <c r="AG44" s="21">
        <f t="shared" ref="AG44:AP44" si="102">AG36*AG$14</f>
        <v>99999.999999999985</v>
      </c>
      <c r="AH44" s="21">
        <f t="shared" si="102"/>
        <v>220000</v>
      </c>
      <c r="AI44" s="21">
        <f>AI36*AI$14</f>
        <v>364000.00000000012</v>
      </c>
      <c r="AJ44" s="21">
        <f>AJ36*AJ$14</f>
        <v>536799.99999999977</v>
      </c>
      <c r="AK44" s="21">
        <f>AK36*AK$14</f>
        <v>744160.00000000023</v>
      </c>
      <c r="AL44" s="21">
        <f t="shared" si="102"/>
        <v>992991.99999999907</v>
      </c>
      <c r="AM44" s="21">
        <f t="shared" si="102"/>
        <v>1291590.4000000008</v>
      </c>
      <c r="AN44" s="21">
        <f t="shared" si="102"/>
        <v>1649908.4800000011</v>
      </c>
      <c r="AO44" s="21">
        <f t="shared" si="102"/>
        <v>2079890.1760000039</v>
      </c>
      <c r="AP44" s="21">
        <f t="shared" si="102"/>
        <v>2595868.2111999965</v>
      </c>
      <c r="AR44" s="174"/>
      <c r="AS44" s="185"/>
      <c r="AT44" s="19" t="s">
        <v>46</v>
      </c>
      <c r="AU44" s="21">
        <f t="shared" ref="AU44:BD44" si="103">AU36*AU$14</f>
        <v>75000.000000000015</v>
      </c>
      <c r="AV44" s="21">
        <f t="shared" si="103"/>
        <v>165000.00000000003</v>
      </c>
      <c r="AW44" s="21">
        <f>AW36*AW$14</f>
        <v>273000.00000000012</v>
      </c>
      <c r="AX44" s="21">
        <f>AX36*AX$14</f>
        <v>402599.99999999983</v>
      </c>
      <c r="AY44" s="21">
        <f>AY36*AY$14</f>
        <v>558120.00000000012</v>
      </c>
      <c r="AZ44" s="21">
        <f t="shared" si="103"/>
        <v>744743.99999999942</v>
      </c>
      <c r="BA44" s="21">
        <f t="shared" si="103"/>
        <v>968692.80000000075</v>
      </c>
      <c r="BB44" s="21">
        <f t="shared" si="103"/>
        <v>1237431.3600000008</v>
      </c>
      <c r="BC44" s="21">
        <f t="shared" si="103"/>
        <v>1559917.6320000035</v>
      </c>
      <c r="BD44" s="21">
        <f t="shared" si="103"/>
        <v>1946901.158399997</v>
      </c>
      <c r="BF44" s="174"/>
      <c r="BG44" s="185"/>
      <c r="BH44" s="19" t="s">
        <v>46</v>
      </c>
      <c r="BI44" s="21">
        <f t="shared" ref="BI44:BR44" si="104">BI36*BI$14</f>
        <v>50000.000000000007</v>
      </c>
      <c r="BJ44" s="21">
        <f t="shared" si="104"/>
        <v>110000.00000000001</v>
      </c>
      <c r="BK44" s="21">
        <f>BK36*BK$14</f>
        <v>182000.00000000006</v>
      </c>
      <c r="BL44" s="21">
        <f>BL36*BL$14</f>
        <v>268399.99999999988</v>
      </c>
      <c r="BM44" s="21">
        <f>BM36*BM$14</f>
        <v>372080.00000000012</v>
      </c>
      <c r="BN44" s="21">
        <f t="shared" si="104"/>
        <v>496495.99999999959</v>
      </c>
      <c r="BO44" s="21">
        <f t="shared" si="104"/>
        <v>645795.20000000042</v>
      </c>
      <c r="BP44" s="21">
        <f t="shared" si="104"/>
        <v>824954.24000000057</v>
      </c>
      <c r="BQ44" s="21">
        <f t="shared" si="104"/>
        <v>1039945.0880000022</v>
      </c>
      <c r="BR44" s="21">
        <f t="shared" si="104"/>
        <v>1297934.1055999983</v>
      </c>
    </row>
    <row r="45" spans="2:70" ht="15" customHeight="1" x14ac:dyDescent="0.45">
      <c r="B45" s="3"/>
      <c r="C45" s="1"/>
      <c r="D45" s="43"/>
      <c r="E45" s="31"/>
      <c r="F45" s="31"/>
      <c r="G45" s="31"/>
      <c r="H45" s="31"/>
      <c r="I45" s="31"/>
      <c r="J45" s="31"/>
      <c r="K45" s="31"/>
      <c r="L45" s="31"/>
      <c r="M45" s="31"/>
      <c r="N45" s="31"/>
      <c r="P45" s="3"/>
      <c r="Q45" s="1"/>
      <c r="R45" s="43"/>
      <c r="S45" s="31"/>
      <c r="T45" s="31"/>
      <c r="U45" s="31"/>
      <c r="V45" s="31"/>
      <c r="W45" s="31"/>
      <c r="X45" s="31"/>
      <c r="Y45" s="31"/>
      <c r="Z45" s="31"/>
      <c r="AA45" s="31"/>
      <c r="AB45" s="31"/>
      <c r="AD45" s="3"/>
      <c r="AE45" s="1"/>
      <c r="AF45" s="43"/>
      <c r="AG45" s="31"/>
      <c r="AH45" s="31"/>
      <c r="AI45" s="31"/>
      <c r="AJ45" s="31"/>
      <c r="AK45" s="31"/>
      <c r="AL45" s="31"/>
      <c r="AM45" s="31"/>
      <c r="AN45" s="31"/>
      <c r="AO45" s="31"/>
      <c r="AP45" s="31"/>
      <c r="AR45" s="3"/>
      <c r="AS45" s="1"/>
      <c r="AT45" s="43"/>
      <c r="AU45" s="31"/>
      <c r="AV45" s="31"/>
      <c r="AW45" s="31"/>
      <c r="AX45" s="31"/>
      <c r="AY45" s="31"/>
      <c r="AZ45" s="31"/>
      <c r="BA45" s="31"/>
      <c r="BB45" s="31"/>
      <c r="BC45" s="31"/>
      <c r="BD45" s="31"/>
      <c r="BF45" s="3"/>
      <c r="BG45" s="1"/>
      <c r="BH45" s="43"/>
      <c r="BI45" s="31"/>
      <c r="BJ45" s="31"/>
      <c r="BK45" s="31"/>
      <c r="BL45" s="31"/>
      <c r="BM45" s="31"/>
      <c r="BN45" s="31"/>
      <c r="BO45" s="31"/>
      <c r="BP45" s="31"/>
      <c r="BQ45" s="31"/>
      <c r="BR45" s="31"/>
    </row>
    <row r="46" spans="2:70" ht="14.25" x14ac:dyDescent="0.45">
      <c r="B46" s="187" t="s">
        <v>148</v>
      </c>
      <c r="C46" s="191" t="s">
        <v>21</v>
      </c>
      <c r="D46" s="193" t="str">
        <f>"10 BTC / "&amp;TEXT($E$4*10, "$###0.00,,")&amp;"M USD"</f>
        <v>10 BTC / $1.00M USD</v>
      </c>
      <c r="E46" s="163" t="s">
        <v>3</v>
      </c>
      <c r="F46" s="163" t="s">
        <v>4</v>
      </c>
      <c r="G46" s="163" t="s">
        <v>5</v>
      </c>
      <c r="H46" s="163" t="s">
        <v>6</v>
      </c>
      <c r="I46" s="163" t="s">
        <v>7</v>
      </c>
      <c r="J46" s="163" t="s">
        <v>8</v>
      </c>
      <c r="K46" s="163" t="s">
        <v>9</v>
      </c>
      <c r="L46" s="163" t="s">
        <v>10</v>
      </c>
      <c r="M46" s="163" t="s">
        <v>11</v>
      </c>
      <c r="N46" s="163" t="s">
        <v>12</v>
      </c>
      <c r="P46" s="187" t="s">
        <v>148</v>
      </c>
      <c r="Q46" s="191" t="s">
        <v>21</v>
      </c>
      <c r="R46" s="193" t="str">
        <f>"10 BTC / "&amp;TEXT($E$4*10, "$###0.00,,")&amp;"M USD"</f>
        <v>10 BTC / $1.00M USD</v>
      </c>
      <c r="S46" s="163" t="s">
        <v>3</v>
      </c>
      <c r="T46" s="163" t="s">
        <v>4</v>
      </c>
      <c r="U46" s="163" t="s">
        <v>5</v>
      </c>
      <c r="V46" s="163" t="s">
        <v>6</v>
      </c>
      <c r="W46" s="163" t="s">
        <v>7</v>
      </c>
      <c r="X46" s="163" t="s">
        <v>8</v>
      </c>
      <c r="Y46" s="163" t="s">
        <v>9</v>
      </c>
      <c r="Z46" s="163" t="s">
        <v>10</v>
      </c>
      <c r="AA46" s="163" t="s">
        <v>11</v>
      </c>
      <c r="AB46" s="163" t="s">
        <v>12</v>
      </c>
      <c r="AD46" s="187" t="s">
        <v>148</v>
      </c>
      <c r="AE46" s="191" t="s">
        <v>21</v>
      </c>
      <c r="AF46" s="193" t="str">
        <f>"10 BTC / "&amp;TEXT($E$4*10, "$###0.00,,")&amp;"M USD"</f>
        <v>10 BTC / $1.00M USD</v>
      </c>
      <c r="AG46" s="163" t="s">
        <v>3</v>
      </c>
      <c r="AH46" s="163" t="s">
        <v>4</v>
      </c>
      <c r="AI46" s="163" t="s">
        <v>5</v>
      </c>
      <c r="AJ46" s="163" t="s">
        <v>6</v>
      </c>
      <c r="AK46" s="163" t="s">
        <v>7</v>
      </c>
      <c r="AL46" s="163" t="s">
        <v>8</v>
      </c>
      <c r="AM46" s="163" t="s">
        <v>9</v>
      </c>
      <c r="AN46" s="163" t="s">
        <v>10</v>
      </c>
      <c r="AO46" s="163" t="s">
        <v>11</v>
      </c>
      <c r="AP46" s="163" t="s">
        <v>12</v>
      </c>
      <c r="AR46" s="187" t="s">
        <v>148</v>
      </c>
      <c r="AS46" s="191" t="s">
        <v>21</v>
      </c>
      <c r="AT46" s="193" t="str">
        <f>"10 BTC / "&amp;TEXT($E$4*10, "$###0.00,,")&amp;"M USD"</f>
        <v>10 BTC / $1.00M USD</v>
      </c>
      <c r="AU46" s="163" t="s">
        <v>3</v>
      </c>
      <c r="AV46" s="163" t="s">
        <v>4</v>
      </c>
      <c r="AW46" s="163" t="s">
        <v>5</v>
      </c>
      <c r="AX46" s="163" t="s">
        <v>6</v>
      </c>
      <c r="AY46" s="163" t="s">
        <v>7</v>
      </c>
      <c r="AZ46" s="163" t="s">
        <v>8</v>
      </c>
      <c r="BA46" s="163" t="s">
        <v>9</v>
      </c>
      <c r="BB46" s="163" t="s">
        <v>10</v>
      </c>
      <c r="BC46" s="163" t="s">
        <v>11</v>
      </c>
      <c r="BD46" s="163" t="s">
        <v>12</v>
      </c>
      <c r="BF46" s="187" t="s">
        <v>148</v>
      </c>
      <c r="BG46" s="191" t="s">
        <v>21</v>
      </c>
      <c r="BH46" s="193" t="str">
        <f>"10 BTC / "&amp;TEXT($E$4*10, "$###0.00,,")&amp;"M USD"</f>
        <v>10 BTC / $1.00M USD</v>
      </c>
      <c r="BI46" s="163" t="s">
        <v>3</v>
      </c>
      <c r="BJ46" s="163" t="s">
        <v>4</v>
      </c>
      <c r="BK46" s="163" t="s">
        <v>5</v>
      </c>
      <c r="BL46" s="163" t="s">
        <v>6</v>
      </c>
      <c r="BM46" s="163" t="s">
        <v>7</v>
      </c>
      <c r="BN46" s="163" t="s">
        <v>8</v>
      </c>
      <c r="BO46" s="163" t="s">
        <v>9</v>
      </c>
      <c r="BP46" s="163" t="s">
        <v>10</v>
      </c>
      <c r="BQ46" s="163" t="s">
        <v>11</v>
      </c>
      <c r="BR46" s="163" t="s">
        <v>12</v>
      </c>
    </row>
    <row r="47" spans="2:70" ht="14.25" x14ac:dyDescent="0.45">
      <c r="B47" s="188"/>
      <c r="C47" s="192"/>
      <c r="D47" s="194"/>
      <c r="E47" s="164"/>
      <c r="F47" s="164"/>
      <c r="G47" s="164"/>
      <c r="H47" s="164"/>
      <c r="I47" s="164"/>
      <c r="J47" s="164"/>
      <c r="K47" s="164"/>
      <c r="L47" s="164"/>
      <c r="M47" s="164"/>
      <c r="N47" s="164"/>
      <c r="P47" s="188"/>
      <c r="Q47" s="192"/>
      <c r="R47" s="194"/>
      <c r="S47" s="164"/>
      <c r="T47" s="164"/>
      <c r="U47" s="164"/>
      <c r="V47" s="164"/>
      <c r="W47" s="164"/>
      <c r="X47" s="164"/>
      <c r="Y47" s="164"/>
      <c r="Z47" s="164"/>
      <c r="AA47" s="164"/>
      <c r="AB47" s="164"/>
      <c r="AD47" s="188"/>
      <c r="AE47" s="192"/>
      <c r="AF47" s="194"/>
      <c r="AG47" s="164"/>
      <c r="AH47" s="164"/>
      <c r="AI47" s="164"/>
      <c r="AJ47" s="164"/>
      <c r="AK47" s="164"/>
      <c r="AL47" s="164"/>
      <c r="AM47" s="164"/>
      <c r="AN47" s="164"/>
      <c r="AO47" s="164"/>
      <c r="AP47" s="164"/>
      <c r="AR47" s="188"/>
      <c r="AS47" s="192"/>
      <c r="AT47" s="194"/>
      <c r="AU47" s="164"/>
      <c r="AV47" s="164"/>
      <c r="AW47" s="164"/>
      <c r="AX47" s="164"/>
      <c r="AY47" s="164"/>
      <c r="AZ47" s="164"/>
      <c r="BA47" s="164"/>
      <c r="BB47" s="164"/>
      <c r="BC47" s="164"/>
      <c r="BD47" s="164"/>
      <c r="BF47" s="188"/>
      <c r="BG47" s="192"/>
      <c r="BH47" s="194"/>
      <c r="BI47" s="164"/>
      <c r="BJ47" s="164"/>
      <c r="BK47" s="164"/>
      <c r="BL47" s="164"/>
      <c r="BM47" s="164"/>
      <c r="BN47" s="164"/>
      <c r="BO47" s="164"/>
      <c r="BP47" s="164"/>
      <c r="BQ47" s="164"/>
      <c r="BR47" s="164"/>
    </row>
    <row r="48" spans="2:70" ht="14.25" x14ac:dyDescent="0.45">
      <c r="B48" s="172" t="s">
        <v>57</v>
      </c>
      <c r="C48" s="186" t="s">
        <v>32</v>
      </c>
      <c r="D48" s="15" t="s">
        <v>43</v>
      </c>
      <c r="E48" s="16">
        <f>E53*$E$4/E$14</f>
        <v>2.9166666666666671E-2</v>
      </c>
      <c r="F48" s="16">
        <f t="shared" ref="F48:N48" si="105">F53*$E$4/F$14</f>
        <v>2.4305555555555559E-2</v>
      </c>
      <c r="G48" s="16">
        <f t="shared" si="105"/>
        <v>2.0254629629629633E-2</v>
      </c>
      <c r="H48" s="16">
        <f t="shared" si="105"/>
        <v>1.687885802469136E-2</v>
      </c>
      <c r="I48" s="16">
        <f t="shared" si="105"/>
        <v>1.4065715020576134E-2</v>
      </c>
      <c r="J48" s="16">
        <f t="shared" si="105"/>
        <v>1.1721429183813444E-2</v>
      </c>
      <c r="K48" s="16">
        <f t="shared" si="105"/>
        <v>9.7678576531778707E-3</v>
      </c>
      <c r="L48" s="16">
        <f t="shared" si="105"/>
        <v>8.139881377648225E-3</v>
      </c>
      <c r="M48" s="16">
        <f t="shared" si="105"/>
        <v>6.7832344813735217E-3</v>
      </c>
      <c r="N48" s="16">
        <f t="shared" si="105"/>
        <v>5.6526954011446012E-3</v>
      </c>
      <c r="P48" s="172" t="s">
        <v>57</v>
      </c>
      <c r="Q48" s="186" t="s">
        <v>32</v>
      </c>
      <c r="R48" s="15" t="s">
        <v>43</v>
      </c>
      <c r="S48" s="16">
        <f>S53*$E$4/S$14</f>
        <v>2.9166666666666671E-2</v>
      </c>
      <c r="T48" s="16">
        <f t="shared" ref="T48:AB48" si="106">T53*$E$4/T$14</f>
        <v>2.4305555555555559E-2</v>
      </c>
      <c r="U48" s="16">
        <f t="shared" si="106"/>
        <v>2.0254629629629633E-2</v>
      </c>
      <c r="V48" s="16">
        <f t="shared" si="106"/>
        <v>1.687885802469136E-2</v>
      </c>
      <c r="W48" s="16">
        <f t="shared" si="106"/>
        <v>1.4065715020576134E-2</v>
      </c>
      <c r="X48" s="16">
        <f t="shared" si="106"/>
        <v>1.1721429183813444E-2</v>
      </c>
      <c r="Y48" s="16">
        <f t="shared" si="106"/>
        <v>9.7678576531778707E-3</v>
      </c>
      <c r="Z48" s="16">
        <f t="shared" si="106"/>
        <v>8.139881377648225E-3</v>
      </c>
      <c r="AA48" s="16">
        <f t="shared" si="106"/>
        <v>6.7832344813735217E-3</v>
      </c>
      <c r="AB48" s="16">
        <f t="shared" si="106"/>
        <v>5.6526954011446012E-3</v>
      </c>
      <c r="AD48" s="172" t="s">
        <v>57</v>
      </c>
      <c r="AE48" s="186" t="s">
        <v>32</v>
      </c>
      <c r="AF48" s="15" t="s">
        <v>43</v>
      </c>
      <c r="AG48" s="16">
        <f>AG53*$E$4/AG$14</f>
        <v>2.9166666666666671E-2</v>
      </c>
      <c r="AH48" s="16">
        <f t="shared" ref="AH48:AP48" si="107">AH53*$E$4/AH$14</f>
        <v>2.4305555555555559E-2</v>
      </c>
      <c r="AI48" s="16">
        <f t="shared" si="107"/>
        <v>2.0254629629629633E-2</v>
      </c>
      <c r="AJ48" s="16">
        <f t="shared" si="107"/>
        <v>1.687885802469136E-2</v>
      </c>
      <c r="AK48" s="16">
        <f t="shared" si="107"/>
        <v>1.4065715020576134E-2</v>
      </c>
      <c r="AL48" s="16">
        <f t="shared" si="107"/>
        <v>1.1721429183813444E-2</v>
      </c>
      <c r="AM48" s="16">
        <f t="shared" si="107"/>
        <v>9.7678576531778707E-3</v>
      </c>
      <c r="AN48" s="16">
        <f t="shared" si="107"/>
        <v>8.139881377648225E-3</v>
      </c>
      <c r="AO48" s="16">
        <f t="shared" si="107"/>
        <v>6.7832344813735217E-3</v>
      </c>
      <c r="AP48" s="16">
        <f t="shared" si="107"/>
        <v>5.6526954011446012E-3</v>
      </c>
      <c r="AR48" s="172" t="s">
        <v>57</v>
      </c>
      <c r="AS48" s="186" t="s">
        <v>32</v>
      </c>
      <c r="AT48" s="15" t="s">
        <v>43</v>
      </c>
      <c r="AU48" s="16">
        <f>AU53*$E$4/AU$14</f>
        <v>2.9166666666666671E-2</v>
      </c>
      <c r="AV48" s="16">
        <f t="shared" ref="AV48:BD48" si="108">AV53*$E$4/AV$14</f>
        <v>2.4305555555555559E-2</v>
      </c>
      <c r="AW48" s="16">
        <f t="shared" si="108"/>
        <v>2.0254629629629633E-2</v>
      </c>
      <c r="AX48" s="16">
        <f t="shared" si="108"/>
        <v>1.687885802469136E-2</v>
      </c>
      <c r="AY48" s="16">
        <f t="shared" si="108"/>
        <v>1.4065715020576134E-2</v>
      </c>
      <c r="AZ48" s="16">
        <f t="shared" si="108"/>
        <v>1.1721429183813444E-2</v>
      </c>
      <c r="BA48" s="16">
        <f t="shared" si="108"/>
        <v>9.7678576531778707E-3</v>
      </c>
      <c r="BB48" s="16">
        <f t="shared" si="108"/>
        <v>8.139881377648225E-3</v>
      </c>
      <c r="BC48" s="16">
        <f t="shared" si="108"/>
        <v>6.7832344813735217E-3</v>
      </c>
      <c r="BD48" s="16">
        <f t="shared" si="108"/>
        <v>5.6526954011446012E-3</v>
      </c>
      <c r="BF48" s="172" t="s">
        <v>57</v>
      </c>
      <c r="BG48" s="186" t="s">
        <v>32</v>
      </c>
      <c r="BH48" s="15" t="s">
        <v>43</v>
      </c>
      <c r="BI48" s="16">
        <f>BI53*$E$4/BI$14</f>
        <v>2.9166666666666671E-2</v>
      </c>
      <c r="BJ48" s="16">
        <f t="shared" ref="BJ48:BR48" si="109">BJ53*$E$4/BJ$14</f>
        <v>2.4305555555555559E-2</v>
      </c>
      <c r="BK48" s="16">
        <f t="shared" si="109"/>
        <v>2.0254629629629633E-2</v>
      </c>
      <c r="BL48" s="16">
        <f t="shared" si="109"/>
        <v>1.687885802469136E-2</v>
      </c>
      <c r="BM48" s="16">
        <f t="shared" si="109"/>
        <v>1.4065715020576134E-2</v>
      </c>
      <c r="BN48" s="16">
        <f t="shared" si="109"/>
        <v>1.1721429183813444E-2</v>
      </c>
      <c r="BO48" s="16">
        <f t="shared" si="109"/>
        <v>9.7678576531778707E-3</v>
      </c>
      <c r="BP48" s="16">
        <f t="shared" si="109"/>
        <v>8.139881377648225E-3</v>
      </c>
      <c r="BQ48" s="16">
        <f t="shared" si="109"/>
        <v>6.7832344813735217E-3</v>
      </c>
      <c r="BR48" s="16">
        <f t="shared" si="109"/>
        <v>5.6526954011446012E-3</v>
      </c>
    </row>
    <row r="49" spans="1:71" ht="14.25" x14ac:dyDescent="0.45">
      <c r="B49" s="173"/>
      <c r="C49" s="186"/>
      <c r="D49" s="15" t="s">
        <v>44</v>
      </c>
      <c r="E49" s="16"/>
      <c r="F49" s="16"/>
      <c r="G49" s="16"/>
      <c r="H49" s="16"/>
      <c r="I49" s="153">
        <f>AVERAGE(E48:I48)</f>
        <v>2.0934284979423869E-2</v>
      </c>
      <c r="J49" s="16"/>
      <c r="K49" s="16"/>
      <c r="L49" s="16"/>
      <c r="M49" s="16"/>
      <c r="N49" s="17">
        <f>AVERAGE(E48:N48)</f>
        <v>1.4673652299427704E-2</v>
      </c>
      <c r="P49" s="173"/>
      <c r="Q49" s="186"/>
      <c r="R49" s="15" t="s">
        <v>44</v>
      </c>
      <c r="S49" s="16"/>
      <c r="T49" s="16"/>
      <c r="U49" s="16"/>
      <c r="V49" s="16"/>
      <c r="W49" s="153">
        <f>AVERAGE(S48:W48)</f>
        <v>2.0934284979423869E-2</v>
      </c>
      <c r="X49" s="16"/>
      <c r="Y49" s="16"/>
      <c r="Z49" s="16"/>
      <c r="AA49" s="16"/>
      <c r="AB49" s="17">
        <f>AVERAGE(S48:AB48)</f>
        <v>1.4673652299427704E-2</v>
      </c>
      <c r="AD49" s="173"/>
      <c r="AE49" s="186"/>
      <c r="AF49" s="15" t="s">
        <v>44</v>
      </c>
      <c r="AG49" s="16"/>
      <c r="AH49" s="16"/>
      <c r="AI49" s="16"/>
      <c r="AJ49" s="16"/>
      <c r="AK49" s="153">
        <f>AVERAGE(AG48:AK48)</f>
        <v>2.0934284979423869E-2</v>
      </c>
      <c r="AL49" s="16"/>
      <c r="AM49" s="16"/>
      <c r="AN49" s="16"/>
      <c r="AO49" s="16"/>
      <c r="AP49" s="17">
        <f>AVERAGE(AG48:AP48)</f>
        <v>1.4673652299427704E-2</v>
      </c>
      <c r="AR49" s="173"/>
      <c r="AS49" s="186"/>
      <c r="AT49" s="15" t="s">
        <v>44</v>
      </c>
      <c r="AU49" s="16"/>
      <c r="AV49" s="16"/>
      <c r="AW49" s="16"/>
      <c r="AX49" s="16"/>
      <c r="AY49" s="153">
        <f>AVERAGE(AU48:AY48)</f>
        <v>2.0934284979423869E-2</v>
      </c>
      <c r="AZ49" s="16"/>
      <c r="BA49" s="16"/>
      <c r="BB49" s="16"/>
      <c r="BC49" s="16"/>
      <c r="BD49" s="17">
        <f>AVERAGE(AU48:BD48)</f>
        <v>1.4673652299427704E-2</v>
      </c>
      <c r="BF49" s="173"/>
      <c r="BG49" s="186"/>
      <c r="BH49" s="15" t="s">
        <v>44</v>
      </c>
      <c r="BI49" s="16"/>
      <c r="BJ49" s="16"/>
      <c r="BK49" s="16"/>
      <c r="BL49" s="16"/>
      <c r="BM49" s="153">
        <f>AVERAGE(BI48:BM48)</f>
        <v>2.0934284979423869E-2</v>
      </c>
      <c r="BN49" s="16"/>
      <c r="BO49" s="16"/>
      <c r="BP49" s="16"/>
      <c r="BQ49" s="16"/>
      <c r="BR49" s="17">
        <f>AVERAGE(BI48:BR48)</f>
        <v>1.4673652299427704E-2</v>
      </c>
    </row>
    <row r="50" spans="1:71" ht="14.25" x14ac:dyDescent="0.45">
      <c r="B50" s="173"/>
      <c r="C50" s="186"/>
      <c r="D50" s="15" t="s">
        <v>42</v>
      </c>
      <c r="E50" s="16">
        <f t="shared" ref="E50:N50" si="110">E$16*(E48/E$18)</f>
        <v>2.9166666666666674E-2</v>
      </c>
      <c r="F50" s="16">
        <f t="shared" si="110"/>
        <v>5.3472222222222227E-2</v>
      </c>
      <c r="G50" s="16">
        <f t="shared" si="110"/>
        <v>7.3726851851851891E-2</v>
      </c>
      <c r="H50" s="16">
        <f t="shared" si="110"/>
        <v>9.0605709876543192E-2</v>
      </c>
      <c r="I50" s="16">
        <f t="shared" si="110"/>
        <v>0.10467142489711939</v>
      </c>
      <c r="J50" s="16">
        <f t="shared" si="110"/>
        <v>0.11639285408093268</v>
      </c>
      <c r="K50" s="16">
        <f t="shared" si="110"/>
        <v>0.12616071173411075</v>
      </c>
      <c r="L50" s="16">
        <f t="shared" si="110"/>
        <v>0.13430059311175896</v>
      </c>
      <c r="M50" s="16">
        <f t="shared" si="110"/>
        <v>0.1410838275931327</v>
      </c>
      <c r="N50" s="16">
        <f t="shared" si="110"/>
        <v>0.14673652299427681</v>
      </c>
      <c r="P50" s="173"/>
      <c r="Q50" s="186"/>
      <c r="R50" s="15" t="s">
        <v>42</v>
      </c>
      <c r="S50" s="16">
        <f t="shared" ref="S50:AB50" si="111">S$16*(S48/S$18)</f>
        <v>2.9166666666666674E-2</v>
      </c>
      <c r="T50" s="16">
        <f t="shared" si="111"/>
        <v>5.3472222222222227E-2</v>
      </c>
      <c r="U50" s="16">
        <f t="shared" si="111"/>
        <v>7.3726851851851891E-2</v>
      </c>
      <c r="V50" s="16">
        <f t="shared" si="111"/>
        <v>9.0605709876543192E-2</v>
      </c>
      <c r="W50" s="16">
        <f t="shared" si="111"/>
        <v>0.10467142489711939</v>
      </c>
      <c r="X50" s="16">
        <f t="shared" si="111"/>
        <v>0.11639285408093268</v>
      </c>
      <c r="Y50" s="16">
        <f t="shared" si="111"/>
        <v>0.12616071173411075</v>
      </c>
      <c r="Z50" s="16">
        <f t="shared" si="111"/>
        <v>0.13430059311175896</v>
      </c>
      <c r="AA50" s="16">
        <f t="shared" si="111"/>
        <v>0.1410838275931327</v>
      </c>
      <c r="AB50" s="16">
        <f t="shared" si="111"/>
        <v>0.14673652299427681</v>
      </c>
      <c r="AD50" s="173"/>
      <c r="AE50" s="186"/>
      <c r="AF50" s="15" t="s">
        <v>42</v>
      </c>
      <c r="AG50" s="16">
        <f t="shared" ref="AG50:AP50" si="112">AG$16*(AG48/AG$18)</f>
        <v>2.9166666666666674E-2</v>
      </c>
      <c r="AH50" s="16">
        <f t="shared" si="112"/>
        <v>5.3472222222222227E-2</v>
      </c>
      <c r="AI50" s="16">
        <f t="shared" si="112"/>
        <v>7.3726851851851891E-2</v>
      </c>
      <c r="AJ50" s="16">
        <f t="shared" si="112"/>
        <v>9.0605709876543192E-2</v>
      </c>
      <c r="AK50" s="16">
        <f t="shared" si="112"/>
        <v>0.10467142489711939</v>
      </c>
      <c r="AL50" s="16">
        <f t="shared" si="112"/>
        <v>0.11639285408093268</v>
      </c>
      <c r="AM50" s="16">
        <f t="shared" si="112"/>
        <v>0.12616071173411075</v>
      </c>
      <c r="AN50" s="16">
        <f t="shared" si="112"/>
        <v>0.13430059311175896</v>
      </c>
      <c r="AO50" s="16">
        <f t="shared" si="112"/>
        <v>0.1410838275931327</v>
      </c>
      <c r="AP50" s="16">
        <f t="shared" si="112"/>
        <v>0.14673652299427681</v>
      </c>
      <c r="AR50" s="173"/>
      <c r="AS50" s="186"/>
      <c r="AT50" s="15" t="s">
        <v>42</v>
      </c>
      <c r="AU50" s="16">
        <f t="shared" ref="AU50:BD50" si="113">AU$16*(AU48/AU$18)</f>
        <v>2.9166666666666674E-2</v>
      </c>
      <c r="AV50" s="16">
        <f t="shared" si="113"/>
        <v>5.3472222222222227E-2</v>
      </c>
      <c r="AW50" s="16">
        <f t="shared" si="113"/>
        <v>7.3726851851851891E-2</v>
      </c>
      <c r="AX50" s="16">
        <f t="shared" si="113"/>
        <v>9.0605709876543192E-2</v>
      </c>
      <c r="AY50" s="16">
        <f t="shared" si="113"/>
        <v>0.10467142489711939</v>
      </c>
      <c r="AZ50" s="16">
        <f t="shared" si="113"/>
        <v>0.11639285408093268</v>
      </c>
      <c r="BA50" s="16">
        <f t="shared" si="113"/>
        <v>0.12616071173411075</v>
      </c>
      <c r="BB50" s="16">
        <f t="shared" si="113"/>
        <v>0.13430059311175896</v>
      </c>
      <c r="BC50" s="16">
        <f t="shared" si="113"/>
        <v>0.1410838275931327</v>
      </c>
      <c r="BD50" s="16">
        <f t="shared" si="113"/>
        <v>0.14673652299427681</v>
      </c>
      <c r="BF50" s="173"/>
      <c r="BG50" s="186"/>
      <c r="BH50" s="15" t="s">
        <v>42</v>
      </c>
      <c r="BI50" s="16">
        <f t="shared" ref="BI50:BR50" si="114">BI$16*(BI48/BI$18)</f>
        <v>2.9166666666666674E-2</v>
      </c>
      <c r="BJ50" s="16">
        <f t="shared" si="114"/>
        <v>5.3472222222222227E-2</v>
      </c>
      <c r="BK50" s="16">
        <f t="shared" si="114"/>
        <v>7.3726851851851891E-2</v>
      </c>
      <c r="BL50" s="16">
        <f t="shared" si="114"/>
        <v>9.0605709876543192E-2</v>
      </c>
      <c r="BM50" s="16">
        <f t="shared" si="114"/>
        <v>0.10467142489711939</v>
      </c>
      <c r="BN50" s="16">
        <f t="shared" si="114"/>
        <v>0.11639285408093268</v>
      </c>
      <c r="BO50" s="16">
        <f t="shared" si="114"/>
        <v>0.12616071173411075</v>
      </c>
      <c r="BP50" s="16">
        <f t="shared" si="114"/>
        <v>0.13430059311175896</v>
      </c>
      <c r="BQ50" s="16">
        <f t="shared" si="114"/>
        <v>0.1410838275931327</v>
      </c>
      <c r="BR50" s="16">
        <f t="shared" si="114"/>
        <v>0.14673652299427681</v>
      </c>
    </row>
    <row r="51" spans="1:71" ht="14.25" x14ac:dyDescent="0.45">
      <c r="B51" s="173"/>
      <c r="C51" s="185"/>
      <c r="D51" s="19" t="s">
        <v>45</v>
      </c>
      <c r="E51" s="20">
        <f>10*E48</f>
        <v>0.29166666666666669</v>
      </c>
      <c r="F51" s="20">
        <f t="shared" ref="F51:N51" si="115">10*F48</f>
        <v>0.24305555555555558</v>
      </c>
      <c r="G51" s="20">
        <f t="shared" si="115"/>
        <v>0.20254629629629634</v>
      </c>
      <c r="H51" s="20">
        <f t="shared" si="115"/>
        <v>0.16878858024691359</v>
      </c>
      <c r="I51" s="20">
        <f t="shared" si="115"/>
        <v>0.14065715020576133</v>
      </c>
      <c r="J51" s="20">
        <f t="shared" si="115"/>
        <v>0.11721429183813444</v>
      </c>
      <c r="K51" s="20">
        <f t="shared" si="115"/>
        <v>9.7678576531778707E-2</v>
      </c>
      <c r="L51" s="20">
        <f t="shared" si="115"/>
        <v>8.1398813776482254E-2</v>
      </c>
      <c r="M51" s="20">
        <f t="shared" si="115"/>
        <v>6.7832344813735221E-2</v>
      </c>
      <c r="N51" s="20">
        <f t="shared" si="115"/>
        <v>5.6526954011446015E-2</v>
      </c>
      <c r="P51" s="173"/>
      <c r="Q51" s="185"/>
      <c r="R51" s="19" t="s">
        <v>45</v>
      </c>
      <c r="S51" s="20">
        <f>10*S48</f>
        <v>0.29166666666666669</v>
      </c>
      <c r="T51" s="20">
        <f t="shared" ref="T51:AB51" si="116">10*T48</f>
        <v>0.24305555555555558</v>
      </c>
      <c r="U51" s="20">
        <f t="shared" si="116"/>
        <v>0.20254629629629634</v>
      </c>
      <c r="V51" s="20">
        <f t="shared" si="116"/>
        <v>0.16878858024691359</v>
      </c>
      <c r="W51" s="20">
        <f t="shared" si="116"/>
        <v>0.14065715020576133</v>
      </c>
      <c r="X51" s="20">
        <f t="shared" si="116"/>
        <v>0.11721429183813444</v>
      </c>
      <c r="Y51" s="20">
        <f t="shared" si="116"/>
        <v>9.7678576531778707E-2</v>
      </c>
      <c r="Z51" s="20">
        <f t="shared" si="116"/>
        <v>8.1398813776482254E-2</v>
      </c>
      <c r="AA51" s="20">
        <f t="shared" si="116"/>
        <v>6.7832344813735221E-2</v>
      </c>
      <c r="AB51" s="20">
        <f t="shared" si="116"/>
        <v>5.6526954011446015E-2</v>
      </c>
      <c r="AD51" s="173"/>
      <c r="AE51" s="185"/>
      <c r="AF51" s="19" t="s">
        <v>45</v>
      </c>
      <c r="AG51" s="20">
        <f>10*AG48</f>
        <v>0.29166666666666669</v>
      </c>
      <c r="AH51" s="20">
        <f t="shared" ref="AH51:AP51" si="117">10*AH48</f>
        <v>0.24305555555555558</v>
      </c>
      <c r="AI51" s="20">
        <f t="shared" si="117"/>
        <v>0.20254629629629634</v>
      </c>
      <c r="AJ51" s="20">
        <f t="shared" si="117"/>
        <v>0.16878858024691359</v>
      </c>
      <c r="AK51" s="20">
        <f t="shared" si="117"/>
        <v>0.14065715020576133</v>
      </c>
      <c r="AL51" s="20">
        <f t="shared" si="117"/>
        <v>0.11721429183813444</v>
      </c>
      <c r="AM51" s="20">
        <f t="shared" si="117"/>
        <v>9.7678576531778707E-2</v>
      </c>
      <c r="AN51" s="20">
        <f t="shared" si="117"/>
        <v>8.1398813776482254E-2</v>
      </c>
      <c r="AO51" s="20">
        <f t="shared" si="117"/>
        <v>6.7832344813735221E-2</v>
      </c>
      <c r="AP51" s="20">
        <f t="shared" si="117"/>
        <v>5.6526954011446015E-2</v>
      </c>
      <c r="AR51" s="173"/>
      <c r="AS51" s="185"/>
      <c r="AT51" s="19" t="s">
        <v>45</v>
      </c>
      <c r="AU51" s="20">
        <f>10*AU48</f>
        <v>0.29166666666666669</v>
      </c>
      <c r="AV51" s="20">
        <f t="shared" ref="AV51:BD51" si="118">10*AV48</f>
        <v>0.24305555555555558</v>
      </c>
      <c r="AW51" s="20">
        <f t="shared" si="118"/>
        <v>0.20254629629629634</v>
      </c>
      <c r="AX51" s="20">
        <f t="shared" si="118"/>
        <v>0.16878858024691359</v>
      </c>
      <c r="AY51" s="20">
        <f t="shared" si="118"/>
        <v>0.14065715020576133</v>
      </c>
      <c r="AZ51" s="20">
        <f t="shared" si="118"/>
        <v>0.11721429183813444</v>
      </c>
      <c r="BA51" s="20">
        <f t="shared" si="118"/>
        <v>9.7678576531778707E-2</v>
      </c>
      <c r="BB51" s="20">
        <f t="shared" si="118"/>
        <v>8.1398813776482254E-2</v>
      </c>
      <c r="BC51" s="20">
        <f t="shared" si="118"/>
        <v>6.7832344813735221E-2</v>
      </c>
      <c r="BD51" s="20">
        <f t="shared" si="118"/>
        <v>5.6526954011446015E-2</v>
      </c>
      <c r="BF51" s="173"/>
      <c r="BG51" s="185"/>
      <c r="BH51" s="19" t="s">
        <v>45</v>
      </c>
      <c r="BI51" s="20">
        <f>10*BI48</f>
        <v>0.29166666666666669</v>
      </c>
      <c r="BJ51" s="20">
        <f t="shared" ref="BJ51:BR51" si="119">10*BJ48</f>
        <v>0.24305555555555558</v>
      </c>
      <c r="BK51" s="20">
        <f t="shared" si="119"/>
        <v>0.20254629629629634</v>
      </c>
      <c r="BL51" s="20">
        <f t="shared" si="119"/>
        <v>0.16878858024691359</v>
      </c>
      <c r="BM51" s="20">
        <f t="shared" si="119"/>
        <v>0.14065715020576133</v>
      </c>
      <c r="BN51" s="20">
        <f t="shared" si="119"/>
        <v>0.11721429183813444</v>
      </c>
      <c r="BO51" s="20">
        <f t="shared" si="119"/>
        <v>9.7678576531778707E-2</v>
      </c>
      <c r="BP51" s="20">
        <f t="shared" si="119"/>
        <v>8.1398813776482254E-2</v>
      </c>
      <c r="BQ51" s="20">
        <f t="shared" si="119"/>
        <v>6.7832344813735221E-2</v>
      </c>
      <c r="BR51" s="20">
        <f t="shared" si="119"/>
        <v>5.6526954011446015E-2</v>
      </c>
    </row>
    <row r="52" spans="1:71" ht="14.25" x14ac:dyDescent="0.45">
      <c r="B52" s="173"/>
      <c r="C52" s="185"/>
      <c r="D52" s="19" t="s">
        <v>46</v>
      </c>
      <c r="E52" s="20">
        <f>10*E50</f>
        <v>0.29166666666666674</v>
      </c>
      <c r="F52" s="20">
        <f>10*F50</f>
        <v>0.53472222222222232</v>
      </c>
      <c r="G52" s="20">
        <f>10*G50</f>
        <v>0.73726851851851893</v>
      </c>
      <c r="H52" s="20">
        <f t="shared" ref="H52:N52" si="120">10*H50</f>
        <v>0.90605709876543195</v>
      </c>
      <c r="I52" s="20">
        <f t="shared" si="120"/>
        <v>1.046714248971194</v>
      </c>
      <c r="J52" s="20">
        <f t="shared" si="120"/>
        <v>1.1639285408093267</v>
      </c>
      <c r="K52" s="20">
        <f t="shared" si="120"/>
        <v>1.2616071173411076</v>
      </c>
      <c r="L52" s="20">
        <f t="shared" si="120"/>
        <v>1.3430059311175895</v>
      </c>
      <c r="M52" s="20">
        <f t="shared" si="120"/>
        <v>1.4108382759313272</v>
      </c>
      <c r="N52" s="20">
        <f t="shared" si="120"/>
        <v>1.467365229942768</v>
      </c>
      <c r="P52" s="173"/>
      <c r="Q52" s="185"/>
      <c r="R52" s="19" t="s">
        <v>46</v>
      </c>
      <c r="S52" s="20">
        <f>10*S50</f>
        <v>0.29166666666666674</v>
      </c>
      <c r="T52" s="20">
        <f>10*T50</f>
        <v>0.53472222222222232</v>
      </c>
      <c r="U52" s="20">
        <f>10*U50</f>
        <v>0.73726851851851893</v>
      </c>
      <c r="V52" s="20">
        <f t="shared" ref="V52:AB52" si="121">10*V50</f>
        <v>0.90605709876543195</v>
      </c>
      <c r="W52" s="20">
        <f t="shared" si="121"/>
        <v>1.046714248971194</v>
      </c>
      <c r="X52" s="20">
        <f t="shared" si="121"/>
        <v>1.1639285408093267</v>
      </c>
      <c r="Y52" s="20">
        <f t="shared" si="121"/>
        <v>1.2616071173411076</v>
      </c>
      <c r="Z52" s="20">
        <f t="shared" si="121"/>
        <v>1.3430059311175895</v>
      </c>
      <c r="AA52" s="20">
        <f t="shared" si="121"/>
        <v>1.4108382759313272</v>
      </c>
      <c r="AB52" s="20">
        <f t="shared" si="121"/>
        <v>1.467365229942768</v>
      </c>
      <c r="AD52" s="173"/>
      <c r="AE52" s="185"/>
      <c r="AF52" s="19" t="s">
        <v>46</v>
      </c>
      <c r="AG52" s="20">
        <f>10*AG50</f>
        <v>0.29166666666666674</v>
      </c>
      <c r="AH52" s="20">
        <f>10*AH50</f>
        <v>0.53472222222222232</v>
      </c>
      <c r="AI52" s="20">
        <f>10*AI50</f>
        <v>0.73726851851851893</v>
      </c>
      <c r="AJ52" s="20">
        <f t="shared" ref="AJ52:AP52" si="122">10*AJ50</f>
        <v>0.90605709876543195</v>
      </c>
      <c r="AK52" s="20">
        <f t="shared" si="122"/>
        <v>1.046714248971194</v>
      </c>
      <c r="AL52" s="20">
        <f t="shared" si="122"/>
        <v>1.1639285408093267</v>
      </c>
      <c r="AM52" s="20">
        <f t="shared" si="122"/>
        <v>1.2616071173411076</v>
      </c>
      <c r="AN52" s="20">
        <f t="shared" si="122"/>
        <v>1.3430059311175895</v>
      </c>
      <c r="AO52" s="20">
        <f t="shared" si="122"/>
        <v>1.4108382759313272</v>
      </c>
      <c r="AP52" s="20">
        <f t="shared" si="122"/>
        <v>1.467365229942768</v>
      </c>
      <c r="AR52" s="173"/>
      <c r="AS52" s="185"/>
      <c r="AT52" s="19" t="s">
        <v>46</v>
      </c>
      <c r="AU52" s="20">
        <f>10*AU50</f>
        <v>0.29166666666666674</v>
      </c>
      <c r="AV52" s="20">
        <f>10*AV50</f>
        <v>0.53472222222222232</v>
      </c>
      <c r="AW52" s="20">
        <f>10*AW50</f>
        <v>0.73726851851851893</v>
      </c>
      <c r="AX52" s="20">
        <f t="shared" ref="AX52:BD52" si="123">10*AX50</f>
        <v>0.90605709876543195</v>
      </c>
      <c r="AY52" s="20">
        <f t="shared" si="123"/>
        <v>1.046714248971194</v>
      </c>
      <c r="AZ52" s="20">
        <f t="shared" si="123"/>
        <v>1.1639285408093267</v>
      </c>
      <c r="BA52" s="20">
        <f t="shared" si="123"/>
        <v>1.2616071173411076</v>
      </c>
      <c r="BB52" s="20">
        <f t="shared" si="123"/>
        <v>1.3430059311175895</v>
      </c>
      <c r="BC52" s="20">
        <f t="shared" si="123"/>
        <v>1.4108382759313272</v>
      </c>
      <c r="BD52" s="20">
        <f t="shared" si="123"/>
        <v>1.467365229942768</v>
      </c>
      <c r="BF52" s="173"/>
      <c r="BG52" s="185"/>
      <c r="BH52" s="19" t="s">
        <v>46</v>
      </c>
      <c r="BI52" s="20">
        <f>10*BI50</f>
        <v>0.29166666666666674</v>
      </c>
      <c r="BJ52" s="20">
        <f>10*BJ50</f>
        <v>0.53472222222222232</v>
      </c>
      <c r="BK52" s="20">
        <f>10*BK50</f>
        <v>0.73726851851851893</v>
      </c>
      <c r="BL52" s="20">
        <f t="shared" ref="BL52:BR52" si="124">10*BL50</f>
        <v>0.90605709876543195</v>
      </c>
      <c r="BM52" s="20">
        <f t="shared" si="124"/>
        <v>1.046714248971194</v>
      </c>
      <c r="BN52" s="20">
        <f t="shared" si="124"/>
        <v>1.1639285408093267</v>
      </c>
      <c r="BO52" s="20">
        <f t="shared" si="124"/>
        <v>1.2616071173411076</v>
      </c>
      <c r="BP52" s="20">
        <f t="shared" si="124"/>
        <v>1.3430059311175895</v>
      </c>
      <c r="BQ52" s="20">
        <f t="shared" si="124"/>
        <v>1.4108382759313272</v>
      </c>
      <c r="BR52" s="20">
        <f t="shared" si="124"/>
        <v>1.467365229942768</v>
      </c>
    </row>
    <row r="53" spans="1:71" ht="14.25" x14ac:dyDescent="0.45">
      <c r="B53" s="173"/>
      <c r="C53" s="184" t="s">
        <v>36</v>
      </c>
      <c r="D53" s="15" t="s">
        <v>43</v>
      </c>
      <c r="E53" s="16">
        <f>$E8+($E$9*$E$10)</f>
        <v>3.5000000000000003E-2</v>
      </c>
      <c r="F53" s="16">
        <f>E53</f>
        <v>3.5000000000000003E-2</v>
      </c>
      <c r="G53" s="16">
        <f t="shared" ref="G53:N53" si="125">F53</f>
        <v>3.5000000000000003E-2</v>
      </c>
      <c r="H53" s="16">
        <f t="shared" si="125"/>
        <v>3.5000000000000003E-2</v>
      </c>
      <c r="I53" s="16">
        <f t="shared" si="125"/>
        <v>3.5000000000000003E-2</v>
      </c>
      <c r="J53" s="16">
        <f t="shared" si="125"/>
        <v>3.5000000000000003E-2</v>
      </c>
      <c r="K53" s="16">
        <f t="shared" si="125"/>
        <v>3.5000000000000003E-2</v>
      </c>
      <c r="L53" s="16">
        <f t="shared" si="125"/>
        <v>3.5000000000000003E-2</v>
      </c>
      <c r="M53" s="16">
        <f t="shared" si="125"/>
        <v>3.5000000000000003E-2</v>
      </c>
      <c r="N53" s="16">
        <f t="shared" si="125"/>
        <v>3.5000000000000003E-2</v>
      </c>
      <c r="P53" s="173"/>
      <c r="Q53" s="184" t="s">
        <v>36</v>
      </c>
      <c r="R53" s="15" t="s">
        <v>43</v>
      </c>
      <c r="S53" s="16">
        <f>$E8+($E$9*$E$10)</f>
        <v>3.5000000000000003E-2</v>
      </c>
      <c r="T53" s="16">
        <f>S53</f>
        <v>3.5000000000000003E-2</v>
      </c>
      <c r="U53" s="16">
        <f t="shared" ref="U53:AB53" si="126">T53</f>
        <v>3.5000000000000003E-2</v>
      </c>
      <c r="V53" s="16">
        <f t="shared" si="126"/>
        <v>3.5000000000000003E-2</v>
      </c>
      <c r="W53" s="16">
        <f t="shared" si="126"/>
        <v>3.5000000000000003E-2</v>
      </c>
      <c r="X53" s="16">
        <f t="shared" si="126"/>
        <v>3.5000000000000003E-2</v>
      </c>
      <c r="Y53" s="16">
        <f t="shared" si="126"/>
        <v>3.5000000000000003E-2</v>
      </c>
      <c r="Z53" s="16">
        <f t="shared" si="126"/>
        <v>3.5000000000000003E-2</v>
      </c>
      <c r="AA53" s="16">
        <f t="shared" si="126"/>
        <v>3.5000000000000003E-2</v>
      </c>
      <c r="AB53" s="16">
        <f t="shared" si="126"/>
        <v>3.5000000000000003E-2</v>
      </c>
      <c r="AD53" s="173"/>
      <c r="AE53" s="184" t="s">
        <v>36</v>
      </c>
      <c r="AF53" s="15" t="s">
        <v>43</v>
      </c>
      <c r="AG53" s="16">
        <f>$E8+($E$9*$E$10)</f>
        <v>3.5000000000000003E-2</v>
      </c>
      <c r="AH53" s="16">
        <f>AG53</f>
        <v>3.5000000000000003E-2</v>
      </c>
      <c r="AI53" s="16">
        <f t="shared" ref="AI53:AP53" si="127">AH53</f>
        <v>3.5000000000000003E-2</v>
      </c>
      <c r="AJ53" s="16">
        <f t="shared" si="127"/>
        <v>3.5000000000000003E-2</v>
      </c>
      <c r="AK53" s="16">
        <f t="shared" si="127"/>
        <v>3.5000000000000003E-2</v>
      </c>
      <c r="AL53" s="16">
        <f t="shared" si="127"/>
        <v>3.5000000000000003E-2</v>
      </c>
      <c r="AM53" s="16">
        <f t="shared" si="127"/>
        <v>3.5000000000000003E-2</v>
      </c>
      <c r="AN53" s="16">
        <f t="shared" si="127"/>
        <v>3.5000000000000003E-2</v>
      </c>
      <c r="AO53" s="16">
        <f t="shared" si="127"/>
        <v>3.5000000000000003E-2</v>
      </c>
      <c r="AP53" s="16">
        <f t="shared" si="127"/>
        <v>3.5000000000000003E-2</v>
      </c>
      <c r="AR53" s="173"/>
      <c r="AS53" s="184" t="s">
        <v>36</v>
      </c>
      <c r="AT53" s="15" t="s">
        <v>43</v>
      </c>
      <c r="AU53" s="16">
        <f>$E8+($E$9*$E$10)</f>
        <v>3.5000000000000003E-2</v>
      </c>
      <c r="AV53" s="16">
        <f>AU53</f>
        <v>3.5000000000000003E-2</v>
      </c>
      <c r="AW53" s="16">
        <f t="shared" ref="AW53:BD53" si="128">AV53</f>
        <v>3.5000000000000003E-2</v>
      </c>
      <c r="AX53" s="16">
        <f t="shared" si="128"/>
        <v>3.5000000000000003E-2</v>
      </c>
      <c r="AY53" s="16">
        <f t="shared" si="128"/>
        <v>3.5000000000000003E-2</v>
      </c>
      <c r="AZ53" s="16">
        <f t="shared" si="128"/>
        <v>3.5000000000000003E-2</v>
      </c>
      <c r="BA53" s="16">
        <f t="shared" si="128"/>
        <v>3.5000000000000003E-2</v>
      </c>
      <c r="BB53" s="16">
        <f t="shared" si="128"/>
        <v>3.5000000000000003E-2</v>
      </c>
      <c r="BC53" s="16">
        <f t="shared" si="128"/>
        <v>3.5000000000000003E-2</v>
      </c>
      <c r="BD53" s="16">
        <f t="shared" si="128"/>
        <v>3.5000000000000003E-2</v>
      </c>
      <c r="BF53" s="173"/>
      <c r="BG53" s="184" t="s">
        <v>36</v>
      </c>
      <c r="BH53" s="15" t="s">
        <v>43</v>
      </c>
      <c r="BI53" s="16">
        <f>$E8+($E$9*$E$10)</f>
        <v>3.5000000000000003E-2</v>
      </c>
      <c r="BJ53" s="16">
        <f>BI53</f>
        <v>3.5000000000000003E-2</v>
      </c>
      <c r="BK53" s="16">
        <f t="shared" ref="BK53:BR53" si="129">BJ53</f>
        <v>3.5000000000000003E-2</v>
      </c>
      <c r="BL53" s="16">
        <f t="shared" si="129"/>
        <v>3.5000000000000003E-2</v>
      </c>
      <c r="BM53" s="16">
        <f t="shared" si="129"/>
        <v>3.5000000000000003E-2</v>
      </c>
      <c r="BN53" s="16">
        <f t="shared" si="129"/>
        <v>3.5000000000000003E-2</v>
      </c>
      <c r="BO53" s="16">
        <f t="shared" si="129"/>
        <v>3.5000000000000003E-2</v>
      </c>
      <c r="BP53" s="16">
        <f t="shared" si="129"/>
        <v>3.5000000000000003E-2</v>
      </c>
      <c r="BQ53" s="16">
        <f t="shared" si="129"/>
        <v>3.5000000000000003E-2</v>
      </c>
      <c r="BR53" s="16">
        <f t="shared" si="129"/>
        <v>3.5000000000000003E-2</v>
      </c>
    </row>
    <row r="54" spans="1:71" ht="14.25" x14ac:dyDescent="0.45">
      <c r="B54" s="173"/>
      <c r="C54" s="185"/>
      <c r="D54" s="19" t="s">
        <v>45</v>
      </c>
      <c r="E54" s="21">
        <f t="shared" ref="E54:N54" si="130">E51*E$14</f>
        <v>35000</v>
      </c>
      <c r="F54" s="21">
        <f t="shared" si="130"/>
        <v>35000</v>
      </c>
      <c r="G54" s="21">
        <f t="shared" si="130"/>
        <v>35000.000000000007</v>
      </c>
      <c r="H54" s="21">
        <f t="shared" si="130"/>
        <v>35000</v>
      </c>
      <c r="I54" s="21">
        <f t="shared" si="130"/>
        <v>35000.000000000007</v>
      </c>
      <c r="J54" s="21">
        <f t="shared" si="130"/>
        <v>35000.000000000007</v>
      </c>
      <c r="K54" s="21">
        <f t="shared" si="130"/>
        <v>35000.000000000007</v>
      </c>
      <c r="L54" s="21">
        <f t="shared" si="130"/>
        <v>35000.000000000007</v>
      </c>
      <c r="M54" s="21">
        <f t="shared" si="130"/>
        <v>35000.000000000007</v>
      </c>
      <c r="N54" s="21">
        <f t="shared" si="130"/>
        <v>35000.000000000007</v>
      </c>
      <c r="P54" s="173"/>
      <c r="Q54" s="185"/>
      <c r="R54" s="19" t="s">
        <v>45</v>
      </c>
      <c r="S54" s="21">
        <f t="shared" ref="S54:AB54" si="131">S51*S$14</f>
        <v>35000</v>
      </c>
      <c r="T54" s="21">
        <f t="shared" si="131"/>
        <v>35000</v>
      </c>
      <c r="U54" s="21">
        <f t="shared" si="131"/>
        <v>35000.000000000007</v>
      </c>
      <c r="V54" s="21">
        <f t="shared" si="131"/>
        <v>35000</v>
      </c>
      <c r="W54" s="21">
        <f t="shared" si="131"/>
        <v>35000.000000000007</v>
      </c>
      <c r="X54" s="21">
        <f t="shared" si="131"/>
        <v>35000.000000000007</v>
      </c>
      <c r="Y54" s="21">
        <f t="shared" si="131"/>
        <v>35000.000000000007</v>
      </c>
      <c r="Z54" s="21">
        <f t="shared" si="131"/>
        <v>35000.000000000007</v>
      </c>
      <c r="AA54" s="21">
        <f t="shared" si="131"/>
        <v>35000.000000000007</v>
      </c>
      <c r="AB54" s="21">
        <f t="shared" si="131"/>
        <v>35000.000000000007</v>
      </c>
      <c r="AD54" s="173"/>
      <c r="AE54" s="185"/>
      <c r="AF54" s="19" t="s">
        <v>45</v>
      </c>
      <c r="AG54" s="21">
        <f t="shared" ref="AG54:AP54" si="132">AG51*AG$14</f>
        <v>35000</v>
      </c>
      <c r="AH54" s="21">
        <f t="shared" si="132"/>
        <v>35000</v>
      </c>
      <c r="AI54" s="21">
        <f t="shared" si="132"/>
        <v>35000.000000000007</v>
      </c>
      <c r="AJ54" s="21">
        <f t="shared" si="132"/>
        <v>35000</v>
      </c>
      <c r="AK54" s="21">
        <f t="shared" si="132"/>
        <v>35000.000000000007</v>
      </c>
      <c r="AL54" s="21">
        <f t="shared" si="132"/>
        <v>35000.000000000007</v>
      </c>
      <c r="AM54" s="21">
        <f t="shared" si="132"/>
        <v>35000.000000000007</v>
      </c>
      <c r="AN54" s="21">
        <f t="shared" si="132"/>
        <v>35000.000000000007</v>
      </c>
      <c r="AO54" s="21">
        <f t="shared" si="132"/>
        <v>35000.000000000007</v>
      </c>
      <c r="AP54" s="21">
        <f t="shared" si="132"/>
        <v>35000.000000000007</v>
      </c>
      <c r="AR54" s="173"/>
      <c r="AS54" s="185"/>
      <c r="AT54" s="19" t="s">
        <v>45</v>
      </c>
      <c r="AU54" s="21">
        <f t="shared" ref="AU54:BD54" si="133">AU51*AU$14</f>
        <v>35000</v>
      </c>
      <c r="AV54" s="21">
        <f t="shared" si="133"/>
        <v>35000</v>
      </c>
      <c r="AW54" s="21">
        <f t="shared" si="133"/>
        <v>35000.000000000007</v>
      </c>
      <c r="AX54" s="21">
        <f t="shared" si="133"/>
        <v>35000</v>
      </c>
      <c r="AY54" s="21">
        <f t="shared" si="133"/>
        <v>35000.000000000007</v>
      </c>
      <c r="AZ54" s="21">
        <f t="shared" si="133"/>
        <v>35000.000000000007</v>
      </c>
      <c r="BA54" s="21">
        <f t="shared" si="133"/>
        <v>35000.000000000007</v>
      </c>
      <c r="BB54" s="21">
        <f t="shared" si="133"/>
        <v>35000.000000000007</v>
      </c>
      <c r="BC54" s="21">
        <f t="shared" si="133"/>
        <v>35000.000000000007</v>
      </c>
      <c r="BD54" s="21">
        <f t="shared" si="133"/>
        <v>35000.000000000007</v>
      </c>
      <c r="BF54" s="173"/>
      <c r="BG54" s="185"/>
      <c r="BH54" s="19" t="s">
        <v>45</v>
      </c>
      <c r="BI54" s="21">
        <f t="shared" ref="BI54:BR54" si="134">BI51*BI$14</f>
        <v>35000</v>
      </c>
      <c r="BJ54" s="21">
        <f t="shared" si="134"/>
        <v>35000</v>
      </c>
      <c r="BK54" s="21">
        <f t="shared" si="134"/>
        <v>35000.000000000007</v>
      </c>
      <c r="BL54" s="21">
        <f t="shared" si="134"/>
        <v>35000</v>
      </c>
      <c r="BM54" s="21">
        <f t="shared" si="134"/>
        <v>35000.000000000007</v>
      </c>
      <c r="BN54" s="21">
        <f t="shared" si="134"/>
        <v>35000.000000000007</v>
      </c>
      <c r="BO54" s="21">
        <f t="shared" si="134"/>
        <v>35000.000000000007</v>
      </c>
      <c r="BP54" s="21">
        <f t="shared" si="134"/>
        <v>35000.000000000007</v>
      </c>
      <c r="BQ54" s="21">
        <f t="shared" si="134"/>
        <v>35000.000000000007</v>
      </c>
      <c r="BR54" s="21">
        <f t="shared" si="134"/>
        <v>35000.000000000007</v>
      </c>
    </row>
    <row r="55" spans="1:71" ht="14.25" x14ac:dyDescent="0.45">
      <c r="B55" s="173"/>
      <c r="C55" s="185"/>
      <c r="D55" s="19" t="s">
        <v>46</v>
      </c>
      <c r="E55" s="21">
        <f>E54</f>
        <v>35000</v>
      </c>
      <c r="F55" s="21">
        <f>E55+F54</f>
        <v>70000</v>
      </c>
      <c r="G55" s="21">
        <f>F55+G54</f>
        <v>105000</v>
      </c>
      <c r="H55" s="21">
        <f t="shared" ref="H55:N55" si="135">G55+H54</f>
        <v>140000</v>
      </c>
      <c r="I55" s="21">
        <f t="shared" si="135"/>
        <v>175000</v>
      </c>
      <c r="J55" s="21">
        <f>I55+J54</f>
        <v>210000</v>
      </c>
      <c r="K55" s="21">
        <f t="shared" si="135"/>
        <v>245000</v>
      </c>
      <c r="L55" s="21">
        <f t="shared" si="135"/>
        <v>280000</v>
      </c>
      <c r="M55" s="21">
        <f t="shared" si="135"/>
        <v>315000</v>
      </c>
      <c r="N55" s="21">
        <f t="shared" si="135"/>
        <v>350000</v>
      </c>
      <c r="P55" s="173"/>
      <c r="Q55" s="185"/>
      <c r="R55" s="19" t="s">
        <v>46</v>
      </c>
      <c r="S55" s="21">
        <f>S54</f>
        <v>35000</v>
      </c>
      <c r="T55" s="21">
        <f>S55+T54</f>
        <v>70000</v>
      </c>
      <c r="U55" s="21">
        <f>T55+U54</f>
        <v>105000</v>
      </c>
      <c r="V55" s="21">
        <f t="shared" ref="V55:AB55" si="136">U55+V54</f>
        <v>140000</v>
      </c>
      <c r="W55" s="21">
        <f t="shared" si="136"/>
        <v>175000</v>
      </c>
      <c r="X55" s="21">
        <f>W55+X54</f>
        <v>210000</v>
      </c>
      <c r="Y55" s="21">
        <f t="shared" si="136"/>
        <v>245000</v>
      </c>
      <c r="Z55" s="21">
        <f t="shared" si="136"/>
        <v>280000</v>
      </c>
      <c r="AA55" s="21">
        <f t="shared" si="136"/>
        <v>315000</v>
      </c>
      <c r="AB55" s="21">
        <f t="shared" si="136"/>
        <v>350000</v>
      </c>
      <c r="AD55" s="173"/>
      <c r="AE55" s="185"/>
      <c r="AF55" s="19" t="s">
        <v>46</v>
      </c>
      <c r="AG55" s="21">
        <f>AG54</f>
        <v>35000</v>
      </c>
      <c r="AH55" s="21">
        <f>AG55+AH54</f>
        <v>70000</v>
      </c>
      <c r="AI55" s="21">
        <f>AH55+AI54</f>
        <v>105000</v>
      </c>
      <c r="AJ55" s="21">
        <f t="shared" ref="AJ55:AP55" si="137">AI55+AJ54</f>
        <v>140000</v>
      </c>
      <c r="AK55" s="21">
        <f t="shared" si="137"/>
        <v>175000</v>
      </c>
      <c r="AL55" s="21">
        <f>AK55+AL54</f>
        <v>210000</v>
      </c>
      <c r="AM55" s="21">
        <f t="shared" si="137"/>
        <v>245000</v>
      </c>
      <c r="AN55" s="21">
        <f t="shared" si="137"/>
        <v>280000</v>
      </c>
      <c r="AO55" s="21">
        <f t="shared" si="137"/>
        <v>315000</v>
      </c>
      <c r="AP55" s="21">
        <f t="shared" si="137"/>
        <v>350000</v>
      </c>
      <c r="AR55" s="173"/>
      <c r="AS55" s="185"/>
      <c r="AT55" s="19" t="s">
        <v>46</v>
      </c>
      <c r="AU55" s="21">
        <f>AU54</f>
        <v>35000</v>
      </c>
      <c r="AV55" s="21">
        <f>AU55+AV54</f>
        <v>70000</v>
      </c>
      <c r="AW55" s="21">
        <f>AV55+AW54</f>
        <v>105000</v>
      </c>
      <c r="AX55" s="21">
        <f t="shared" ref="AX55:BD55" si="138">AW55+AX54</f>
        <v>140000</v>
      </c>
      <c r="AY55" s="21">
        <f t="shared" si="138"/>
        <v>175000</v>
      </c>
      <c r="AZ55" s="21">
        <f>AY55+AZ54</f>
        <v>210000</v>
      </c>
      <c r="BA55" s="21">
        <f t="shared" si="138"/>
        <v>245000</v>
      </c>
      <c r="BB55" s="21">
        <f t="shared" si="138"/>
        <v>280000</v>
      </c>
      <c r="BC55" s="21">
        <f t="shared" si="138"/>
        <v>315000</v>
      </c>
      <c r="BD55" s="21">
        <f t="shared" si="138"/>
        <v>350000</v>
      </c>
      <c r="BF55" s="173"/>
      <c r="BG55" s="185"/>
      <c r="BH55" s="19" t="s">
        <v>46</v>
      </c>
      <c r="BI55" s="21">
        <f>BI54</f>
        <v>35000</v>
      </c>
      <c r="BJ55" s="21">
        <f>BI55+BJ54</f>
        <v>70000</v>
      </c>
      <c r="BK55" s="21">
        <f>BJ55+BK54</f>
        <v>105000</v>
      </c>
      <c r="BL55" s="21">
        <f t="shared" ref="BL55:BR55" si="139">BK55+BL54</f>
        <v>140000</v>
      </c>
      <c r="BM55" s="21">
        <f t="shared" si="139"/>
        <v>175000</v>
      </c>
      <c r="BN55" s="21">
        <f>BM55+BN54</f>
        <v>210000</v>
      </c>
      <c r="BO55" s="21">
        <f t="shared" si="139"/>
        <v>245000</v>
      </c>
      <c r="BP55" s="21">
        <f t="shared" si="139"/>
        <v>280000</v>
      </c>
      <c r="BQ55" s="21">
        <f t="shared" si="139"/>
        <v>315000</v>
      </c>
      <c r="BR55" s="21">
        <f t="shared" si="139"/>
        <v>350000</v>
      </c>
    </row>
    <row r="56" spans="1:71" ht="14.25" x14ac:dyDescent="0.45">
      <c r="B56" s="173"/>
      <c r="C56" s="184" t="s">
        <v>35</v>
      </c>
      <c r="D56" s="15" t="s">
        <v>43</v>
      </c>
      <c r="E56" s="16">
        <f>E50*E$14/$E$4</f>
        <v>3.500000000000001E-2</v>
      </c>
      <c r="F56" s="16">
        <f>F50*F$14/$E$4-E56</f>
        <v>4.2000000000000003E-2</v>
      </c>
      <c r="G56" s="16">
        <f>G50*G$14/$E$4-F56-E56</f>
        <v>5.0400000000000049E-2</v>
      </c>
      <c r="H56" s="16">
        <f>H50*H$14/$E$4-G56-F56-E56</f>
        <v>6.0479999999999888E-2</v>
      </c>
      <c r="I56" s="16">
        <f>I50*I$14/$E$4-H56-G56-F56-E56</f>
        <v>7.2576000000000168E-2</v>
      </c>
      <c r="J56" s="16">
        <f>J50*J$14/$E$4-I56-H56-G56-F56-E56</f>
        <v>8.7091199999999563E-2</v>
      </c>
      <c r="K56" s="16">
        <f>K50*K$14/$E$4-J56-I56-H56-G56-F56-E56</f>
        <v>0.1045094400000007</v>
      </c>
      <c r="L56" s="16">
        <f>L50*L$14/$E$4-K56-J56-I56-H56-G56-F56-E56</f>
        <v>0.12541132799999988</v>
      </c>
      <c r="M56" s="16">
        <f>M50*M$14/$E$4-L56-K56-J56-I56-H56-G56-F56-E56</f>
        <v>0.15049359360000125</v>
      </c>
      <c r="N56" s="16">
        <f>N50*N$14/$E$4-M56-L56-K56-J56-I56-H56-G56-F56-E56</f>
        <v>0.18059231231999717</v>
      </c>
      <c r="P56" s="173"/>
      <c r="Q56" s="184" t="s">
        <v>35</v>
      </c>
      <c r="R56" s="15" t="s">
        <v>43</v>
      </c>
      <c r="S56" s="16">
        <f>S50*S$14/$E$4</f>
        <v>3.500000000000001E-2</v>
      </c>
      <c r="T56" s="16">
        <f>T50*T$14/$E$4-S56</f>
        <v>4.2000000000000003E-2</v>
      </c>
      <c r="U56" s="16">
        <f>U50*U$14/$E$4-T56-S56</f>
        <v>5.0400000000000049E-2</v>
      </c>
      <c r="V56" s="16">
        <f>V50*V$14/$E$4-U56-T56-S56</f>
        <v>6.0479999999999888E-2</v>
      </c>
      <c r="W56" s="16">
        <f>W50*W$14/$E$4-V56-U56-T56-S56</f>
        <v>7.2576000000000168E-2</v>
      </c>
      <c r="X56" s="16">
        <f>X50*X$14/$E$4-W56-V56-U56-T56-S56</f>
        <v>8.7091199999999563E-2</v>
      </c>
      <c r="Y56" s="16">
        <f>Y50*Y$14/$E$4-X56-W56-V56-U56-T56-S56</f>
        <v>0.1045094400000007</v>
      </c>
      <c r="Z56" s="16">
        <f>Z50*Z$14/$E$4-Y56-X56-W56-V56-U56-T56-S56</f>
        <v>0.12541132799999988</v>
      </c>
      <c r="AA56" s="16">
        <f>AA50*AA$14/$E$4-Z56-Y56-X56-W56-V56-U56-T56-S56</f>
        <v>0.15049359360000125</v>
      </c>
      <c r="AB56" s="16">
        <f>AB50*AB$14/$E$4-AA56-Z56-Y56-X56-W56-V56-U56-T56-S56</f>
        <v>0.18059231231999717</v>
      </c>
      <c r="AD56" s="173"/>
      <c r="AE56" s="184" t="s">
        <v>35</v>
      </c>
      <c r="AF56" s="15" t="s">
        <v>43</v>
      </c>
      <c r="AG56" s="16">
        <f>AG50*AG$14/$E$4</f>
        <v>3.500000000000001E-2</v>
      </c>
      <c r="AH56" s="16">
        <f>AH50*AH$14/$E$4-AG56</f>
        <v>4.2000000000000003E-2</v>
      </c>
      <c r="AI56" s="16">
        <f>AI50*AI$14/$E$4-AH56-AG56</f>
        <v>5.0400000000000049E-2</v>
      </c>
      <c r="AJ56" s="16">
        <f>AJ50*AJ$14/$E$4-AI56-AH56-AG56</f>
        <v>6.0479999999999888E-2</v>
      </c>
      <c r="AK56" s="16">
        <f>AK50*AK$14/$E$4-AJ56-AI56-AH56-AG56</f>
        <v>7.2576000000000168E-2</v>
      </c>
      <c r="AL56" s="16">
        <f>AL50*AL$14/$E$4-AK56-AJ56-AI56-AH56-AG56</f>
        <v>8.7091199999999563E-2</v>
      </c>
      <c r="AM56" s="16">
        <f>AM50*AM$14/$E$4-AL56-AK56-AJ56-AI56-AH56-AG56</f>
        <v>0.1045094400000007</v>
      </c>
      <c r="AN56" s="16">
        <f>AN50*AN$14/$E$4-AM56-AL56-AK56-AJ56-AI56-AH56-AG56</f>
        <v>0.12541132799999988</v>
      </c>
      <c r="AO56" s="16">
        <f>AO50*AO$14/$E$4-AN56-AM56-AL56-AK56-AJ56-AI56-AH56-AG56</f>
        <v>0.15049359360000125</v>
      </c>
      <c r="AP56" s="16">
        <f>AP50*AP$14/$E$4-AO56-AN56-AM56-AL56-AK56-AJ56-AI56-AH56-AG56</f>
        <v>0.18059231231999717</v>
      </c>
      <c r="AR56" s="173"/>
      <c r="AS56" s="184" t="s">
        <v>35</v>
      </c>
      <c r="AT56" s="15" t="s">
        <v>43</v>
      </c>
      <c r="AU56" s="16">
        <f>AU50*AU$14/$E$4</f>
        <v>3.500000000000001E-2</v>
      </c>
      <c r="AV56" s="16">
        <f>AV50*AV$14/$E$4-AU56</f>
        <v>4.2000000000000003E-2</v>
      </c>
      <c r="AW56" s="16">
        <f>AW50*AW$14/$E$4-AV56-AU56</f>
        <v>5.0400000000000049E-2</v>
      </c>
      <c r="AX56" s="16">
        <f>AX50*AX$14/$E$4-AW56-AV56-AU56</f>
        <v>6.0479999999999888E-2</v>
      </c>
      <c r="AY56" s="16">
        <f>AY50*AY$14/$E$4-AX56-AW56-AV56-AU56</f>
        <v>7.2576000000000168E-2</v>
      </c>
      <c r="AZ56" s="16">
        <f>AZ50*AZ$14/$E$4-AY56-AX56-AW56-AV56-AU56</f>
        <v>8.7091199999999563E-2</v>
      </c>
      <c r="BA56" s="16">
        <f>BA50*BA$14/$E$4-AZ56-AY56-AX56-AW56-AV56-AU56</f>
        <v>0.1045094400000007</v>
      </c>
      <c r="BB56" s="16">
        <f>BB50*BB$14/$E$4-BA56-AZ56-AY56-AX56-AW56-AV56-AU56</f>
        <v>0.12541132799999988</v>
      </c>
      <c r="BC56" s="16">
        <f>BC50*BC$14/$E$4-BB56-BA56-AZ56-AY56-AX56-AW56-AV56-AU56</f>
        <v>0.15049359360000125</v>
      </c>
      <c r="BD56" s="16">
        <f>BD50*BD$14/$E$4-BC56-BB56-BA56-AZ56-AY56-AX56-AW56-AV56-AU56</f>
        <v>0.18059231231999717</v>
      </c>
      <c r="BF56" s="173"/>
      <c r="BG56" s="184" t="s">
        <v>35</v>
      </c>
      <c r="BH56" s="15" t="s">
        <v>43</v>
      </c>
      <c r="BI56" s="16">
        <f>BI50*BI$14/$E$4</f>
        <v>3.500000000000001E-2</v>
      </c>
      <c r="BJ56" s="16">
        <f>BJ50*BJ$14/$E$4-BI56</f>
        <v>4.2000000000000003E-2</v>
      </c>
      <c r="BK56" s="16">
        <f>BK50*BK$14/$E$4-BJ56-BI56</f>
        <v>5.0400000000000049E-2</v>
      </c>
      <c r="BL56" s="16">
        <f>BL50*BL$14/$E$4-BK56-BJ56-BI56</f>
        <v>6.0479999999999888E-2</v>
      </c>
      <c r="BM56" s="16">
        <f>BM50*BM$14/$E$4-BL56-BK56-BJ56-BI56</f>
        <v>7.2576000000000168E-2</v>
      </c>
      <c r="BN56" s="16">
        <f>BN50*BN$14/$E$4-BM56-BL56-BK56-BJ56-BI56</f>
        <v>8.7091199999999563E-2</v>
      </c>
      <c r="BO56" s="16">
        <f>BO50*BO$14/$E$4-BN56-BM56-BL56-BK56-BJ56-BI56</f>
        <v>0.1045094400000007</v>
      </c>
      <c r="BP56" s="16">
        <f>BP50*BP$14/$E$4-BO56-BN56-BM56-BL56-BK56-BJ56-BI56</f>
        <v>0.12541132799999988</v>
      </c>
      <c r="BQ56" s="16">
        <f>BQ50*BQ$14/$E$4-BP56-BO56-BN56-BM56-BL56-BK56-BJ56-BI56</f>
        <v>0.15049359360000125</v>
      </c>
      <c r="BR56" s="16">
        <f>BR50*BR$14/$E$4-BQ56-BP56-BO56-BN56-BM56-BL56-BK56-BJ56-BI56</f>
        <v>0.18059231231999717</v>
      </c>
    </row>
    <row r="57" spans="1:71" ht="14.25" x14ac:dyDescent="0.45">
      <c r="B57" s="173"/>
      <c r="C57" s="186"/>
      <c r="D57" s="15" t="s">
        <v>44</v>
      </c>
      <c r="E57" s="17"/>
      <c r="F57" s="17"/>
      <c r="G57" s="17"/>
      <c r="H57" s="17"/>
      <c r="I57" s="17">
        <f>AVERAGE(E56:I56)</f>
        <v>5.2091200000000025E-2</v>
      </c>
      <c r="J57" s="17"/>
      <c r="K57" s="17"/>
      <c r="L57" s="17"/>
      <c r="M57" s="17"/>
      <c r="N57" s="17">
        <f>AVERAGE(E56:N56)</f>
        <v>9.0855387391999873E-2</v>
      </c>
      <c r="P57" s="173"/>
      <c r="Q57" s="186"/>
      <c r="R57" s="15" t="s">
        <v>44</v>
      </c>
      <c r="S57" s="17"/>
      <c r="T57" s="17"/>
      <c r="U57" s="17"/>
      <c r="V57" s="17"/>
      <c r="W57" s="17">
        <f>AVERAGE(S56:W56)</f>
        <v>5.2091200000000025E-2</v>
      </c>
      <c r="X57" s="17"/>
      <c r="Y57" s="17"/>
      <c r="Z57" s="17"/>
      <c r="AA57" s="17"/>
      <c r="AB57" s="17">
        <f>AVERAGE(S56:AB56)</f>
        <v>9.0855387391999873E-2</v>
      </c>
      <c r="AD57" s="173"/>
      <c r="AE57" s="186"/>
      <c r="AF57" s="15" t="s">
        <v>44</v>
      </c>
      <c r="AG57" s="17"/>
      <c r="AH57" s="17"/>
      <c r="AI57" s="17"/>
      <c r="AJ57" s="17"/>
      <c r="AK57" s="17">
        <f>AVERAGE(AG56:AK56)</f>
        <v>5.2091200000000025E-2</v>
      </c>
      <c r="AL57" s="17"/>
      <c r="AM57" s="17"/>
      <c r="AN57" s="17"/>
      <c r="AO57" s="17"/>
      <c r="AP57" s="17">
        <f>AVERAGE(AG56:AP56)</f>
        <v>9.0855387391999873E-2</v>
      </c>
      <c r="AR57" s="173"/>
      <c r="AS57" s="186"/>
      <c r="AT57" s="15" t="s">
        <v>44</v>
      </c>
      <c r="AU57" s="17"/>
      <c r="AV57" s="17"/>
      <c r="AW57" s="17"/>
      <c r="AX57" s="17"/>
      <c r="AY57" s="17">
        <f>AVERAGE(AU56:AY56)</f>
        <v>5.2091200000000025E-2</v>
      </c>
      <c r="AZ57" s="17"/>
      <c r="BA57" s="17"/>
      <c r="BB57" s="17"/>
      <c r="BC57" s="17"/>
      <c r="BD57" s="17">
        <f>AVERAGE(AU56:BD56)</f>
        <v>9.0855387391999873E-2</v>
      </c>
      <c r="BF57" s="173"/>
      <c r="BG57" s="186"/>
      <c r="BH57" s="15" t="s">
        <v>44</v>
      </c>
      <c r="BI57" s="17"/>
      <c r="BJ57" s="17"/>
      <c r="BK57" s="17"/>
      <c r="BL57" s="17"/>
      <c r="BM57" s="17">
        <f>AVERAGE(BI56:BM56)</f>
        <v>5.2091200000000025E-2</v>
      </c>
      <c r="BN57" s="17"/>
      <c r="BO57" s="17"/>
      <c r="BP57" s="17"/>
      <c r="BQ57" s="17"/>
      <c r="BR57" s="17">
        <f>AVERAGE(BI56:BR56)</f>
        <v>9.0855387391999873E-2</v>
      </c>
    </row>
    <row r="58" spans="1:71" ht="14.25" x14ac:dyDescent="0.45">
      <c r="B58" s="173"/>
      <c r="C58" s="185"/>
      <c r="D58" s="19" t="s">
        <v>45</v>
      </c>
      <c r="E58" s="22">
        <f>E60</f>
        <v>35000.000000000007</v>
      </c>
      <c r="F58" s="22">
        <f>F60-E60</f>
        <v>42000.000000000007</v>
      </c>
      <c r="G58" s="22">
        <f>G60-F60</f>
        <v>50400.000000000058</v>
      </c>
      <c r="H58" s="22">
        <f t="shared" ref="H58:N58" si="140">H60-G60</f>
        <v>60479.999999999898</v>
      </c>
      <c r="I58" s="22">
        <f t="shared" si="140"/>
        <v>72576.000000000175</v>
      </c>
      <c r="J58" s="22">
        <f>J60-I60</f>
        <v>87091.199999999575</v>
      </c>
      <c r="K58" s="22">
        <f t="shared" si="140"/>
        <v>104509.4400000007</v>
      </c>
      <c r="L58" s="22">
        <f t="shared" si="140"/>
        <v>125411.32799999992</v>
      </c>
      <c r="M58" s="22">
        <f t="shared" si="140"/>
        <v>150493.5936000013</v>
      </c>
      <c r="N58" s="22">
        <f t="shared" si="140"/>
        <v>180592.312319997</v>
      </c>
      <c r="P58" s="173"/>
      <c r="Q58" s="185"/>
      <c r="R58" s="19" t="s">
        <v>45</v>
      </c>
      <c r="S58" s="22">
        <f>S60</f>
        <v>35000.000000000007</v>
      </c>
      <c r="T58" s="22">
        <f>T60-S60</f>
        <v>42000.000000000007</v>
      </c>
      <c r="U58" s="22">
        <f>U60-T60</f>
        <v>50400.000000000058</v>
      </c>
      <c r="V58" s="22">
        <f t="shared" ref="V58:AB58" si="141">V60-U60</f>
        <v>60479.999999999898</v>
      </c>
      <c r="W58" s="22">
        <f t="shared" si="141"/>
        <v>72576.000000000175</v>
      </c>
      <c r="X58" s="22">
        <f>X60-W60</f>
        <v>87091.199999999575</v>
      </c>
      <c r="Y58" s="22">
        <f t="shared" si="141"/>
        <v>104509.4400000007</v>
      </c>
      <c r="Z58" s="22">
        <f t="shared" si="141"/>
        <v>125411.32799999992</v>
      </c>
      <c r="AA58" s="22">
        <f t="shared" si="141"/>
        <v>150493.5936000013</v>
      </c>
      <c r="AB58" s="22">
        <f t="shared" si="141"/>
        <v>180592.312319997</v>
      </c>
      <c r="AD58" s="173"/>
      <c r="AE58" s="185"/>
      <c r="AF58" s="19" t="s">
        <v>45</v>
      </c>
      <c r="AG58" s="22">
        <f>AG60</f>
        <v>35000.000000000007</v>
      </c>
      <c r="AH58" s="22">
        <f>AH60-AG60</f>
        <v>42000.000000000007</v>
      </c>
      <c r="AI58" s="22">
        <f>AI60-AH60</f>
        <v>50400.000000000058</v>
      </c>
      <c r="AJ58" s="22">
        <f t="shared" ref="AJ58:AP58" si="142">AJ60-AI60</f>
        <v>60479.999999999898</v>
      </c>
      <c r="AK58" s="22">
        <f t="shared" si="142"/>
        <v>72576.000000000175</v>
      </c>
      <c r="AL58" s="22">
        <f>AL60-AK60</f>
        <v>87091.199999999575</v>
      </c>
      <c r="AM58" s="22">
        <f t="shared" si="142"/>
        <v>104509.4400000007</v>
      </c>
      <c r="AN58" s="22">
        <f t="shared" si="142"/>
        <v>125411.32799999992</v>
      </c>
      <c r="AO58" s="22">
        <f t="shared" si="142"/>
        <v>150493.5936000013</v>
      </c>
      <c r="AP58" s="22">
        <f t="shared" si="142"/>
        <v>180592.312319997</v>
      </c>
      <c r="AR58" s="173"/>
      <c r="AS58" s="185"/>
      <c r="AT58" s="19" t="s">
        <v>45</v>
      </c>
      <c r="AU58" s="22">
        <f>AU60</f>
        <v>35000.000000000007</v>
      </c>
      <c r="AV58" s="22">
        <f>AV60-AU60</f>
        <v>42000.000000000007</v>
      </c>
      <c r="AW58" s="22">
        <f>AW60-AV60</f>
        <v>50400.000000000058</v>
      </c>
      <c r="AX58" s="22">
        <f t="shared" ref="AX58:BD58" si="143">AX60-AW60</f>
        <v>60479.999999999898</v>
      </c>
      <c r="AY58" s="22">
        <f t="shared" si="143"/>
        <v>72576.000000000175</v>
      </c>
      <c r="AZ58" s="22">
        <f>AZ60-AY60</f>
        <v>87091.199999999575</v>
      </c>
      <c r="BA58" s="22">
        <f t="shared" si="143"/>
        <v>104509.4400000007</v>
      </c>
      <c r="BB58" s="22">
        <f t="shared" si="143"/>
        <v>125411.32799999992</v>
      </c>
      <c r="BC58" s="22">
        <f t="shared" si="143"/>
        <v>150493.5936000013</v>
      </c>
      <c r="BD58" s="22">
        <f t="shared" si="143"/>
        <v>180592.312319997</v>
      </c>
      <c r="BF58" s="173"/>
      <c r="BG58" s="185"/>
      <c r="BH58" s="19" t="s">
        <v>45</v>
      </c>
      <c r="BI58" s="22">
        <f>BI60</f>
        <v>35000.000000000007</v>
      </c>
      <c r="BJ58" s="22">
        <f>BJ60-BI60</f>
        <v>42000.000000000007</v>
      </c>
      <c r="BK58" s="22">
        <f>BK60-BJ60</f>
        <v>50400.000000000058</v>
      </c>
      <c r="BL58" s="22">
        <f t="shared" ref="BL58:BR58" si="144">BL60-BK60</f>
        <v>60479.999999999898</v>
      </c>
      <c r="BM58" s="22">
        <f t="shared" si="144"/>
        <v>72576.000000000175</v>
      </c>
      <c r="BN58" s="22">
        <f>BN60-BM60</f>
        <v>87091.199999999575</v>
      </c>
      <c r="BO58" s="22">
        <f t="shared" si="144"/>
        <v>104509.4400000007</v>
      </c>
      <c r="BP58" s="22">
        <f t="shared" si="144"/>
        <v>125411.32799999992</v>
      </c>
      <c r="BQ58" s="22">
        <f t="shared" si="144"/>
        <v>150493.5936000013</v>
      </c>
      <c r="BR58" s="22">
        <f t="shared" si="144"/>
        <v>180592.312319997</v>
      </c>
    </row>
    <row r="59" spans="1:71" ht="14.25" x14ac:dyDescent="0.45">
      <c r="B59" s="173"/>
      <c r="C59" s="185"/>
      <c r="D59" s="19" t="s">
        <v>47</v>
      </c>
      <c r="E59" s="22"/>
      <c r="F59" s="22"/>
      <c r="G59" s="22"/>
      <c r="H59" s="22"/>
      <c r="I59" s="22">
        <f>AVERAGE(E58:I58)</f>
        <v>52091.200000000026</v>
      </c>
      <c r="J59" s="22"/>
      <c r="K59" s="22"/>
      <c r="L59" s="22"/>
      <c r="M59" s="22"/>
      <c r="N59" s="22">
        <f>AVERAGE(E58:N58)</f>
        <v>90855.387391999859</v>
      </c>
      <c r="P59" s="173"/>
      <c r="Q59" s="185"/>
      <c r="R59" s="19" t="s">
        <v>47</v>
      </c>
      <c r="S59" s="22"/>
      <c r="T59" s="22"/>
      <c r="U59" s="22"/>
      <c r="V59" s="22"/>
      <c r="W59" s="22">
        <f>AVERAGE(S58:W58)</f>
        <v>52091.200000000026</v>
      </c>
      <c r="X59" s="22"/>
      <c r="Y59" s="22"/>
      <c r="Z59" s="22"/>
      <c r="AA59" s="22"/>
      <c r="AB59" s="22">
        <f>AVERAGE(S58:AB58)</f>
        <v>90855.387391999859</v>
      </c>
      <c r="AD59" s="173"/>
      <c r="AE59" s="185"/>
      <c r="AF59" s="19" t="s">
        <v>47</v>
      </c>
      <c r="AG59" s="22"/>
      <c r="AH59" s="22"/>
      <c r="AI59" s="22"/>
      <c r="AJ59" s="22"/>
      <c r="AK59" s="22">
        <f>AVERAGE(AG58:AK58)</f>
        <v>52091.200000000026</v>
      </c>
      <c r="AL59" s="22"/>
      <c r="AM59" s="22"/>
      <c r="AN59" s="22"/>
      <c r="AO59" s="22"/>
      <c r="AP59" s="22">
        <f>AVERAGE(AG58:AP58)</f>
        <v>90855.387391999859</v>
      </c>
      <c r="AR59" s="173"/>
      <c r="AS59" s="185"/>
      <c r="AT59" s="19" t="s">
        <v>47</v>
      </c>
      <c r="AU59" s="22"/>
      <c r="AV59" s="22"/>
      <c r="AW59" s="22"/>
      <c r="AX59" s="22"/>
      <c r="AY59" s="22">
        <f>AVERAGE(AU58:AY58)</f>
        <v>52091.200000000026</v>
      </c>
      <c r="AZ59" s="22"/>
      <c r="BA59" s="22"/>
      <c r="BB59" s="22"/>
      <c r="BC59" s="22"/>
      <c r="BD59" s="22">
        <f>AVERAGE(AU58:BD58)</f>
        <v>90855.387391999859</v>
      </c>
      <c r="BF59" s="173"/>
      <c r="BG59" s="185"/>
      <c r="BH59" s="19" t="s">
        <v>47</v>
      </c>
      <c r="BI59" s="22"/>
      <c r="BJ59" s="22"/>
      <c r="BK59" s="22"/>
      <c r="BL59" s="22"/>
      <c r="BM59" s="22">
        <f>AVERAGE(BI58:BM58)</f>
        <v>52091.200000000026</v>
      </c>
      <c r="BN59" s="22"/>
      <c r="BO59" s="22"/>
      <c r="BP59" s="22"/>
      <c r="BQ59" s="22"/>
      <c r="BR59" s="22">
        <f>AVERAGE(BI58:BR58)</f>
        <v>90855.387391999859</v>
      </c>
    </row>
    <row r="60" spans="1:71" ht="14.25" x14ac:dyDescent="0.45">
      <c r="B60" s="174"/>
      <c r="C60" s="185"/>
      <c r="D60" s="19" t="s">
        <v>46</v>
      </c>
      <c r="E60" s="21">
        <f t="shared" ref="E60:N60" si="145">E52*E$14</f>
        <v>35000.000000000007</v>
      </c>
      <c r="F60" s="21">
        <f t="shared" si="145"/>
        <v>77000.000000000015</v>
      </c>
      <c r="G60" s="21">
        <f t="shared" si="145"/>
        <v>127400.00000000007</v>
      </c>
      <c r="H60" s="21">
        <f t="shared" si="145"/>
        <v>187879.99999999997</v>
      </c>
      <c r="I60" s="21">
        <f t="shared" si="145"/>
        <v>260456.00000000015</v>
      </c>
      <c r="J60" s="21">
        <f t="shared" si="145"/>
        <v>347547.19999999972</v>
      </c>
      <c r="K60" s="21">
        <f t="shared" si="145"/>
        <v>452056.64000000042</v>
      </c>
      <c r="L60" s="21">
        <f t="shared" si="145"/>
        <v>577467.96800000034</v>
      </c>
      <c r="M60" s="21">
        <f t="shared" si="145"/>
        <v>727961.56160000165</v>
      </c>
      <c r="N60" s="21">
        <f t="shared" si="145"/>
        <v>908553.87391999864</v>
      </c>
      <c r="P60" s="174"/>
      <c r="Q60" s="185"/>
      <c r="R60" s="19" t="s">
        <v>46</v>
      </c>
      <c r="S60" s="21">
        <f t="shared" ref="S60:AB60" si="146">S52*S$14</f>
        <v>35000.000000000007</v>
      </c>
      <c r="T60" s="21">
        <f t="shared" si="146"/>
        <v>77000.000000000015</v>
      </c>
      <c r="U60" s="21">
        <f t="shared" si="146"/>
        <v>127400.00000000007</v>
      </c>
      <c r="V60" s="21">
        <f t="shared" si="146"/>
        <v>187879.99999999997</v>
      </c>
      <c r="W60" s="21">
        <f t="shared" si="146"/>
        <v>260456.00000000015</v>
      </c>
      <c r="X60" s="21">
        <f t="shared" si="146"/>
        <v>347547.19999999972</v>
      </c>
      <c r="Y60" s="21">
        <f t="shared" si="146"/>
        <v>452056.64000000042</v>
      </c>
      <c r="Z60" s="21">
        <f t="shared" si="146"/>
        <v>577467.96800000034</v>
      </c>
      <c r="AA60" s="21">
        <f t="shared" si="146"/>
        <v>727961.56160000165</v>
      </c>
      <c r="AB60" s="21">
        <f t="shared" si="146"/>
        <v>908553.87391999864</v>
      </c>
      <c r="AD60" s="174"/>
      <c r="AE60" s="185"/>
      <c r="AF60" s="19" t="s">
        <v>46</v>
      </c>
      <c r="AG60" s="21">
        <f t="shared" ref="AG60:AP60" si="147">AG52*AG$14</f>
        <v>35000.000000000007</v>
      </c>
      <c r="AH60" s="21">
        <f t="shared" si="147"/>
        <v>77000.000000000015</v>
      </c>
      <c r="AI60" s="21">
        <f t="shared" si="147"/>
        <v>127400.00000000007</v>
      </c>
      <c r="AJ60" s="21">
        <f t="shared" si="147"/>
        <v>187879.99999999997</v>
      </c>
      <c r="AK60" s="21">
        <f t="shared" si="147"/>
        <v>260456.00000000015</v>
      </c>
      <c r="AL60" s="21">
        <f t="shared" si="147"/>
        <v>347547.19999999972</v>
      </c>
      <c r="AM60" s="21">
        <f t="shared" si="147"/>
        <v>452056.64000000042</v>
      </c>
      <c r="AN60" s="21">
        <f t="shared" si="147"/>
        <v>577467.96800000034</v>
      </c>
      <c r="AO60" s="21">
        <f t="shared" si="147"/>
        <v>727961.56160000165</v>
      </c>
      <c r="AP60" s="21">
        <f t="shared" si="147"/>
        <v>908553.87391999864</v>
      </c>
      <c r="AR60" s="174"/>
      <c r="AS60" s="185"/>
      <c r="AT60" s="19" t="s">
        <v>46</v>
      </c>
      <c r="AU60" s="21">
        <f t="shared" ref="AU60:BD60" si="148">AU52*AU$14</f>
        <v>35000.000000000007</v>
      </c>
      <c r="AV60" s="21">
        <f t="shared" si="148"/>
        <v>77000.000000000015</v>
      </c>
      <c r="AW60" s="21">
        <f t="shared" si="148"/>
        <v>127400.00000000007</v>
      </c>
      <c r="AX60" s="21">
        <f t="shared" si="148"/>
        <v>187879.99999999997</v>
      </c>
      <c r="AY60" s="21">
        <f t="shared" si="148"/>
        <v>260456.00000000015</v>
      </c>
      <c r="AZ60" s="21">
        <f t="shared" si="148"/>
        <v>347547.19999999972</v>
      </c>
      <c r="BA60" s="21">
        <f t="shared" si="148"/>
        <v>452056.64000000042</v>
      </c>
      <c r="BB60" s="21">
        <f t="shared" si="148"/>
        <v>577467.96800000034</v>
      </c>
      <c r="BC60" s="21">
        <f t="shared" si="148"/>
        <v>727961.56160000165</v>
      </c>
      <c r="BD60" s="21">
        <f t="shared" si="148"/>
        <v>908553.87391999864</v>
      </c>
      <c r="BF60" s="174"/>
      <c r="BG60" s="185"/>
      <c r="BH60" s="19" t="s">
        <v>46</v>
      </c>
      <c r="BI60" s="21">
        <f t="shared" ref="BI60:BR60" si="149">BI52*BI$14</f>
        <v>35000.000000000007</v>
      </c>
      <c r="BJ60" s="21">
        <f t="shared" si="149"/>
        <v>77000.000000000015</v>
      </c>
      <c r="BK60" s="21">
        <f t="shared" si="149"/>
        <v>127400.00000000007</v>
      </c>
      <c r="BL60" s="21">
        <f t="shared" si="149"/>
        <v>187879.99999999997</v>
      </c>
      <c r="BM60" s="21">
        <f t="shared" si="149"/>
        <v>260456.00000000015</v>
      </c>
      <c r="BN60" s="21">
        <f t="shared" si="149"/>
        <v>347547.19999999972</v>
      </c>
      <c r="BO60" s="21">
        <f t="shared" si="149"/>
        <v>452056.64000000042</v>
      </c>
      <c r="BP60" s="21">
        <f t="shared" si="149"/>
        <v>577467.96800000034</v>
      </c>
      <c r="BQ60" s="21">
        <f t="shared" si="149"/>
        <v>727961.56160000165</v>
      </c>
      <c r="BR60" s="21">
        <f t="shared" si="149"/>
        <v>908553.87391999864</v>
      </c>
    </row>
    <row r="61" spans="1:71" ht="15" customHeight="1" x14ac:dyDescent="0.45">
      <c r="A61" s="8"/>
      <c r="B61" s="3"/>
      <c r="C61" s="1"/>
      <c r="D61" s="43"/>
      <c r="E61" s="31"/>
      <c r="F61" s="31"/>
      <c r="G61" s="31"/>
      <c r="H61" s="31"/>
      <c r="I61" s="31"/>
      <c r="J61" s="31"/>
      <c r="K61" s="31"/>
      <c r="L61" s="31"/>
      <c r="M61" s="31"/>
      <c r="N61" s="31"/>
      <c r="O61" s="8"/>
      <c r="P61" s="3"/>
      <c r="Q61" s="1"/>
      <c r="R61" s="43"/>
      <c r="S61" s="31"/>
      <c r="T61" s="31"/>
      <c r="U61" s="31"/>
      <c r="V61" s="31"/>
      <c r="W61" s="31"/>
      <c r="X61" s="31"/>
      <c r="Y61" s="31"/>
      <c r="Z61" s="31"/>
      <c r="AA61" s="31"/>
      <c r="AB61" s="31"/>
      <c r="AC61" s="8"/>
      <c r="AD61" s="3"/>
      <c r="AE61" s="1"/>
      <c r="AF61" s="43"/>
      <c r="AG61" s="31"/>
      <c r="AH61" s="31"/>
      <c r="AI61" s="31"/>
      <c r="AJ61" s="31"/>
      <c r="AK61" s="31"/>
      <c r="AL61" s="31"/>
      <c r="AM61" s="31"/>
      <c r="AN61" s="31"/>
      <c r="AO61" s="31"/>
      <c r="AP61" s="31"/>
      <c r="AQ61" s="8"/>
      <c r="AR61" s="3"/>
      <c r="AS61" s="1"/>
      <c r="AT61" s="43"/>
      <c r="AU61" s="31"/>
      <c r="AV61" s="31"/>
      <c r="AW61" s="31"/>
      <c r="AX61" s="31"/>
      <c r="AY61" s="31"/>
      <c r="AZ61" s="31"/>
      <c r="BA61" s="31"/>
      <c r="BB61" s="31"/>
      <c r="BC61" s="31"/>
      <c r="BD61" s="31"/>
      <c r="BE61" s="8"/>
      <c r="BF61" s="3"/>
      <c r="BG61" s="1"/>
      <c r="BH61" s="43"/>
      <c r="BI61" s="31"/>
      <c r="BJ61" s="31"/>
      <c r="BK61" s="31"/>
      <c r="BL61" s="31"/>
      <c r="BM61" s="31"/>
      <c r="BN61" s="31"/>
      <c r="BO61" s="31"/>
      <c r="BP61" s="31"/>
      <c r="BQ61" s="31"/>
      <c r="BR61" s="31"/>
      <c r="BS61" s="8"/>
    </row>
    <row r="62" spans="1:71" ht="14.25" x14ac:dyDescent="0.45">
      <c r="B62" s="197" t="s">
        <v>147</v>
      </c>
      <c r="C62" s="195" t="s">
        <v>21</v>
      </c>
      <c r="D62" s="189" t="str">
        <f>"10 BTC / "&amp;TEXT($E$4*10, "$###0.00,,")&amp;"M USD"</f>
        <v>10 BTC / $1.00M USD</v>
      </c>
      <c r="E62" s="163" t="s">
        <v>3</v>
      </c>
      <c r="F62" s="163" t="s">
        <v>4</v>
      </c>
      <c r="G62" s="163" t="s">
        <v>5</v>
      </c>
      <c r="H62" s="163" t="s">
        <v>6</v>
      </c>
      <c r="I62" s="163" t="s">
        <v>7</v>
      </c>
      <c r="J62" s="163" t="s">
        <v>8</v>
      </c>
      <c r="K62" s="163" t="s">
        <v>9</v>
      </c>
      <c r="L62" s="163" t="s">
        <v>10</v>
      </c>
      <c r="M62" s="163" t="s">
        <v>11</v>
      </c>
      <c r="N62" s="163" t="s">
        <v>12</v>
      </c>
      <c r="P62" s="197" t="s">
        <v>147</v>
      </c>
      <c r="Q62" s="195" t="s">
        <v>21</v>
      </c>
      <c r="R62" s="189" t="str">
        <f>"10 BTC / "&amp;TEXT($E$4*10, "$###0.00,,")&amp;"M USD"</f>
        <v>10 BTC / $1.00M USD</v>
      </c>
      <c r="S62" s="163" t="s">
        <v>3</v>
      </c>
      <c r="T62" s="163" t="s">
        <v>4</v>
      </c>
      <c r="U62" s="163" t="s">
        <v>5</v>
      </c>
      <c r="V62" s="163" t="s">
        <v>6</v>
      </c>
      <c r="W62" s="163" t="s">
        <v>7</v>
      </c>
      <c r="X62" s="163" t="s">
        <v>8</v>
      </c>
      <c r="Y62" s="163" t="s">
        <v>9</v>
      </c>
      <c r="Z62" s="163" t="s">
        <v>10</v>
      </c>
      <c r="AA62" s="163" t="s">
        <v>11</v>
      </c>
      <c r="AB62" s="163" t="s">
        <v>12</v>
      </c>
      <c r="AD62" s="197" t="s">
        <v>147</v>
      </c>
      <c r="AE62" s="195" t="s">
        <v>21</v>
      </c>
      <c r="AF62" s="189" t="str">
        <f>"10 BTC / "&amp;TEXT($E$4*10, "$###0.00,,")&amp;"M USD"</f>
        <v>10 BTC / $1.00M USD</v>
      </c>
      <c r="AG62" s="163" t="s">
        <v>3</v>
      </c>
      <c r="AH62" s="163" t="s">
        <v>4</v>
      </c>
      <c r="AI62" s="163" t="s">
        <v>5</v>
      </c>
      <c r="AJ62" s="163" t="s">
        <v>6</v>
      </c>
      <c r="AK62" s="163" t="s">
        <v>7</v>
      </c>
      <c r="AL62" s="163" t="s">
        <v>8</v>
      </c>
      <c r="AM62" s="163" t="s">
        <v>9</v>
      </c>
      <c r="AN62" s="163" t="s">
        <v>10</v>
      </c>
      <c r="AO62" s="163" t="s">
        <v>11</v>
      </c>
      <c r="AP62" s="163" t="s">
        <v>12</v>
      </c>
      <c r="AR62" s="197" t="s">
        <v>147</v>
      </c>
      <c r="AS62" s="195" t="s">
        <v>21</v>
      </c>
      <c r="AT62" s="189" t="str">
        <f>"10 BTC / "&amp;TEXT($E$4*10, "$###0.00,,")&amp;"M USD"</f>
        <v>10 BTC / $1.00M USD</v>
      </c>
      <c r="AU62" s="163" t="s">
        <v>3</v>
      </c>
      <c r="AV62" s="163" t="s">
        <v>4</v>
      </c>
      <c r="AW62" s="163" t="s">
        <v>5</v>
      </c>
      <c r="AX62" s="163" t="s">
        <v>6</v>
      </c>
      <c r="AY62" s="163" t="s">
        <v>7</v>
      </c>
      <c r="AZ62" s="163" t="s">
        <v>8</v>
      </c>
      <c r="BA62" s="163" t="s">
        <v>9</v>
      </c>
      <c r="BB62" s="163" t="s">
        <v>10</v>
      </c>
      <c r="BC62" s="163" t="s">
        <v>11</v>
      </c>
      <c r="BD62" s="163" t="s">
        <v>12</v>
      </c>
      <c r="BF62" s="197" t="s">
        <v>147</v>
      </c>
      <c r="BG62" s="195" t="s">
        <v>21</v>
      </c>
      <c r="BH62" s="189" t="str">
        <f>"10 BTC / "&amp;TEXT($E$4*10, "$###0.00,,")&amp;"M USD"</f>
        <v>10 BTC / $1.00M USD</v>
      </c>
      <c r="BI62" s="163" t="s">
        <v>3</v>
      </c>
      <c r="BJ62" s="163" t="s">
        <v>4</v>
      </c>
      <c r="BK62" s="163" t="s">
        <v>5</v>
      </c>
      <c r="BL62" s="163" t="s">
        <v>6</v>
      </c>
      <c r="BM62" s="163" t="s">
        <v>7</v>
      </c>
      <c r="BN62" s="163" t="s">
        <v>8</v>
      </c>
      <c r="BO62" s="163" t="s">
        <v>9</v>
      </c>
      <c r="BP62" s="163" t="s">
        <v>10</v>
      </c>
      <c r="BQ62" s="163" t="s">
        <v>11</v>
      </c>
      <c r="BR62" s="163" t="s">
        <v>12</v>
      </c>
    </row>
    <row r="63" spans="1:71" ht="14.25" x14ac:dyDescent="0.45">
      <c r="B63" s="198"/>
      <c r="C63" s="196"/>
      <c r="D63" s="190"/>
      <c r="E63" s="164"/>
      <c r="F63" s="164"/>
      <c r="G63" s="164"/>
      <c r="H63" s="164"/>
      <c r="I63" s="164"/>
      <c r="J63" s="164"/>
      <c r="K63" s="164"/>
      <c r="L63" s="164"/>
      <c r="M63" s="164"/>
      <c r="N63" s="164"/>
      <c r="P63" s="198"/>
      <c r="Q63" s="196"/>
      <c r="R63" s="190"/>
      <c r="S63" s="164"/>
      <c r="T63" s="164"/>
      <c r="U63" s="164"/>
      <c r="V63" s="164"/>
      <c r="W63" s="164"/>
      <c r="X63" s="164"/>
      <c r="Y63" s="164"/>
      <c r="Z63" s="164"/>
      <c r="AA63" s="164"/>
      <c r="AB63" s="164"/>
      <c r="AD63" s="198"/>
      <c r="AE63" s="196"/>
      <c r="AF63" s="190"/>
      <c r="AG63" s="164"/>
      <c r="AH63" s="164"/>
      <c r="AI63" s="164"/>
      <c r="AJ63" s="164"/>
      <c r="AK63" s="164"/>
      <c r="AL63" s="164"/>
      <c r="AM63" s="164"/>
      <c r="AN63" s="164"/>
      <c r="AO63" s="164"/>
      <c r="AP63" s="164"/>
      <c r="AR63" s="198"/>
      <c r="AS63" s="196"/>
      <c r="AT63" s="190"/>
      <c r="AU63" s="164"/>
      <c r="AV63" s="164"/>
      <c r="AW63" s="164"/>
      <c r="AX63" s="164"/>
      <c r="AY63" s="164"/>
      <c r="AZ63" s="164"/>
      <c r="BA63" s="164"/>
      <c r="BB63" s="164"/>
      <c r="BC63" s="164"/>
      <c r="BD63" s="164"/>
      <c r="BF63" s="198"/>
      <c r="BG63" s="196"/>
      <c r="BH63" s="190"/>
      <c r="BI63" s="164"/>
      <c r="BJ63" s="164"/>
      <c r="BK63" s="164"/>
      <c r="BL63" s="164"/>
      <c r="BM63" s="164"/>
      <c r="BN63" s="164"/>
      <c r="BO63" s="164"/>
      <c r="BP63" s="164"/>
      <c r="BQ63" s="164"/>
      <c r="BR63" s="164"/>
    </row>
    <row r="64" spans="1:71" ht="14.25" x14ac:dyDescent="0.45">
      <c r="B64" s="185" t="s">
        <v>16</v>
      </c>
      <c r="C64" s="186" t="s">
        <v>32</v>
      </c>
      <c r="D64" s="15" t="s">
        <v>61</v>
      </c>
      <c r="E64" s="16">
        <f>E$22</f>
        <v>0.16666666666666666</v>
      </c>
      <c r="F64" s="16">
        <f t="shared" ref="F64:N64" si="150">F$22</f>
        <v>0.13888888888888892</v>
      </c>
      <c r="G64" s="16">
        <f t="shared" si="150"/>
        <v>0.1157407407407407</v>
      </c>
      <c r="H64" s="16">
        <f t="shared" si="150"/>
        <v>9.6450617283950657E-2</v>
      </c>
      <c r="I64" s="16">
        <f t="shared" si="150"/>
        <v>8.0375514403292159E-2</v>
      </c>
      <c r="J64" s="16">
        <f t="shared" si="150"/>
        <v>6.6979595336076891E-2</v>
      </c>
      <c r="K64" s="16">
        <f t="shared" si="150"/>
        <v>5.581632944673065E-2</v>
      </c>
      <c r="L64" s="16">
        <f t="shared" si="150"/>
        <v>4.6513607872275542E-2</v>
      </c>
      <c r="M64" s="16">
        <f t="shared" si="150"/>
        <v>3.8761339893562896E-2</v>
      </c>
      <c r="N64" s="16">
        <f t="shared" si="150"/>
        <v>3.2301116577969191E-2</v>
      </c>
      <c r="P64" s="185" t="s">
        <v>16</v>
      </c>
      <c r="Q64" s="186" t="s">
        <v>32</v>
      </c>
      <c r="R64" s="15" t="s">
        <v>61</v>
      </c>
      <c r="S64" s="16">
        <f>S$22</f>
        <v>0.16666666666666666</v>
      </c>
      <c r="T64" s="16">
        <f t="shared" ref="T64:AB64" si="151">T$22</f>
        <v>0.13888888888888892</v>
      </c>
      <c r="U64" s="16">
        <f t="shared" si="151"/>
        <v>0.1157407407407407</v>
      </c>
      <c r="V64" s="16">
        <f t="shared" si="151"/>
        <v>9.6450617283950657E-2</v>
      </c>
      <c r="W64" s="16">
        <f t="shared" si="151"/>
        <v>8.0375514403292159E-2</v>
      </c>
      <c r="X64" s="16">
        <f t="shared" si="151"/>
        <v>6.6979595336076891E-2</v>
      </c>
      <c r="Y64" s="16">
        <f t="shared" si="151"/>
        <v>5.581632944673065E-2</v>
      </c>
      <c r="Z64" s="16">
        <f t="shared" si="151"/>
        <v>4.6513607872275542E-2</v>
      </c>
      <c r="AA64" s="16">
        <f t="shared" si="151"/>
        <v>3.8761339893562896E-2</v>
      </c>
      <c r="AB64" s="16">
        <f t="shared" si="151"/>
        <v>3.2301116577969191E-2</v>
      </c>
      <c r="AD64" s="185" t="s">
        <v>16</v>
      </c>
      <c r="AE64" s="186" t="s">
        <v>32</v>
      </c>
      <c r="AF64" s="15" t="s">
        <v>61</v>
      </c>
      <c r="AG64" s="16">
        <f>AG$22</f>
        <v>0.16666666666666666</v>
      </c>
      <c r="AH64" s="16">
        <f t="shared" ref="AH64:AP64" si="152">AH$22</f>
        <v>0.13888888888888892</v>
      </c>
      <c r="AI64" s="16">
        <f t="shared" si="152"/>
        <v>0.1157407407407407</v>
      </c>
      <c r="AJ64" s="16">
        <f t="shared" si="152"/>
        <v>9.6450617283950657E-2</v>
      </c>
      <c r="AK64" s="16">
        <f t="shared" si="152"/>
        <v>8.0375514403292159E-2</v>
      </c>
      <c r="AL64" s="16">
        <f t="shared" si="152"/>
        <v>6.6979595336076891E-2</v>
      </c>
      <c r="AM64" s="16">
        <f t="shared" si="152"/>
        <v>5.581632944673065E-2</v>
      </c>
      <c r="AN64" s="16">
        <f t="shared" si="152"/>
        <v>4.6513607872275542E-2</v>
      </c>
      <c r="AO64" s="16">
        <f t="shared" si="152"/>
        <v>3.8761339893562896E-2</v>
      </c>
      <c r="AP64" s="16">
        <f t="shared" si="152"/>
        <v>3.2301116577969191E-2</v>
      </c>
      <c r="AR64" s="185" t="s">
        <v>16</v>
      </c>
      <c r="AS64" s="186" t="s">
        <v>32</v>
      </c>
      <c r="AT64" s="15" t="s">
        <v>61</v>
      </c>
      <c r="AU64" s="16">
        <f>AU$22</f>
        <v>0.16666666666666666</v>
      </c>
      <c r="AV64" s="16">
        <f t="shared" ref="AV64:BD64" si="153">AV$22</f>
        <v>0.13888888888888892</v>
      </c>
      <c r="AW64" s="16">
        <f t="shared" si="153"/>
        <v>0.1157407407407407</v>
      </c>
      <c r="AX64" s="16">
        <f t="shared" si="153"/>
        <v>9.6450617283950657E-2</v>
      </c>
      <c r="AY64" s="16">
        <f t="shared" si="153"/>
        <v>8.0375514403292159E-2</v>
      </c>
      <c r="AZ64" s="16">
        <f t="shared" si="153"/>
        <v>6.6979595336076891E-2</v>
      </c>
      <c r="BA64" s="16">
        <f t="shared" si="153"/>
        <v>5.581632944673065E-2</v>
      </c>
      <c r="BB64" s="16">
        <f t="shared" si="153"/>
        <v>4.6513607872275542E-2</v>
      </c>
      <c r="BC64" s="16">
        <f t="shared" si="153"/>
        <v>3.8761339893562896E-2</v>
      </c>
      <c r="BD64" s="16">
        <f t="shared" si="153"/>
        <v>3.2301116577969191E-2</v>
      </c>
      <c r="BF64" s="185" t="s">
        <v>16</v>
      </c>
      <c r="BG64" s="186" t="s">
        <v>32</v>
      </c>
      <c r="BH64" s="15" t="s">
        <v>61</v>
      </c>
      <c r="BI64" s="16">
        <f>BI$22</f>
        <v>0.16666666666666666</v>
      </c>
      <c r="BJ64" s="16">
        <f t="shared" ref="BJ64:BR64" si="154">BJ$22</f>
        <v>0.13888888888888892</v>
      </c>
      <c r="BK64" s="16">
        <f t="shared" si="154"/>
        <v>0.1157407407407407</v>
      </c>
      <c r="BL64" s="16">
        <f t="shared" si="154"/>
        <v>9.6450617283950657E-2</v>
      </c>
      <c r="BM64" s="16">
        <f t="shared" si="154"/>
        <v>8.0375514403292159E-2</v>
      </c>
      <c r="BN64" s="16">
        <f t="shared" si="154"/>
        <v>6.6979595336076891E-2</v>
      </c>
      <c r="BO64" s="16">
        <f t="shared" si="154"/>
        <v>5.581632944673065E-2</v>
      </c>
      <c r="BP64" s="16">
        <f t="shared" si="154"/>
        <v>4.6513607872275542E-2</v>
      </c>
      <c r="BQ64" s="16">
        <f t="shared" si="154"/>
        <v>3.8761339893562896E-2</v>
      </c>
      <c r="BR64" s="16">
        <f t="shared" si="154"/>
        <v>3.2301116577969191E-2</v>
      </c>
    </row>
    <row r="65" spans="2:70" ht="14.25" x14ac:dyDescent="0.45">
      <c r="B65" s="185"/>
      <c r="C65" s="186"/>
      <c r="D65" s="15" t="s">
        <v>62</v>
      </c>
      <c r="E65" s="16"/>
      <c r="F65" s="16"/>
      <c r="G65" s="16"/>
      <c r="H65" s="16"/>
      <c r="I65" s="82">
        <f>AVERAGE(E64:I64)</f>
        <v>0.11962448559670782</v>
      </c>
      <c r="J65" s="16"/>
      <c r="K65" s="16"/>
      <c r="L65" s="16"/>
      <c r="M65" s="16"/>
      <c r="N65" s="17">
        <f>AVERAGE(E64:N64)</f>
        <v>8.3849441711015424E-2</v>
      </c>
      <c r="P65" s="185"/>
      <c r="Q65" s="186"/>
      <c r="R65" s="15" t="s">
        <v>62</v>
      </c>
      <c r="S65" s="16"/>
      <c r="T65" s="16"/>
      <c r="U65" s="16"/>
      <c r="V65" s="16"/>
      <c r="W65" s="82">
        <f>AVERAGE(S64:W64)</f>
        <v>0.11962448559670782</v>
      </c>
      <c r="X65" s="16"/>
      <c r="Y65" s="16"/>
      <c r="Z65" s="16"/>
      <c r="AA65" s="16"/>
      <c r="AB65" s="17">
        <f>AVERAGE(S64:AB64)</f>
        <v>8.3849441711015424E-2</v>
      </c>
      <c r="AD65" s="185"/>
      <c r="AE65" s="186"/>
      <c r="AF65" s="15" t="s">
        <v>62</v>
      </c>
      <c r="AG65" s="16"/>
      <c r="AH65" s="16"/>
      <c r="AI65" s="16"/>
      <c r="AJ65" s="16"/>
      <c r="AK65" s="82">
        <f>AVERAGE(AG64:AK64)</f>
        <v>0.11962448559670782</v>
      </c>
      <c r="AL65" s="16"/>
      <c r="AM65" s="16"/>
      <c r="AN65" s="16"/>
      <c r="AO65" s="16"/>
      <c r="AP65" s="17">
        <f>AVERAGE(AG64:AP64)</f>
        <v>8.3849441711015424E-2</v>
      </c>
      <c r="AR65" s="185"/>
      <c r="AS65" s="186"/>
      <c r="AT65" s="15" t="s">
        <v>62</v>
      </c>
      <c r="AU65" s="16"/>
      <c r="AV65" s="16"/>
      <c r="AW65" s="16"/>
      <c r="AX65" s="16"/>
      <c r="AY65" s="82">
        <f>AVERAGE(AU64:AY64)</f>
        <v>0.11962448559670782</v>
      </c>
      <c r="AZ65" s="16"/>
      <c r="BA65" s="16"/>
      <c r="BB65" s="16"/>
      <c r="BC65" s="16"/>
      <c r="BD65" s="17">
        <f>AVERAGE(AU64:BD64)</f>
        <v>8.3849441711015424E-2</v>
      </c>
      <c r="BF65" s="185"/>
      <c r="BG65" s="186"/>
      <c r="BH65" s="15" t="s">
        <v>62</v>
      </c>
      <c r="BI65" s="16"/>
      <c r="BJ65" s="16"/>
      <c r="BK65" s="16"/>
      <c r="BL65" s="16"/>
      <c r="BM65" s="82">
        <f>AVERAGE(BI64:BM64)</f>
        <v>0.11962448559670782</v>
      </c>
      <c r="BN65" s="16"/>
      <c r="BO65" s="16"/>
      <c r="BP65" s="16"/>
      <c r="BQ65" s="16"/>
      <c r="BR65" s="17">
        <f>AVERAGE(BI64:BR64)</f>
        <v>8.3849441711015424E-2</v>
      </c>
    </row>
    <row r="66" spans="2:70" ht="14.25" x14ac:dyDescent="0.45">
      <c r="B66" s="185"/>
      <c r="C66" s="186"/>
      <c r="D66" s="15" t="s">
        <v>42</v>
      </c>
      <c r="E66" s="16">
        <f>E$16*(E64/E$18)</f>
        <v>0.16666666666666666</v>
      </c>
      <c r="F66" s="16">
        <f t="shared" ref="F66:N66" si="155">F$16*(F64/F$18)</f>
        <v>0.30555555555555558</v>
      </c>
      <c r="G66" s="16">
        <f>G$16*(G64/G$18)</f>
        <v>0.42129629629629628</v>
      </c>
      <c r="H66" s="16">
        <f>H$16*(H64/H$18)</f>
        <v>0.51774691358024694</v>
      </c>
      <c r="I66" s="16">
        <f>I$16*(I64/I$18)</f>
        <v>0.5981224279835391</v>
      </c>
      <c r="J66" s="16">
        <f t="shared" si="155"/>
        <v>0.66510202331961599</v>
      </c>
      <c r="K66" s="16">
        <f t="shared" si="155"/>
        <v>0.72091835276634664</v>
      </c>
      <c r="L66" s="16">
        <f t="shared" si="155"/>
        <v>0.76743196063862218</v>
      </c>
      <c r="M66" s="16">
        <f t="shared" si="155"/>
        <v>0.80619330053218508</v>
      </c>
      <c r="N66" s="16">
        <f t="shared" si="155"/>
        <v>0.83849441711015427</v>
      </c>
      <c r="P66" s="185"/>
      <c r="Q66" s="186"/>
      <c r="R66" s="15" t="s">
        <v>42</v>
      </c>
      <c r="S66" s="16">
        <f>S$16*(S64/S$18)</f>
        <v>0.16666666666666666</v>
      </c>
      <c r="T66" s="16">
        <f t="shared" ref="T66:AB66" si="156">T$16*(T64/T$18)</f>
        <v>0.30555555555555558</v>
      </c>
      <c r="U66" s="16">
        <f>U$16*(U64/U$18)</f>
        <v>0.42129629629629628</v>
      </c>
      <c r="V66" s="16">
        <f>V$16*(V64/V$18)</f>
        <v>0.51774691358024694</v>
      </c>
      <c r="W66" s="16">
        <f>W$16*(W64/W$18)</f>
        <v>0.5981224279835391</v>
      </c>
      <c r="X66" s="16">
        <f t="shared" si="156"/>
        <v>0.66510202331961599</v>
      </c>
      <c r="Y66" s="16">
        <f t="shared" si="156"/>
        <v>0.72091835276634664</v>
      </c>
      <c r="Z66" s="16">
        <f t="shared" si="156"/>
        <v>0.76743196063862218</v>
      </c>
      <c r="AA66" s="16">
        <f t="shared" si="156"/>
        <v>0.80619330053218508</v>
      </c>
      <c r="AB66" s="16">
        <f t="shared" si="156"/>
        <v>0.83849441711015427</v>
      </c>
      <c r="AD66" s="185"/>
      <c r="AE66" s="186"/>
      <c r="AF66" s="15" t="s">
        <v>42</v>
      </c>
      <c r="AG66" s="16">
        <f>AG$16*(AG64/AG$18)</f>
        <v>0.16666666666666666</v>
      </c>
      <c r="AH66" s="16">
        <f t="shared" ref="AH66:AP66" si="157">AH$16*(AH64/AH$18)</f>
        <v>0.30555555555555558</v>
      </c>
      <c r="AI66" s="16">
        <f>AI$16*(AI64/AI$18)</f>
        <v>0.42129629629629628</v>
      </c>
      <c r="AJ66" s="16">
        <f>AJ$16*(AJ64/AJ$18)</f>
        <v>0.51774691358024694</v>
      </c>
      <c r="AK66" s="16">
        <f>AK$16*(AK64/AK$18)</f>
        <v>0.5981224279835391</v>
      </c>
      <c r="AL66" s="16">
        <f t="shared" si="157"/>
        <v>0.66510202331961599</v>
      </c>
      <c r="AM66" s="16">
        <f t="shared" si="157"/>
        <v>0.72091835276634664</v>
      </c>
      <c r="AN66" s="16">
        <f t="shared" si="157"/>
        <v>0.76743196063862218</v>
      </c>
      <c r="AO66" s="16">
        <f t="shared" si="157"/>
        <v>0.80619330053218508</v>
      </c>
      <c r="AP66" s="16">
        <f t="shared" si="157"/>
        <v>0.83849441711015427</v>
      </c>
      <c r="AR66" s="185"/>
      <c r="AS66" s="186"/>
      <c r="AT66" s="15" t="s">
        <v>42</v>
      </c>
      <c r="AU66" s="16">
        <f>AU$16*(AU64/AU$18)</f>
        <v>0.16666666666666666</v>
      </c>
      <c r="AV66" s="16">
        <f t="shared" ref="AV66:BD66" si="158">AV$16*(AV64/AV$18)</f>
        <v>0.30555555555555558</v>
      </c>
      <c r="AW66" s="16">
        <f>AW$16*(AW64/AW$18)</f>
        <v>0.42129629629629628</v>
      </c>
      <c r="AX66" s="16">
        <f>AX$16*(AX64/AX$18)</f>
        <v>0.51774691358024694</v>
      </c>
      <c r="AY66" s="16">
        <f>AY$16*(AY64/AY$18)</f>
        <v>0.5981224279835391</v>
      </c>
      <c r="AZ66" s="16">
        <f t="shared" si="158"/>
        <v>0.66510202331961599</v>
      </c>
      <c r="BA66" s="16">
        <f t="shared" si="158"/>
        <v>0.72091835276634664</v>
      </c>
      <c r="BB66" s="16">
        <f t="shared" si="158"/>
        <v>0.76743196063862218</v>
      </c>
      <c r="BC66" s="16">
        <f t="shared" si="158"/>
        <v>0.80619330053218508</v>
      </c>
      <c r="BD66" s="16">
        <f t="shared" si="158"/>
        <v>0.83849441711015427</v>
      </c>
      <c r="BF66" s="185"/>
      <c r="BG66" s="186"/>
      <c r="BH66" s="15" t="s">
        <v>42</v>
      </c>
      <c r="BI66" s="16">
        <f>BI$16*(BI64/BI$18)</f>
        <v>0.16666666666666666</v>
      </c>
      <c r="BJ66" s="16">
        <f t="shared" ref="BJ66:BR66" si="159">BJ$16*(BJ64/BJ$18)</f>
        <v>0.30555555555555558</v>
      </c>
      <c r="BK66" s="16">
        <f>BK$16*(BK64/BK$18)</f>
        <v>0.42129629629629628</v>
      </c>
      <c r="BL66" s="16">
        <f>BL$16*(BL64/BL$18)</f>
        <v>0.51774691358024694</v>
      </c>
      <c r="BM66" s="16">
        <f>BM$16*(BM64/BM$18)</f>
        <v>0.5981224279835391</v>
      </c>
      <c r="BN66" s="16">
        <f t="shared" si="159"/>
        <v>0.66510202331961599</v>
      </c>
      <c r="BO66" s="16">
        <f t="shared" si="159"/>
        <v>0.72091835276634664</v>
      </c>
      <c r="BP66" s="16">
        <f t="shared" si="159"/>
        <v>0.76743196063862218</v>
      </c>
      <c r="BQ66" s="16">
        <f t="shared" si="159"/>
        <v>0.80619330053218508</v>
      </c>
      <c r="BR66" s="16">
        <f t="shared" si="159"/>
        <v>0.83849441711015427</v>
      </c>
    </row>
    <row r="67" spans="2:70" ht="14.25" x14ac:dyDescent="0.45">
      <c r="B67" s="185"/>
      <c r="C67" s="185"/>
      <c r="D67" s="19" t="s">
        <v>45</v>
      </c>
      <c r="E67" s="20">
        <f>10*E64</f>
        <v>1.6666666666666665</v>
      </c>
      <c r="F67" s="20">
        <f t="shared" ref="F67:N67" si="160">10*F64</f>
        <v>1.3888888888888893</v>
      </c>
      <c r="G67" s="20">
        <f t="shared" si="160"/>
        <v>1.157407407407407</v>
      </c>
      <c r="H67" s="20">
        <f t="shared" si="160"/>
        <v>0.96450617283950657</v>
      </c>
      <c r="I67" s="20">
        <f t="shared" si="160"/>
        <v>0.80375514403292159</v>
      </c>
      <c r="J67" s="20">
        <f t="shared" si="160"/>
        <v>0.66979595336076891</v>
      </c>
      <c r="K67" s="20">
        <f t="shared" si="160"/>
        <v>0.5581632944673065</v>
      </c>
      <c r="L67" s="20">
        <f t="shared" si="160"/>
        <v>0.46513607872275542</v>
      </c>
      <c r="M67" s="20">
        <f t="shared" si="160"/>
        <v>0.38761339893562896</v>
      </c>
      <c r="N67" s="20">
        <f t="shared" si="160"/>
        <v>0.32301116577969191</v>
      </c>
      <c r="P67" s="185"/>
      <c r="Q67" s="185"/>
      <c r="R67" s="19" t="s">
        <v>45</v>
      </c>
      <c r="S67" s="20">
        <f>10*S64</f>
        <v>1.6666666666666665</v>
      </c>
      <c r="T67" s="20">
        <f t="shared" ref="T67:AB67" si="161">10*T64</f>
        <v>1.3888888888888893</v>
      </c>
      <c r="U67" s="20">
        <f t="shared" si="161"/>
        <v>1.157407407407407</v>
      </c>
      <c r="V67" s="20">
        <f t="shared" si="161"/>
        <v>0.96450617283950657</v>
      </c>
      <c r="W67" s="20">
        <f t="shared" si="161"/>
        <v>0.80375514403292159</v>
      </c>
      <c r="X67" s="20">
        <f t="shared" si="161"/>
        <v>0.66979595336076891</v>
      </c>
      <c r="Y67" s="20">
        <f t="shared" si="161"/>
        <v>0.5581632944673065</v>
      </c>
      <c r="Z67" s="20">
        <f t="shared" si="161"/>
        <v>0.46513607872275542</v>
      </c>
      <c r="AA67" s="20">
        <f t="shared" si="161"/>
        <v>0.38761339893562896</v>
      </c>
      <c r="AB67" s="20">
        <f t="shared" si="161"/>
        <v>0.32301116577969191</v>
      </c>
      <c r="AD67" s="185"/>
      <c r="AE67" s="185"/>
      <c r="AF67" s="19" t="s">
        <v>45</v>
      </c>
      <c r="AG67" s="20">
        <f>10*AG64</f>
        <v>1.6666666666666665</v>
      </c>
      <c r="AH67" s="20">
        <f t="shared" ref="AH67:AP67" si="162">10*AH64</f>
        <v>1.3888888888888893</v>
      </c>
      <c r="AI67" s="20">
        <f t="shared" si="162"/>
        <v>1.157407407407407</v>
      </c>
      <c r="AJ67" s="20">
        <f t="shared" si="162"/>
        <v>0.96450617283950657</v>
      </c>
      <c r="AK67" s="20">
        <f t="shared" si="162"/>
        <v>0.80375514403292159</v>
      </c>
      <c r="AL67" s="20">
        <f t="shared" si="162"/>
        <v>0.66979595336076891</v>
      </c>
      <c r="AM67" s="20">
        <f t="shared" si="162"/>
        <v>0.5581632944673065</v>
      </c>
      <c r="AN67" s="20">
        <f t="shared" si="162"/>
        <v>0.46513607872275542</v>
      </c>
      <c r="AO67" s="20">
        <f t="shared" si="162"/>
        <v>0.38761339893562896</v>
      </c>
      <c r="AP67" s="20">
        <f t="shared" si="162"/>
        <v>0.32301116577969191</v>
      </c>
      <c r="AR67" s="185"/>
      <c r="AS67" s="185"/>
      <c r="AT67" s="19" t="s">
        <v>45</v>
      </c>
      <c r="AU67" s="20">
        <f>10*AU64</f>
        <v>1.6666666666666665</v>
      </c>
      <c r="AV67" s="20">
        <f t="shared" ref="AV67:BD67" si="163">10*AV64</f>
        <v>1.3888888888888893</v>
      </c>
      <c r="AW67" s="20">
        <f t="shared" si="163"/>
        <v>1.157407407407407</v>
      </c>
      <c r="AX67" s="20">
        <f t="shared" si="163"/>
        <v>0.96450617283950657</v>
      </c>
      <c r="AY67" s="20">
        <f t="shared" si="163"/>
        <v>0.80375514403292159</v>
      </c>
      <c r="AZ67" s="20">
        <f t="shared" si="163"/>
        <v>0.66979595336076891</v>
      </c>
      <c r="BA67" s="20">
        <f t="shared" si="163"/>
        <v>0.5581632944673065</v>
      </c>
      <c r="BB67" s="20">
        <f t="shared" si="163"/>
        <v>0.46513607872275542</v>
      </c>
      <c r="BC67" s="20">
        <f t="shared" si="163"/>
        <v>0.38761339893562896</v>
      </c>
      <c r="BD67" s="20">
        <f t="shared" si="163"/>
        <v>0.32301116577969191</v>
      </c>
      <c r="BF67" s="185"/>
      <c r="BG67" s="185"/>
      <c r="BH67" s="19" t="s">
        <v>45</v>
      </c>
      <c r="BI67" s="20">
        <f>10*BI64</f>
        <v>1.6666666666666665</v>
      </c>
      <c r="BJ67" s="20">
        <f t="shared" ref="BJ67:BR67" si="164">10*BJ64</f>
        <v>1.3888888888888893</v>
      </c>
      <c r="BK67" s="20">
        <f t="shared" si="164"/>
        <v>1.157407407407407</v>
      </c>
      <c r="BL67" s="20">
        <f t="shared" si="164"/>
        <v>0.96450617283950657</v>
      </c>
      <c r="BM67" s="20">
        <f t="shared" si="164"/>
        <v>0.80375514403292159</v>
      </c>
      <c r="BN67" s="20">
        <f t="shared" si="164"/>
        <v>0.66979595336076891</v>
      </c>
      <c r="BO67" s="20">
        <f t="shared" si="164"/>
        <v>0.5581632944673065</v>
      </c>
      <c r="BP67" s="20">
        <f t="shared" si="164"/>
        <v>0.46513607872275542</v>
      </c>
      <c r="BQ67" s="20">
        <f t="shared" si="164"/>
        <v>0.38761339893562896</v>
      </c>
      <c r="BR67" s="20">
        <f t="shared" si="164"/>
        <v>0.32301116577969191</v>
      </c>
    </row>
    <row r="68" spans="2:70" ht="14.25" x14ac:dyDescent="0.45">
      <c r="B68" s="185"/>
      <c r="C68" s="185"/>
      <c r="D68" s="19" t="s">
        <v>46</v>
      </c>
      <c r="E68" s="20">
        <f>10*E66</f>
        <v>1.6666666666666665</v>
      </c>
      <c r="F68" s="20">
        <f>10*F66</f>
        <v>3.0555555555555558</v>
      </c>
      <c r="G68" s="20">
        <f>10*G66</f>
        <v>4.2129629629629628</v>
      </c>
      <c r="H68" s="20">
        <f t="shared" ref="H68:N68" si="165">10*H66</f>
        <v>5.1774691358024691</v>
      </c>
      <c r="I68" s="20">
        <f t="shared" si="165"/>
        <v>5.9812242798353914</v>
      </c>
      <c r="J68" s="20">
        <f t="shared" si="165"/>
        <v>6.6510202331961601</v>
      </c>
      <c r="K68" s="20">
        <f t="shared" si="165"/>
        <v>7.2091835276634662</v>
      </c>
      <c r="L68" s="20">
        <f t="shared" si="165"/>
        <v>7.6743196063862218</v>
      </c>
      <c r="M68" s="20">
        <f t="shared" si="165"/>
        <v>8.0619330053218512</v>
      </c>
      <c r="N68" s="20">
        <f t="shared" si="165"/>
        <v>8.3849441711015427</v>
      </c>
      <c r="P68" s="185"/>
      <c r="Q68" s="185"/>
      <c r="R68" s="19" t="s">
        <v>46</v>
      </c>
      <c r="S68" s="20">
        <f>10*S66</f>
        <v>1.6666666666666665</v>
      </c>
      <c r="T68" s="20">
        <f>10*T66</f>
        <v>3.0555555555555558</v>
      </c>
      <c r="U68" s="20">
        <f>10*U66</f>
        <v>4.2129629629629628</v>
      </c>
      <c r="V68" s="20">
        <f t="shared" ref="V68:AB68" si="166">10*V66</f>
        <v>5.1774691358024691</v>
      </c>
      <c r="W68" s="20">
        <f t="shared" si="166"/>
        <v>5.9812242798353914</v>
      </c>
      <c r="X68" s="20">
        <f t="shared" si="166"/>
        <v>6.6510202331961601</v>
      </c>
      <c r="Y68" s="20">
        <f t="shared" si="166"/>
        <v>7.2091835276634662</v>
      </c>
      <c r="Z68" s="20">
        <f t="shared" si="166"/>
        <v>7.6743196063862218</v>
      </c>
      <c r="AA68" s="20">
        <f t="shared" si="166"/>
        <v>8.0619330053218512</v>
      </c>
      <c r="AB68" s="20">
        <f t="shared" si="166"/>
        <v>8.3849441711015427</v>
      </c>
      <c r="AD68" s="185"/>
      <c r="AE68" s="185"/>
      <c r="AF68" s="19" t="s">
        <v>46</v>
      </c>
      <c r="AG68" s="20">
        <f>10*AG66</f>
        <v>1.6666666666666665</v>
      </c>
      <c r="AH68" s="20">
        <f>10*AH66</f>
        <v>3.0555555555555558</v>
      </c>
      <c r="AI68" s="20">
        <f>10*AI66</f>
        <v>4.2129629629629628</v>
      </c>
      <c r="AJ68" s="20">
        <f t="shared" ref="AJ68:AP68" si="167">10*AJ66</f>
        <v>5.1774691358024691</v>
      </c>
      <c r="AK68" s="20">
        <f t="shared" si="167"/>
        <v>5.9812242798353914</v>
      </c>
      <c r="AL68" s="20">
        <f t="shared" si="167"/>
        <v>6.6510202331961601</v>
      </c>
      <c r="AM68" s="20">
        <f t="shared" si="167"/>
        <v>7.2091835276634662</v>
      </c>
      <c r="AN68" s="20">
        <f t="shared" si="167"/>
        <v>7.6743196063862218</v>
      </c>
      <c r="AO68" s="20">
        <f t="shared" si="167"/>
        <v>8.0619330053218512</v>
      </c>
      <c r="AP68" s="20">
        <f t="shared" si="167"/>
        <v>8.3849441711015427</v>
      </c>
      <c r="AR68" s="185"/>
      <c r="AS68" s="185"/>
      <c r="AT68" s="19" t="s">
        <v>46</v>
      </c>
      <c r="AU68" s="20">
        <f>10*AU66</f>
        <v>1.6666666666666665</v>
      </c>
      <c r="AV68" s="20">
        <f>10*AV66</f>
        <v>3.0555555555555558</v>
      </c>
      <c r="AW68" s="20">
        <f>10*AW66</f>
        <v>4.2129629629629628</v>
      </c>
      <c r="AX68" s="20">
        <f t="shared" ref="AX68:BD68" si="168">10*AX66</f>
        <v>5.1774691358024691</v>
      </c>
      <c r="AY68" s="20">
        <f t="shared" si="168"/>
        <v>5.9812242798353914</v>
      </c>
      <c r="AZ68" s="20">
        <f t="shared" si="168"/>
        <v>6.6510202331961601</v>
      </c>
      <c r="BA68" s="20">
        <f t="shared" si="168"/>
        <v>7.2091835276634662</v>
      </c>
      <c r="BB68" s="20">
        <f t="shared" si="168"/>
        <v>7.6743196063862218</v>
      </c>
      <c r="BC68" s="20">
        <f t="shared" si="168"/>
        <v>8.0619330053218512</v>
      </c>
      <c r="BD68" s="20">
        <f t="shared" si="168"/>
        <v>8.3849441711015427</v>
      </c>
      <c r="BF68" s="185"/>
      <c r="BG68" s="185"/>
      <c r="BH68" s="19" t="s">
        <v>46</v>
      </c>
      <c r="BI68" s="20">
        <f>10*BI66</f>
        <v>1.6666666666666665</v>
      </c>
      <c r="BJ68" s="20">
        <f>10*BJ66</f>
        <v>3.0555555555555558</v>
      </c>
      <c r="BK68" s="20">
        <f>10*BK66</f>
        <v>4.2129629629629628</v>
      </c>
      <c r="BL68" s="20">
        <f t="shared" ref="BL68:BR68" si="169">10*BL66</f>
        <v>5.1774691358024691</v>
      </c>
      <c r="BM68" s="20">
        <f t="shared" si="169"/>
        <v>5.9812242798353914</v>
      </c>
      <c r="BN68" s="20">
        <f t="shared" si="169"/>
        <v>6.6510202331961601</v>
      </c>
      <c r="BO68" s="20">
        <f t="shared" si="169"/>
        <v>7.2091835276634662</v>
      </c>
      <c r="BP68" s="20">
        <f t="shared" si="169"/>
        <v>7.6743196063862218</v>
      </c>
      <c r="BQ68" s="20">
        <f t="shared" si="169"/>
        <v>8.0619330053218512</v>
      </c>
      <c r="BR68" s="20">
        <f t="shared" si="169"/>
        <v>8.3849441711015427</v>
      </c>
    </row>
    <row r="69" spans="2:70" ht="14.25" x14ac:dyDescent="0.45">
      <c r="B69" s="185"/>
      <c r="C69" s="184" t="s">
        <v>36</v>
      </c>
      <c r="D69" s="15" t="s">
        <v>43</v>
      </c>
      <c r="E69" s="16">
        <f t="shared" ref="E69:N69" si="170">E64*E$14/$E$4</f>
        <v>0.2</v>
      </c>
      <c r="F69" s="16">
        <f t="shared" si="170"/>
        <v>0.20000000000000004</v>
      </c>
      <c r="G69" s="16">
        <f t="shared" si="170"/>
        <v>0.19999999999999993</v>
      </c>
      <c r="H69" s="16">
        <f t="shared" si="170"/>
        <v>0.20000000000000007</v>
      </c>
      <c r="I69" s="16">
        <f t="shared" si="170"/>
        <v>0.19999999999999993</v>
      </c>
      <c r="J69" s="16">
        <f t="shared" si="170"/>
        <v>0.20000000000000021</v>
      </c>
      <c r="K69" s="16">
        <f t="shared" si="170"/>
        <v>0.1999999999999999</v>
      </c>
      <c r="L69" s="16">
        <f t="shared" si="170"/>
        <v>0.1999999999999999</v>
      </c>
      <c r="M69" s="16">
        <f t="shared" si="170"/>
        <v>0.19999999999999959</v>
      </c>
      <c r="N69" s="16">
        <f t="shared" si="170"/>
        <v>0.20000000000000029</v>
      </c>
      <c r="P69" s="185"/>
      <c r="Q69" s="184" t="s">
        <v>36</v>
      </c>
      <c r="R69" s="15" t="s">
        <v>43</v>
      </c>
      <c r="S69" s="16">
        <f t="shared" ref="S69:AB69" si="171">S64*S$14/$E$4</f>
        <v>0.2</v>
      </c>
      <c r="T69" s="16">
        <f t="shared" si="171"/>
        <v>0.20000000000000004</v>
      </c>
      <c r="U69" s="16">
        <f t="shared" si="171"/>
        <v>0.19999999999999993</v>
      </c>
      <c r="V69" s="16">
        <f t="shared" si="171"/>
        <v>0.20000000000000007</v>
      </c>
      <c r="W69" s="16">
        <f t="shared" si="171"/>
        <v>0.19999999999999993</v>
      </c>
      <c r="X69" s="16">
        <f t="shared" si="171"/>
        <v>0.20000000000000021</v>
      </c>
      <c r="Y69" s="16">
        <f t="shared" si="171"/>
        <v>0.1999999999999999</v>
      </c>
      <c r="Z69" s="16">
        <f t="shared" si="171"/>
        <v>0.1999999999999999</v>
      </c>
      <c r="AA69" s="16">
        <f t="shared" si="171"/>
        <v>0.19999999999999959</v>
      </c>
      <c r="AB69" s="16">
        <f t="shared" si="171"/>
        <v>0.20000000000000029</v>
      </c>
      <c r="AD69" s="185"/>
      <c r="AE69" s="184" t="s">
        <v>36</v>
      </c>
      <c r="AF69" s="15" t="s">
        <v>43</v>
      </c>
      <c r="AG69" s="16">
        <f t="shared" ref="AG69:AP69" si="172">AG64*AG$14/$E$4</f>
        <v>0.2</v>
      </c>
      <c r="AH69" s="16">
        <f t="shared" si="172"/>
        <v>0.20000000000000004</v>
      </c>
      <c r="AI69" s="16">
        <f t="shared" si="172"/>
        <v>0.19999999999999993</v>
      </c>
      <c r="AJ69" s="16">
        <f t="shared" si="172"/>
        <v>0.20000000000000007</v>
      </c>
      <c r="AK69" s="16">
        <f t="shared" si="172"/>
        <v>0.19999999999999993</v>
      </c>
      <c r="AL69" s="16">
        <f t="shared" si="172"/>
        <v>0.20000000000000021</v>
      </c>
      <c r="AM69" s="16">
        <f t="shared" si="172"/>
        <v>0.1999999999999999</v>
      </c>
      <c r="AN69" s="16">
        <f t="shared" si="172"/>
        <v>0.1999999999999999</v>
      </c>
      <c r="AO69" s="16">
        <f t="shared" si="172"/>
        <v>0.19999999999999959</v>
      </c>
      <c r="AP69" s="16">
        <f t="shared" si="172"/>
        <v>0.20000000000000029</v>
      </c>
      <c r="AR69" s="185"/>
      <c r="AS69" s="184" t="s">
        <v>36</v>
      </c>
      <c r="AT69" s="15" t="s">
        <v>43</v>
      </c>
      <c r="AU69" s="16">
        <f t="shared" ref="AU69:BD69" si="173">AU64*AU$14/$E$4</f>
        <v>0.2</v>
      </c>
      <c r="AV69" s="16">
        <f t="shared" si="173"/>
        <v>0.20000000000000004</v>
      </c>
      <c r="AW69" s="16">
        <f t="shared" si="173"/>
        <v>0.19999999999999993</v>
      </c>
      <c r="AX69" s="16">
        <f t="shared" si="173"/>
        <v>0.20000000000000007</v>
      </c>
      <c r="AY69" s="16">
        <f t="shared" si="173"/>
        <v>0.19999999999999993</v>
      </c>
      <c r="AZ69" s="16">
        <f t="shared" si="173"/>
        <v>0.20000000000000021</v>
      </c>
      <c r="BA69" s="16">
        <f t="shared" si="173"/>
        <v>0.1999999999999999</v>
      </c>
      <c r="BB69" s="16">
        <f t="shared" si="173"/>
        <v>0.1999999999999999</v>
      </c>
      <c r="BC69" s="16">
        <f t="shared" si="173"/>
        <v>0.19999999999999959</v>
      </c>
      <c r="BD69" s="16">
        <f t="shared" si="173"/>
        <v>0.20000000000000029</v>
      </c>
      <c r="BF69" s="185"/>
      <c r="BG69" s="184" t="s">
        <v>36</v>
      </c>
      <c r="BH69" s="15" t="s">
        <v>43</v>
      </c>
      <c r="BI69" s="16">
        <f t="shared" ref="BI69:BR69" si="174">BI64*BI$14/$E$4</f>
        <v>0.2</v>
      </c>
      <c r="BJ69" s="16">
        <f t="shared" si="174"/>
        <v>0.20000000000000004</v>
      </c>
      <c r="BK69" s="16">
        <f t="shared" si="174"/>
        <v>0.19999999999999993</v>
      </c>
      <c r="BL69" s="16">
        <f t="shared" si="174"/>
        <v>0.20000000000000007</v>
      </c>
      <c r="BM69" s="16">
        <f t="shared" si="174"/>
        <v>0.19999999999999993</v>
      </c>
      <c r="BN69" s="16">
        <f t="shared" si="174"/>
        <v>0.20000000000000021</v>
      </c>
      <c r="BO69" s="16">
        <f t="shared" si="174"/>
        <v>0.1999999999999999</v>
      </c>
      <c r="BP69" s="16">
        <f t="shared" si="174"/>
        <v>0.1999999999999999</v>
      </c>
      <c r="BQ69" s="16">
        <f t="shared" si="174"/>
        <v>0.19999999999999959</v>
      </c>
      <c r="BR69" s="16">
        <f t="shared" si="174"/>
        <v>0.20000000000000029</v>
      </c>
    </row>
    <row r="70" spans="2:70" ht="14.25" x14ac:dyDescent="0.45">
      <c r="B70" s="185"/>
      <c r="C70" s="185"/>
      <c r="D70" s="19" t="s">
        <v>45</v>
      </c>
      <c r="E70" s="21">
        <f t="shared" ref="E70:N70" si="175">E67*E$14</f>
        <v>199999.99999999997</v>
      </c>
      <c r="F70" s="21">
        <f t="shared" si="175"/>
        <v>200000.00000000006</v>
      </c>
      <c r="G70" s="21">
        <f>G67*G$14</f>
        <v>199999.99999999994</v>
      </c>
      <c r="H70" s="21">
        <f>H67*H$14</f>
        <v>200000.00000000009</v>
      </c>
      <c r="I70" s="21">
        <f>I67*I$14</f>
        <v>199999.99999999994</v>
      </c>
      <c r="J70" s="21">
        <f t="shared" si="175"/>
        <v>200000.00000000023</v>
      </c>
      <c r="K70" s="21">
        <f t="shared" si="175"/>
        <v>199999.99999999988</v>
      </c>
      <c r="L70" s="21">
        <f t="shared" si="175"/>
        <v>199999.99999999988</v>
      </c>
      <c r="M70" s="21">
        <f t="shared" si="175"/>
        <v>199999.99999999959</v>
      </c>
      <c r="N70" s="21">
        <f t="shared" si="175"/>
        <v>200000.00000000026</v>
      </c>
      <c r="P70" s="185"/>
      <c r="Q70" s="185"/>
      <c r="R70" s="19" t="s">
        <v>45</v>
      </c>
      <c r="S70" s="21">
        <f t="shared" ref="S70:AB70" si="176">S67*S$14</f>
        <v>199999.99999999997</v>
      </c>
      <c r="T70" s="21">
        <f t="shared" si="176"/>
        <v>200000.00000000006</v>
      </c>
      <c r="U70" s="21">
        <f>U67*U$14</f>
        <v>199999.99999999994</v>
      </c>
      <c r="V70" s="21">
        <f>V67*V$14</f>
        <v>200000.00000000009</v>
      </c>
      <c r="W70" s="21">
        <f>W67*W$14</f>
        <v>199999.99999999994</v>
      </c>
      <c r="X70" s="21">
        <f t="shared" si="176"/>
        <v>200000.00000000023</v>
      </c>
      <c r="Y70" s="21">
        <f t="shared" si="176"/>
        <v>199999.99999999988</v>
      </c>
      <c r="Z70" s="21">
        <f t="shared" si="176"/>
        <v>199999.99999999988</v>
      </c>
      <c r="AA70" s="21">
        <f t="shared" si="176"/>
        <v>199999.99999999959</v>
      </c>
      <c r="AB70" s="21">
        <f t="shared" si="176"/>
        <v>200000.00000000026</v>
      </c>
      <c r="AD70" s="185"/>
      <c r="AE70" s="185"/>
      <c r="AF70" s="19" t="s">
        <v>45</v>
      </c>
      <c r="AG70" s="21">
        <f t="shared" ref="AG70:AP70" si="177">AG67*AG$14</f>
        <v>199999.99999999997</v>
      </c>
      <c r="AH70" s="21">
        <f t="shared" si="177"/>
        <v>200000.00000000006</v>
      </c>
      <c r="AI70" s="21">
        <f>AI67*AI$14</f>
        <v>199999.99999999994</v>
      </c>
      <c r="AJ70" s="21">
        <f>AJ67*AJ$14</f>
        <v>200000.00000000009</v>
      </c>
      <c r="AK70" s="21">
        <f>AK67*AK$14</f>
        <v>199999.99999999994</v>
      </c>
      <c r="AL70" s="21">
        <f t="shared" si="177"/>
        <v>200000.00000000023</v>
      </c>
      <c r="AM70" s="21">
        <f t="shared" si="177"/>
        <v>199999.99999999988</v>
      </c>
      <c r="AN70" s="21">
        <f t="shared" si="177"/>
        <v>199999.99999999988</v>
      </c>
      <c r="AO70" s="21">
        <f t="shared" si="177"/>
        <v>199999.99999999959</v>
      </c>
      <c r="AP70" s="21">
        <f t="shared" si="177"/>
        <v>200000.00000000026</v>
      </c>
      <c r="AR70" s="185"/>
      <c r="AS70" s="185"/>
      <c r="AT70" s="19" t="s">
        <v>45</v>
      </c>
      <c r="AU70" s="21">
        <f t="shared" ref="AU70:BD70" si="178">AU67*AU$14</f>
        <v>199999.99999999997</v>
      </c>
      <c r="AV70" s="21">
        <f t="shared" si="178"/>
        <v>200000.00000000006</v>
      </c>
      <c r="AW70" s="21">
        <f>AW67*AW$14</f>
        <v>199999.99999999994</v>
      </c>
      <c r="AX70" s="21">
        <f>AX67*AX$14</f>
        <v>200000.00000000009</v>
      </c>
      <c r="AY70" s="21">
        <f>AY67*AY$14</f>
        <v>199999.99999999994</v>
      </c>
      <c r="AZ70" s="21">
        <f t="shared" si="178"/>
        <v>200000.00000000023</v>
      </c>
      <c r="BA70" s="21">
        <f t="shared" si="178"/>
        <v>199999.99999999988</v>
      </c>
      <c r="BB70" s="21">
        <f t="shared" si="178"/>
        <v>199999.99999999988</v>
      </c>
      <c r="BC70" s="21">
        <f t="shared" si="178"/>
        <v>199999.99999999959</v>
      </c>
      <c r="BD70" s="21">
        <f t="shared" si="178"/>
        <v>200000.00000000026</v>
      </c>
      <c r="BF70" s="185"/>
      <c r="BG70" s="185"/>
      <c r="BH70" s="19" t="s">
        <v>45</v>
      </c>
      <c r="BI70" s="21">
        <f t="shared" ref="BI70:BR70" si="179">BI67*BI$14</f>
        <v>199999.99999999997</v>
      </c>
      <c r="BJ70" s="21">
        <f t="shared" si="179"/>
        <v>200000.00000000006</v>
      </c>
      <c r="BK70" s="21">
        <f>BK67*BK$14</f>
        <v>199999.99999999994</v>
      </c>
      <c r="BL70" s="21">
        <f>BL67*BL$14</f>
        <v>200000.00000000009</v>
      </c>
      <c r="BM70" s="21">
        <f>BM67*BM$14</f>
        <v>199999.99999999994</v>
      </c>
      <c r="BN70" s="21">
        <f t="shared" si="179"/>
        <v>200000.00000000023</v>
      </c>
      <c r="BO70" s="21">
        <f t="shared" si="179"/>
        <v>199999.99999999988</v>
      </c>
      <c r="BP70" s="21">
        <f t="shared" si="179"/>
        <v>199999.99999999988</v>
      </c>
      <c r="BQ70" s="21">
        <f t="shared" si="179"/>
        <v>199999.99999999959</v>
      </c>
      <c r="BR70" s="21">
        <f t="shared" si="179"/>
        <v>200000.00000000026</v>
      </c>
    </row>
    <row r="71" spans="2:70" ht="14.25" x14ac:dyDescent="0.45">
      <c r="B71" s="185"/>
      <c r="C71" s="185"/>
      <c r="D71" s="19" t="s">
        <v>46</v>
      </c>
      <c r="E71" s="21">
        <f>E70</f>
        <v>199999.99999999997</v>
      </c>
      <c r="F71" s="21">
        <f>E71+F70</f>
        <v>400000</v>
      </c>
      <c r="G71" s="21">
        <f>F71+G70</f>
        <v>600000</v>
      </c>
      <c r="H71" s="21">
        <f t="shared" ref="H71:N71" si="180">G71+H70</f>
        <v>800000.00000000012</v>
      </c>
      <c r="I71" s="21">
        <f t="shared" si="180"/>
        <v>1000000</v>
      </c>
      <c r="J71" s="21">
        <f>I71+J70</f>
        <v>1200000.0000000002</v>
      </c>
      <c r="K71" s="21">
        <f t="shared" si="180"/>
        <v>1400000</v>
      </c>
      <c r="L71" s="21">
        <f t="shared" si="180"/>
        <v>1600000</v>
      </c>
      <c r="M71" s="21">
        <f t="shared" si="180"/>
        <v>1799999.9999999995</v>
      </c>
      <c r="N71" s="21">
        <f t="shared" si="180"/>
        <v>1999999.9999999998</v>
      </c>
      <c r="P71" s="185"/>
      <c r="Q71" s="185"/>
      <c r="R71" s="19" t="s">
        <v>46</v>
      </c>
      <c r="S71" s="21">
        <f>S70</f>
        <v>199999.99999999997</v>
      </c>
      <c r="T71" s="21">
        <f>S71+T70</f>
        <v>400000</v>
      </c>
      <c r="U71" s="21">
        <f>T71+U70</f>
        <v>600000</v>
      </c>
      <c r="V71" s="21">
        <f t="shared" ref="V71:AB71" si="181">U71+V70</f>
        <v>800000.00000000012</v>
      </c>
      <c r="W71" s="21">
        <f t="shared" si="181"/>
        <v>1000000</v>
      </c>
      <c r="X71" s="21">
        <f>W71+X70</f>
        <v>1200000.0000000002</v>
      </c>
      <c r="Y71" s="21">
        <f t="shared" si="181"/>
        <v>1400000</v>
      </c>
      <c r="Z71" s="21">
        <f t="shared" si="181"/>
        <v>1600000</v>
      </c>
      <c r="AA71" s="21">
        <f t="shared" si="181"/>
        <v>1799999.9999999995</v>
      </c>
      <c r="AB71" s="21">
        <f t="shared" si="181"/>
        <v>1999999.9999999998</v>
      </c>
      <c r="AD71" s="185"/>
      <c r="AE71" s="185"/>
      <c r="AF71" s="19" t="s">
        <v>46</v>
      </c>
      <c r="AG71" s="21">
        <f>AG70</f>
        <v>199999.99999999997</v>
      </c>
      <c r="AH71" s="21">
        <f>AG71+AH70</f>
        <v>400000</v>
      </c>
      <c r="AI71" s="21">
        <f>AH71+AI70</f>
        <v>600000</v>
      </c>
      <c r="AJ71" s="21">
        <f t="shared" ref="AJ71:AP71" si="182">AI71+AJ70</f>
        <v>800000.00000000012</v>
      </c>
      <c r="AK71" s="21">
        <f t="shared" si="182"/>
        <v>1000000</v>
      </c>
      <c r="AL71" s="21">
        <f>AK71+AL70</f>
        <v>1200000.0000000002</v>
      </c>
      <c r="AM71" s="21">
        <f t="shared" si="182"/>
        <v>1400000</v>
      </c>
      <c r="AN71" s="21">
        <f t="shared" si="182"/>
        <v>1600000</v>
      </c>
      <c r="AO71" s="21">
        <f t="shared" si="182"/>
        <v>1799999.9999999995</v>
      </c>
      <c r="AP71" s="21">
        <f t="shared" si="182"/>
        <v>1999999.9999999998</v>
      </c>
      <c r="AR71" s="185"/>
      <c r="AS71" s="185"/>
      <c r="AT71" s="19" t="s">
        <v>46</v>
      </c>
      <c r="AU71" s="21">
        <f>AU70</f>
        <v>199999.99999999997</v>
      </c>
      <c r="AV71" s="21">
        <f>AU71+AV70</f>
        <v>400000</v>
      </c>
      <c r="AW71" s="21">
        <f>AV71+AW70</f>
        <v>600000</v>
      </c>
      <c r="AX71" s="21">
        <f t="shared" ref="AX71:BD71" si="183">AW71+AX70</f>
        <v>800000.00000000012</v>
      </c>
      <c r="AY71" s="21">
        <f t="shared" si="183"/>
        <v>1000000</v>
      </c>
      <c r="AZ71" s="21">
        <f>AY71+AZ70</f>
        <v>1200000.0000000002</v>
      </c>
      <c r="BA71" s="21">
        <f t="shared" si="183"/>
        <v>1400000</v>
      </c>
      <c r="BB71" s="21">
        <f t="shared" si="183"/>
        <v>1600000</v>
      </c>
      <c r="BC71" s="21">
        <f t="shared" si="183"/>
        <v>1799999.9999999995</v>
      </c>
      <c r="BD71" s="21">
        <f t="shared" si="183"/>
        <v>1999999.9999999998</v>
      </c>
      <c r="BF71" s="185"/>
      <c r="BG71" s="185"/>
      <c r="BH71" s="19" t="s">
        <v>46</v>
      </c>
      <c r="BI71" s="21">
        <f>BI70</f>
        <v>199999.99999999997</v>
      </c>
      <c r="BJ71" s="21">
        <f>BI71+BJ70</f>
        <v>400000</v>
      </c>
      <c r="BK71" s="21">
        <f>BJ71+BK70</f>
        <v>600000</v>
      </c>
      <c r="BL71" s="21">
        <f t="shared" ref="BL71:BR71" si="184">BK71+BL70</f>
        <v>800000.00000000012</v>
      </c>
      <c r="BM71" s="21">
        <f t="shared" si="184"/>
        <v>1000000</v>
      </c>
      <c r="BN71" s="21">
        <f>BM71+BN70</f>
        <v>1200000.0000000002</v>
      </c>
      <c r="BO71" s="21">
        <f t="shared" si="184"/>
        <v>1400000</v>
      </c>
      <c r="BP71" s="21">
        <f t="shared" si="184"/>
        <v>1600000</v>
      </c>
      <c r="BQ71" s="21">
        <f t="shared" si="184"/>
        <v>1799999.9999999995</v>
      </c>
      <c r="BR71" s="21">
        <f t="shared" si="184"/>
        <v>1999999.9999999998</v>
      </c>
    </row>
    <row r="72" spans="2:70" ht="14.25" x14ac:dyDescent="0.45">
      <c r="B72" s="185"/>
      <c r="C72" s="184" t="s">
        <v>35</v>
      </c>
      <c r="D72" s="15" t="s">
        <v>43</v>
      </c>
      <c r="E72" s="16">
        <f>E66*E$14/$E$4</f>
        <v>0.2</v>
      </c>
      <c r="F72" s="16">
        <f>F66*F$14/$E$4-E72</f>
        <v>0.24</v>
      </c>
      <c r="G72" s="16">
        <f>G66*G$14/$E$4-F72-E72</f>
        <v>0.28799999999999998</v>
      </c>
      <c r="H72" s="16">
        <f>H66*H$14/$E$4-G72-F72-E72</f>
        <v>0.34560000000000007</v>
      </c>
      <c r="I72" s="16">
        <f>I66*I$14/$E$4-H72-G72-F72-E72</f>
        <v>0.41471999999999992</v>
      </c>
      <c r="J72" s="16">
        <f>J66*J$14/$E$4-I72-H72-G72-F72-E72</f>
        <v>0.49766400000000005</v>
      </c>
      <c r="K72" s="16">
        <f>K66*K$14/$E$4-J72-I72-H72-G72-F72-E72</f>
        <v>0.59719680000000008</v>
      </c>
      <c r="L72" s="16">
        <f>L66*L$14/$E$4-K72-J72-I72-H72-G72-F72-E72</f>
        <v>0.71663615999999952</v>
      </c>
      <c r="M72" s="16">
        <f>M66*M$14/$E$4-L72-K72-J72-I72-H72-G72-F72-E72</f>
        <v>0.85996339200000027</v>
      </c>
      <c r="N72" s="16">
        <f>N66*N$14/$E$4-M72-L72-K72-J72-I72-H72-G72-F72-E72</f>
        <v>1.0319560704000008</v>
      </c>
      <c r="P72" s="185"/>
      <c r="Q72" s="184" t="s">
        <v>35</v>
      </c>
      <c r="R72" s="15" t="s">
        <v>43</v>
      </c>
      <c r="S72" s="16">
        <f>S66*S$14/$E$4</f>
        <v>0.2</v>
      </c>
      <c r="T72" s="16">
        <f>T66*T$14/$E$4-S72</f>
        <v>0.24</v>
      </c>
      <c r="U72" s="16">
        <f>U66*U$14/$E$4-T72-S72</f>
        <v>0.28799999999999998</v>
      </c>
      <c r="V72" s="16">
        <f>V66*V$14/$E$4-U72-T72-S72</f>
        <v>0.34560000000000007</v>
      </c>
      <c r="W72" s="16">
        <f>W66*W$14/$E$4-V72-U72-T72-S72</f>
        <v>0.41471999999999992</v>
      </c>
      <c r="X72" s="16">
        <f>X66*X$14/$E$4-W72-V72-U72-T72-S72</f>
        <v>0.49766400000000005</v>
      </c>
      <c r="Y72" s="16">
        <f>Y66*Y$14/$E$4-X72-W72-V72-U72-T72-S72</f>
        <v>0.59719680000000008</v>
      </c>
      <c r="Z72" s="16">
        <f>Z66*Z$14/$E$4-Y72-X72-W72-V72-U72-T72-S72</f>
        <v>0.71663615999999952</v>
      </c>
      <c r="AA72" s="16">
        <f>AA66*AA$14/$E$4-Z72-Y72-X72-W72-V72-U72-T72-S72</f>
        <v>0.85996339200000027</v>
      </c>
      <c r="AB72" s="16">
        <f>AB66*AB$14/$E$4-AA72-Z72-Y72-X72-W72-V72-U72-T72-S72</f>
        <v>1.0319560704000008</v>
      </c>
      <c r="AD72" s="185"/>
      <c r="AE72" s="184" t="s">
        <v>35</v>
      </c>
      <c r="AF72" s="15" t="s">
        <v>43</v>
      </c>
      <c r="AG72" s="16">
        <f>AG66*AG$14/$E$4</f>
        <v>0.2</v>
      </c>
      <c r="AH72" s="16">
        <f>AH66*AH$14/$E$4-AG72</f>
        <v>0.24</v>
      </c>
      <c r="AI72" s="16">
        <f>AI66*AI$14/$E$4-AH72-AG72</f>
        <v>0.28799999999999998</v>
      </c>
      <c r="AJ72" s="16">
        <f>AJ66*AJ$14/$E$4-AI72-AH72-AG72</f>
        <v>0.34560000000000007</v>
      </c>
      <c r="AK72" s="16">
        <f>AK66*AK$14/$E$4-AJ72-AI72-AH72-AG72</f>
        <v>0.41471999999999992</v>
      </c>
      <c r="AL72" s="16">
        <f>AL66*AL$14/$E$4-AK72-AJ72-AI72-AH72-AG72</f>
        <v>0.49766400000000005</v>
      </c>
      <c r="AM72" s="16">
        <f>AM66*AM$14/$E$4-AL72-AK72-AJ72-AI72-AH72-AG72</f>
        <v>0.59719680000000008</v>
      </c>
      <c r="AN72" s="16">
        <f>AN66*AN$14/$E$4-AM72-AL72-AK72-AJ72-AI72-AH72-AG72</f>
        <v>0.71663615999999952</v>
      </c>
      <c r="AO72" s="16">
        <f>AO66*AO$14/$E$4-AN72-AM72-AL72-AK72-AJ72-AI72-AH72-AG72</f>
        <v>0.85996339200000027</v>
      </c>
      <c r="AP72" s="16">
        <f>AP66*AP$14/$E$4-AO72-AN72-AM72-AL72-AK72-AJ72-AI72-AH72-AG72</f>
        <v>1.0319560704000008</v>
      </c>
      <c r="AR72" s="185"/>
      <c r="AS72" s="184" t="s">
        <v>35</v>
      </c>
      <c r="AT72" s="15" t="s">
        <v>43</v>
      </c>
      <c r="AU72" s="16">
        <f>AU66*AU$14/$E$4</f>
        <v>0.2</v>
      </c>
      <c r="AV72" s="16">
        <f>AV66*AV$14/$E$4-AU72</f>
        <v>0.24</v>
      </c>
      <c r="AW72" s="16">
        <f>AW66*AW$14/$E$4-AV72-AU72</f>
        <v>0.28799999999999998</v>
      </c>
      <c r="AX72" s="16">
        <f>AX66*AX$14/$E$4-AW72-AV72-AU72</f>
        <v>0.34560000000000007</v>
      </c>
      <c r="AY72" s="16">
        <f>AY66*AY$14/$E$4-AX72-AW72-AV72-AU72</f>
        <v>0.41471999999999992</v>
      </c>
      <c r="AZ72" s="16">
        <f>AZ66*AZ$14/$E$4-AY72-AX72-AW72-AV72-AU72</f>
        <v>0.49766400000000005</v>
      </c>
      <c r="BA72" s="16">
        <f>BA66*BA$14/$E$4-AZ72-AY72-AX72-AW72-AV72-AU72</f>
        <v>0.59719680000000008</v>
      </c>
      <c r="BB72" s="16">
        <f>BB66*BB$14/$E$4-BA72-AZ72-AY72-AX72-AW72-AV72-AU72</f>
        <v>0.71663615999999952</v>
      </c>
      <c r="BC72" s="16">
        <f>BC66*BC$14/$E$4-BB72-BA72-AZ72-AY72-AX72-AW72-AV72-AU72</f>
        <v>0.85996339200000027</v>
      </c>
      <c r="BD72" s="16">
        <f>BD66*BD$14/$E$4-BC72-BB72-BA72-AZ72-AY72-AX72-AW72-AV72-AU72</f>
        <v>1.0319560704000008</v>
      </c>
      <c r="BF72" s="185"/>
      <c r="BG72" s="184" t="s">
        <v>35</v>
      </c>
      <c r="BH72" s="15" t="s">
        <v>43</v>
      </c>
      <c r="BI72" s="16">
        <f>BI66*BI$14/$E$4</f>
        <v>0.2</v>
      </c>
      <c r="BJ72" s="16">
        <f>BJ66*BJ$14/$E$4-BI72</f>
        <v>0.24</v>
      </c>
      <c r="BK72" s="16">
        <f>BK66*BK$14/$E$4-BJ72-BI72</f>
        <v>0.28799999999999998</v>
      </c>
      <c r="BL72" s="16">
        <f>BL66*BL$14/$E$4-BK72-BJ72-BI72</f>
        <v>0.34560000000000007</v>
      </c>
      <c r="BM72" s="16">
        <f>BM66*BM$14/$E$4-BL72-BK72-BJ72-BI72</f>
        <v>0.41471999999999992</v>
      </c>
      <c r="BN72" s="16">
        <f>BN66*BN$14/$E$4-BM72-BL72-BK72-BJ72-BI72</f>
        <v>0.49766400000000005</v>
      </c>
      <c r="BO72" s="16">
        <f>BO66*BO$14/$E$4-BN72-BM72-BL72-BK72-BJ72-BI72</f>
        <v>0.59719680000000008</v>
      </c>
      <c r="BP72" s="16">
        <f>BP66*BP$14/$E$4-BO72-BN72-BM72-BL72-BK72-BJ72-BI72</f>
        <v>0.71663615999999952</v>
      </c>
      <c r="BQ72" s="16">
        <f>BQ66*BQ$14/$E$4-BP72-BO72-BN72-BM72-BL72-BK72-BJ72-BI72</f>
        <v>0.85996339200000027</v>
      </c>
      <c r="BR72" s="16">
        <f>BR66*BR$14/$E$4-BQ72-BP72-BO72-BN72-BM72-BL72-BK72-BJ72-BI72</f>
        <v>1.0319560704000008</v>
      </c>
    </row>
    <row r="73" spans="2:70" ht="14.25" x14ac:dyDescent="0.45">
      <c r="B73" s="185"/>
      <c r="C73" s="186"/>
      <c r="D73" s="15" t="s">
        <v>44</v>
      </c>
      <c r="E73" s="17"/>
      <c r="F73" s="17"/>
      <c r="G73" s="17"/>
      <c r="H73" s="17"/>
      <c r="I73" s="17">
        <f>AVERAGE(E72:I72)</f>
        <v>0.29766400000000004</v>
      </c>
      <c r="J73" s="17"/>
      <c r="K73" s="17"/>
      <c r="L73" s="17"/>
      <c r="M73" s="17"/>
      <c r="N73" s="17">
        <f>AVERAGE(E72:N72)</f>
        <v>0.51917364223999996</v>
      </c>
      <c r="P73" s="185"/>
      <c r="Q73" s="186"/>
      <c r="R73" s="15" t="s">
        <v>44</v>
      </c>
      <c r="S73" s="17"/>
      <c r="T73" s="17"/>
      <c r="U73" s="17"/>
      <c r="V73" s="17"/>
      <c r="W73" s="17">
        <f>AVERAGE(S72:W72)</f>
        <v>0.29766400000000004</v>
      </c>
      <c r="X73" s="17"/>
      <c r="Y73" s="17"/>
      <c r="Z73" s="17"/>
      <c r="AA73" s="17"/>
      <c r="AB73" s="17">
        <f>AVERAGE(S72:AB72)</f>
        <v>0.51917364223999996</v>
      </c>
      <c r="AD73" s="185"/>
      <c r="AE73" s="186"/>
      <c r="AF73" s="15" t="s">
        <v>44</v>
      </c>
      <c r="AG73" s="17"/>
      <c r="AH73" s="17"/>
      <c r="AI73" s="17"/>
      <c r="AJ73" s="17"/>
      <c r="AK73" s="17">
        <f>AVERAGE(AG72:AK72)</f>
        <v>0.29766400000000004</v>
      </c>
      <c r="AL73" s="17"/>
      <c r="AM73" s="17"/>
      <c r="AN73" s="17"/>
      <c r="AO73" s="17"/>
      <c r="AP73" s="17">
        <f>AVERAGE(AG72:AP72)</f>
        <v>0.51917364223999996</v>
      </c>
      <c r="AR73" s="185"/>
      <c r="AS73" s="186"/>
      <c r="AT73" s="15" t="s">
        <v>44</v>
      </c>
      <c r="AU73" s="17"/>
      <c r="AV73" s="17"/>
      <c r="AW73" s="17"/>
      <c r="AX73" s="17"/>
      <c r="AY73" s="17">
        <f>AVERAGE(AU72:AY72)</f>
        <v>0.29766400000000004</v>
      </c>
      <c r="AZ73" s="17"/>
      <c r="BA73" s="17"/>
      <c r="BB73" s="17"/>
      <c r="BC73" s="17"/>
      <c r="BD73" s="17">
        <f>AVERAGE(AU72:BD72)</f>
        <v>0.51917364223999996</v>
      </c>
      <c r="BF73" s="185"/>
      <c r="BG73" s="186"/>
      <c r="BH73" s="15" t="s">
        <v>44</v>
      </c>
      <c r="BI73" s="17"/>
      <c r="BJ73" s="17"/>
      <c r="BK73" s="17"/>
      <c r="BL73" s="17"/>
      <c r="BM73" s="17">
        <f>AVERAGE(BI72:BM72)</f>
        <v>0.29766400000000004</v>
      </c>
      <c r="BN73" s="17"/>
      <c r="BO73" s="17"/>
      <c r="BP73" s="17"/>
      <c r="BQ73" s="17"/>
      <c r="BR73" s="17">
        <f>AVERAGE(BI72:BR72)</f>
        <v>0.51917364223999996</v>
      </c>
    </row>
    <row r="74" spans="2:70" ht="14.25" x14ac:dyDescent="0.45">
      <c r="B74" s="185"/>
      <c r="C74" s="185"/>
      <c r="D74" s="19" t="s">
        <v>45</v>
      </c>
      <c r="E74" s="22">
        <f>E76</f>
        <v>199999.99999999997</v>
      </c>
      <c r="F74" s="22">
        <f>F76-E76</f>
        <v>240000.00000000009</v>
      </c>
      <c r="G74" s="22">
        <f>G76-F76</f>
        <v>287999.99999999994</v>
      </c>
      <c r="H74" s="22">
        <f t="shared" ref="H74:N74" si="185">H76-G76</f>
        <v>345600</v>
      </c>
      <c r="I74" s="22">
        <f t="shared" si="185"/>
        <v>414720</v>
      </c>
      <c r="J74" s="22">
        <f>J76-I76</f>
        <v>497664.00000000047</v>
      </c>
      <c r="K74" s="22">
        <f t="shared" si="185"/>
        <v>597196.79999999981</v>
      </c>
      <c r="L74" s="22">
        <f t="shared" si="185"/>
        <v>716636.15999999968</v>
      </c>
      <c r="M74" s="22">
        <f t="shared" si="185"/>
        <v>859963.39199999999</v>
      </c>
      <c r="N74" s="22">
        <f t="shared" si="185"/>
        <v>1031956.0703999996</v>
      </c>
      <c r="P74" s="185"/>
      <c r="Q74" s="185"/>
      <c r="R74" s="19" t="s">
        <v>45</v>
      </c>
      <c r="S74" s="22">
        <f>S76</f>
        <v>199999.99999999997</v>
      </c>
      <c r="T74" s="22">
        <f>T76-S76</f>
        <v>240000.00000000009</v>
      </c>
      <c r="U74" s="22">
        <f>U76-T76</f>
        <v>287999.99999999994</v>
      </c>
      <c r="V74" s="22">
        <f t="shared" ref="V74:AB74" si="186">V76-U76</f>
        <v>345600</v>
      </c>
      <c r="W74" s="22">
        <f t="shared" si="186"/>
        <v>414720</v>
      </c>
      <c r="X74" s="22">
        <f>X76-W76</f>
        <v>497664.00000000047</v>
      </c>
      <c r="Y74" s="22">
        <f t="shared" si="186"/>
        <v>597196.79999999981</v>
      </c>
      <c r="Z74" s="22">
        <f t="shared" si="186"/>
        <v>716636.15999999968</v>
      </c>
      <c r="AA74" s="22">
        <f t="shared" si="186"/>
        <v>859963.39199999999</v>
      </c>
      <c r="AB74" s="22">
        <f t="shared" si="186"/>
        <v>1031956.0703999996</v>
      </c>
      <c r="AD74" s="185"/>
      <c r="AE74" s="185"/>
      <c r="AF74" s="19" t="s">
        <v>45</v>
      </c>
      <c r="AG74" s="22">
        <f>AG76</f>
        <v>199999.99999999997</v>
      </c>
      <c r="AH74" s="22">
        <f>AH76-AG76</f>
        <v>240000.00000000009</v>
      </c>
      <c r="AI74" s="22">
        <f>AI76-AH76</f>
        <v>287999.99999999994</v>
      </c>
      <c r="AJ74" s="22">
        <f t="shared" ref="AJ74:AP74" si="187">AJ76-AI76</f>
        <v>345600</v>
      </c>
      <c r="AK74" s="22">
        <f t="shared" si="187"/>
        <v>414720</v>
      </c>
      <c r="AL74" s="22">
        <f>AL76-AK76</f>
        <v>497664.00000000047</v>
      </c>
      <c r="AM74" s="22">
        <f t="shared" si="187"/>
        <v>597196.79999999981</v>
      </c>
      <c r="AN74" s="22">
        <f t="shared" si="187"/>
        <v>716636.15999999968</v>
      </c>
      <c r="AO74" s="22">
        <f t="shared" si="187"/>
        <v>859963.39199999999</v>
      </c>
      <c r="AP74" s="22">
        <f t="shared" si="187"/>
        <v>1031956.0703999996</v>
      </c>
      <c r="AR74" s="185"/>
      <c r="AS74" s="185"/>
      <c r="AT74" s="19" t="s">
        <v>45</v>
      </c>
      <c r="AU74" s="22">
        <f>AU76</f>
        <v>199999.99999999997</v>
      </c>
      <c r="AV74" s="22">
        <f>AV76-AU76</f>
        <v>240000.00000000009</v>
      </c>
      <c r="AW74" s="22">
        <f>AW76-AV76</f>
        <v>287999.99999999994</v>
      </c>
      <c r="AX74" s="22">
        <f t="shared" ref="AX74:BD74" si="188">AX76-AW76</f>
        <v>345600</v>
      </c>
      <c r="AY74" s="22">
        <f t="shared" si="188"/>
        <v>414720</v>
      </c>
      <c r="AZ74" s="22">
        <f>AZ76-AY76</f>
        <v>497664.00000000047</v>
      </c>
      <c r="BA74" s="22">
        <f t="shared" si="188"/>
        <v>597196.79999999981</v>
      </c>
      <c r="BB74" s="22">
        <f t="shared" si="188"/>
        <v>716636.15999999968</v>
      </c>
      <c r="BC74" s="22">
        <f t="shared" si="188"/>
        <v>859963.39199999999</v>
      </c>
      <c r="BD74" s="22">
        <f t="shared" si="188"/>
        <v>1031956.0703999996</v>
      </c>
      <c r="BF74" s="185"/>
      <c r="BG74" s="185"/>
      <c r="BH74" s="19" t="s">
        <v>45</v>
      </c>
      <c r="BI74" s="22">
        <f>BI76</f>
        <v>199999.99999999997</v>
      </c>
      <c r="BJ74" s="22">
        <f>BJ76-BI76</f>
        <v>240000.00000000009</v>
      </c>
      <c r="BK74" s="22">
        <f>BK76-BJ76</f>
        <v>287999.99999999994</v>
      </c>
      <c r="BL74" s="22">
        <f t="shared" ref="BL74:BR74" si="189">BL76-BK76</f>
        <v>345600</v>
      </c>
      <c r="BM74" s="22">
        <f t="shared" si="189"/>
        <v>414720</v>
      </c>
      <c r="BN74" s="22">
        <f>BN76-BM76</f>
        <v>497664.00000000047</v>
      </c>
      <c r="BO74" s="22">
        <f t="shared" si="189"/>
        <v>597196.79999999981</v>
      </c>
      <c r="BP74" s="22">
        <f t="shared" si="189"/>
        <v>716636.15999999968</v>
      </c>
      <c r="BQ74" s="22">
        <f t="shared" si="189"/>
        <v>859963.39199999999</v>
      </c>
      <c r="BR74" s="22">
        <f t="shared" si="189"/>
        <v>1031956.0703999996</v>
      </c>
    </row>
    <row r="75" spans="2:70" ht="14.25" x14ac:dyDescent="0.45">
      <c r="B75" s="185"/>
      <c r="C75" s="185"/>
      <c r="D75" s="19" t="s">
        <v>47</v>
      </c>
      <c r="E75" s="22"/>
      <c r="F75" s="22"/>
      <c r="G75" s="22"/>
      <c r="H75" s="22"/>
      <c r="I75" s="22">
        <f>AVERAGE(E74:I74)</f>
        <v>297664</v>
      </c>
      <c r="J75" s="22"/>
      <c r="K75" s="22"/>
      <c r="L75" s="22"/>
      <c r="M75" s="22"/>
      <c r="N75" s="22">
        <f>AVERAGE(E74:N74)</f>
        <v>519173.64223999996</v>
      </c>
      <c r="P75" s="185"/>
      <c r="Q75" s="185"/>
      <c r="R75" s="19" t="s">
        <v>47</v>
      </c>
      <c r="S75" s="22"/>
      <c r="T75" s="22"/>
      <c r="U75" s="22"/>
      <c r="V75" s="22"/>
      <c r="W75" s="22">
        <f>AVERAGE(S74:W74)</f>
        <v>297664</v>
      </c>
      <c r="X75" s="22"/>
      <c r="Y75" s="22"/>
      <c r="Z75" s="22"/>
      <c r="AA75" s="22"/>
      <c r="AB75" s="22">
        <f>AVERAGE(S74:AB74)</f>
        <v>519173.64223999996</v>
      </c>
      <c r="AD75" s="185"/>
      <c r="AE75" s="185"/>
      <c r="AF75" s="19" t="s">
        <v>47</v>
      </c>
      <c r="AG75" s="22"/>
      <c r="AH75" s="22"/>
      <c r="AI75" s="22"/>
      <c r="AJ75" s="22"/>
      <c r="AK75" s="22">
        <f>AVERAGE(AG74:AK74)</f>
        <v>297664</v>
      </c>
      <c r="AL75" s="22"/>
      <c r="AM75" s="22"/>
      <c r="AN75" s="22"/>
      <c r="AO75" s="22"/>
      <c r="AP75" s="22">
        <f>AVERAGE(AG74:AP74)</f>
        <v>519173.64223999996</v>
      </c>
      <c r="AR75" s="185"/>
      <c r="AS75" s="185"/>
      <c r="AT75" s="19" t="s">
        <v>47</v>
      </c>
      <c r="AU75" s="22"/>
      <c r="AV75" s="22"/>
      <c r="AW75" s="22"/>
      <c r="AX75" s="22"/>
      <c r="AY75" s="22">
        <f>AVERAGE(AU74:AY74)</f>
        <v>297664</v>
      </c>
      <c r="AZ75" s="22"/>
      <c r="BA75" s="22"/>
      <c r="BB75" s="22"/>
      <c r="BC75" s="22"/>
      <c r="BD75" s="22">
        <f>AVERAGE(AU74:BD74)</f>
        <v>519173.64223999996</v>
      </c>
      <c r="BF75" s="185"/>
      <c r="BG75" s="185"/>
      <c r="BH75" s="19" t="s">
        <v>47</v>
      </c>
      <c r="BI75" s="22"/>
      <c r="BJ75" s="22"/>
      <c r="BK75" s="22"/>
      <c r="BL75" s="22"/>
      <c r="BM75" s="22">
        <f>AVERAGE(BI74:BM74)</f>
        <v>297664</v>
      </c>
      <c r="BN75" s="22"/>
      <c r="BO75" s="22"/>
      <c r="BP75" s="22"/>
      <c r="BQ75" s="22"/>
      <c r="BR75" s="22">
        <f>AVERAGE(BI74:BR74)</f>
        <v>519173.64223999996</v>
      </c>
    </row>
    <row r="76" spans="2:70" ht="14.25" x14ac:dyDescent="0.45">
      <c r="B76" s="185"/>
      <c r="C76" s="185"/>
      <c r="D76" s="19" t="s">
        <v>46</v>
      </c>
      <c r="E76" s="21">
        <f t="shared" ref="E76:N76" si="190">E68*E$14</f>
        <v>199999.99999999997</v>
      </c>
      <c r="F76" s="21">
        <f t="shared" si="190"/>
        <v>440000.00000000006</v>
      </c>
      <c r="G76" s="21">
        <f>G68*G$14</f>
        <v>728000</v>
      </c>
      <c r="H76" s="21">
        <f>H68*H$14</f>
        <v>1073600</v>
      </c>
      <c r="I76" s="21">
        <f>I68*I$14</f>
        <v>1488320</v>
      </c>
      <c r="J76" s="21">
        <f t="shared" si="190"/>
        <v>1985984.0000000005</v>
      </c>
      <c r="K76" s="21">
        <f t="shared" si="190"/>
        <v>2583180.8000000003</v>
      </c>
      <c r="L76" s="21">
        <f t="shared" si="190"/>
        <v>3299816.96</v>
      </c>
      <c r="M76" s="21">
        <f t="shared" si="190"/>
        <v>4159780.352</v>
      </c>
      <c r="N76" s="21">
        <f t="shared" si="190"/>
        <v>5191736.4223999996</v>
      </c>
      <c r="P76" s="185"/>
      <c r="Q76" s="185"/>
      <c r="R76" s="19" t="s">
        <v>46</v>
      </c>
      <c r="S76" s="21">
        <f t="shared" ref="S76:AB76" si="191">S68*S$14</f>
        <v>199999.99999999997</v>
      </c>
      <c r="T76" s="21">
        <f t="shared" si="191"/>
        <v>440000.00000000006</v>
      </c>
      <c r="U76" s="21">
        <f>U68*U$14</f>
        <v>728000</v>
      </c>
      <c r="V76" s="21">
        <f>V68*V$14</f>
        <v>1073600</v>
      </c>
      <c r="W76" s="21">
        <f>W68*W$14</f>
        <v>1488320</v>
      </c>
      <c r="X76" s="21">
        <f t="shared" si="191"/>
        <v>1985984.0000000005</v>
      </c>
      <c r="Y76" s="21">
        <f t="shared" si="191"/>
        <v>2583180.8000000003</v>
      </c>
      <c r="Z76" s="21">
        <f t="shared" si="191"/>
        <v>3299816.96</v>
      </c>
      <c r="AA76" s="21">
        <f t="shared" si="191"/>
        <v>4159780.352</v>
      </c>
      <c r="AB76" s="21">
        <f t="shared" si="191"/>
        <v>5191736.4223999996</v>
      </c>
      <c r="AD76" s="185"/>
      <c r="AE76" s="185"/>
      <c r="AF76" s="19" t="s">
        <v>46</v>
      </c>
      <c r="AG76" s="21">
        <f t="shared" ref="AG76:AP76" si="192">AG68*AG$14</f>
        <v>199999.99999999997</v>
      </c>
      <c r="AH76" s="21">
        <f t="shared" si="192"/>
        <v>440000.00000000006</v>
      </c>
      <c r="AI76" s="21">
        <f>AI68*AI$14</f>
        <v>728000</v>
      </c>
      <c r="AJ76" s="21">
        <f>AJ68*AJ$14</f>
        <v>1073600</v>
      </c>
      <c r="AK76" s="21">
        <f>AK68*AK$14</f>
        <v>1488320</v>
      </c>
      <c r="AL76" s="21">
        <f t="shared" si="192"/>
        <v>1985984.0000000005</v>
      </c>
      <c r="AM76" s="21">
        <f t="shared" si="192"/>
        <v>2583180.8000000003</v>
      </c>
      <c r="AN76" s="21">
        <f t="shared" si="192"/>
        <v>3299816.96</v>
      </c>
      <c r="AO76" s="21">
        <f t="shared" si="192"/>
        <v>4159780.352</v>
      </c>
      <c r="AP76" s="21">
        <f t="shared" si="192"/>
        <v>5191736.4223999996</v>
      </c>
      <c r="AR76" s="185"/>
      <c r="AS76" s="185"/>
      <c r="AT76" s="19" t="s">
        <v>46</v>
      </c>
      <c r="AU76" s="21">
        <f t="shared" ref="AU76:BD76" si="193">AU68*AU$14</f>
        <v>199999.99999999997</v>
      </c>
      <c r="AV76" s="21">
        <f t="shared" si="193"/>
        <v>440000.00000000006</v>
      </c>
      <c r="AW76" s="21">
        <f>AW68*AW$14</f>
        <v>728000</v>
      </c>
      <c r="AX76" s="21">
        <f>AX68*AX$14</f>
        <v>1073600</v>
      </c>
      <c r="AY76" s="21">
        <f>AY68*AY$14</f>
        <v>1488320</v>
      </c>
      <c r="AZ76" s="21">
        <f t="shared" si="193"/>
        <v>1985984.0000000005</v>
      </c>
      <c r="BA76" s="21">
        <f t="shared" si="193"/>
        <v>2583180.8000000003</v>
      </c>
      <c r="BB76" s="21">
        <f t="shared" si="193"/>
        <v>3299816.96</v>
      </c>
      <c r="BC76" s="21">
        <f t="shared" si="193"/>
        <v>4159780.352</v>
      </c>
      <c r="BD76" s="21">
        <f t="shared" si="193"/>
        <v>5191736.4223999996</v>
      </c>
      <c r="BF76" s="185"/>
      <c r="BG76" s="185"/>
      <c r="BH76" s="19" t="s">
        <v>46</v>
      </c>
      <c r="BI76" s="21">
        <f t="shared" ref="BI76:BR76" si="194">BI68*BI$14</f>
        <v>199999.99999999997</v>
      </c>
      <c r="BJ76" s="21">
        <f t="shared" si="194"/>
        <v>440000.00000000006</v>
      </c>
      <c r="BK76" s="21">
        <f>BK68*BK$14</f>
        <v>728000</v>
      </c>
      <c r="BL76" s="21">
        <f>BL68*BL$14</f>
        <v>1073600</v>
      </c>
      <c r="BM76" s="21">
        <f>BM68*BM$14</f>
        <v>1488320</v>
      </c>
      <c r="BN76" s="21">
        <f t="shared" si="194"/>
        <v>1985984.0000000005</v>
      </c>
      <c r="BO76" s="21">
        <f t="shared" si="194"/>
        <v>2583180.8000000003</v>
      </c>
      <c r="BP76" s="21">
        <f t="shared" si="194"/>
        <v>3299816.96</v>
      </c>
      <c r="BQ76" s="21">
        <f t="shared" si="194"/>
        <v>4159780.352</v>
      </c>
      <c r="BR76" s="21">
        <f t="shared" si="194"/>
        <v>5191736.4223999996</v>
      </c>
    </row>
    <row r="77" spans="2:70" ht="14.25" x14ac:dyDescent="0.45">
      <c r="B77" s="185" t="s">
        <v>17</v>
      </c>
      <c r="C77" s="186" t="s">
        <v>32</v>
      </c>
      <c r="D77" s="15" t="s">
        <v>43</v>
      </c>
      <c r="E77" s="16">
        <f>E$24</f>
        <v>1.8333333333333333E-2</v>
      </c>
      <c r="F77" s="16">
        <f t="shared" ref="F77:N77" si="195">F$24</f>
        <v>1.6944444444444443E-2</v>
      </c>
      <c r="G77" s="16">
        <f t="shared" si="195"/>
        <v>1.5787037037037037E-2</v>
      </c>
      <c r="H77" s="16">
        <f t="shared" si="195"/>
        <v>1.482253086419753E-2</v>
      </c>
      <c r="I77" s="16">
        <f t="shared" si="195"/>
        <v>1.4018775720164609E-2</v>
      </c>
      <c r="J77" s="16">
        <f t="shared" si="195"/>
        <v>1.334897976680384E-2</v>
      </c>
      <c r="K77" s="16">
        <f t="shared" si="195"/>
        <v>1.2790816472336534E-2</v>
      </c>
      <c r="L77" s="16">
        <f t="shared" si="195"/>
        <v>1.2325680393613779E-2</v>
      </c>
      <c r="M77" s="16">
        <f t="shared" si="195"/>
        <v>1.193806699467815E-2</v>
      </c>
      <c r="N77" s="16">
        <f t="shared" si="195"/>
        <v>1.1615055828898458E-2</v>
      </c>
      <c r="P77" s="185" t="s">
        <v>17</v>
      </c>
      <c r="Q77" s="186" t="s">
        <v>32</v>
      </c>
      <c r="R77" s="15" t="s">
        <v>43</v>
      </c>
      <c r="S77" s="16">
        <f>S$24</f>
        <v>1.8333333333333333E-2</v>
      </c>
      <c r="T77" s="16">
        <f t="shared" ref="T77:AB77" si="196">T$24</f>
        <v>1.6944444444444443E-2</v>
      </c>
      <c r="U77" s="16">
        <f t="shared" si="196"/>
        <v>1.5787037037037037E-2</v>
      </c>
      <c r="V77" s="16">
        <f t="shared" si="196"/>
        <v>1.482253086419753E-2</v>
      </c>
      <c r="W77" s="16">
        <f t="shared" si="196"/>
        <v>1.4018775720164609E-2</v>
      </c>
      <c r="X77" s="16">
        <f t="shared" si="196"/>
        <v>1.334897976680384E-2</v>
      </c>
      <c r="Y77" s="16">
        <f t="shared" si="196"/>
        <v>1.2790816472336534E-2</v>
      </c>
      <c r="Z77" s="16">
        <f t="shared" si="196"/>
        <v>1.2325680393613779E-2</v>
      </c>
      <c r="AA77" s="16">
        <f t="shared" si="196"/>
        <v>1.193806699467815E-2</v>
      </c>
      <c r="AB77" s="16">
        <f t="shared" si="196"/>
        <v>1.1615055828898458E-2</v>
      </c>
      <c r="AD77" s="185" t="s">
        <v>17</v>
      </c>
      <c r="AE77" s="186" t="s">
        <v>32</v>
      </c>
      <c r="AF77" s="15" t="s">
        <v>43</v>
      </c>
      <c r="AG77" s="16">
        <f>AG$24</f>
        <v>1.8333333333333333E-2</v>
      </c>
      <c r="AH77" s="16">
        <f t="shared" ref="AH77:AP77" si="197">AH$24</f>
        <v>1.6944444444444443E-2</v>
      </c>
      <c r="AI77" s="16">
        <f t="shared" si="197"/>
        <v>1.5787037037037037E-2</v>
      </c>
      <c r="AJ77" s="16">
        <f t="shared" si="197"/>
        <v>1.482253086419753E-2</v>
      </c>
      <c r="AK77" s="16">
        <f t="shared" si="197"/>
        <v>1.4018775720164609E-2</v>
      </c>
      <c r="AL77" s="16">
        <f t="shared" si="197"/>
        <v>1.334897976680384E-2</v>
      </c>
      <c r="AM77" s="16">
        <f t="shared" si="197"/>
        <v>1.2790816472336534E-2</v>
      </c>
      <c r="AN77" s="16">
        <f t="shared" si="197"/>
        <v>1.2325680393613779E-2</v>
      </c>
      <c r="AO77" s="16">
        <f t="shared" si="197"/>
        <v>1.193806699467815E-2</v>
      </c>
      <c r="AP77" s="16">
        <f t="shared" si="197"/>
        <v>1.1615055828898458E-2</v>
      </c>
      <c r="AR77" s="185" t="s">
        <v>17</v>
      </c>
      <c r="AS77" s="186" t="s">
        <v>32</v>
      </c>
      <c r="AT77" s="15" t="s">
        <v>43</v>
      </c>
      <c r="AU77" s="16">
        <f>AU$24</f>
        <v>1.8333333333333333E-2</v>
      </c>
      <c r="AV77" s="16">
        <f t="shared" ref="AV77:BD77" si="198">AV$24</f>
        <v>1.6944444444444443E-2</v>
      </c>
      <c r="AW77" s="16">
        <f t="shared" si="198"/>
        <v>1.5787037037037037E-2</v>
      </c>
      <c r="AX77" s="16">
        <f t="shared" si="198"/>
        <v>1.482253086419753E-2</v>
      </c>
      <c r="AY77" s="16">
        <f t="shared" si="198"/>
        <v>1.4018775720164609E-2</v>
      </c>
      <c r="AZ77" s="16">
        <f t="shared" si="198"/>
        <v>1.334897976680384E-2</v>
      </c>
      <c r="BA77" s="16">
        <f t="shared" si="198"/>
        <v>1.2790816472336534E-2</v>
      </c>
      <c r="BB77" s="16">
        <f t="shared" si="198"/>
        <v>1.2325680393613779E-2</v>
      </c>
      <c r="BC77" s="16">
        <f t="shared" si="198"/>
        <v>1.193806699467815E-2</v>
      </c>
      <c r="BD77" s="16">
        <f t="shared" si="198"/>
        <v>1.1615055828898458E-2</v>
      </c>
      <c r="BF77" s="185" t="s">
        <v>17</v>
      </c>
      <c r="BG77" s="186" t="s">
        <v>32</v>
      </c>
      <c r="BH77" s="15" t="s">
        <v>43</v>
      </c>
      <c r="BI77" s="16">
        <f>BI$24</f>
        <v>1.8333333333333333E-2</v>
      </c>
      <c r="BJ77" s="16">
        <f t="shared" ref="BJ77:BR77" si="199">BJ$24</f>
        <v>1.6944444444444443E-2</v>
      </c>
      <c r="BK77" s="16">
        <f t="shared" si="199"/>
        <v>1.5787037037037037E-2</v>
      </c>
      <c r="BL77" s="16">
        <f t="shared" si="199"/>
        <v>1.482253086419753E-2</v>
      </c>
      <c r="BM77" s="16">
        <f t="shared" si="199"/>
        <v>1.4018775720164609E-2</v>
      </c>
      <c r="BN77" s="16">
        <f t="shared" si="199"/>
        <v>1.334897976680384E-2</v>
      </c>
      <c r="BO77" s="16">
        <f t="shared" si="199"/>
        <v>1.2790816472336534E-2</v>
      </c>
      <c r="BP77" s="16">
        <f t="shared" si="199"/>
        <v>1.2325680393613779E-2</v>
      </c>
      <c r="BQ77" s="16">
        <f t="shared" si="199"/>
        <v>1.193806699467815E-2</v>
      </c>
      <c r="BR77" s="16">
        <f t="shared" si="199"/>
        <v>1.1615055828898458E-2</v>
      </c>
    </row>
    <row r="78" spans="2:70" ht="14.25" x14ac:dyDescent="0.45">
      <c r="B78" s="185"/>
      <c r="C78" s="186"/>
      <c r="D78" s="15" t="s">
        <v>44</v>
      </c>
      <c r="E78" s="16"/>
      <c r="F78" s="16"/>
      <c r="G78" s="16"/>
      <c r="H78" s="16"/>
      <c r="I78" s="82">
        <f>AVERAGE(E77:I77)</f>
        <v>1.598122427983539E-2</v>
      </c>
      <c r="J78" s="17"/>
      <c r="K78" s="17"/>
      <c r="L78" s="17"/>
      <c r="M78" s="17"/>
      <c r="N78" s="17">
        <f>AVERAGE(E77:N77)</f>
        <v>1.4192472085550772E-2</v>
      </c>
      <c r="P78" s="185"/>
      <c r="Q78" s="186"/>
      <c r="R78" s="15" t="s">
        <v>44</v>
      </c>
      <c r="S78" s="16"/>
      <c r="T78" s="16"/>
      <c r="U78" s="16"/>
      <c r="V78" s="16"/>
      <c r="W78" s="82">
        <f>AVERAGE(S77:W77)</f>
        <v>1.598122427983539E-2</v>
      </c>
      <c r="X78" s="17"/>
      <c r="Y78" s="17"/>
      <c r="Z78" s="17"/>
      <c r="AA78" s="17"/>
      <c r="AB78" s="17">
        <f>AVERAGE(S77:AB77)</f>
        <v>1.4192472085550772E-2</v>
      </c>
      <c r="AD78" s="185"/>
      <c r="AE78" s="186"/>
      <c r="AF78" s="15" t="s">
        <v>44</v>
      </c>
      <c r="AG78" s="16"/>
      <c r="AH78" s="16"/>
      <c r="AI78" s="16"/>
      <c r="AJ78" s="16"/>
      <c r="AK78" s="82">
        <f>AVERAGE(AG77:AK77)</f>
        <v>1.598122427983539E-2</v>
      </c>
      <c r="AL78" s="17"/>
      <c r="AM78" s="17"/>
      <c r="AN78" s="17"/>
      <c r="AO78" s="17"/>
      <c r="AP78" s="17">
        <f>AVERAGE(AG77:AP77)</f>
        <v>1.4192472085550772E-2</v>
      </c>
      <c r="AR78" s="185"/>
      <c r="AS78" s="186"/>
      <c r="AT78" s="15" t="s">
        <v>44</v>
      </c>
      <c r="AU78" s="16"/>
      <c r="AV78" s="16"/>
      <c r="AW78" s="16"/>
      <c r="AX78" s="16"/>
      <c r="AY78" s="82">
        <f>AVERAGE(AU77:AY77)</f>
        <v>1.598122427983539E-2</v>
      </c>
      <c r="AZ78" s="17"/>
      <c r="BA78" s="17"/>
      <c r="BB78" s="17"/>
      <c r="BC78" s="17"/>
      <c r="BD78" s="17">
        <f>AVERAGE(AU77:BD77)</f>
        <v>1.4192472085550772E-2</v>
      </c>
      <c r="BF78" s="185"/>
      <c r="BG78" s="186"/>
      <c r="BH78" s="15" t="s">
        <v>44</v>
      </c>
      <c r="BI78" s="16"/>
      <c r="BJ78" s="16"/>
      <c r="BK78" s="16"/>
      <c r="BL78" s="16"/>
      <c r="BM78" s="82">
        <f>AVERAGE(BI77:BM77)</f>
        <v>1.598122427983539E-2</v>
      </c>
      <c r="BN78" s="17"/>
      <c r="BO78" s="17"/>
      <c r="BP78" s="17"/>
      <c r="BQ78" s="17"/>
      <c r="BR78" s="17">
        <f>AVERAGE(BI77:BR77)</f>
        <v>1.4192472085550772E-2</v>
      </c>
    </row>
    <row r="79" spans="2:70" ht="14.25" x14ac:dyDescent="0.45">
      <c r="B79" s="185"/>
      <c r="C79" s="186"/>
      <c r="D79" s="15" t="s">
        <v>42</v>
      </c>
      <c r="E79" s="16">
        <f t="shared" ref="E79:N79" si="200">E$26</f>
        <v>1.8333333333333333E-2</v>
      </c>
      <c r="F79" s="16">
        <f t="shared" si="200"/>
        <v>3.5277777777777776E-2</v>
      </c>
      <c r="G79" s="16">
        <f t="shared" si="200"/>
        <v>5.1064814814814813E-2</v>
      </c>
      <c r="H79" s="16">
        <f t="shared" si="200"/>
        <v>6.5887345679012346E-2</v>
      </c>
      <c r="I79" s="16">
        <f t="shared" si="200"/>
        <v>7.9906121399176952E-2</v>
      </c>
      <c r="J79" s="16">
        <f t="shared" si="200"/>
        <v>9.3255101165980792E-2</v>
      </c>
      <c r="K79" s="16">
        <f t="shared" si="200"/>
        <v>0.10604591763831733</v>
      </c>
      <c r="L79" s="16">
        <f t="shared" si="200"/>
        <v>0.11837159803193112</v>
      </c>
      <c r="M79" s="16">
        <f t="shared" si="200"/>
        <v>0.13030966502660926</v>
      </c>
      <c r="N79" s="16">
        <f t="shared" si="200"/>
        <v>0.14192472085550772</v>
      </c>
      <c r="P79" s="185"/>
      <c r="Q79" s="186"/>
      <c r="R79" s="15" t="s">
        <v>42</v>
      </c>
      <c r="S79" s="16">
        <f t="shared" ref="S79:AB79" si="201">S$26</f>
        <v>1.8333333333333333E-2</v>
      </c>
      <c r="T79" s="16">
        <f t="shared" si="201"/>
        <v>3.5277777777777776E-2</v>
      </c>
      <c r="U79" s="16">
        <f t="shared" si="201"/>
        <v>5.1064814814814813E-2</v>
      </c>
      <c r="V79" s="16">
        <f t="shared" si="201"/>
        <v>6.5887345679012346E-2</v>
      </c>
      <c r="W79" s="16">
        <f t="shared" si="201"/>
        <v>7.9906121399176952E-2</v>
      </c>
      <c r="X79" s="16">
        <f t="shared" si="201"/>
        <v>9.3255101165980792E-2</v>
      </c>
      <c r="Y79" s="16">
        <f t="shared" si="201"/>
        <v>0.10604591763831733</v>
      </c>
      <c r="Z79" s="16">
        <f t="shared" si="201"/>
        <v>0.11837159803193112</v>
      </c>
      <c r="AA79" s="16">
        <f t="shared" si="201"/>
        <v>0.13030966502660926</v>
      </c>
      <c r="AB79" s="16">
        <f t="shared" si="201"/>
        <v>0.14192472085550772</v>
      </c>
      <c r="AD79" s="185"/>
      <c r="AE79" s="186"/>
      <c r="AF79" s="15" t="s">
        <v>42</v>
      </c>
      <c r="AG79" s="16">
        <f t="shared" ref="AG79:AP79" si="202">AG$26</f>
        <v>1.8333333333333333E-2</v>
      </c>
      <c r="AH79" s="16">
        <f t="shared" si="202"/>
        <v>3.5277777777777776E-2</v>
      </c>
      <c r="AI79" s="16">
        <f t="shared" si="202"/>
        <v>5.1064814814814813E-2</v>
      </c>
      <c r="AJ79" s="16">
        <f t="shared" si="202"/>
        <v>6.5887345679012346E-2</v>
      </c>
      <c r="AK79" s="16">
        <f t="shared" si="202"/>
        <v>7.9906121399176952E-2</v>
      </c>
      <c r="AL79" s="16">
        <f t="shared" si="202"/>
        <v>9.3255101165980792E-2</v>
      </c>
      <c r="AM79" s="16">
        <f t="shared" si="202"/>
        <v>0.10604591763831733</v>
      </c>
      <c r="AN79" s="16">
        <f t="shared" si="202"/>
        <v>0.11837159803193112</v>
      </c>
      <c r="AO79" s="16">
        <f t="shared" si="202"/>
        <v>0.13030966502660926</v>
      </c>
      <c r="AP79" s="16">
        <f t="shared" si="202"/>
        <v>0.14192472085550772</v>
      </c>
      <c r="AR79" s="185"/>
      <c r="AS79" s="186"/>
      <c r="AT79" s="15" t="s">
        <v>42</v>
      </c>
      <c r="AU79" s="16">
        <f t="shared" ref="AU79:BD79" si="203">AU$26</f>
        <v>1.8333333333333333E-2</v>
      </c>
      <c r="AV79" s="16">
        <f t="shared" si="203"/>
        <v>3.5277777777777776E-2</v>
      </c>
      <c r="AW79" s="16">
        <f t="shared" si="203"/>
        <v>5.1064814814814813E-2</v>
      </c>
      <c r="AX79" s="16">
        <f t="shared" si="203"/>
        <v>6.5887345679012346E-2</v>
      </c>
      <c r="AY79" s="16">
        <f t="shared" si="203"/>
        <v>7.9906121399176952E-2</v>
      </c>
      <c r="AZ79" s="16">
        <f t="shared" si="203"/>
        <v>9.3255101165980792E-2</v>
      </c>
      <c r="BA79" s="16">
        <f t="shared" si="203"/>
        <v>0.10604591763831733</v>
      </c>
      <c r="BB79" s="16">
        <f t="shared" si="203"/>
        <v>0.11837159803193112</v>
      </c>
      <c r="BC79" s="16">
        <f t="shared" si="203"/>
        <v>0.13030966502660926</v>
      </c>
      <c r="BD79" s="16">
        <f t="shared" si="203"/>
        <v>0.14192472085550772</v>
      </c>
      <c r="BF79" s="185"/>
      <c r="BG79" s="186"/>
      <c r="BH79" s="15" t="s">
        <v>42</v>
      </c>
      <c r="BI79" s="16">
        <f t="shared" ref="BI79:BR79" si="204">BI$26</f>
        <v>1.8333333333333333E-2</v>
      </c>
      <c r="BJ79" s="16">
        <f t="shared" si="204"/>
        <v>3.5277777777777776E-2</v>
      </c>
      <c r="BK79" s="16">
        <f t="shared" si="204"/>
        <v>5.1064814814814813E-2</v>
      </c>
      <c r="BL79" s="16">
        <f t="shared" si="204"/>
        <v>6.5887345679012346E-2</v>
      </c>
      <c r="BM79" s="16">
        <f t="shared" si="204"/>
        <v>7.9906121399176952E-2</v>
      </c>
      <c r="BN79" s="16">
        <f t="shared" si="204"/>
        <v>9.3255101165980792E-2</v>
      </c>
      <c r="BO79" s="16">
        <f t="shared" si="204"/>
        <v>0.10604591763831733</v>
      </c>
      <c r="BP79" s="16">
        <f t="shared" si="204"/>
        <v>0.11837159803193112</v>
      </c>
      <c r="BQ79" s="16">
        <f t="shared" si="204"/>
        <v>0.13030966502660926</v>
      </c>
      <c r="BR79" s="16">
        <f t="shared" si="204"/>
        <v>0.14192472085550772</v>
      </c>
    </row>
    <row r="80" spans="2:70" ht="14.25" x14ac:dyDescent="0.45">
      <c r="B80" s="185"/>
      <c r="C80" s="185"/>
      <c r="D80" s="19" t="s">
        <v>45</v>
      </c>
      <c r="E80" s="20">
        <f t="shared" ref="E80:N80" si="205">10*E77</f>
        <v>0.18333333333333335</v>
      </c>
      <c r="F80" s="20">
        <f t="shared" si="205"/>
        <v>0.16944444444444443</v>
      </c>
      <c r="G80" s="20">
        <f t="shared" si="205"/>
        <v>0.15787037037037038</v>
      </c>
      <c r="H80" s="20">
        <f t="shared" si="205"/>
        <v>0.14822530864197531</v>
      </c>
      <c r="I80" s="20">
        <f t="shared" si="205"/>
        <v>0.14018775720164608</v>
      </c>
      <c r="J80" s="20">
        <f t="shared" si="205"/>
        <v>0.1334897976680384</v>
      </c>
      <c r="K80" s="20">
        <f t="shared" si="205"/>
        <v>0.12790816472336536</v>
      </c>
      <c r="L80" s="20">
        <f t="shared" si="205"/>
        <v>0.12325680393613779</v>
      </c>
      <c r="M80" s="20">
        <f t="shared" si="205"/>
        <v>0.1193806699467815</v>
      </c>
      <c r="N80" s="20">
        <f t="shared" si="205"/>
        <v>0.11615055828898457</v>
      </c>
      <c r="P80" s="185"/>
      <c r="Q80" s="185"/>
      <c r="R80" s="19" t="s">
        <v>45</v>
      </c>
      <c r="S80" s="20">
        <f t="shared" ref="S80:AB80" si="206">10*S77</f>
        <v>0.18333333333333335</v>
      </c>
      <c r="T80" s="20">
        <f t="shared" si="206"/>
        <v>0.16944444444444443</v>
      </c>
      <c r="U80" s="20">
        <f t="shared" si="206"/>
        <v>0.15787037037037038</v>
      </c>
      <c r="V80" s="20">
        <f t="shared" si="206"/>
        <v>0.14822530864197531</v>
      </c>
      <c r="W80" s="20">
        <f t="shared" si="206"/>
        <v>0.14018775720164608</v>
      </c>
      <c r="X80" s="20">
        <f t="shared" si="206"/>
        <v>0.1334897976680384</v>
      </c>
      <c r="Y80" s="20">
        <f t="shared" si="206"/>
        <v>0.12790816472336536</v>
      </c>
      <c r="Z80" s="20">
        <f t="shared" si="206"/>
        <v>0.12325680393613779</v>
      </c>
      <c r="AA80" s="20">
        <f t="shared" si="206"/>
        <v>0.1193806699467815</v>
      </c>
      <c r="AB80" s="20">
        <f t="shared" si="206"/>
        <v>0.11615055828898457</v>
      </c>
      <c r="AD80" s="185"/>
      <c r="AE80" s="185"/>
      <c r="AF80" s="19" t="s">
        <v>45</v>
      </c>
      <c r="AG80" s="20">
        <f t="shared" ref="AG80:AP80" si="207">10*AG77</f>
        <v>0.18333333333333335</v>
      </c>
      <c r="AH80" s="20">
        <f t="shared" si="207"/>
        <v>0.16944444444444443</v>
      </c>
      <c r="AI80" s="20">
        <f t="shared" si="207"/>
        <v>0.15787037037037038</v>
      </c>
      <c r="AJ80" s="20">
        <f t="shared" si="207"/>
        <v>0.14822530864197531</v>
      </c>
      <c r="AK80" s="20">
        <f t="shared" si="207"/>
        <v>0.14018775720164608</v>
      </c>
      <c r="AL80" s="20">
        <f t="shared" si="207"/>
        <v>0.1334897976680384</v>
      </c>
      <c r="AM80" s="20">
        <f t="shared" si="207"/>
        <v>0.12790816472336536</v>
      </c>
      <c r="AN80" s="20">
        <f t="shared" si="207"/>
        <v>0.12325680393613779</v>
      </c>
      <c r="AO80" s="20">
        <f t="shared" si="207"/>
        <v>0.1193806699467815</v>
      </c>
      <c r="AP80" s="20">
        <f t="shared" si="207"/>
        <v>0.11615055828898457</v>
      </c>
      <c r="AR80" s="185"/>
      <c r="AS80" s="185"/>
      <c r="AT80" s="19" t="s">
        <v>45</v>
      </c>
      <c r="AU80" s="20">
        <f t="shared" ref="AU80:BD80" si="208">10*AU77</f>
        <v>0.18333333333333335</v>
      </c>
      <c r="AV80" s="20">
        <f t="shared" si="208"/>
        <v>0.16944444444444443</v>
      </c>
      <c r="AW80" s="20">
        <f t="shared" si="208"/>
        <v>0.15787037037037038</v>
      </c>
      <c r="AX80" s="20">
        <f t="shared" si="208"/>
        <v>0.14822530864197531</v>
      </c>
      <c r="AY80" s="20">
        <f t="shared" si="208"/>
        <v>0.14018775720164608</v>
      </c>
      <c r="AZ80" s="20">
        <f t="shared" si="208"/>
        <v>0.1334897976680384</v>
      </c>
      <c r="BA80" s="20">
        <f t="shared" si="208"/>
        <v>0.12790816472336536</v>
      </c>
      <c r="BB80" s="20">
        <f t="shared" si="208"/>
        <v>0.12325680393613779</v>
      </c>
      <c r="BC80" s="20">
        <f t="shared" si="208"/>
        <v>0.1193806699467815</v>
      </c>
      <c r="BD80" s="20">
        <f t="shared" si="208"/>
        <v>0.11615055828898457</v>
      </c>
      <c r="BF80" s="185"/>
      <c r="BG80" s="185"/>
      <c r="BH80" s="19" t="s">
        <v>45</v>
      </c>
      <c r="BI80" s="20">
        <f t="shared" ref="BI80:BR80" si="209">10*BI77</f>
        <v>0.18333333333333335</v>
      </c>
      <c r="BJ80" s="20">
        <f t="shared" si="209"/>
        <v>0.16944444444444443</v>
      </c>
      <c r="BK80" s="20">
        <f t="shared" si="209"/>
        <v>0.15787037037037038</v>
      </c>
      <c r="BL80" s="20">
        <f t="shared" si="209"/>
        <v>0.14822530864197531</v>
      </c>
      <c r="BM80" s="20">
        <f t="shared" si="209"/>
        <v>0.14018775720164608</v>
      </c>
      <c r="BN80" s="20">
        <f t="shared" si="209"/>
        <v>0.1334897976680384</v>
      </c>
      <c r="BO80" s="20">
        <f t="shared" si="209"/>
        <v>0.12790816472336536</v>
      </c>
      <c r="BP80" s="20">
        <f t="shared" si="209"/>
        <v>0.12325680393613779</v>
      </c>
      <c r="BQ80" s="20">
        <f t="shared" si="209"/>
        <v>0.1193806699467815</v>
      </c>
      <c r="BR80" s="20">
        <f t="shared" si="209"/>
        <v>0.11615055828898457</v>
      </c>
    </row>
    <row r="81" spans="2:70" ht="14.25" x14ac:dyDescent="0.45">
      <c r="B81" s="185"/>
      <c r="C81" s="185"/>
      <c r="D81" s="19" t="s">
        <v>46</v>
      </c>
      <c r="E81" s="20">
        <f>10*E79</f>
        <v>0.18333333333333335</v>
      </c>
      <c r="F81" s="20">
        <f t="shared" ref="F81:N81" si="210">10*F79</f>
        <v>0.35277777777777775</v>
      </c>
      <c r="G81" s="20">
        <f t="shared" si="210"/>
        <v>0.51064814814814818</v>
      </c>
      <c r="H81" s="20">
        <f t="shared" si="210"/>
        <v>0.65887345679012344</v>
      </c>
      <c r="I81" s="20">
        <f t="shared" si="210"/>
        <v>0.79906121399176955</v>
      </c>
      <c r="J81" s="20">
        <f t="shared" si="210"/>
        <v>0.93255101165980792</v>
      </c>
      <c r="K81" s="20">
        <f t="shared" si="210"/>
        <v>1.0604591763831732</v>
      </c>
      <c r="L81" s="20">
        <f t="shared" si="210"/>
        <v>1.1837159803193111</v>
      </c>
      <c r="M81" s="20">
        <f t="shared" si="210"/>
        <v>1.3030966502660926</v>
      </c>
      <c r="N81" s="20">
        <f t="shared" si="210"/>
        <v>1.4192472085550771</v>
      </c>
      <c r="P81" s="185"/>
      <c r="Q81" s="185"/>
      <c r="R81" s="19" t="s">
        <v>46</v>
      </c>
      <c r="S81" s="20">
        <f>10*S79</f>
        <v>0.18333333333333335</v>
      </c>
      <c r="T81" s="20">
        <f t="shared" ref="T81:AB81" si="211">10*T79</f>
        <v>0.35277777777777775</v>
      </c>
      <c r="U81" s="20">
        <f t="shared" si="211"/>
        <v>0.51064814814814818</v>
      </c>
      <c r="V81" s="20">
        <f t="shared" si="211"/>
        <v>0.65887345679012344</v>
      </c>
      <c r="W81" s="20">
        <f t="shared" si="211"/>
        <v>0.79906121399176955</v>
      </c>
      <c r="X81" s="20">
        <f t="shared" si="211"/>
        <v>0.93255101165980792</v>
      </c>
      <c r="Y81" s="20">
        <f t="shared" si="211"/>
        <v>1.0604591763831732</v>
      </c>
      <c r="Z81" s="20">
        <f t="shared" si="211"/>
        <v>1.1837159803193111</v>
      </c>
      <c r="AA81" s="20">
        <f t="shared" si="211"/>
        <v>1.3030966502660926</v>
      </c>
      <c r="AB81" s="20">
        <f t="shared" si="211"/>
        <v>1.4192472085550771</v>
      </c>
      <c r="AD81" s="185"/>
      <c r="AE81" s="185"/>
      <c r="AF81" s="19" t="s">
        <v>46</v>
      </c>
      <c r="AG81" s="20">
        <f>10*AG79</f>
        <v>0.18333333333333335</v>
      </c>
      <c r="AH81" s="20">
        <f t="shared" ref="AH81:AP81" si="212">10*AH79</f>
        <v>0.35277777777777775</v>
      </c>
      <c r="AI81" s="20">
        <f t="shared" si="212"/>
        <v>0.51064814814814818</v>
      </c>
      <c r="AJ81" s="20">
        <f t="shared" si="212"/>
        <v>0.65887345679012344</v>
      </c>
      <c r="AK81" s="20">
        <f t="shared" si="212"/>
        <v>0.79906121399176955</v>
      </c>
      <c r="AL81" s="20">
        <f t="shared" si="212"/>
        <v>0.93255101165980792</v>
      </c>
      <c r="AM81" s="20">
        <f t="shared" si="212"/>
        <v>1.0604591763831732</v>
      </c>
      <c r="AN81" s="20">
        <f t="shared" si="212"/>
        <v>1.1837159803193111</v>
      </c>
      <c r="AO81" s="20">
        <f t="shared" si="212"/>
        <v>1.3030966502660926</v>
      </c>
      <c r="AP81" s="20">
        <f t="shared" si="212"/>
        <v>1.4192472085550771</v>
      </c>
      <c r="AR81" s="185"/>
      <c r="AS81" s="185"/>
      <c r="AT81" s="19" t="s">
        <v>46</v>
      </c>
      <c r="AU81" s="20">
        <f>10*AU79</f>
        <v>0.18333333333333335</v>
      </c>
      <c r="AV81" s="20">
        <f t="shared" ref="AV81:BD81" si="213">10*AV79</f>
        <v>0.35277777777777775</v>
      </c>
      <c r="AW81" s="20">
        <f t="shared" si="213"/>
        <v>0.51064814814814818</v>
      </c>
      <c r="AX81" s="20">
        <f t="shared" si="213"/>
        <v>0.65887345679012344</v>
      </c>
      <c r="AY81" s="20">
        <f t="shared" si="213"/>
        <v>0.79906121399176955</v>
      </c>
      <c r="AZ81" s="20">
        <f t="shared" si="213"/>
        <v>0.93255101165980792</v>
      </c>
      <c r="BA81" s="20">
        <f t="shared" si="213"/>
        <v>1.0604591763831732</v>
      </c>
      <c r="BB81" s="20">
        <f t="shared" si="213"/>
        <v>1.1837159803193111</v>
      </c>
      <c r="BC81" s="20">
        <f t="shared" si="213"/>
        <v>1.3030966502660926</v>
      </c>
      <c r="BD81" s="20">
        <f t="shared" si="213"/>
        <v>1.4192472085550771</v>
      </c>
      <c r="BF81" s="185"/>
      <c r="BG81" s="185"/>
      <c r="BH81" s="19" t="s">
        <v>46</v>
      </c>
      <c r="BI81" s="20">
        <f>10*BI79</f>
        <v>0.18333333333333335</v>
      </c>
      <c r="BJ81" s="20">
        <f t="shared" ref="BJ81:BR81" si="214">10*BJ79</f>
        <v>0.35277777777777775</v>
      </c>
      <c r="BK81" s="20">
        <f t="shared" si="214"/>
        <v>0.51064814814814818</v>
      </c>
      <c r="BL81" s="20">
        <f t="shared" si="214"/>
        <v>0.65887345679012344</v>
      </c>
      <c r="BM81" s="20">
        <f t="shared" si="214"/>
        <v>0.79906121399176955</v>
      </c>
      <c r="BN81" s="20">
        <f t="shared" si="214"/>
        <v>0.93255101165980792</v>
      </c>
      <c r="BO81" s="20">
        <f t="shared" si="214"/>
        <v>1.0604591763831732</v>
      </c>
      <c r="BP81" s="20">
        <f t="shared" si="214"/>
        <v>1.1837159803193111</v>
      </c>
      <c r="BQ81" s="20">
        <f t="shared" si="214"/>
        <v>1.3030966502660926</v>
      </c>
      <c r="BR81" s="20">
        <f t="shared" si="214"/>
        <v>1.4192472085550771</v>
      </c>
    </row>
    <row r="82" spans="2:70" ht="14.25" x14ac:dyDescent="0.45">
      <c r="B82" s="185"/>
      <c r="C82" s="184" t="s">
        <v>36</v>
      </c>
      <c r="D82" s="15" t="s">
        <v>43</v>
      </c>
      <c r="E82" s="16">
        <f t="shared" ref="E82:N82" si="215">E77*E$14/$E$4</f>
        <v>2.1999999999999999E-2</v>
      </c>
      <c r="F82" s="16">
        <f t="shared" si="215"/>
        <v>2.4399999999999995E-2</v>
      </c>
      <c r="G82" s="16">
        <f t="shared" si="215"/>
        <v>2.7279999999999999E-2</v>
      </c>
      <c r="H82" s="16">
        <f t="shared" si="215"/>
        <v>3.0735999999999999E-2</v>
      </c>
      <c r="I82" s="16">
        <f t="shared" si="215"/>
        <v>3.4883200000000003E-2</v>
      </c>
      <c r="J82" s="16">
        <f t="shared" si="215"/>
        <v>3.9859840000000001E-2</v>
      </c>
      <c r="K82" s="16">
        <f t="shared" si="215"/>
        <v>4.5831808000000002E-2</v>
      </c>
      <c r="L82" s="16">
        <f t="shared" si="215"/>
        <v>5.2998169599999999E-2</v>
      </c>
      <c r="M82" s="16">
        <f t="shared" si="215"/>
        <v>6.1597803520000008E-2</v>
      </c>
      <c r="N82" s="16">
        <f t="shared" si="215"/>
        <v>7.1917364223999997E-2</v>
      </c>
      <c r="P82" s="185"/>
      <c r="Q82" s="184" t="s">
        <v>36</v>
      </c>
      <c r="R82" s="15" t="s">
        <v>43</v>
      </c>
      <c r="S82" s="16">
        <f t="shared" ref="S82:AB82" si="216">S77*S$14/$E$4</f>
        <v>2.1999999999999999E-2</v>
      </c>
      <c r="T82" s="16">
        <f t="shared" si="216"/>
        <v>2.4399999999999995E-2</v>
      </c>
      <c r="U82" s="16">
        <f t="shared" si="216"/>
        <v>2.7279999999999999E-2</v>
      </c>
      <c r="V82" s="16">
        <f t="shared" si="216"/>
        <v>3.0735999999999999E-2</v>
      </c>
      <c r="W82" s="16">
        <f t="shared" si="216"/>
        <v>3.4883200000000003E-2</v>
      </c>
      <c r="X82" s="16">
        <f t="shared" si="216"/>
        <v>3.9859840000000001E-2</v>
      </c>
      <c r="Y82" s="16">
        <f t="shared" si="216"/>
        <v>4.5831808000000002E-2</v>
      </c>
      <c r="Z82" s="16">
        <f t="shared" si="216"/>
        <v>5.2998169599999999E-2</v>
      </c>
      <c r="AA82" s="16">
        <f t="shared" si="216"/>
        <v>6.1597803520000008E-2</v>
      </c>
      <c r="AB82" s="16">
        <f t="shared" si="216"/>
        <v>7.1917364223999997E-2</v>
      </c>
      <c r="AD82" s="185"/>
      <c r="AE82" s="184" t="s">
        <v>36</v>
      </c>
      <c r="AF82" s="15" t="s">
        <v>43</v>
      </c>
      <c r="AG82" s="16">
        <f t="shared" ref="AG82:AP82" si="217">AG77*AG$14/$E$4</f>
        <v>2.1999999999999999E-2</v>
      </c>
      <c r="AH82" s="16">
        <f t="shared" si="217"/>
        <v>2.4399999999999995E-2</v>
      </c>
      <c r="AI82" s="16">
        <f t="shared" si="217"/>
        <v>2.7279999999999999E-2</v>
      </c>
      <c r="AJ82" s="16">
        <f t="shared" si="217"/>
        <v>3.0735999999999999E-2</v>
      </c>
      <c r="AK82" s="16">
        <f t="shared" si="217"/>
        <v>3.4883200000000003E-2</v>
      </c>
      <c r="AL82" s="16">
        <f t="shared" si="217"/>
        <v>3.9859840000000001E-2</v>
      </c>
      <c r="AM82" s="16">
        <f t="shared" si="217"/>
        <v>4.5831808000000002E-2</v>
      </c>
      <c r="AN82" s="16">
        <f t="shared" si="217"/>
        <v>5.2998169599999999E-2</v>
      </c>
      <c r="AO82" s="16">
        <f t="shared" si="217"/>
        <v>6.1597803520000008E-2</v>
      </c>
      <c r="AP82" s="16">
        <f t="shared" si="217"/>
        <v>7.1917364223999997E-2</v>
      </c>
      <c r="AR82" s="185"/>
      <c r="AS82" s="184" t="s">
        <v>36</v>
      </c>
      <c r="AT82" s="15" t="s">
        <v>43</v>
      </c>
      <c r="AU82" s="16">
        <f t="shared" ref="AU82:BD82" si="218">AU77*AU$14/$E$4</f>
        <v>2.1999999999999999E-2</v>
      </c>
      <c r="AV82" s="16">
        <f t="shared" si="218"/>
        <v>2.4399999999999995E-2</v>
      </c>
      <c r="AW82" s="16">
        <f t="shared" si="218"/>
        <v>2.7279999999999999E-2</v>
      </c>
      <c r="AX82" s="16">
        <f t="shared" si="218"/>
        <v>3.0735999999999999E-2</v>
      </c>
      <c r="AY82" s="16">
        <f t="shared" si="218"/>
        <v>3.4883200000000003E-2</v>
      </c>
      <c r="AZ82" s="16">
        <f t="shared" si="218"/>
        <v>3.9859840000000001E-2</v>
      </c>
      <c r="BA82" s="16">
        <f t="shared" si="218"/>
        <v>4.5831808000000002E-2</v>
      </c>
      <c r="BB82" s="16">
        <f t="shared" si="218"/>
        <v>5.2998169599999999E-2</v>
      </c>
      <c r="BC82" s="16">
        <f t="shared" si="218"/>
        <v>6.1597803520000008E-2</v>
      </c>
      <c r="BD82" s="16">
        <f t="shared" si="218"/>
        <v>7.1917364223999997E-2</v>
      </c>
      <c r="BF82" s="185"/>
      <c r="BG82" s="184" t="s">
        <v>36</v>
      </c>
      <c r="BH82" s="15" t="s">
        <v>43</v>
      </c>
      <c r="BI82" s="16">
        <f t="shared" ref="BI82:BR82" si="219">BI77*BI$14/$E$4</f>
        <v>2.1999999999999999E-2</v>
      </c>
      <c r="BJ82" s="16">
        <f t="shared" si="219"/>
        <v>2.4399999999999995E-2</v>
      </c>
      <c r="BK82" s="16">
        <f t="shared" si="219"/>
        <v>2.7279999999999999E-2</v>
      </c>
      <c r="BL82" s="16">
        <f t="shared" si="219"/>
        <v>3.0735999999999999E-2</v>
      </c>
      <c r="BM82" s="16">
        <f t="shared" si="219"/>
        <v>3.4883200000000003E-2</v>
      </c>
      <c r="BN82" s="16">
        <f t="shared" si="219"/>
        <v>3.9859840000000001E-2</v>
      </c>
      <c r="BO82" s="16">
        <f t="shared" si="219"/>
        <v>4.5831808000000002E-2</v>
      </c>
      <c r="BP82" s="16">
        <f t="shared" si="219"/>
        <v>5.2998169599999999E-2</v>
      </c>
      <c r="BQ82" s="16">
        <f t="shared" si="219"/>
        <v>6.1597803520000008E-2</v>
      </c>
      <c r="BR82" s="16">
        <f t="shared" si="219"/>
        <v>7.1917364223999997E-2</v>
      </c>
    </row>
    <row r="83" spans="2:70" ht="14.25" x14ac:dyDescent="0.45">
      <c r="B83" s="185"/>
      <c r="C83" s="186"/>
      <c r="D83" s="15" t="s">
        <v>44</v>
      </c>
      <c r="E83" s="16"/>
      <c r="F83" s="16"/>
      <c r="G83" s="16"/>
      <c r="H83" s="16"/>
      <c r="I83" s="17">
        <f>AVERAGE(E82:I82)</f>
        <v>2.7859840000000004E-2</v>
      </c>
      <c r="J83" s="17"/>
      <c r="K83" s="17"/>
      <c r="L83" s="17"/>
      <c r="M83" s="17"/>
      <c r="N83" s="17">
        <f>AVERAGE(E82:N82)</f>
        <v>4.1150418534400005E-2</v>
      </c>
      <c r="P83" s="185"/>
      <c r="Q83" s="186"/>
      <c r="R83" s="15" t="s">
        <v>44</v>
      </c>
      <c r="S83" s="16"/>
      <c r="T83" s="16"/>
      <c r="U83" s="16"/>
      <c r="V83" s="16"/>
      <c r="W83" s="17">
        <f>AVERAGE(S82:W82)</f>
        <v>2.7859840000000004E-2</v>
      </c>
      <c r="X83" s="17"/>
      <c r="Y83" s="17"/>
      <c r="Z83" s="17"/>
      <c r="AA83" s="17"/>
      <c r="AB83" s="17">
        <f>AVERAGE(S82:AB82)</f>
        <v>4.1150418534400005E-2</v>
      </c>
      <c r="AD83" s="185"/>
      <c r="AE83" s="186"/>
      <c r="AF83" s="15" t="s">
        <v>44</v>
      </c>
      <c r="AG83" s="16"/>
      <c r="AH83" s="16"/>
      <c r="AI83" s="16"/>
      <c r="AJ83" s="16"/>
      <c r="AK83" s="17">
        <f>AVERAGE(AG82:AK82)</f>
        <v>2.7859840000000004E-2</v>
      </c>
      <c r="AL83" s="17"/>
      <c r="AM83" s="17"/>
      <c r="AN83" s="17"/>
      <c r="AO83" s="17"/>
      <c r="AP83" s="17">
        <f>AVERAGE(AG82:AP82)</f>
        <v>4.1150418534400005E-2</v>
      </c>
      <c r="AR83" s="185"/>
      <c r="AS83" s="186"/>
      <c r="AT83" s="15" t="s">
        <v>44</v>
      </c>
      <c r="AU83" s="16"/>
      <c r="AV83" s="16"/>
      <c r="AW83" s="16"/>
      <c r="AX83" s="16"/>
      <c r="AY83" s="17">
        <f>AVERAGE(AU82:AY82)</f>
        <v>2.7859840000000004E-2</v>
      </c>
      <c r="AZ83" s="17"/>
      <c r="BA83" s="17"/>
      <c r="BB83" s="17"/>
      <c r="BC83" s="17"/>
      <c r="BD83" s="17">
        <f>AVERAGE(AU82:BD82)</f>
        <v>4.1150418534400005E-2</v>
      </c>
      <c r="BF83" s="185"/>
      <c r="BG83" s="186"/>
      <c r="BH83" s="15" t="s">
        <v>44</v>
      </c>
      <c r="BI83" s="16"/>
      <c r="BJ83" s="16"/>
      <c r="BK83" s="16"/>
      <c r="BL83" s="16"/>
      <c r="BM83" s="17">
        <f>AVERAGE(BI82:BM82)</f>
        <v>2.7859840000000004E-2</v>
      </c>
      <c r="BN83" s="17"/>
      <c r="BO83" s="17"/>
      <c r="BP83" s="17"/>
      <c r="BQ83" s="17"/>
      <c r="BR83" s="17">
        <f>AVERAGE(BI82:BR82)</f>
        <v>4.1150418534400005E-2</v>
      </c>
    </row>
    <row r="84" spans="2:70" ht="14.25" x14ac:dyDescent="0.45">
      <c r="B84" s="185"/>
      <c r="C84" s="185"/>
      <c r="D84" s="19" t="s">
        <v>45</v>
      </c>
      <c r="E84" s="23">
        <f t="shared" ref="E84:N84" si="220">E80*E$14</f>
        <v>22000</v>
      </c>
      <c r="F84" s="23">
        <f t="shared" si="220"/>
        <v>24399.999999999996</v>
      </c>
      <c r="G84" s="23">
        <f>G80*G$14</f>
        <v>27280.000000000004</v>
      </c>
      <c r="H84" s="23">
        <f>H80*H$14</f>
        <v>30736</v>
      </c>
      <c r="I84" s="23">
        <f>I80*I$14</f>
        <v>34883.199999999997</v>
      </c>
      <c r="J84" s="23">
        <f t="shared" si="220"/>
        <v>39859.839999999997</v>
      </c>
      <c r="K84" s="23">
        <f t="shared" si="220"/>
        <v>45831.808000000012</v>
      </c>
      <c r="L84" s="23">
        <f t="shared" si="220"/>
        <v>52998.169600000001</v>
      </c>
      <c r="M84" s="23">
        <f t="shared" si="220"/>
        <v>61597.803520000001</v>
      </c>
      <c r="N84" s="23">
        <f t="shared" si="220"/>
        <v>71917.36422399999</v>
      </c>
      <c r="P84" s="185"/>
      <c r="Q84" s="185"/>
      <c r="R84" s="19" t="s">
        <v>45</v>
      </c>
      <c r="S84" s="23">
        <f t="shared" ref="S84:AB84" si="221">S80*S$14</f>
        <v>22000</v>
      </c>
      <c r="T84" s="23">
        <f t="shared" si="221"/>
        <v>24399.999999999996</v>
      </c>
      <c r="U84" s="23">
        <f>U80*U$14</f>
        <v>27280.000000000004</v>
      </c>
      <c r="V84" s="23">
        <f>V80*V$14</f>
        <v>30736</v>
      </c>
      <c r="W84" s="23">
        <f>W80*W$14</f>
        <v>34883.199999999997</v>
      </c>
      <c r="X84" s="23">
        <f t="shared" si="221"/>
        <v>39859.839999999997</v>
      </c>
      <c r="Y84" s="23">
        <f t="shared" si="221"/>
        <v>45831.808000000012</v>
      </c>
      <c r="Z84" s="23">
        <f t="shared" si="221"/>
        <v>52998.169600000001</v>
      </c>
      <c r="AA84" s="23">
        <f t="shared" si="221"/>
        <v>61597.803520000001</v>
      </c>
      <c r="AB84" s="23">
        <f t="shared" si="221"/>
        <v>71917.36422399999</v>
      </c>
      <c r="AD84" s="185"/>
      <c r="AE84" s="185"/>
      <c r="AF84" s="19" t="s">
        <v>45</v>
      </c>
      <c r="AG84" s="23">
        <f t="shared" ref="AG84:AP84" si="222">AG80*AG$14</f>
        <v>22000</v>
      </c>
      <c r="AH84" s="23">
        <f t="shared" si="222"/>
        <v>24399.999999999996</v>
      </c>
      <c r="AI84" s="23">
        <f>AI80*AI$14</f>
        <v>27280.000000000004</v>
      </c>
      <c r="AJ84" s="23">
        <f>AJ80*AJ$14</f>
        <v>30736</v>
      </c>
      <c r="AK84" s="23">
        <f>AK80*AK$14</f>
        <v>34883.199999999997</v>
      </c>
      <c r="AL84" s="23">
        <f t="shared" si="222"/>
        <v>39859.839999999997</v>
      </c>
      <c r="AM84" s="23">
        <f t="shared" si="222"/>
        <v>45831.808000000012</v>
      </c>
      <c r="AN84" s="23">
        <f t="shared" si="222"/>
        <v>52998.169600000001</v>
      </c>
      <c r="AO84" s="23">
        <f t="shared" si="222"/>
        <v>61597.803520000001</v>
      </c>
      <c r="AP84" s="23">
        <f t="shared" si="222"/>
        <v>71917.36422399999</v>
      </c>
      <c r="AR84" s="185"/>
      <c r="AS84" s="185"/>
      <c r="AT84" s="19" t="s">
        <v>45</v>
      </c>
      <c r="AU84" s="23">
        <f t="shared" ref="AU84:BD84" si="223">AU80*AU$14</f>
        <v>22000</v>
      </c>
      <c r="AV84" s="23">
        <f t="shared" si="223"/>
        <v>24399.999999999996</v>
      </c>
      <c r="AW84" s="23">
        <f>AW80*AW$14</f>
        <v>27280.000000000004</v>
      </c>
      <c r="AX84" s="23">
        <f>AX80*AX$14</f>
        <v>30736</v>
      </c>
      <c r="AY84" s="23">
        <f>AY80*AY$14</f>
        <v>34883.199999999997</v>
      </c>
      <c r="AZ84" s="23">
        <f t="shared" si="223"/>
        <v>39859.839999999997</v>
      </c>
      <c r="BA84" s="23">
        <f t="shared" si="223"/>
        <v>45831.808000000012</v>
      </c>
      <c r="BB84" s="23">
        <f t="shared" si="223"/>
        <v>52998.169600000001</v>
      </c>
      <c r="BC84" s="23">
        <f t="shared" si="223"/>
        <v>61597.803520000001</v>
      </c>
      <c r="BD84" s="23">
        <f t="shared" si="223"/>
        <v>71917.36422399999</v>
      </c>
      <c r="BF84" s="185"/>
      <c r="BG84" s="185"/>
      <c r="BH84" s="19" t="s">
        <v>45</v>
      </c>
      <c r="BI84" s="23">
        <f t="shared" ref="BI84:BR84" si="224">BI80*BI$14</f>
        <v>22000</v>
      </c>
      <c r="BJ84" s="23">
        <f t="shared" si="224"/>
        <v>24399.999999999996</v>
      </c>
      <c r="BK84" s="23">
        <f>BK80*BK$14</f>
        <v>27280.000000000004</v>
      </c>
      <c r="BL84" s="23">
        <f>BL80*BL$14</f>
        <v>30736</v>
      </c>
      <c r="BM84" s="23">
        <f>BM80*BM$14</f>
        <v>34883.199999999997</v>
      </c>
      <c r="BN84" s="23">
        <f t="shared" si="224"/>
        <v>39859.839999999997</v>
      </c>
      <c r="BO84" s="23">
        <f t="shared" si="224"/>
        <v>45831.808000000012</v>
      </c>
      <c r="BP84" s="23">
        <f t="shared" si="224"/>
        <v>52998.169600000001</v>
      </c>
      <c r="BQ84" s="23">
        <f t="shared" si="224"/>
        <v>61597.803520000001</v>
      </c>
      <c r="BR84" s="23">
        <f t="shared" si="224"/>
        <v>71917.36422399999</v>
      </c>
    </row>
    <row r="85" spans="2:70" ht="14.25" x14ac:dyDescent="0.45">
      <c r="B85" s="185"/>
      <c r="C85" s="185"/>
      <c r="D85" s="19" t="s">
        <v>47</v>
      </c>
      <c r="E85" s="24"/>
      <c r="F85" s="24"/>
      <c r="G85" s="24"/>
      <c r="H85" s="24"/>
      <c r="I85" s="23">
        <f>AVERAGE(E84:I84)</f>
        <v>27859.840000000004</v>
      </c>
      <c r="J85" s="23"/>
      <c r="K85" s="23"/>
      <c r="L85" s="23"/>
      <c r="M85" s="23"/>
      <c r="N85" s="23">
        <f>AVERAGE(E84:N84)</f>
        <v>41150.4185344</v>
      </c>
      <c r="P85" s="185"/>
      <c r="Q85" s="185"/>
      <c r="R85" s="19" t="s">
        <v>47</v>
      </c>
      <c r="S85" s="24"/>
      <c r="T85" s="24"/>
      <c r="U85" s="24"/>
      <c r="V85" s="24"/>
      <c r="W85" s="23">
        <f>AVERAGE(S84:W84)</f>
        <v>27859.840000000004</v>
      </c>
      <c r="X85" s="23"/>
      <c r="Y85" s="23"/>
      <c r="Z85" s="23"/>
      <c r="AA85" s="23"/>
      <c r="AB85" s="23">
        <f>AVERAGE(S84:AB84)</f>
        <v>41150.4185344</v>
      </c>
      <c r="AD85" s="185"/>
      <c r="AE85" s="185"/>
      <c r="AF85" s="19" t="s">
        <v>47</v>
      </c>
      <c r="AG85" s="24"/>
      <c r="AH85" s="24"/>
      <c r="AI85" s="24"/>
      <c r="AJ85" s="24"/>
      <c r="AK85" s="23">
        <f>AVERAGE(AG84:AK84)</f>
        <v>27859.840000000004</v>
      </c>
      <c r="AL85" s="23"/>
      <c r="AM85" s="23"/>
      <c r="AN85" s="23"/>
      <c r="AO85" s="23"/>
      <c r="AP85" s="23">
        <f>AVERAGE(AG84:AP84)</f>
        <v>41150.4185344</v>
      </c>
      <c r="AR85" s="185"/>
      <c r="AS85" s="185"/>
      <c r="AT85" s="19" t="s">
        <v>47</v>
      </c>
      <c r="AU85" s="24"/>
      <c r="AV85" s="24"/>
      <c r="AW85" s="24"/>
      <c r="AX85" s="24"/>
      <c r="AY85" s="23">
        <f>AVERAGE(AU84:AY84)</f>
        <v>27859.840000000004</v>
      </c>
      <c r="AZ85" s="23"/>
      <c r="BA85" s="23"/>
      <c r="BB85" s="23"/>
      <c r="BC85" s="23"/>
      <c r="BD85" s="23">
        <f>AVERAGE(AU84:BD84)</f>
        <v>41150.4185344</v>
      </c>
      <c r="BF85" s="185"/>
      <c r="BG85" s="185"/>
      <c r="BH85" s="19" t="s">
        <v>47</v>
      </c>
      <c r="BI85" s="24"/>
      <c r="BJ85" s="24"/>
      <c r="BK85" s="24"/>
      <c r="BL85" s="24"/>
      <c r="BM85" s="23">
        <f>AVERAGE(BI84:BM84)</f>
        <v>27859.840000000004</v>
      </c>
      <c r="BN85" s="23"/>
      <c r="BO85" s="23"/>
      <c r="BP85" s="23"/>
      <c r="BQ85" s="23"/>
      <c r="BR85" s="23">
        <f>AVERAGE(BI84:BR84)</f>
        <v>41150.4185344</v>
      </c>
    </row>
    <row r="86" spans="2:70" ht="14.25" x14ac:dyDescent="0.45">
      <c r="B86" s="185"/>
      <c r="C86" s="185"/>
      <c r="D86" s="19" t="s">
        <v>46</v>
      </c>
      <c r="E86" s="24">
        <f>E84</f>
        <v>22000</v>
      </c>
      <c r="F86" s="24">
        <f t="shared" ref="F86:N86" si="225">E86+F84</f>
        <v>46400</v>
      </c>
      <c r="G86" s="24">
        <f>F86+G84</f>
        <v>73680</v>
      </c>
      <c r="H86" s="24">
        <f t="shared" si="225"/>
        <v>104416</v>
      </c>
      <c r="I86" s="24">
        <f t="shared" si="225"/>
        <v>139299.20000000001</v>
      </c>
      <c r="J86" s="24">
        <f>I86+J84</f>
        <v>179159.04000000001</v>
      </c>
      <c r="K86" s="24">
        <f t="shared" si="225"/>
        <v>224990.84800000003</v>
      </c>
      <c r="L86" s="24">
        <f t="shared" si="225"/>
        <v>277989.01760000002</v>
      </c>
      <c r="M86" s="24">
        <f t="shared" si="225"/>
        <v>339586.82112000004</v>
      </c>
      <c r="N86" s="24">
        <f t="shared" si="225"/>
        <v>411504.185344</v>
      </c>
      <c r="P86" s="185"/>
      <c r="Q86" s="185"/>
      <c r="R86" s="19" t="s">
        <v>46</v>
      </c>
      <c r="S86" s="24">
        <f>S84</f>
        <v>22000</v>
      </c>
      <c r="T86" s="24">
        <f t="shared" ref="T86:AB86" si="226">S86+T84</f>
        <v>46400</v>
      </c>
      <c r="U86" s="24">
        <f>T86+U84</f>
        <v>73680</v>
      </c>
      <c r="V86" s="24">
        <f t="shared" si="226"/>
        <v>104416</v>
      </c>
      <c r="W86" s="24">
        <f t="shared" si="226"/>
        <v>139299.20000000001</v>
      </c>
      <c r="X86" s="24">
        <f>W86+X84</f>
        <v>179159.04000000001</v>
      </c>
      <c r="Y86" s="24">
        <f t="shared" si="226"/>
        <v>224990.84800000003</v>
      </c>
      <c r="Z86" s="24">
        <f t="shared" si="226"/>
        <v>277989.01760000002</v>
      </c>
      <c r="AA86" s="24">
        <f t="shared" si="226"/>
        <v>339586.82112000004</v>
      </c>
      <c r="AB86" s="24">
        <f t="shared" si="226"/>
        <v>411504.185344</v>
      </c>
      <c r="AD86" s="185"/>
      <c r="AE86" s="185"/>
      <c r="AF86" s="19" t="s">
        <v>46</v>
      </c>
      <c r="AG86" s="24">
        <f>AG84</f>
        <v>22000</v>
      </c>
      <c r="AH86" s="24">
        <f t="shared" ref="AH86:AP86" si="227">AG86+AH84</f>
        <v>46400</v>
      </c>
      <c r="AI86" s="24">
        <f>AH86+AI84</f>
        <v>73680</v>
      </c>
      <c r="AJ86" s="24">
        <f t="shared" si="227"/>
        <v>104416</v>
      </c>
      <c r="AK86" s="24">
        <f t="shared" si="227"/>
        <v>139299.20000000001</v>
      </c>
      <c r="AL86" s="24">
        <f>AK86+AL84</f>
        <v>179159.04000000001</v>
      </c>
      <c r="AM86" s="24">
        <f t="shared" si="227"/>
        <v>224990.84800000003</v>
      </c>
      <c r="AN86" s="24">
        <f t="shared" si="227"/>
        <v>277989.01760000002</v>
      </c>
      <c r="AO86" s="24">
        <f t="shared" si="227"/>
        <v>339586.82112000004</v>
      </c>
      <c r="AP86" s="24">
        <f t="shared" si="227"/>
        <v>411504.185344</v>
      </c>
      <c r="AR86" s="185"/>
      <c r="AS86" s="185"/>
      <c r="AT86" s="19" t="s">
        <v>46</v>
      </c>
      <c r="AU86" s="24">
        <f>AU84</f>
        <v>22000</v>
      </c>
      <c r="AV86" s="24">
        <f t="shared" ref="AV86:BD86" si="228">AU86+AV84</f>
        <v>46400</v>
      </c>
      <c r="AW86" s="24">
        <f>AV86+AW84</f>
        <v>73680</v>
      </c>
      <c r="AX86" s="24">
        <f t="shared" si="228"/>
        <v>104416</v>
      </c>
      <c r="AY86" s="24">
        <f t="shared" si="228"/>
        <v>139299.20000000001</v>
      </c>
      <c r="AZ86" s="24">
        <f>AY86+AZ84</f>
        <v>179159.04000000001</v>
      </c>
      <c r="BA86" s="24">
        <f t="shared" si="228"/>
        <v>224990.84800000003</v>
      </c>
      <c r="BB86" s="24">
        <f t="shared" si="228"/>
        <v>277989.01760000002</v>
      </c>
      <c r="BC86" s="24">
        <f t="shared" si="228"/>
        <v>339586.82112000004</v>
      </c>
      <c r="BD86" s="24">
        <f t="shared" si="228"/>
        <v>411504.185344</v>
      </c>
      <c r="BF86" s="185"/>
      <c r="BG86" s="185"/>
      <c r="BH86" s="19" t="s">
        <v>46</v>
      </c>
      <c r="BI86" s="24">
        <f>BI84</f>
        <v>22000</v>
      </c>
      <c r="BJ86" s="24">
        <f t="shared" ref="BJ86:BR86" si="229">BI86+BJ84</f>
        <v>46400</v>
      </c>
      <c r="BK86" s="24">
        <f>BJ86+BK84</f>
        <v>73680</v>
      </c>
      <c r="BL86" s="24">
        <f t="shared" si="229"/>
        <v>104416</v>
      </c>
      <c r="BM86" s="24">
        <f t="shared" si="229"/>
        <v>139299.20000000001</v>
      </c>
      <c r="BN86" s="24">
        <f>BM86+BN84</f>
        <v>179159.04000000001</v>
      </c>
      <c r="BO86" s="24">
        <f t="shared" si="229"/>
        <v>224990.84800000003</v>
      </c>
      <c r="BP86" s="24">
        <f t="shared" si="229"/>
        <v>277989.01760000002</v>
      </c>
      <c r="BQ86" s="24">
        <f t="shared" si="229"/>
        <v>339586.82112000004</v>
      </c>
      <c r="BR86" s="24">
        <f t="shared" si="229"/>
        <v>411504.185344</v>
      </c>
    </row>
    <row r="87" spans="2:70" ht="14.25" x14ac:dyDescent="0.45">
      <c r="B87" s="185"/>
      <c r="C87" s="184" t="s">
        <v>35</v>
      </c>
      <c r="D87" s="15" t="s">
        <v>43</v>
      </c>
      <c r="E87" s="16">
        <f>E79*E$14/$E$4</f>
        <v>2.1999999999999999E-2</v>
      </c>
      <c r="F87" s="16">
        <f>F79*F$14/$E$4-E87</f>
        <v>2.8799999999999999E-2</v>
      </c>
      <c r="G87" s="16">
        <f>G79*G$14/$E$4-F87-E87</f>
        <v>3.7440000000000001E-2</v>
      </c>
      <c r="H87" s="16">
        <f>H79*H$14/$E$4-G87-F87-E87</f>
        <v>4.8384000000000003E-2</v>
      </c>
      <c r="I87" s="16">
        <f>I79*I$14/$E$4-H87-G87-F87-E87</f>
        <v>6.2208000000000006E-2</v>
      </c>
      <c r="J87" s="16">
        <f>J79*J$14/$E$4-I87-H87-G87-F87-E87</f>
        <v>7.9626240000000015E-2</v>
      </c>
      <c r="K87" s="16">
        <f>K79*K$14/$E$4-J87-I87-H87-G87-F87-E87</f>
        <v>0.10152345600000001</v>
      </c>
      <c r="L87" s="16">
        <f>L79*L$14/$E$4-K87-J87-I87-H87-G87-F87-E87</f>
        <v>0.12899450880000005</v>
      </c>
      <c r="M87" s="16">
        <f>M79*M$14/$E$4-L87-K87-J87-I87-H87-G87-F87-E87</f>
        <v>0.16339304448000003</v>
      </c>
      <c r="N87" s="16">
        <f>N79*N$14/$E$4-M87-L87-K87-J87-I87-H87-G87-F87-E87</f>
        <v>0.20639121407999991</v>
      </c>
      <c r="P87" s="185"/>
      <c r="Q87" s="184" t="s">
        <v>35</v>
      </c>
      <c r="R87" s="15" t="s">
        <v>43</v>
      </c>
      <c r="S87" s="16">
        <f>S79*S$14/$E$4</f>
        <v>2.1999999999999999E-2</v>
      </c>
      <c r="T87" s="16">
        <f>T79*T$14/$E$4-S87</f>
        <v>2.8799999999999999E-2</v>
      </c>
      <c r="U87" s="16">
        <f>U79*U$14/$E$4-T87-S87</f>
        <v>3.7440000000000001E-2</v>
      </c>
      <c r="V87" s="16">
        <f>V79*V$14/$E$4-U87-T87-S87</f>
        <v>4.8384000000000003E-2</v>
      </c>
      <c r="W87" s="16">
        <f>W79*W$14/$E$4-V87-U87-T87-S87</f>
        <v>6.2208000000000006E-2</v>
      </c>
      <c r="X87" s="16">
        <f>X79*X$14/$E$4-W87-V87-U87-T87-S87</f>
        <v>7.9626240000000015E-2</v>
      </c>
      <c r="Y87" s="16">
        <f>Y79*Y$14/$E$4-X87-W87-V87-U87-T87-S87</f>
        <v>0.10152345600000001</v>
      </c>
      <c r="Z87" s="16">
        <f>Z79*Z$14/$E$4-Y87-X87-W87-V87-U87-T87-S87</f>
        <v>0.12899450880000005</v>
      </c>
      <c r="AA87" s="16">
        <f>AA79*AA$14/$E$4-Z87-Y87-X87-W87-V87-U87-T87-S87</f>
        <v>0.16339304448000003</v>
      </c>
      <c r="AB87" s="16">
        <f>AB79*AB$14/$E$4-AA87-Z87-Y87-X87-W87-V87-U87-T87-S87</f>
        <v>0.20639121407999991</v>
      </c>
      <c r="AD87" s="185"/>
      <c r="AE87" s="184" t="s">
        <v>35</v>
      </c>
      <c r="AF87" s="15" t="s">
        <v>43</v>
      </c>
      <c r="AG87" s="16">
        <f>AG79*AG$14/$E$4</f>
        <v>2.1999999999999999E-2</v>
      </c>
      <c r="AH87" s="16">
        <f>AH79*AH$14/$E$4-AG87</f>
        <v>2.8799999999999999E-2</v>
      </c>
      <c r="AI87" s="16">
        <f>AI79*AI$14/$E$4-AH87-AG87</f>
        <v>3.7440000000000001E-2</v>
      </c>
      <c r="AJ87" s="16">
        <f>AJ79*AJ$14/$E$4-AI87-AH87-AG87</f>
        <v>4.8384000000000003E-2</v>
      </c>
      <c r="AK87" s="16">
        <f>AK79*AK$14/$E$4-AJ87-AI87-AH87-AG87</f>
        <v>6.2208000000000006E-2</v>
      </c>
      <c r="AL87" s="16">
        <f>AL79*AL$14/$E$4-AK87-AJ87-AI87-AH87-AG87</f>
        <v>7.9626240000000015E-2</v>
      </c>
      <c r="AM87" s="16">
        <f>AM79*AM$14/$E$4-AL87-AK87-AJ87-AI87-AH87-AG87</f>
        <v>0.10152345600000001</v>
      </c>
      <c r="AN87" s="16">
        <f>AN79*AN$14/$E$4-AM87-AL87-AK87-AJ87-AI87-AH87-AG87</f>
        <v>0.12899450880000005</v>
      </c>
      <c r="AO87" s="16">
        <f>AO79*AO$14/$E$4-AN87-AM87-AL87-AK87-AJ87-AI87-AH87-AG87</f>
        <v>0.16339304448000003</v>
      </c>
      <c r="AP87" s="16">
        <f>AP79*AP$14/$E$4-AO87-AN87-AM87-AL87-AK87-AJ87-AI87-AH87-AG87</f>
        <v>0.20639121407999991</v>
      </c>
      <c r="AR87" s="185"/>
      <c r="AS87" s="184" t="s">
        <v>35</v>
      </c>
      <c r="AT87" s="15" t="s">
        <v>43</v>
      </c>
      <c r="AU87" s="16">
        <f>AU79*AU$14/$E$4</f>
        <v>2.1999999999999999E-2</v>
      </c>
      <c r="AV87" s="16">
        <f>AV79*AV$14/$E$4-AU87</f>
        <v>2.8799999999999999E-2</v>
      </c>
      <c r="AW87" s="16">
        <f>AW79*AW$14/$E$4-AV87-AU87</f>
        <v>3.7440000000000001E-2</v>
      </c>
      <c r="AX87" s="16">
        <f>AX79*AX$14/$E$4-AW87-AV87-AU87</f>
        <v>4.8384000000000003E-2</v>
      </c>
      <c r="AY87" s="16">
        <f>AY79*AY$14/$E$4-AX87-AW87-AV87-AU87</f>
        <v>6.2208000000000006E-2</v>
      </c>
      <c r="AZ87" s="16">
        <f>AZ79*AZ$14/$E$4-AY87-AX87-AW87-AV87-AU87</f>
        <v>7.9626240000000015E-2</v>
      </c>
      <c r="BA87" s="16">
        <f>BA79*BA$14/$E$4-AZ87-AY87-AX87-AW87-AV87-AU87</f>
        <v>0.10152345600000001</v>
      </c>
      <c r="BB87" s="16">
        <f>BB79*BB$14/$E$4-BA87-AZ87-AY87-AX87-AW87-AV87-AU87</f>
        <v>0.12899450880000005</v>
      </c>
      <c r="BC87" s="16">
        <f>BC79*BC$14/$E$4-BB87-BA87-AZ87-AY87-AX87-AW87-AV87-AU87</f>
        <v>0.16339304448000003</v>
      </c>
      <c r="BD87" s="16">
        <f>BD79*BD$14/$E$4-BC87-BB87-BA87-AZ87-AY87-AX87-AW87-AV87-AU87</f>
        <v>0.20639121407999991</v>
      </c>
      <c r="BF87" s="185"/>
      <c r="BG87" s="184" t="s">
        <v>35</v>
      </c>
      <c r="BH87" s="15" t="s">
        <v>43</v>
      </c>
      <c r="BI87" s="16">
        <f>BI79*BI$14/$E$4</f>
        <v>2.1999999999999999E-2</v>
      </c>
      <c r="BJ87" s="16">
        <f>BJ79*BJ$14/$E$4-BI87</f>
        <v>2.8799999999999999E-2</v>
      </c>
      <c r="BK87" s="16">
        <f>BK79*BK$14/$E$4-BJ87-BI87</f>
        <v>3.7440000000000001E-2</v>
      </c>
      <c r="BL87" s="16">
        <f>BL79*BL$14/$E$4-BK87-BJ87-BI87</f>
        <v>4.8384000000000003E-2</v>
      </c>
      <c r="BM87" s="16">
        <f>BM79*BM$14/$E$4-BL87-BK87-BJ87-BI87</f>
        <v>6.2208000000000006E-2</v>
      </c>
      <c r="BN87" s="16">
        <f>BN79*BN$14/$E$4-BM87-BL87-BK87-BJ87-BI87</f>
        <v>7.9626240000000015E-2</v>
      </c>
      <c r="BO87" s="16">
        <f>BO79*BO$14/$E$4-BN87-BM87-BL87-BK87-BJ87-BI87</f>
        <v>0.10152345600000001</v>
      </c>
      <c r="BP87" s="16">
        <f>BP79*BP$14/$E$4-BO87-BN87-BM87-BL87-BK87-BJ87-BI87</f>
        <v>0.12899450880000005</v>
      </c>
      <c r="BQ87" s="16">
        <f>BQ79*BQ$14/$E$4-BP87-BO87-BN87-BM87-BL87-BK87-BJ87-BI87</f>
        <v>0.16339304448000003</v>
      </c>
      <c r="BR87" s="16">
        <f>BR79*BR$14/$E$4-BQ87-BP87-BO87-BN87-BM87-BL87-BK87-BJ87-BI87</f>
        <v>0.20639121407999991</v>
      </c>
    </row>
    <row r="88" spans="2:70" ht="14.25" x14ac:dyDescent="0.45">
      <c r="B88" s="185"/>
      <c r="C88" s="186"/>
      <c r="D88" s="15" t="s">
        <v>44</v>
      </c>
      <c r="E88" s="17"/>
      <c r="F88" s="17"/>
      <c r="G88" s="17"/>
      <c r="H88" s="17"/>
      <c r="I88" s="17">
        <f>AVERAGE(E87:I87)</f>
        <v>3.97664E-2</v>
      </c>
      <c r="J88" s="17"/>
      <c r="K88" s="17"/>
      <c r="L88" s="17"/>
      <c r="M88" s="17"/>
      <c r="N88" s="17">
        <f>AVERAGE(E87:N87)</f>
        <v>8.7876046336000005E-2</v>
      </c>
      <c r="P88" s="185"/>
      <c r="Q88" s="186"/>
      <c r="R88" s="15" t="s">
        <v>44</v>
      </c>
      <c r="S88" s="17"/>
      <c r="T88" s="17"/>
      <c r="U88" s="17"/>
      <c r="V88" s="17"/>
      <c r="W88" s="17">
        <f>AVERAGE(S87:W87)</f>
        <v>3.97664E-2</v>
      </c>
      <c r="X88" s="17"/>
      <c r="Y88" s="17"/>
      <c r="Z88" s="17"/>
      <c r="AA88" s="17"/>
      <c r="AB88" s="17">
        <f>AVERAGE(S87:AB87)</f>
        <v>8.7876046336000005E-2</v>
      </c>
      <c r="AD88" s="185"/>
      <c r="AE88" s="186"/>
      <c r="AF88" s="15" t="s">
        <v>44</v>
      </c>
      <c r="AG88" s="17"/>
      <c r="AH88" s="17"/>
      <c r="AI88" s="17"/>
      <c r="AJ88" s="17"/>
      <c r="AK88" s="17">
        <f>AVERAGE(AG87:AK87)</f>
        <v>3.97664E-2</v>
      </c>
      <c r="AL88" s="17"/>
      <c r="AM88" s="17"/>
      <c r="AN88" s="17"/>
      <c r="AO88" s="17"/>
      <c r="AP88" s="17">
        <f>AVERAGE(AG87:AP87)</f>
        <v>8.7876046336000005E-2</v>
      </c>
      <c r="AR88" s="185"/>
      <c r="AS88" s="186"/>
      <c r="AT88" s="15" t="s">
        <v>44</v>
      </c>
      <c r="AU88" s="17"/>
      <c r="AV88" s="17"/>
      <c r="AW88" s="17"/>
      <c r="AX88" s="17"/>
      <c r="AY88" s="17">
        <f>AVERAGE(AU87:AY87)</f>
        <v>3.97664E-2</v>
      </c>
      <c r="AZ88" s="17"/>
      <c r="BA88" s="17"/>
      <c r="BB88" s="17"/>
      <c r="BC88" s="17"/>
      <c r="BD88" s="17">
        <f>AVERAGE(AU87:BD87)</f>
        <v>8.7876046336000005E-2</v>
      </c>
      <c r="BF88" s="185"/>
      <c r="BG88" s="186"/>
      <c r="BH88" s="15" t="s">
        <v>44</v>
      </c>
      <c r="BI88" s="17"/>
      <c r="BJ88" s="17"/>
      <c r="BK88" s="17"/>
      <c r="BL88" s="17"/>
      <c r="BM88" s="17">
        <f>AVERAGE(BI87:BM87)</f>
        <v>3.97664E-2</v>
      </c>
      <c r="BN88" s="17"/>
      <c r="BO88" s="17"/>
      <c r="BP88" s="17"/>
      <c r="BQ88" s="17"/>
      <c r="BR88" s="17">
        <f>AVERAGE(BI87:BR87)</f>
        <v>8.7876046336000005E-2</v>
      </c>
    </row>
    <row r="89" spans="2:70" ht="14.25" x14ac:dyDescent="0.45">
      <c r="B89" s="185"/>
      <c r="C89" s="185"/>
      <c r="D89" s="19" t="s">
        <v>45</v>
      </c>
      <c r="E89" s="23">
        <f>E91</f>
        <v>22000</v>
      </c>
      <c r="F89" s="23">
        <f>F91-E91</f>
        <v>28799.999999999993</v>
      </c>
      <c r="G89" s="23">
        <f>G91-F91</f>
        <v>37440.000000000007</v>
      </c>
      <c r="H89" s="23">
        <f>H91-G91</f>
        <v>48384</v>
      </c>
      <c r="I89" s="23">
        <f>I91-H91</f>
        <v>62208</v>
      </c>
      <c r="J89" s="23">
        <f>J91-I91</f>
        <v>79626.239999999991</v>
      </c>
      <c r="K89" s="23">
        <f t="shared" ref="K89:N89" si="230">K91-J91</f>
        <v>101523.45600000001</v>
      </c>
      <c r="L89" s="23">
        <f t="shared" si="230"/>
        <v>128994.50880000001</v>
      </c>
      <c r="M89" s="23">
        <f t="shared" si="230"/>
        <v>163393.04447999998</v>
      </c>
      <c r="N89" s="23">
        <f t="shared" si="230"/>
        <v>206391.21407999995</v>
      </c>
      <c r="P89" s="185"/>
      <c r="Q89" s="185"/>
      <c r="R89" s="19" t="s">
        <v>45</v>
      </c>
      <c r="S89" s="23">
        <f>S91</f>
        <v>22000</v>
      </c>
      <c r="T89" s="23">
        <f>T91-S91</f>
        <v>28799.999999999993</v>
      </c>
      <c r="U89" s="23">
        <f>U91-T91</f>
        <v>37440.000000000007</v>
      </c>
      <c r="V89" s="23">
        <f>V91-U91</f>
        <v>48384</v>
      </c>
      <c r="W89" s="23">
        <f>W91-V91</f>
        <v>62208</v>
      </c>
      <c r="X89" s="23">
        <f>X91-W91</f>
        <v>79626.239999999991</v>
      </c>
      <c r="Y89" s="23">
        <f t="shared" ref="Y89:AB89" si="231">Y91-X91</f>
        <v>101523.45600000001</v>
      </c>
      <c r="Z89" s="23">
        <f t="shared" si="231"/>
        <v>128994.50880000001</v>
      </c>
      <c r="AA89" s="23">
        <f t="shared" si="231"/>
        <v>163393.04447999998</v>
      </c>
      <c r="AB89" s="23">
        <f t="shared" si="231"/>
        <v>206391.21407999995</v>
      </c>
      <c r="AD89" s="185"/>
      <c r="AE89" s="185"/>
      <c r="AF89" s="19" t="s">
        <v>45</v>
      </c>
      <c r="AG89" s="23">
        <f>AG91</f>
        <v>22000</v>
      </c>
      <c r="AH89" s="23">
        <f>AH91-AG91</f>
        <v>28799.999999999993</v>
      </c>
      <c r="AI89" s="23">
        <f>AI91-AH91</f>
        <v>37440.000000000007</v>
      </c>
      <c r="AJ89" s="23">
        <f>AJ91-AI91</f>
        <v>48384</v>
      </c>
      <c r="AK89" s="23">
        <f>AK91-AJ91</f>
        <v>62208</v>
      </c>
      <c r="AL89" s="23">
        <f>AL91-AK91</f>
        <v>79626.239999999991</v>
      </c>
      <c r="AM89" s="23">
        <f t="shared" ref="AM89:AP89" si="232">AM91-AL91</f>
        <v>101523.45600000001</v>
      </c>
      <c r="AN89" s="23">
        <f t="shared" si="232"/>
        <v>128994.50880000001</v>
      </c>
      <c r="AO89" s="23">
        <f t="shared" si="232"/>
        <v>163393.04447999998</v>
      </c>
      <c r="AP89" s="23">
        <f t="shared" si="232"/>
        <v>206391.21407999995</v>
      </c>
      <c r="AR89" s="185"/>
      <c r="AS89" s="185"/>
      <c r="AT89" s="19" t="s">
        <v>45</v>
      </c>
      <c r="AU89" s="23">
        <f>AU91</f>
        <v>22000</v>
      </c>
      <c r="AV89" s="23">
        <f>AV91-AU91</f>
        <v>28799.999999999993</v>
      </c>
      <c r="AW89" s="23">
        <f>AW91-AV91</f>
        <v>37440.000000000007</v>
      </c>
      <c r="AX89" s="23">
        <f>AX91-AW91</f>
        <v>48384</v>
      </c>
      <c r="AY89" s="23">
        <f>AY91-AX91</f>
        <v>62208</v>
      </c>
      <c r="AZ89" s="23">
        <f>AZ91-AY91</f>
        <v>79626.239999999991</v>
      </c>
      <c r="BA89" s="23">
        <f t="shared" ref="BA89:BD89" si="233">BA91-AZ91</f>
        <v>101523.45600000001</v>
      </c>
      <c r="BB89" s="23">
        <f t="shared" si="233"/>
        <v>128994.50880000001</v>
      </c>
      <c r="BC89" s="23">
        <f t="shared" si="233"/>
        <v>163393.04447999998</v>
      </c>
      <c r="BD89" s="23">
        <f t="shared" si="233"/>
        <v>206391.21407999995</v>
      </c>
      <c r="BF89" s="185"/>
      <c r="BG89" s="185"/>
      <c r="BH89" s="19" t="s">
        <v>45</v>
      </c>
      <c r="BI89" s="23">
        <f>BI91</f>
        <v>22000</v>
      </c>
      <c r="BJ89" s="23">
        <f>BJ91-BI91</f>
        <v>28799.999999999993</v>
      </c>
      <c r="BK89" s="23">
        <f>BK91-BJ91</f>
        <v>37440.000000000007</v>
      </c>
      <c r="BL89" s="23">
        <f>BL91-BK91</f>
        <v>48384</v>
      </c>
      <c r="BM89" s="23">
        <f>BM91-BL91</f>
        <v>62208</v>
      </c>
      <c r="BN89" s="23">
        <f>BN91-BM91</f>
        <v>79626.239999999991</v>
      </c>
      <c r="BO89" s="23">
        <f t="shared" ref="BO89:BR89" si="234">BO91-BN91</f>
        <v>101523.45600000001</v>
      </c>
      <c r="BP89" s="23">
        <f t="shared" si="234"/>
        <v>128994.50880000001</v>
      </c>
      <c r="BQ89" s="23">
        <f t="shared" si="234"/>
        <v>163393.04447999998</v>
      </c>
      <c r="BR89" s="23">
        <f t="shared" si="234"/>
        <v>206391.21407999995</v>
      </c>
    </row>
    <row r="90" spans="2:70" ht="14.25" x14ac:dyDescent="0.45">
      <c r="B90" s="185"/>
      <c r="C90" s="185"/>
      <c r="D90" s="19" t="s">
        <v>47</v>
      </c>
      <c r="E90" s="23"/>
      <c r="F90" s="23"/>
      <c r="G90" s="23"/>
      <c r="H90" s="23"/>
      <c r="I90" s="23">
        <f>AVERAGE(E89:I89)</f>
        <v>39766.400000000001</v>
      </c>
      <c r="J90" s="23"/>
      <c r="K90" s="23"/>
      <c r="L90" s="23"/>
      <c r="M90" s="23"/>
      <c r="N90" s="23">
        <f>AVERAGE(E89:N89)</f>
        <v>87876.046335999999</v>
      </c>
      <c r="P90" s="185"/>
      <c r="Q90" s="185"/>
      <c r="R90" s="19" t="s">
        <v>47</v>
      </c>
      <c r="S90" s="23"/>
      <c r="T90" s="23"/>
      <c r="U90" s="23"/>
      <c r="V90" s="23"/>
      <c r="W90" s="23">
        <f>AVERAGE(S89:W89)</f>
        <v>39766.400000000001</v>
      </c>
      <c r="X90" s="23"/>
      <c r="Y90" s="23"/>
      <c r="Z90" s="23"/>
      <c r="AA90" s="23"/>
      <c r="AB90" s="23">
        <f>AVERAGE(S89:AB89)</f>
        <v>87876.046335999999</v>
      </c>
      <c r="AD90" s="185"/>
      <c r="AE90" s="185"/>
      <c r="AF90" s="19" t="s">
        <v>47</v>
      </c>
      <c r="AG90" s="23"/>
      <c r="AH90" s="23"/>
      <c r="AI90" s="23"/>
      <c r="AJ90" s="23"/>
      <c r="AK90" s="23">
        <f>AVERAGE(AG89:AK89)</f>
        <v>39766.400000000001</v>
      </c>
      <c r="AL90" s="23"/>
      <c r="AM90" s="23"/>
      <c r="AN90" s="23"/>
      <c r="AO90" s="23"/>
      <c r="AP90" s="23">
        <f>AVERAGE(AG89:AP89)</f>
        <v>87876.046335999999</v>
      </c>
      <c r="AR90" s="185"/>
      <c r="AS90" s="185"/>
      <c r="AT90" s="19" t="s">
        <v>47</v>
      </c>
      <c r="AU90" s="23"/>
      <c r="AV90" s="23"/>
      <c r="AW90" s="23"/>
      <c r="AX90" s="23"/>
      <c r="AY90" s="23">
        <f>AVERAGE(AU89:AY89)</f>
        <v>39766.400000000001</v>
      </c>
      <c r="AZ90" s="23"/>
      <c r="BA90" s="23"/>
      <c r="BB90" s="23"/>
      <c r="BC90" s="23"/>
      <c r="BD90" s="23">
        <f>AVERAGE(AU89:BD89)</f>
        <v>87876.046335999999</v>
      </c>
      <c r="BF90" s="185"/>
      <c r="BG90" s="185"/>
      <c r="BH90" s="19" t="s">
        <v>47</v>
      </c>
      <c r="BI90" s="23"/>
      <c r="BJ90" s="23"/>
      <c r="BK90" s="23"/>
      <c r="BL90" s="23"/>
      <c r="BM90" s="23">
        <f>AVERAGE(BI89:BM89)</f>
        <v>39766.400000000001</v>
      </c>
      <c r="BN90" s="23"/>
      <c r="BO90" s="23"/>
      <c r="BP90" s="23"/>
      <c r="BQ90" s="23"/>
      <c r="BR90" s="23">
        <f>AVERAGE(BI89:BR89)</f>
        <v>87876.046335999999</v>
      </c>
    </row>
    <row r="91" spans="2:70" ht="14.25" x14ac:dyDescent="0.45">
      <c r="B91" s="185"/>
      <c r="C91" s="185"/>
      <c r="D91" s="19" t="s">
        <v>46</v>
      </c>
      <c r="E91" s="24">
        <f t="shared" ref="E91:N91" si="235">E81*E$14</f>
        <v>22000</v>
      </c>
      <c r="F91" s="24">
        <f t="shared" si="235"/>
        <v>50799.999999999993</v>
      </c>
      <c r="G91" s="24">
        <f>G81*G$14</f>
        <v>88240</v>
      </c>
      <c r="H91" s="24">
        <f>H81*H$14</f>
        <v>136624</v>
      </c>
      <c r="I91" s="24">
        <f>I81*I$14</f>
        <v>198832</v>
      </c>
      <c r="J91" s="24">
        <f t="shared" si="235"/>
        <v>278458.23999999999</v>
      </c>
      <c r="K91" s="24">
        <f t="shared" si="235"/>
        <v>379981.696</v>
      </c>
      <c r="L91" s="24">
        <f t="shared" si="235"/>
        <v>508976.20480000001</v>
      </c>
      <c r="M91" s="24">
        <f t="shared" si="235"/>
        <v>672369.24927999999</v>
      </c>
      <c r="N91" s="24">
        <f t="shared" si="235"/>
        <v>878760.46335999994</v>
      </c>
      <c r="P91" s="185"/>
      <c r="Q91" s="185"/>
      <c r="R91" s="19" t="s">
        <v>46</v>
      </c>
      <c r="S91" s="24">
        <f t="shared" ref="S91:AB91" si="236">S81*S$14</f>
        <v>22000</v>
      </c>
      <c r="T91" s="24">
        <f t="shared" si="236"/>
        <v>50799.999999999993</v>
      </c>
      <c r="U91" s="24">
        <f>U81*U$14</f>
        <v>88240</v>
      </c>
      <c r="V91" s="24">
        <f>V81*V$14</f>
        <v>136624</v>
      </c>
      <c r="W91" s="24">
        <f>W81*W$14</f>
        <v>198832</v>
      </c>
      <c r="X91" s="24">
        <f t="shared" si="236"/>
        <v>278458.23999999999</v>
      </c>
      <c r="Y91" s="24">
        <f t="shared" si="236"/>
        <v>379981.696</v>
      </c>
      <c r="Z91" s="24">
        <f t="shared" si="236"/>
        <v>508976.20480000001</v>
      </c>
      <c r="AA91" s="24">
        <f t="shared" si="236"/>
        <v>672369.24927999999</v>
      </c>
      <c r="AB91" s="24">
        <f t="shared" si="236"/>
        <v>878760.46335999994</v>
      </c>
      <c r="AD91" s="185"/>
      <c r="AE91" s="185"/>
      <c r="AF91" s="19" t="s">
        <v>46</v>
      </c>
      <c r="AG91" s="24">
        <f t="shared" ref="AG91:AP91" si="237">AG81*AG$14</f>
        <v>22000</v>
      </c>
      <c r="AH91" s="24">
        <f t="shared" si="237"/>
        <v>50799.999999999993</v>
      </c>
      <c r="AI91" s="24">
        <f>AI81*AI$14</f>
        <v>88240</v>
      </c>
      <c r="AJ91" s="24">
        <f>AJ81*AJ$14</f>
        <v>136624</v>
      </c>
      <c r="AK91" s="24">
        <f>AK81*AK$14</f>
        <v>198832</v>
      </c>
      <c r="AL91" s="24">
        <f t="shared" si="237"/>
        <v>278458.23999999999</v>
      </c>
      <c r="AM91" s="24">
        <f t="shared" si="237"/>
        <v>379981.696</v>
      </c>
      <c r="AN91" s="24">
        <f t="shared" si="237"/>
        <v>508976.20480000001</v>
      </c>
      <c r="AO91" s="24">
        <f t="shared" si="237"/>
        <v>672369.24927999999</v>
      </c>
      <c r="AP91" s="24">
        <f t="shared" si="237"/>
        <v>878760.46335999994</v>
      </c>
      <c r="AR91" s="185"/>
      <c r="AS91" s="185"/>
      <c r="AT91" s="19" t="s">
        <v>46</v>
      </c>
      <c r="AU91" s="24">
        <f t="shared" ref="AU91:BD91" si="238">AU81*AU$14</f>
        <v>22000</v>
      </c>
      <c r="AV91" s="24">
        <f t="shared" si="238"/>
        <v>50799.999999999993</v>
      </c>
      <c r="AW91" s="24">
        <f>AW81*AW$14</f>
        <v>88240</v>
      </c>
      <c r="AX91" s="24">
        <f>AX81*AX$14</f>
        <v>136624</v>
      </c>
      <c r="AY91" s="24">
        <f>AY81*AY$14</f>
        <v>198832</v>
      </c>
      <c r="AZ91" s="24">
        <f t="shared" si="238"/>
        <v>278458.23999999999</v>
      </c>
      <c r="BA91" s="24">
        <f t="shared" si="238"/>
        <v>379981.696</v>
      </c>
      <c r="BB91" s="24">
        <f t="shared" si="238"/>
        <v>508976.20480000001</v>
      </c>
      <c r="BC91" s="24">
        <f t="shared" si="238"/>
        <v>672369.24927999999</v>
      </c>
      <c r="BD91" s="24">
        <f t="shared" si="238"/>
        <v>878760.46335999994</v>
      </c>
      <c r="BF91" s="185"/>
      <c r="BG91" s="185"/>
      <c r="BH91" s="19" t="s">
        <v>46</v>
      </c>
      <c r="BI91" s="24">
        <f t="shared" ref="BI91:BR91" si="239">BI81*BI$14</f>
        <v>22000</v>
      </c>
      <c r="BJ91" s="24">
        <f t="shared" si="239"/>
        <v>50799.999999999993</v>
      </c>
      <c r="BK91" s="24">
        <f>BK81*BK$14</f>
        <v>88240</v>
      </c>
      <c r="BL91" s="24">
        <f>BL81*BL$14</f>
        <v>136624</v>
      </c>
      <c r="BM91" s="24">
        <f>BM81*BM$14</f>
        <v>198832</v>
      </c>
      <c r="BN91" s="24">
        <f t="shared" si="239"/>
        <v>278458.23999999999</v>
      </c>
      <c r="BO91" s="24">
        <f t="shared" si="239"/>
        <v>379981.696</v>
      </c>
      <c r="BP91" s="24">
        <f t="shared" si="239"/>
        <v>508976.20480000001</v>
      </c>
      <c r="BQ91" s="24">
        <f t="shared" si="239"/>
        <v>672369.24927999999</v>
      </c>
      <c r="BR91" s="24">
        <f t="shared" si="239"/>
        <v>878760.46335999994</v>
      </c>
    </row>
    <row r="92" spans="2:70" ht="14.25" x14ac:dyDescent="0.45">
      <c r="B92" s="185" t="s">
        <v>18</v>
      </c>
      <c r="C92" s="186" t="s">
        <v>32</v>
      </c>
      <c r="D92" s="15" t="s">
        <v>43</v>
      </c>
      <c r="E92" s="16">
        <f>E64+E77-E32-E48</f>
        <v>3.0833333333333327E-2</v>
      </c>
      <c r="F92" s="16">
        <f t="shared" ref="F92:N92" si="240">F64+F77-F32-F48</f>
        <v>2.7361111111111149E-2</v>
      </c>
      <c r="G92" s="16">
        <f t="shared" si="240"/>
        <v>2.4467592592592558E-2</v>
      </c>
      <c r="H92" s="16">
        <f t="shared" si="240"/>
        <v>2.2056327160493865E-2</v>
      </c>
      <c r="I92" s="16">
        <f t="shared" si="240"/>
        <v>2.0046939300411497E-2</v>
      </c>
      <c r="J92" s="16">
        <f t="shared" si="240"/>
        <v>1.8372449417009683E-2</v>
      </c>
      <c r="K92" s="16">
        <f t="shared" si="240"/>
        <v>1.6977041180841312E-2</v>
      </c>
      <c r="L92" s="16">
        <f t="shared" si="240"/>
        <v>1.5814200984034417E-2</v>
      </c>
      <c r="M92" s="16">
        <f t="shared" si="240"/>
        <v>1.4845167486695293E-2</v>
      </c>
      <c r="N92" s="16">
        <f t="shared" si="240"/>
        <v>1.4037639572246187E-2</v>
      </c>
      <c r="P92" s="185" t="s">
        <v>18</v>
      </c>
      <c r="Q92" s="186" t="s">
        <v>32</v>
      </c>
      <c r="R92" s="15" t="s">
        <v>43</v>
      </c>
      <c r="S92" s="16">
        <f>S64+S77-S32-S48</f>
        <v>5.1666666666666652E-2</v>
      </c>
      <c r="T92" s="16">
        <f t="shared" ref="T92:AB92" si="241">T64+T77-T32-T48</f>
        <v>4.4722222222222267E-2</v>
      </c>
      <c r="U92" s="16">
        <f t="shared" si="241"/>
        <v>3.8935185185185142E-2</v>
      </c>
      <c r="V92" s="16">
        <f t="shared" si="241"/>
        <v>3.4112654320987701E-2</v>
      </c>
      <c r="W92" s="16">
        <f t="shared" si="241"/>
        <v>3.0093878600823017E-2</v>
      </c>
      <c r="X92" s="16">
        <f t="shared" si="241"/>
        <v>2.674489883401928E-2</v>
      </c>
      <c r="Y92" s="16">
        <f t="shared" si="241"/>
        <v>2.3954082361682644E-2</v>
      </c>
      <c r="Z92" s="16">
        <f t="shared" si="241"/>
        <v>2.1628401968068867E-2</v>
      </c>
      <c r="AA92" s="16">
        <f t="shared" si="241"/>
        <v>1.9690334973390664E-2</v>
      </c>
      <c r="AB92" s="16">
        <f t="shared" si="241"/>
        <v>1.8075279144492327E-2</v>
      </c>
      <c r="AD92" s="185" t="s">
        <v>18</v>
      </c>
      <c r="AE92" s="186" t="s">
        <v>32</v>
      </c>
      <c r="AF92" s="15" t="s">
        <v>43</v>
      </c>
      <c r="AG92" s="16">
        <f>AG64+AG77-AG32-AG48</f>
        <v>7.2499999999999995E-2</v>
      </c>
      <c r="AH92" s="16">
        <f t="shared" ref="AH92:AP92" si="242">AH64+AH77-AH32-AH48</f>
        <v>6.2083333333333372E-2</v>
      </c>
      <c r="AI92" s="16">
        <f t="shared" si="242"/>
        <v>5.340277777777773E-2</v>
      </c>
      <c r="AJ92" s="16">
        <f t="shared" si="242"/>
        <v>4.6168981481481519E-2</v>
      </c>
      <c r="AK92" s="16">
        <f t="shared" si="242"/>
        <v>4.0140817901234541E-2</v>
      </c>
      <c r="AL92" s="16">
        <f t="shared" si="242"/>
        <v>3.5117348251028885E-2</v>
      </c>
      <c r="AM92" s="16">
        <f t="shared" si="242"/>
        <v>3.0931123542523982E-2</v>
      </c>
      <c r="AN92" s="16">
        <f t="shared" si="242"/>
        <v>2.7442602952103309E-2</v>
      </c>
      <c r="AO92" s="16">
        <f t="shared" si="242"/>
        <v>2.4535502460086039E-2</v>
      </c>
      <c r="AP92" s="16">
        <f t="shared" si="242"/>
        <v>2.2112918716738469E-2</v>
      </c>
      <c r="AR92" s="185" t="s">
        <v>18</v>
      </c>
      <c r="AS92" s="186" t="s">
        <v>32</v>
      </c>
      <c r="AT92" s="15" t="s">
        <v>43</v>
      </c>
      <c r="AU92" s="16">
        <f>AU64+AU77-AU32-AU48</f>
        <v>9.333333333333331E-2</v>
      </c>
      <c r="AV92" s="16">
        <f t="shared" ref="AV92:BD92" si="243">AV64+AV77-AV32-AV48</f>
        <v>7.9444444444444484E-2</v>
      </c>
      <c r="AW92" s="16">
        <f t="shared" si="243"/>
        <v>6.7870370370370317E-2</v>
      </c>
      <c r="AX92" s="16">
        <f t="shared" si="243"/>
        <v>5.8225308641975351E-2</v>
      </c>
      <c r="AY92" s="16">
        <f t="shared" si="243"/>
        <v>5.018775720164606E-2</v>
      </c>
      <c r="AZ92" s="16">
        <f t="shared" si="243"/>
        <v>4.3489797668038482E-2</v>
      </c>
      <c r="BA92" s="16">
        <f t="shared" si="243"/>
        <v>3.7908164723365313E-2</v>
      </c>
      <c r="BB92" s="16">
        <f t="shared" si="243"/>
        <v>3.3256803936137759E-2</v>
      </c>
      <c r="BC92" s="16">
        <f t="shared" si="243"/>
        <v>2.9380669946781401E-2</v>
      </c>
      <c r="BD92" s="16">
        <f t="shared" si="243"/>
        <v>2.6150558288984611E-2</v>
      </c>
      <c r="BF92" s="185" t="s">
        <v>18</v>
      </c>
      <c r="BG92" s="186" t="s">
        <v>32</v>
      </c>
      <c r="BH92" s="15" t="s">
        <v>43</v>
      </c>
      <c r="BI92" s="16">
        <f>BI64+BI77-BI32-BI48</f>
        <v>0.11416666666666664</v>
      </c>
      <c r="BJ92" s="16">
        <f t="shared" ref="BJ92:BR92" si="244">BJ64+BJ77-BJ32-BJ48</f>
        <v>9.6805555555555589E-2</v>
      </c>
      <c r="BK92" s="16">
        <f t="shared" si="244"/>
        <v>8.2337962962962918E-2</v>
      </c>
      <c r="BL92" s="16">
        <f t="shared" si="244"/>
        <v>7.0281635802469183E-2</v>
      </c>
      <c r="BM92" s="16">
        <f t="shared" si="244"/>
        <v>6.023469650205758E-2</v>
      </c>
      <c r="BN92" s="16">
        <f t="shared" si="244"/>
        <v>5.186224708504808E-2</v>
      </c>
      <c r="BO92" s="16">
        <f t="shared" si="244"/>
        <v>4.4885205904206645E-2</v>
      </c>
      <c r="BP92" s="16">
        <f t="shared" si="244"/>
        <v>3.9071004920172202E-2</v>
      </c>
      <c r="BQ92" s="16">
        <f t="shared" si="244"/>
        <v>3.4225837433476777E-2</v>
      </c>
      <c r="BR92" s="16">
        <f t="shared" si="244"/>
        <v>3.0188197861230753E-2</v>
      </c>
    </row>
    <row r="93" spans="2:70" ht="14.25" x14ac:dyDescent="0.45">
      <c r="B93" s="185"/>
      <c r="C93" s="186"/>
      <c r="D93" s="15" t="s">
        <v>44</v>
      </c>
      <c r="E93" s="16"/>
      <c r="F93" s="16"/>
      <c r="G93" s="16"/>
      <c r="H93" s="16"/>
      <c r="I93" s="38">
        <f>AVERAGE(E92:I92)</f>
        <v>2.495306069958848E-2</v>
      </c>
      <c r="J93" s="16"/>
      <c r="K93" s="16"/>
      <c r="L93" s="16"/>
      <c r="M93" s="16"/>
      <c r="N93" s="17">
        <f>AVERAGE(E92:N92)</f>
        <v>2.0481180213876928E-2</v>
      </c>
      <c r="P93" s="185"/>
      <c r="Q93" s="186"/>
      <c r="R93" s="15" t="s">
        <v>44</v>
      </c>
      <c r="S93" s="16"/>
      <c r="T93" s="16"/>
      <c r="U93" s="16"/>
      <c r="V93" s="16"/>
      <c r="W93" s="38">
        <f>AVERAGE(S92:W92)</f>
        <v>3.9906121399176951E-2</v>
      </c>
      <c r="X93" s="16"/>
      <c r="Y93" s="16"/>
      <c r="Z93" s="16"/>
      <c r="AA93" s="16"/>
      <c r="AB93" s="17">
        <f>AVERAGE(S92:AB92)</f>
        <v>3.0962360427753854E-2</v>
      </c>
      <c r="AD93" s="185"/>
      <c r="AE93" s="186"/>
      <c r="AF93" s="15" t="s">
        <v>44</v>
      </c>
      <c r="AG93" s="16"/>
      <c r="AH93" s="16"/>
      <c r="AI93" s="16"/>
      <c r="AJ93" s="16"/>
      <c r="AK93" s="38">
        <f>AVERAGE(AG92:AK92)</f>
        <v>5.4859182098765426E-2</v>
      </c>
      <c r="AL93" s="16"/>
      <c r="AM93" s="16"/>
      <c r="AN93" s="16"/>
      <c r="AO93" s="16"/>
      <c r="AP93" s="17">
        <f>AVERAGE(AG92:AP92)</f>
        <v>4.1443540641630784E-2</v>
      </c>
      <c r="AR93" s="185"/>
      <c r="AS93" s="186"/>
      <c r="AT93" s="15" t="s">
        <v>44</v>
      </c>
      <c r="AU93" s="16"/>
      <c r="AV93" s="16"/>
      <c r="AW93" s="16"/>
      <c r="AX93" s="16"/>
      <c r="AY93" s="38">
        <f>AVERAGE(AU92:AY92)</f>
        <v>6.9812242798353893E-2</v>
      </c>
      <c r="AZ93" s="16"/>
      <c r="BA93" s="16"/>
      <c r="BB93" s="16"/>
      <c r="BC93" s="16"/>
      <c r="BD93" s="17">
        <f>AVERAGE(AU92:BD92)</f>
        <v>5.1924720855507714E-2</v>
      </c>
      <c r="BF93" s="185"/>
      <c r="BG93" s="186"/>
      <c r="BH93" s="15" t="s">
        <v>44</v>
      </c>
      <c r="BI93" s="16"/>
      <c r="BJ93" s="16"/>
      <c r="BK93" s="16"/>
      <c r="BL93" s="16"/>
      <c r="BM93" s="38">
        <f>AVERAGE(BI92:BM92)</f>
        <v>8.4765303497942382E-2</v>
      </c>
      <c r="BN93" s="16"/>
      <c r="BO93" s="16"/>
      <c r="BP93" s="16"/>
      <c r="BQ93" s="16"/>
      <c r="BR93" s="17">
        <f>AVERAGE(BI92:BR92)</f>
        <v>6.240590106938463E-2</v>
      </c>
    </row>
    <row r="94" spans="2:70" ht="14.25" x14ac:dyDescent="0.45">
      <c r="B94" s="185"/>
      <c r="C94" s="186"/>
      <c r="D94" s="15" t="s">
        <v>42</v>
      </c>
      <c r="E94" s="16">
        <f>E66+E79-E34-E50</f>
        <v>3.0833333333333324E-2</v>
      </c>
      <c r="F94" s="16">
        <f t="shared" ref="F94:N94" si="245">F66+F79-F34-F50</f>
        <v>5.8194444444444493E-2</v>
      </c>
      <c r="G94" s="16">
        <f t="shared" si="245"/>
        <v>8.2662037037036909E-2</v>
      </c>
      <c r="H94" s="16">
        <f t="shared" si="245"/>
        <v>0.10471836419753107</v>
      </c>
      <c r="I94" s="16">
        <f t="shared" si="245"/>
        <v>0.12476530349794224</v>
      </c>
      <c r="J94" s="16">
        <f t="shared" si="245"/>
        <v>0.14313775291495268</v>
      </c>
      <c r="K94" s="16">
        <f t="shared" si="245"/>
        <v>0.16011479409579304</v>
      </c>
      <c r="L94" s="16">
        <f t="shared" si="245"/>
        <v>0.17592899507982734</v>
      </c>
      <c r="M94" s="16">
        <f t="shared" si="245"/>
        <v>0.19077416256652152</v>
      </c>
      <c r="N94" s="16">
        <f t="shared" si="245"/>
        <v>0.20481180213877032</v>
      </c>
      <c r="P94" s="185"/>
      <c r="Q94" s="186"/>
      <c r="R94" s="15" t="s">
        <v>42</v>
      </c>
      <c r="S94" s="16">
        <f>S66+S79-S34-S50</f>
        <v>5.1666666666666639E-2</v>
      </c>
      <c r="T94" s="16">
        <f t="shared" ref="T94:AB94" si="246">T66+T79-T34-T50</f>
        <v>9.6388888888888968E-2</v>
      </c>
      <c r="U94" s="16">
        <f t="shared" si="246"/>
        <v>0.13532407407407393</v>
      </c>
      <c r="V94" s="16">
        <f t="shared" si="246"/>
        <v>0.16943672839506191</v>
      </c>
      <c r="W94" s="16">
        <f t="shared" si="246"/>
        <v>0.1995306069958846</v>
      </c>
      <c r="X94" s="16">
        <f t="shared" si="246"/>
        <v>0.22627550582990463</v>
      </c>
      <c r="Y94" s="16">
        <f t="shared" si="246"/>
        <v>0.25022958819158636</v>
      </c>
      <c r="Z94" s="16">
        <f t="shared" si="246"/>
        <v>0.27185799015965517</v>
      </c>
      <c r="AA94" s="16">
        <f t="shared" si="246"/>
        <v>0.29154832513304491</v>
      </c>
      <c r="AB94" s="16">
        <f t="shared" si="246"/>
        <v>0.30962360427753949</v>
      </c>
      <c r="AD94" s="185"/>
      <c r="AE94" s="186"/>
      <c r="AF94" s="15" t="s">
        <v>42</v>
      </c>
      <c r="AG94" s="16">
        <f>AG66+AG79-AG34-AG50</f>
        <v>7.2499999999999995E-2</v>
      </c>
      <c r="AH94" s="16">
        <f t="shared" ref="AH94:AP94" si="247">AH66+AH79-AH34-AH50</f>
        <v>0.13458333333333339</v>
      </c>
      <c r="AI94" s="16">
        <f t="shared" si="247"/>
        <v>0.18798611111111097</v>
      </c>
      <c r="AJ94" s="16">
        <f t="shared" si="247"/>
        <v>0.23415509259259271</v>
      </c>
      <c r="AK94" s="16">
        <f t="shared" si="247"/>
        <v>0.27429591049382701</v>
      </c>
      <c r="AL94" s="16">
        <f t="shared" si="247"/>
        <v>0.30941325874485648</v>
      </c>
      <c r="AM94" s="16">
        <f t="shared" si="247"/>
        <v>0.34034438228737979</v>
      </c>
      <c r="AN94" s="16">
        <f t="shared" si="247"/>
        <v>0.367786985239483</v>
      </c>
      <c r="AO94" s="16">
        <f t="shared" si="247"/>
        <v>0.39232248769956818</v>
      </c>
      <c r="AP94" s="16">
        <f t="shared" si="247"/>
        <v>0.41443540641630855</v>
      </c>
      <c r="AR94" s="185"/>
      <c r="AS94" s="186"/>
      <c r="AT94" s="15" t="s">
        <v>42</v>
      </c>
      <c r="AU94" s="16">
        <f>AU66+AU79-AU34-AU50</f>
        <v>9.333333333333331E-2</v>
      </c>
      <c r="AV94" s="16">
        <f t="shared" ref="AV94:BD94" si="248">AV66+AV79-AV34-AV50</f>
        <v>0.17277777777777781</v>
      </c>
      <c r="AW94" s="16">
        <f t="shared" si="248"/>
        <v>0.24064814814814806</v>
      </c>
      <c r="AX94" s="16">
        <f t="shared" si="248"/>
        <v>0.29887345679012356</v>
      </c>
      <c r="AY94" s="16">
        <f t="shared" si="248"/>
        <v>0.34906121399176943</v>
      </c>
      <c r="AZ94" s="16">
        <f t="shared" si="248"/>
        <v>0.39255101165980832</v>
      </c>
      <c r="BA94" s="16">
        <f t="shared" si="248"/>
        <v>0.43045917638317316</v>
      </c>
      <c r="BB94" s="16">
        <f t="shared" si="248"/>
        <v>0.46371598031931088</v>
      </c>
      <c r="BC94" s="16">
        <f t="shared" si="248"/>
        <v>0.49309665026609145</v>
      </c>
      <c r="BD94" s="16">
        <f t="shared" si="248"/>
        <v>0.51924720855507767</v>
      </c>
      <c r="BF94" s="185"/>
      <c r="BG94" s="186"/>
      <c r="BH94" s="15" t="s">
        <v>42</v>
      </c>
      <c r="BI94" s="16">
        <f>BI66+BI79-BI34-BI50</f>
        <v>0.11416666666666664</v>
      </c>
      <c r="BJ94" s="16">
        <f t="shared" ref="BJ94:BR94" si="249">BJ66+BJ79-BJ34-BJ50</f>
        <v>0.21097222222222226</v>
      </c>
      <c r="BK94" s="16">
        <f t="shared" si="249"/>
        <v>0.29331018518518509</v>
      </c>
      <c r="BL94" s="16">
        <f t="shared" si="249"/>
        <v>0.36359182098765436</v>
      </c>
      <c r="BM94" s="16">
        <f t="shared" si="249"/>
        <v>0.42382651748971184</v>
      </c>
      <c r="BN94" s="16">
        <f t="shared" si="249"/>
        <v>0.47568876457476028</v>
      </c>
      <c r="BO94" s="16">
        <f t="shared" si="249"/>
        <v>0.52057397047896647</v>
      </c>
      <c r="BP94" s="16">
        <f t="shared" si="249"/>
        <v>0.5596449753991386</v>
      </c>
      <c r="BQ94" s="16">
        <f t="shared" si="249"/>
        <v>0.59387081283261489</v>
      </c>
      <c r="BR94" s="16">
        <f t="shared" si="249"/>
        <v>0.62405901069384684</v>
      </c>
    </row>
    <row r="95" spans="2:70" ht="14.25" x14ac:dyDescent="0.45">
      <c r="B95" s="185"/>
      <c r="C95" s="185"/>
      <c r="D95" s="19" t="s">
        <v>45</v>
      </c>
      <c r="E95" s="20">
        <f>10*E92</f>
        <v>0.30833333333333329</v>
      </c>
      <c r="F95" s="20">
        <f t="shared" ref="F95:N95" si="250">10*F92</f>
        <v>0.27361111111111147</v>
      </c>
      <c r="G95" s="20">
        <f t="shared" si="250"/>
        <v>0.24467592592592557</v>
      </c>
      <c r="H95" s="20">
        <f t="shared" si="250"/>
        <v>0.22056327160493866</v>
      </c>
      <c r="I95" s="20">
        <f t="shared" si="250"/>
        <v>0.20046939300411498</v>
      </c>
      <c r="J95" s="20">
        <f t="shared" si="250"/>
        <v>0.18372449417009684</v>
      </c>
      <c r="K95" s="20">
        <f t="shared" si="250"/>
        <v>0.16977041180841312</v>
      </c>
      <c r="L95" s="20">
        <f t="shared" si="250"/>
        <v>0.15814200984034416</v>
      </c>
      <c r="M95" s="20">
        <f t="shared" si="250"/>
        <v>0.14845167486695293</v>
      </c>
      <c r="N95" s="20">
        <f t="shared" si="250"/>
        <v>0.14037639572246188</v>
      </c>
      <c r="P95" s="185"/>
      <c r="Q95" s="185"/>
      <c r="R95" s="19" t="s">
        <v>45</v>
      </c>
      <c r="S95" s="20">
        <f>10*S92</f>
        <v>0.5166666666666665</v>
      </c>
      <c r="T95" s="20">
        <f t="shared" ref="T95:AB95" si="251">10*T92</f>
        <v>0.44722222222222269</v>
      </c>
      <c r="U95" s="20">
        <f t="shared" si="251"/>
        <v>0.38935185185185139</v>
      </c>
      <c r="V95" s="20">
        <f t="shared" si="251"/>
        <v>0.34112654320987701</v>
      </c>
      <c r="W95" s="20">
        <f t="shared" si="251"/>
        <v>0.30093878600823015</v>
      </c>
      <c r="X95" s="20">
        <f t="shared" si="251"/>
        <v>0.26744898834019282</v>
      </c>
      <c r="Y95" s="20">
        <f t="shared" si="251"/>
        <v>0.23954082361682644</v>
      </c>
      <c r="Z95" s="20">
        <f t="shared" si="251"/>
        <v>0.21628401968068867</v>
      </c>
      <c r="AA95" s="20">
        <f t="shared" si="251"/>
        <v>0.19690334973390664</v>
      </c>
      <c r="AB95" s="20">
        <f t="shared" si="251"/>
        <v>0.18075279144492329</v>
      </c>
      <c r="AD95" s="185"/>
      <c r="AE95" s="185"/>
      <c r="AF95" s="19" t="s">
        <v>45</v>
      </c>
      <c r="AG95" s="20">
        <f>10*AG92</f>
        <v>0.72499999999999998</v>
      </c>
      <c r="AH95" s="20">
        <f t="shared" ref="AH95:AP95" si="252">10*AH92</f>
        <v>0.62083333333333368</v>
      </c>
      <c r="AI95" s="20">
        <f t="shared" si="252"/>
        <v>0.53402777777777732</v>
      </c>
      <c r="AJ95" s="20">
        <f t="shared" si="252"/>
        <v>0.46168981481481519</v>
      </c>
      <c r="AK95" s="20">
        <f t="shared" si="252"/>
        <v>0.40140817901234538</v>
      </c>
      <c r="AL95" s="20">
        <f t="shared" si="252"/>
        <v>0.35117348251028885</v>
      </c>
      <c r="AM95" s="20">
        <f t="shared" si="252"/>
        <v>0.30931123542523981</v>
      </c>
      <c r="AN95" s="20">
        <f t="shared" si="252"/>
        <v>0.27442602952103312</v>
      </c>
      <c r="AO95" s="20">
        <f t="shared" si="252"/>
        <v>0.24535502460086039</v>
      </c>
      <c r="AP95" s="20">
        <f t="shared" si="252"/>
        <v>0.22112918716738469</v>
      </c>
      <c r="AR95" s="185"/>
      <c r="AS95" s="185"/>
      <c r="AT95" s="19" t="s">
        <v>45</v>
      </c>
      <c r="AU95" s="20">
        <f>10*AU92</f>
        <v>0.93333333333333313</v>
      </c>
      <c r="AV95" s="20">
        <f t="shared" ref="AV95:BD95" si="253">10*AV92</f>
        <v>0.79444444444444484</v>
      </c>
      <c r="AW95" s="20">
        <f t="shared" si="253"/>
        <v>0.67870370370370314</v>
      </c>
      <c r="AX95" s="20">
        <f t="shared" si="253"/>
        <v>0.58225308641975349</v>
      </c>
      <c r="AY95" s="20">
        <f t="shared" si="253"/>
        <v>0.50187757201646055</v>
      </c>
      <c r="AZ95" s="20">
        <f t="shared" si="253"/>
        <v>0.43489797668038482</v>
      </c>
      <c r="BA95" s="20">
        <f t="shared" si="253"/>
        <v>0.37908164723365312</v>
      </c>
      <c r="BB95" s="20">
        <f t="shared" si="253"/>
        <v>0.33256803936137758</v>
      </c>
      <c r="BC95" s="20">
        <f t="shared" si="253"/>
        <v>0.29380669946781401</v>
      </c>
      <c r="BD95" s="20">
        <f t="shared" si="253"/>
        <v>0.2615055828898461</v>
      </c>
      <c r="BF95" s="185"/>
      <c r="BG95" s="185"/>
      <c r="BH95" s="19" t="s">
        <v>45</v>
      </c>
      <c r="BI95" s="20">
        <f>10*BI92</f>
        <v>1.1416666666666664</v>
      </c>
      <c r="BJ95" s="20">
        <f t="shared" ref="BJ95:BR95" si="254">10*BJ92</f>
        <v>0.96805555555555589</v>
      </c>
      <c r="BK95" s="20">
        <f t="shared" si="254"/>
        <v>0.82337962962962918</v>
      </c>
      <c r="BL95" s="20">
        <f t="shared" si="254"/>
        <v>0.70281635802469178</v>
      </c>
      <c r="BM95" s="20">
        <f t="shared" si="254"/>
        <v>0.60234696502057583</v>
      </c>
      <c r="BN95" s="20">
        <f t="shared" si="254"/>
        <v>0.51862247085048074</v>
      </c>
      <c r="BO95" s="20">
        <f t="shared" si="254"/>
        <v>0.44885205904206643</v>
      </c>
      <c r="BP95" s="20">
        <f t="shared" si="254"/>
        <v>0.39071004920172203</v>
      </c>
      <c r="BQ95" s="20">
        <f t="shared" si="254"/>
        <v>0.3422583743347678</v>
      </c>
      <c r="BR95" s="20">
        <f t="shared" si="254"/>
        <v>0.30188197861230753</v>
      </c>
    </row>
    <row r="96" spans="2:70" ht="14.25" x14ac:dyDescent="0.45">
      <c r="B96" s="185"/>
      <c r="C96" s="185"/>
      <c r="D96" s="19" t="s">
        <v>46</v>
      </c>
      <c r="E96" s="20">
        <f>10*E94</f>
        <v>0.30833333333333324</v>
      </c>
      <c r="F96" s="20">
        <f>10*F94</f>
        <v>0.58194444444444493</v>
      </c>
      <c r="G96" s="20">
        <f>10*G94</f>
        <v>0.82662037037036906</v>
      </c>
      <c r="H96" s="20">
        <f t="shared" ref="H96:N96" si="255">10*H94</f>
        <v>1.0471836419753107</v>
      </c>
      <c r="I96" s="20">
        <f t="shared" si="255"/>
        <v>1.2476530349794224</v>
      </c>
      <c r="J96" s="20">
        <f t="shared" si="255"/>
        <v>1.4313775291495268</v>
      </c>
      <c r="K96" s="20">
        <f t="shared" si="255"/>
        <v>1.6011479409579303</v>
      </c>
      <c r="L96" s="20">
        <f t="shared" si="255"/>
        <v>1.7592899507982733</v>
      </c>
      <c r="M96" s="20">
        <f t="shared" si="255"/>
        <v>1.9077416256652153</v>
      </c>
      <c r="N96" s="20">
        <f t="shared" si="255"/>
        <v>2.0481180213877033</v>
      </c>
      <c r="P96" s="185"/>
      <c r="Q96" s="185"/>
      <c r="R96" s="19" t="s">
        <v>46</v>
      </c>
      <c r="S96" s="20">
        <f>10*S94</f>
        <v>0.51666666666666639</v>
      </c>
      <c r="T96" s="20">
        <f>10*T94</f>
        <v>0.96388888888888968</v>
      </c>
      <c r="U96" s="20">
        <f>10*U94</f>
        <v>1.3532407407407394</v>
      </c>
      <c r="V96" s="20">
        <f t="shared" ref="V96:AB96" si="256">10*V94</f>
        <v>1.6943672839506192</v>
      </c>
      <c r="W96" s="20">
        <f t="shared" si="256"/>
        <v>1.9953060699588461</v>
      </c>
      <c r="X96" s="20">
        <f t="shared" si="256"/>
        <v>2.2627550582990463</v>
      </c>
      <c r="Y96" s="20">
        <f t="shared" si="256"/>
        <v>2.5022958819158636</v>
      </c>
      <c r="Z96" s="20">
        <f t="shared" si="256"/>
        <v>2.7185799015965517</v>
      </c>
      <c r="AA96" s="20">
        <f t="shared" si="256"/>
        <v>2.9154832513304489</v>
      </c>
      <c r="AB96" s="20">
        <f t="shared" si="256"/>
        <v>3.096236042775395</v>
      </c>
      <c r="AD96" s="185"/>
      <c r="AE96" s="185"/>
      <c r="AF96" s="19" t="s">
        <v>46</v>
      </c>
      <c r="AG96" s="20">
        <f>10*AG94</f>
        <v>0.72499999999999998</v>
      </c>
      <c r="AH96" s="20">
        <f>10*AH94</f>
        <v>1.3458333333333339</v>
      </c>
      <c r="AI96" s="20">
        <f>10*AI94</f>
        <v>1.8798611111111097</v>
      </c>
      <c r="AJ96" s="20">
        <f t="shared" ref="AJ96:AP96" si="257">10*AJ94</f>
        <v>2.3415509259259268</v>
      </c>
      <c r="AK96" s="20">
        <f t="shared" si="257"/>
        <v>2.74295910493827</v>
      </c>
      <c r="AL96" s="20">
        <f t="shared" si="257"/>
        <v>3.0941325874485646</v>
      </c>
      <c r="AM96" s="20">
        <f t="shared" si="257"/>
        <v>3.4034438228737978</v>
      </c>
      <c r="AN96" s="20">
        <f t="shared" si="257"/>
        <v>3.6778698523948301</v>
      </c>
      <c r="AO96" s="20">
        <f t="shared" si="257"/>
        <v>3.9232248769956817</v>
      </c>
      <c r="AP96" s="20">
        <f t="shared" si="257"/>
        <v>4.1443540641630854</v>
      </c>
      <c r="AR96" s="185"/>
      <c r="AS96" s="185"/>
      <c r="AT96" s="19" t="s">
        <v>46</v>
      </c>
      <c r="AU96" s="20">
        <f>10*AU94</f>
        <v>0.93333333333333313</v>
      </c>
      <c r="AV96" s="20">
        <f>10*AV94</f>
        <v>1.7277777777777781</v>
      </c>
      <c r="AW96" s="20">
        <f>10*AW94</f>
        <v>2.4064814814814808</v>
      </c>
      <c r="AX96" s="20">
        <f t="shared" ref="AX96:BD96" si="258">10*AX94</f>
        <v>2.9887345679012354</v>
      </c>
      <c r="AY96" s="20">
        <f t="shared" si="258"/>
        <v>3.4906121399176944</v>
      </c>
      <c r="AZ96" s="20">
        <f t="shared" si="258"/>
        <v>3.9255101165980832</v>
      </c>
      <c r="BA96" s="20">
        <f t="shared" si="258"/>
        <v>4.3045917638317315</v>
      </c>
      <c r="BB96" s="20">
        <f t="shared" si="258"/>
        <v>4.6371598031931089</v>
      </c>
      <c r="BC96" s="20">
        <f t="shared" si="258"/>
        <v>4.9309665026609144</v>
      </c>
      <c r="BD96" s="20">
        <f t="shared" si="258"/>
        <v>5.1924720855507767</v>
      </c>
      <c r="BF96" s="185"/>
      <c r="BG96" s="185"/>
      <c r="BH96" s="19" t="s">
        <v>46</v>
      </c>
      <c r="BI96" s="20">
        <f>10*BI94</f>
        <v>1.1416666666666664</v>
      </c>
      <c r="BJ96" s="20">
        <f>10*BJ94</f>
        <v>2.1097222222222225</v>
      </c>
      <c r="BK96" s="20">
        <f>10*BK94</f>
        <v>2.933101851851851</v>
      </c>
      <c r="BL96" s="20">
        <f t="shared" ref="BL96:BR96" si="259">10*BL94</f>
        <v>3.6359182098765435</v>
      </c>
      <c r="BM96" s="20">
        <f t="shared" si="259"/>
        <v>4.2382651748971183</v>
      </c>
      <c r="BN96" s="20">
        <f t="shared" si="259"/>
        <v>4.7568876457476028</v>
      </c>
      <c r="BO96" s="20">
        <f t="shared" si="259"/>
        <v>5.2057397047896643</v>
      </c>
      <c r="BP96" s="20">
        <f t="shared" si="259"/>
        <v>5.5964497539913864</v>
      </c>
      <c r="BQ96" s="20">
        <f t="shared" si="259"/>
        <v>5.9387081283261489</v>
      </c>
      <c r="BR96" s="20">
        <f t="shared" si="259"/>
        <v>6.2405901069384679</v>
      </c>
    </row>
    <row r="97" spans="1:71" ht="14.25" x14ac:dyDescent="0.45">
      <c r="B97" s="185"/>
      <c r="C97" s="184" t="s">
        <v>36</v>
      </c>
      <c r="D97" s="15" t="s">
        <v>43</v>
      </c>
      <c r="E97" s="16">
        <f>E69+E82-E37-E53</f>
        <v>3.7000000000000005E-2</v>
      </c>
      <c r="F97" s="16">
        <f t="shared" ref="F97:N97" si="260">F69+F82-F37-F53</f>
        <v>3.9400000000000046E-2</v>
      </c>
      <c r="G97" s="16">
        <f t="shared" si="260"/>
        <v>4.2279999999999929E-2</v>
      </c>
      <c r="H97" s="16">
        <f t="shared" si="260"/>
        <v>4.5736000000000054E-2</v>
      </c>
      <c r="I97" s="16">
        <f t="shared" si="260"/>
        <v>4.9883199999999933E-2</v>
      </c>
      <c r="J97" s="16">
        <f t="shared" si="260"/>
        <v>5.4859840000000215E-2</v>
      </c>
      <c r="K97" s="16">
        <f t="shared" si="260"/>
        <v>6.0831807999999904E-2</v>
      </c>
      <c r="L97" s="16">
        <f t="shared" si="260"/>
        <v>6.799816959999988E-2</v>
      </c>
      <c r="M97" s="16">
        <f t="shared" si="260"/>
        <v>7.6597803519999619E-2</v>
      </c>
      <c r="N97" s="16">
        <f t="shared" si="260"/>
        <v>8.691736422400026E-2</v>
      </c>
      <c r="P97" s="185"/>
      <c r="Q97" s="184" t="s">
        <v>36</v>
      </c>
      <c r="R97" s="15" t="s">
        <v>43</v>
      </c>
      <c r="S97" s="16">
        <f>S69+S82-S37-S53</f>
        <v>6.2E-2</v>
      </c>
      <c r="T97" s="16">
        <f t="shared" ref="T97:AB97" si="261">T69+T82-T37-T53</f>
        <v>6.4400000000000041E-2</v>
      </c>
      <c r="U97" s="16">
        <f t="shared" si="261"/>
        <v>6.7279999999999923E-2</v>
      </c>
      <c r="V97" s="16">
        <f t="shared" si="261"/>
        <v>7.0736000000000049E-2</v>
      </c>
      <c r="W97" s="16">
        <f t="shared" si="261"/>
        <v>7.4883199999999928E-2</v>
      </c>
      <c r="X97" s="16">
        <f t="shared" si="261"/>
        <v>7.985984000000021E-2</v>
      </c>
      <c r="Y97" s="16">
        <f t="shared" si="261"/>
        <v>8.5831807999999898E-2</v>
      </c>
      <c r="Z97" s="16">
        <f t="shared" si="261"/>
        <v>9.2998169599999875E-2</v>
      </c>
      <c r="AA97" s="16">
        <f t="shared" si="261"/>
        <v>0.10159780351999961</v>
      </c>
      <c r="AB97" s="16">
        <f t="shared" si="261"/>
        <v>0.11191736422400025</v>
      </c>
      <c r="AD97" s="185"/>
      <c r="AE97" s="184" t="s">
        <v>36</v>
      </c>
      <c r="AF97" s="15" t="s">
        <v>43</v>
      </c>
      <c r="AG97" s="16">
        <f>AG69+AG82-AG37-AG53</f>
        <v>8.6999999999999994E-2</v>
      </c>
      <c r="AH97" s="16">
        <f t="shared" ref="AH97:AP97" si="262">AH69+AH82-AH37-AH53</f>
        <v>8.9400000000000035E-2</v>
      </c>
      <c r="AI97" s="16">
        <f t="shared" si="262"/>
        <v>9.2279999999999918E-2</v>
      </c>
      <c r="AJ97" s="16">
        <f t="shared" si="262"/>
        <v>9.5736000000000043E-2</v>
      </c>
      <c r="AK97" s="16">
        <f t="shared" si="262"/>
        <v>9.9883199999999922E-2</v>
      </c>
      <c r="AL97" s="16">
        <f t="shared" si="262"/>
        <v>0.1048598400000002</v>
      </c>
      <c r="AM97" s="16">
        <f t="shared" si="262"/>
        <v>0.11083180799999989</v>
      </c>
      <c r="AN97" s="16">
        <f t="shared" si="262"/>
        <v>0.11799816959999987</v>
      </c>
      <c r="AO97" s="16">
        <f t="shared" si="262"/>
        <v>0.12659780351999961</v>
      </c>
      <c r="AP97" s="16">
        <f t="shared" si="262"/>
        <v>0.13691736422400025</v>
      </c>
      <c r="AR97" s="185"/>
      <c r="AS97" s="184" t="s">
        <v>36</v>
      </c>
      <c r="AT97" s="15" t="s">
        <v>43</v>
      </c>
      <c r="AU97" s="16">
        <f>AU69+AU82-AU37-AU53</f>
        <v>0.11199999999999999</v>
      </c>
      <c r="AV97" s="16">
        <f t="shared" ref="AV97:BD97" si="263">AV69+AV82-AV37-AV53</f>
        <v>0.11440000000000003</v>
      </c>
      <c r="AW97" s="16">
        <f t="shared" si="263"/>
        <v>0.11727999999999991</v>
      </c>
      <c r="AX97" s="16">
        <f t="shared" si="263"/>
        <v>0.12073600000000004</v>
      </c>
      <c r="AY97" s="16">
        <f t="shared" si="263"/>
        <v>0.12488319999999992</v>
      </c>
      <c r="AZ97" s="16">
        <f t="shared" si="263"/>
        <v>0.1298598400000002</v>
      </c>
      <c r="BA97" s="16">
        <f t="shared" si="263"/>
        <v>0.13583180799999989</v>
      </c>
      <c r="BB97" s="16">
        <f t="shared" si="263"/>
        <v>0.14299816959999986</v>
      </c>
      <c r="BC97" s="16">
        <f t="shared" si="263"/>
        <v>0.1515978035199996</v>
      </c>
      <c r="BD97" s="16">
        <f t="shared" si="263"/>
        <v>0.16191736422400024</v>
      </c>
      <c r="BF97" s="185"/>
      <c r="BG97" s="184" t="s">
        <v>36</v>
      </c>
      <c r="BH97" s="15" t="s">
        <v>43</v>
      </c>
      <c r="BI97" s="16">
        <f>BI69+BI82-BI37-BI53</f>
        <v>0.13699999999999998</v>
      </c>
      <c r="BJ97" s="16">
        <f t="shared" ref="BJ97:BR97" si="264">BJ69+BJ82-BJ37-BJ53</f>
        <v>0.13940000000000002</v>
      </c>
      <c r="BK97" s="16">
        <f t="shared" si="264"/>
        <v>0.14227999999999991</v>
      </c>
      <c r="BL97" s="16">
        <f t="shared" si="264"/>
        <v>0.14573600000000003</v>
      </c>
      <c r="BM97" s="16">
        <f t="shared" si="264"/>
        <v>0.14988319999999991</v>
      </c>
      <c r="BN97" s="16">
        <f t="shared" si="264"/>
        <v>0.15485984000000019</v>
      </c>
      <c r="BO97" s="16">
        <f t="shared" si="264"/>
        <v>0.16083180799999988</v>
      </c>
      <c r="BP97" s="16">
        <f t="shared" si="264"/>
        <v>0.16799816959999986</v>
      </c>
      <c r="BQ97" s="16">
        <f t="shared" si="264"/>
        <v>0.1765978035199996</v>
      </c>
      <c r="BR97" s="16">
        <f t="shared" si="264"/>
        <v>0.18691736422400024</v>
      </c>
    </row>
    <row r="98" spans="1:71" ht="14.25" x14ac:dyDescent="0.45">
      <c r="B98" s="185"/>
      <c r="C98" s="186"/>
      <c r="D98" s="15" t="s">
        <v>44</v>
      </c>
      <c r="E98" s="16"/>
      <c r="F98" s="16"/>
      <c r="G98" s="16"/>
      <c r="H98" s="16"/>
      <c r="I98" s="17">
        <f>AVERAGE(E97:I97)</f>
        <v>4.2859839999999996E-2</v>
      </c>
      <c r="J98" s="17"/>
      <c r="K98" s="17"/>
      <c r="L98" s="17"/>
      <c r="M98" s="17"/>
      <c r="N98" s="17">
        <f>AVERAGE(E97:N97)</f>
        <v>5.615041853439999E-2</v>
      </c>
      <c r="P98" s="185"/>
      <c r="Q98" s="186"/>
      <c r="R98" s="15" t="s">
        <v>44</v>
      </c>
      <c r="S98" s="16"/>
      <c r="T98" s="16"/>
      <c r="U98" s="16"/>
      <c r="V98" s="16"/>
      <c r="W98" s="17">
        <f>AVERAGE(S97:W97)</f>
        <v>6.7859839999999977E-2</v>
      </c>
      <c r="X98" s="17"/>
      <c r="Y98" s="17"/>
      <c r="Z98" s="17"/>
      <c r="AA98" s="17"/>
      <c r="AB98" s="17">
        <f>AVERAGE(S97:AB97)</f>
        <v>8.1150418534399971E-2</v>
      </c>
      <c r="AD98" s="185"/>
      <c r="AE98" s="186"/>
      <c r="AF98" s="15" t="s">
        <v>44</v>
      </c>
      <c r="AG98" s="16"/>
      <c r="AH98" s="16"/>
      <c r="AI98" s="16"/>
      <c r="AJ98" s="16"/>
      <c r="AK98" s="17">
        <f>AVERAGE(AG97:AK97)</f>
        <v>9.2859839999999985E-2</v>
      </c>
      <c r="AL98" s="17"/>
      <c r="AM98" s="17"/>
      <c r="AN98" s="17"/>
      <c r="AO98" s="17"/>
      <c r="AP98" s="17">
        <f>AVERAGE(AG97:AP97)</f>
        <v>0.10615041853439999</v>
      </c>
      <c r="AR98" s="185"/>
      <c r="AS98" s="186"/>
      <c r="AT98" s="15" t="s">
        <v>44</v>
      </c>
      <c r="AU98" s="16"/>
      <c r="AV98" s="16"/>
      <c r="AW98" s="16"/>
      <c r="AX98" s="16"/>
      <c r="AY98" s="17">
        <f>AVERAGE(AU97:AY97)</f>
        <v>0.11785983999999998</v>
      </c>
      <c r="AZ98" s="17"/>
      <c r="BA98" s="17"/>
      <c r="BB98" s="17"/>
      <c r="BC98" s="17"/>
      <c r="BD98" s="17">
        <f>AVERAGE(AU97:BD97)</f>
        <v>0.13115041853439996</v>
      </c>
      <c r="BF98" s="185"/>
      <c r="BG98" s="186"/>
      <c r="BH98" s="15" t="s">
        <v>44</v>
      </c>
      <c r="BI98" s="16"/>
      <c r="BJ98" s="16"/>
      <c r="BK98" s="16"/>
      <c r="BL98" s="16"/>
      <c r="BM98" s="17">
        <f>AVERAGE(BI97:BM97)</f>
        <v>0.14285983999999996</v>
      </c>
      <c r="BN98" s="17"/>
      <c r="BO98" s="17"/>
      <c r="BP98" s="17"/>
      <c r="BQ98" s="17"/>
      <c r="BR98" s="17">
        <f>AVERAGE(BI97:BR97)</f>
        <v>0.15615041853439998</v>
      </c>
    </row>
    <row r="99" spans="1:71" ht="14.25" x14ac:dyDescent="0.45">
      <c r="B99" s="185"/>
      <c r="C99" s="185"/>
      <c r="D99" s="19" t="s">
        <v>45</v>
      </c>
      <c r="E99" s="22">
        <f t="shared" ref="E99:N99" si="265">E95*E$14</f>
        <v>36999.999999999993</v>
      </c>
      <c r="F99" s="22">
        <f t="shared" si="265"/>
        <v>39400.000000000051</v>
      </c>
      <c r="G99" s="22">
        <f>G95*G$14</f>
        <v>42279.999999999942</v>
      </c>
      <c r="H99" s="22">
        <f>H95*H$14</f>
        <v>45736.00000000008</v>
      </c>
      <c r="I99" s="22">
        <f>I95*I$14</f>
        <v>49883.199999999939</v>
      </c>
      <c r="J99" s="22">
        <f t="shared" si="265"/>
        <v>54859.840000000251</v>
      </c>
      <c r="K99" s="22">
        <f t="shared" si="265"/>
        <v>60831.807999999925</v>
      </c>
      <c r="L99" s="22">
        <f t="shared" si="265"/>
        <v>67998.169599999863</v>
      </c>
      <c r="M99" s="22">
        <f t="shared" si="265"/>
        <v>76597.803519999594</v>
      </c>
      <c r="N99" s="22">
        <f t="shared" si="265"/>
        <v>86917.364224000281</v>
      </c>
      <c r="P99" s="185"/>
      <c r="Q99" s="185"/>
      <c r="R99" s="19" t="s">
        <v>45</v>
      </c>
      <c r="S99" s="22">
        <f t="shared" ref="S99:AB99" si="266">S95*S$14</f>
        <v>61999.999999999978</v>
      </c>
      <c r="T99" s="22">
        <f t="shared" si="266"/>
        <v>64400.000000000065</v>
      </c>
      <c r="U99" s="22">
        <f>U95*U$14</f>
        <v>67279.999999999927</v>
      </c>
      <c r="V99" s="22">
        <f>V95*V$14</f>
        <v>70736.000000000102</v>
      </c>
      <c r="W99" s="22">
        <f>W95*W$14</f>
        <v>74883.199999999924</v>
      </c>
      <c r="X99" s="22">
        <f t="shared" si="266"/>
        <v>79859.840000000244</v>
      </c>
      <c r="Y99" s="22">
        <f t="shared" si="266"/>
        <v>85831.807999999903</v>
      </c>
      <c r="Z99" s="22">
        <f t="shared" si="266"/>
        <v>92998.169599999892</v>
      </c>
      <c r="AA99" s="22">
        <f t="shared" si="266"/>
        <v>101597.80351999958</v>
      </c>
      <c r="AB99" s="22">
        <f t="shared" si="266"/>
        <v>111917.36422400025</v>
      </c>
      <c r="AD99" s="185"/>
      <c r="AE99" s="185"/>
      <c r="AF99" s="19" t="s">
        <v>45</v>
      </c>
      <c r="AG99" s="22">
        <f t="shared" ref="AG99:AP99" si="267">AG95*AG$14</f>
        <v>87000</v>
      </c>
      <c r="AH99" s="22">
        <f t="shared" si="267"/>
        <v>89400.000000000044</v>
      </c>
      <c r="AI99" s="22">
        <f>AI95*AI$14</f>
        <v>92279.999999999927</v>
      </c>
      <c r="AJ99" s="22">
        <f>AJ95*AJ$14</f>
        <v>95736.000000000073</v>
      </c>
      <c r="AK99" s="22">
        <f>AK95*AK$14</f>
        <v>99883.199999999924</v>
      </c>
      <c r="AL99" s="22">
        <f t="shared" si="267"/>
        <v>104859.84000000024</v>
      </c>
      <c r="AM99" s="22">
        <f t="shared" si="267"/>
        <v>110831.80799999992</v>
      </c>
      <c r="AN99" s="22">
        <f t="shared" si="267"/>
        <v>117998.16959999989</v>
      </c>
      <c r="AO99" s="22">
        <f t="shared" si="267"/>
        <v>126597.80351999961</v>
      </c>
      <c r="AP99" s="22">
        <f t="shared" si="267"/>
        <v>136917.36422400025</v>
      </c>
      <c r="AR99" s="185"/>
      <c r="AS99" s="185"/>
      <c r="AT99" s="19" t="s">
        <v>45</v>
      </c>
      <c r="AU99" s="22">
        <f t="shared" ref="AU99:BD99" si="268">AU95*AU$14</f>
        <v>111999.99999999997</v>
      </c>
      <c r="AV99" s="22">
        <f t="shared" si="268"/>
        <v>114400.00000000006</v>
      </c>
      <c r="AW99" s="22">
        <f>AW95*AW$14</f>
        <v>117279.9999999999</v>
      </c>
      <c r="AX99" s="22">
        <f>AX95*AX$14</f>
        <v>120736.00000000009</v>
      </c>
      <c r="AY99" s="22">
        <f>AY95*AY$14</f>
        <v>124883.19999999991</v>
      </c>
      <c r="AZ99" s="22">
        <f t="shared" si="268"/>
        <v>129859.84000000023</v>
      </c>
      <c r="BA99" s="22">
        <f t="shared" si="268"/>
        <v>135831.8079999999</v>
      </c>
      <c r="BB99" s="22">
        <f t="shared" si="268"/>
        <v>142998.16959999988</v>
      </c>
      <c r="BC99" s="22">
        <f t="shared" si="268"/>
        <v>151597.80351999955</v>
      </c>
      <c r="BD99" s="22">
        <f t="shared" si="268"/>
        <v>161917.36422400022</v>
      </c>
      <c r="BF99" s="185"/>
      <c r="BG99" s="185"/>
      <c r="BH99" s="19" t="s">
        <v>45</v>
      </c>
      <c r="BI99" s="22">
        <f t="shared" ref="BI99:BR99" si="269">BI95*BI$14</f>
        <v>136999.99999999997</v>
      </c>
      <c r="BJ99" s="22">
        <f t="shared" si="269"/>
        <v>139400.00000000006</v>
      </c>
      <c r="BK99" s="22">
        <f>BK95*BK$14</f>
        <v>142279.99999999991</v>
      </c>
      <c r="BL99" s="22">
        <f>BL95*BL$14</f>
        <v>145736.00000000009</v>
      </c>
      <c r="BM99" s="22">
        <f>BM95*BM$14</f>
        <v>149883.19999999992</v>
      </c>
      <c r="BN99" s="22">
        <f t="shared" si="269"/>
        <v>154859.8400000002</v>
      </c>
      <c r="BO99" s="22">
        <f t="shared" si="269"/>
        <v>160831.8079999999</v>
      </c>
      <c r="BP99" s="22">
        <f t="shared" si="269"/>
        <v>167998.16959999988</v>
      </c>
      <c r="BQ99" s="22">
        <f t="shared" si="269"/>
        <v>176597.80351999958</v>
      </c>
      <c r="BR99" s="22">
        <f t="shared" si="269"/>
        <v>186917.36422400022</v>
      </c>
    </row>
    <row r="100" spans="1:71" ht="14.25" x14ac:dyDescent="0.45">
      <c r="B100" s="185"/>
      <c r="C100" s="185"/>
      <c r="D100" s="19" t="s">
        <v>47</v>
      </c>
      <c r="E100" s="21"/>
      <c r="F100" s="21"/>
      <c r="G100" s="21"/>
      <c r="H100" s="21"/>
      <c r="I100" s="22">
        <f>AVERAGE(E99:I99)</f>
        <v>42859.840000000004</v>
      </c>
      <c r="J100" s="22"/>
      <c r="K100" s="22"/>
      <c r="L100" s="22"/>
      <c r="M100" s="22"/>
      <c r="N100" s="22">
        <f>AVERAGE(E99:N99)</f>
        <v>56150.418534399985</v>
      </c>
      <c r="P100" s="185"/>
      <c r="Q100" s="185"/>
      <c r="R100" s="19" t="s">
        <v>47</v>
      </c>
      <c r="S100" s="21"/>
      <c r="T100" s="21"/>
      <c r="U100" s="21"/>
      <c r="V100" s="21"/>
      <c r="W100" s="22">
        <f>AVERAGE(S99:W99)</f>
        <v>67859.839999999997</v>
      </c>
      <c r="X100" s="22"/>
      <c r="Y100" s="22"/>
      <c r="Z100" s="22"/>
      <c r="AA100" s="22"/>
      <c r="AB100" s="22">
        <f>AVERAGE(S99:AB99)</f>
        <v>81150.418534399985</v>
      </c>
      <c r="AD100" s="185"/>
      <c r="AE100" s="185"/>
      <c r="AF100" s="19" t="s">
        <v>47</v>
      </c>
      <c r="AG100" s="21"/>
      <c r="AH100" s="21"/>
      <c r="AI100" s="21"/>
      <c r="AJ100" s="21"/>
      <c r="AK100" s="22">
        <f>AVERAGE(AG99:AK99)</f>
        <v>92859.839999999997</v>
      </c>
      <c r="AL100" s="22"/>
      <c r="AM100" s="22"/>
      <c r="AN100" s="22"/>
      <c r="AO100" s="22"/>
      <c r="AP100" s="22">
        <f>AVERAGE(AG99:AP99)</f>
        <v>106150.41853439999</v>
      </c>
      <c r="AR100" s="185"/>
      <c r="AS100" s="185"/>
      <c r="AT100" s="19" t="s">
        <v>47</v>
      </c>
      <c r="AU100" s="21"/>
      <c r="AV100" s="21"/>
      <c r="AW100" s="21"/>
      <c r="AX100" s="21"/>
      <c r="AY100" s="22">
        <f>AVERAGE(AU99:AY99)</f>
        <v>117859.84</v>
      </c>
      <c r="AZ100" s="22"/>
      <c r="BA100" s="22"/>
      <c r="BB100" s="22"/>
      <c r="BC100" s="22"/>
      <c r="BD100" s="22">
        <f>AVERAGE(AU99:BD99)</f>
        <v>131150.41853439997</v>
      </c>
      <c r="BF100" s="185"/>
      <c r="BG100" s="185"/>
      <c r="BH100" s="19" t="s">
        <v>47</v>
      </c>
      <c r="BI100" s="21"/>
      <c r="BJ100" s="21"/>
      <c r="BK100" s="21"/>
      <c r="BL100" s="21"/>
      <c r="BM100" s="22">
        <f>AVERAGE(BI99:BM99)</f>
        <v>142859.84</v>
      </c>
      <c r="BN100" s="22"/>
      <c r="BO100" s="22"/>
      <c r="BP100" s="22"/>
      <c r="BQ100" s="22"/>
      <c r="BR100" s="22">
        <f>AVERAGE(BI99:BR99)</f>
        <v>156150.41853439997</v>
      </c>
    </row>
    <row r="101" spans="1:71" ht="14.25" x14ac:dyDescent="0.45">
      <c r="B101" s="185"/>
      <c r="C101" s="185"/>
      <c r="D101" s="19" t="s">
        <v>46</v>
      </c>
      <c r="E101" s="21">
        <f>E99</f>
        <v>36999.999999999993</v>
      </c>
      <c r="F101" s="21">
        <f t="shared" ref="F101:N101" si="270">E101+F99</f>
        <v>76400.000000000044</v>
      </c>
      <c r="G101" s="21">
        <f>F101+G99</f>
        <v>118679.99999999999</v>
      </c>
      <c r="H101" s="21">
        <f t="shared" si="270"/>
        <v>164416.00000000006</v>
      </c>
      <c r="I101" s="21">
        <f t="shared" si="270"/>
        <v>214299.2</v>
      </c>
      <c r="J101" s="21">
        <f>I101+J99</f>
        <v>269159.04000000027</v>
      </c>
      <c r="K101" s="21">
        <f t="shared" si="270"/>
        <v>329990.84800000017</v>
      </c>
      <c r="L101" s="21">
        <f t="shared" si="270"/>
        <v>397989.01760000002</v>
      </c>
      <c r="M101" s="21">
        <f t="shared" si="270"/>
        <v>474586.82111999963</v>
      </c>
      <c r="N101" s="21">
        <f t="shared" si="270"/>
        <v>561504.18534399988</v>
      </c>
      <c r="P101" s="185"/>
      <c r="Q101" s="185"/>
      <c r="R101" s="19" t="s">
        <v>46</v>
      </c>
      <c r="S101" s="21">
        <f>S99</f>
        <v>61999.999999999978</v>
      </c>
      <c r="T101" s="21">
        <f t="shared" ref="T101:AB101" si="271">S101+T99</f>
        <v>126400.00000000004</v>
      </c>
      <c r="U101" s="21">
        <f>T101+U99</f>
        <v>193679.99999999997</v>
      </c>
      <c r="V101" s="21">
        <f t="shared" si="271"/>
        <v>264416.00000000006</v>
      </c>
      <c r="W101" s="21">
        <f t="shared" si="271"/>
        <v>339299.19999999995</v>
      </c>
      <c r="X101" s="21">
        <f>W101+X99</f>
        <v>419159.04000000021</v>
      </c>
      <c r="Y101" s="21">
        <f t="shared" si="271"/>
        <v>504990.84800000011</v>
      </c>
      <c r="Z101" s="21">
        <f t="shared" si="271"/>
        <v>597989.01760000002</v>
      </c>
      <c r="AA101" s="21">
        <f t="shared" si="271"/>
        <v>699586.82111999963</v>
      </c>
      <c r="AB101" s="21">
        <f t="shared" si="271"/>
        <v>811504.18534399988</v>
      </c>
      <c r="AD101" s="185"/>
      <c r="AE101" s="185"/>
      <c r="AF101" s="19" t="s">
        <v>46</v>
      </c>
      <c r="AG101" s="21">
        <f>AG99</f>
        <v>87000</v>
      </c>
      <c r="AH101" s="21">
        <f t="shared" ref="AH101:AP101" si="272">AG101+AH99</f>
        <v>176400.00000000006</v>
      </c>
      <c r="AI101" s="21">
        <f>AH101+AI99</f>
        <v>268680</v>
      </c>
      <c r="AJ101" s="21">
        <f t="shared" si="272"/>
        <v>364416.00000000006</v>
      </c>
      <c r="AK101" s="21">
        <f t="shared" si="272"/>
        <v>464299.19999999995</v>
      </c>
      <c r="AL101" s="21">
        <f>AK101+AL99</f>
        <v>569159.04000000015</v>
      </c>
      <c r="AM101" s="21">
        <f t="shared" si="272"/>
        <v>679990.84800000011</v>
      </c>
      <c r="AN101" s="21">
        <f t="shared" si="272"/>
        <v>797989.01760000002</v>
      </c>
      <c r="AO101" s="21">
        <f t="shared" si="272"/>
        <v>924586.82111999963</v>
      </c>
      <c r="AP101" s="21">
        <f t="shared" si="272"/>
        <v>1061504.1853439999</v>
      </c>
      <c r="AR101" s="185"/>
      <c r="AS101" s="185"/>
      <c r="AT101" s="19" t="s">
        <v>46</v>
      </c>
      <c r="AU101" s="21">
        <f>AU99</f>
        <v>111999.99999999997</v>
      </c>
      <c r="AV101" s="21">
        <f t="shared" ref="AV101:BD101" si="273">AU101+AV99</f>
        <v>226400.00000000003</v>
      </c>
      <c r="AW101" s="21">
        <f>AV101+AW99</f>
        <v>343679.99999999994</v>
      </c>
      <c r="AX101" s="21">
        <f t="shared" si="273"/>
        <v>464416</v>
      </c>
      <c r="AY101" s="21">
        <f t="shared" si="273"/>
        <v>589299.19999999995</v>
      </c>
      <c r="AZ101" s="21">
        <f>AY101+AZ99</f>
        <v>719159.04000000015</v>
      </c>
      <c r="BA101" s="21">
        <f t="shared" si="273"/>
        <v>854990.848</v>
      </c>
      <c r="BB101" s="21">
        <f t="shared" si="273"/>
        <v>997989.0175999999</v>
      </c>
      <c r="BC101" s="21">
        <f t="shared" si="273"/>
        <v>1149586.8211199995</v>
      </c>
      <c r="BD101" s="21">
        <f t="shared" si="273"/>
        <v>1311504.1853439996</v>
      </c>
      <c r="BF101" s="185"/>
      <c r="BG101" s="185"/>
      <c r="BH101" s="19" t="s">
        <v>46</v>
      </c>
      <c r="BI101" s="21">
        <f>BI99</f>
        <v>136999.99999999997</v>
      </c>
      <c r="BJ101" s="21">
        <f t="shared" ref="BJ101:BR101" si="274">BI101+BJ99</f>
        <v>276400</v>
      </c>
      <c r="BK101" s="21">
        <f>BJ101+BK99</f>
        <v>418679.99999999988</v>
      </c>
      <c r="BL101" s="21">
        <f t="shared" si="274"/>
        <v>564416</v>
      </c>
      <c r="BM101" s="21">
        <f t="shared" si="274"/>
        <v>714299.2</v>
      </c>
      <c r="BN101" s="21">
        <f>BM101+BN99</f>
        <v>869159.04000000015</v>
      </c>
      <c r="BO101" s="21">
        <f t="shared" si="274"/>
        <v>1029990.848</v>
      </c>
      <c r="BP101" s="21">
        <f t="shared" si="274"/>
        <v>1197989.0175999999</v>
      </c>
      <c r="BQ101" s="21">
        <f t="shared" si="274"/>
        <v>1374586.8211199995</v>
      </c>
      <c r="BR101" s="21">
        <f t="shared" si="274"/>
        <v>1561504.1853439996</v>
      </c>
    </row>
    <row r="102" spans="1:71" ht="14.25" x14ac:dyDescent="0.45">
      <c r="B102" s="185"/>
      <c r="C102" s="184" t="s">
        <v>35</v>
      </c>
      <c r="D102" s="15" t="s">
        <v>43</v>
      </c>
      <c r="E102" s="16">
        <f>E72+E87-E40-E56</f>
        <v>3.6999999999999998E-2</v>
      </c>
      <c r="F102" s="16">
        <f t="shared" ref="F102:N102" si="275">F72+F87-F40-F56</f>
        <v>4.679999999999996E-2</v>
      </c>
      <c r="G102" s="16">
        <f t="shared" si="275"/>
        <v>5.9039999999999794E-2</v>
      </c>
      <c r="H102" s="16">
        <f t="shared" si="275"/>
        <v>7.4304000000000731E-2</v>
      </c>
      <c r="I102" s="16">
        <f t="shared" si="275"/>
        <v>9.3311999999998979E-2</v>
      </c>
      <c r="J102" s="16">
        <f t="shared" si="275"/>
        <v>0.11695104000000237</v>
      </c>
      <c r="K102" s="16">
        <f t="shared" si="275"/>
        <v>0.1463132159999965</v>
      </c>
      <c r="L102" s="16">
        <f t="shared" si="275"/>
        <v>0.18274222079999947</v>
      </c>
      <c r="M102" s="16">
        <f t="shared" si="275"/>
        <v>0.22789029887999424</v>
      </c>
      <c r="N102" s="16">
        <f t="shared" si="275"/>
        <v>0.28378791936001535</v>
      </c>
      <c r="P102" s="185"/>
      <c r="Q102" s="184" t="s">
        <v>35</v>
      </c>
      <c r="R102" s="15" t="s">
        <v>43</v>
      </c>
      <c r="S102" s="16">
        <f>S72+S87-S40-S56</f>
        <v>6.1999999999999965E-2</v>
      </c>
      <c r="T102" s="16">
        <f t="shared" ref="T102:AB102" si="276">T72+T87-T40-T56</f>
        <v>7.680000000000009E-2</v>
      </c>
      <c r="U102" s="16">
        <f t="shared" si="276"/>
        <v>9.5039999999999653E-2</v>
      </c>
      <c r="V102" s="16">
        <f t="shared" si="276"/>
        <v>0.11750400000000066</v>
      </c>
      <c r="W102" s="16">
        <f t="shared" si="276"/>
        <v>0.1451519999999992</v>
      </c>
      <c r="X102" s="16">
        <f t="shared" si="276"/>
        <v>0.17915904000000196</v>
      </c>
      <c r="Y102" s="16">
        <f t="shared" si="276"/>
        <v>0.22096281599999704</v>
      </c>
      <c r="Z102" s="16">
        <f t="shared" si="276"/>
        <v>0.27232174079999971</v>
      </c>
      <c r="AA102" s="16">
        <f t="shared" si="276"/>
        <v>0.33538572287999546</v>
      </c>
      <c r="AB102" s="16">
        <f t="shared" si="276"/>
        <v>0.41278242816001365</v>
      </c>
      <c r="AD102" s="185"/>
      <c r="AE102" s="184" t="s">
        <v>35</v>
      </c>
      <c r="AF102" s="15" t="s">
        <v>43</v>
      </c>
      <c r="AG102" s="16">
        <f>AG72+AG87-AG40-AG56</f>
        <v>8.6999999999999994E-2</v>
      </c>
      <c r="AH102" s="16">
        <f t="shared" ref="AH102:AP102" si="277">AH72+AH87-AH40-AH56</f>
        <v>0.10680000000000001</v>
      </c>
      <c r="AI102" s="16">
        <f t="shared" si="277"/>
        <v>0.13103999999999971</v>
      </c>
      <c r="AJ102" s="16">
        <f t="shared" si="277"/>
        <v>0.16070400000000046</v>
      </c>
      <c r="AK102" s="16">
        <f t="shared" si="277"/>
        <v>0.19699199999999931</v>
      </c>
      <c r="AL102" s="16">
        <f t="shared" si="277"/>
        <v>0.24136704000000167</v>
      </c>
      <c r="AM102" s="16">
        <f t="shared" si="277"/>
        <v>0.29561241599999788</v>
      </c>
      <c r="AN102" s="16">
        <f t="shared" si="277"/>
        <v>0.36190126079999918</v>
      </c>
      <c r="AO102" s="16">
        <f t="shared" si="277"/>
        <v>0.44288114687999613</v>
      </c>
      <c r="AP102" s="16">
        <f t="shared" si="277"/>
        <v>0.5417769369600115</v>
      </c>
      <c r="AR102" s="185"/>
      <c r="AS102" s="184" t="s">
        <v>35</v>
      </c>
      <c r="AT102" s="15" t="s">
        <v>43</v>
      </c>
      <c r="AU102" s="16">
        <f>AU72+AU87-AU40-AU56</f>
        <v>0.11199999999999996</v>
      </c>
      <c r="AV102" s="16">
        <f t="shared" ref="AV102:BD102" si="278">AV72+AV87-AV40-AV56</f>
        <v>0.1368</v>
      </c>
      <c r="AW102" s="16">
        <f t="shared" si="278"/>
        <v>0.16703999999999974</v>
      </c>
      <c r="AX102" s="16">
        <f t="shared" si="278"/>
        <v>0.2039040000000005</v>
      </c>
      <c r="AY102" s="16">
        <f t="shared" si="278"/>
        <v>0.24883199999999936</v>
      </c>
      <c r="AZ102" s="16">
        <f t="shared" si="278"/>
        <v>0.30357504000000124</v>
      </c>
      <c r="BA102" s="16">
        <f t="shared" si="278"/>
        <v>0.3702620159999982</v>
      </c>
      <c r="BB102" s="16">
        <f t="shared" si="278"/>
        <v>0.45148078079999965</v>
      </c>
      <c r="BC102" s="16">
        <f t="shared" si="278"/>
        <v>0.55037657087999625</v>
      </c>
      <c r="BD102" s="16">
        <f t="shared" si="278"/>
        <v>0.67077144576000991</v>
      </c>
      <c r="BF102" s="185"/>
      <c r="BG102" s="184" t="s">
        <v>35</v>
      </c>
      <c r="BH102" s="15" t="s">
        <v>43</v>
      </c>
      <c r="BI102" s="16">
        <f>BI72+BI87-BI40-BI56</f>
        <v>0.13699999999999998</v>
      </c>
      <c r="BJ102" s="16">
        <f t="shared" ref="BJ102:BR102" si="279">BJ72+BJ87-BJ40-BJ56</f>
        <v>0.16679999999999998</v>
      </c>
      <c r="BK102" s="16">
        <f t="shared" si="279"/>
        <v>0.20303999999999983</v>
      </c>
      <c r="BL102" s="16">
        <f t="shared" si="279"/>
        <v>0.2471040000000003</v>
      </c>
      <c r="BM102" s="16">
        <f t="shared" si="279"/>
        <v>0.3006719999999995</v>
      </c>
      <c r="BN102" s="16">
        <f t="shared" si="279"/>
        <v>0.36578304000000095</v>
      </c>
      <c r="BO102" s="16">
        <f t="shared" si="279"/>
        <v>0.44491161599999851</v>
      </c>
      <c r="BP102" s="16">
        <f t="shared" si="279"/>
        <v>0.54106030079999956</v>
      </c>
      <c r="BQ102" s="16">
        <f t="shared" si="279"/>
        <v>0.65787199487999759</v>
      </c>
      <c r="BR102" s="16">
        <f t="shared" si="279"/>
        <v>0.79976595456000732</v>
      </c>
    </row>
    <row r="103" spans="1:71" ht="14.25" x14ac:dyDescent="0.45">
      <c r="B103" s="185"/>
      <c r="C103" s="186"/>
      <c r="D103" s="15" t="s">
        <v>44</v>
      </c>
      <c r="E103" s="17"/>
      <c r="F103" s="17"/>
      <c r="G103" s="17"/>
      <c r="H103" s="17"/>
      <c r="I103" s="17">
        <f>AVERAGE(E102:I102)</f>
        <v>6.2091199999999888E-2</v>
      </c>
      <c r="J103" s="17"/>
      <c r="K103" s="17"/>
      <c r="L103" s="17"/>
      <c r="M103" s="17"/>
      <c r="N103" s="17">
        <f>AVERAGE(E102:N102)</f>
        <v>0.12681406950400073</v>
      </c>
      <c r="P103" s="185"/>
      <c r="Q103" s="186"/>
      <c r="R103" s="15" t="s">
        <v>44</v>
      </c>
      <c r="S103" s="17"/>
      <c r="T103" s="17"/>
      <c r="U103" s="17"/>
      <c r="V103" s="17"/>
      <c r="W103" s="17">
        <f>AVERAGE(S102:W102)</f>
        <v>9.9299199999999921E-2</v>
      </c>
      <c r="X103" s="17"/>
      <c r="Y103" s="17"/>
      <c r="Z103" s="17"/>
      <c r="AA103" s="17"/>
      <c r="AB103" s="17">
        <f>AVERAGE(S102:AB102)</f>
        <v>0.19171077478400073</v>
      </c>
      <c r="AD103" s="185"/>
      <c r="AE103" s="186"/>
      <c r="AF103" s="15" t="s">
        <v>44</v>
      </c>
      <c r="AG103" s="17"/>
      <c r="AH103" s="17"/>
      <c r="AI103" s="17"/>
      <c r="AJ103" s="17"/>
      <c r="AK103" s="17">
        <f>AVERAGE(AG102:AK102)</f>
        <v>0.13650719999999988</v>
      </c>
      <c r="AL103" s="17"/>
      <c r="AM103" s="17"/>
      <c r="AN103" s="17"/>
      <c r="AO103" s="17"/>
      <c r="AP103" s="17">
        <f>AVERAGE(AG102:AP102)</f>
        <v>0.25660748006400058</v>
      </c>
      <c r="AR103" s="185"/>
      <c r="AS103" s="186"/>
      <c r="AT103" s="15" t="s">
        <v>44</v>
      </c>
      <c r="AU103" s="17"/>
      <c r="AV103" s="17"/>
      <c r="AW103" s="17"/>
      <c r="AX103" s="17"/>
      <c r="AY103" s="17">
        <f>AVERAGE(AU102:AY102)</f>
        <v>0.1737151999999999</v>
      </c>
      <c r="AZ103" s="17"/>
      <c r="BA103" s="17"/>
      <c r="BB103" s="17"/>
      <c r="BC103" s="17"/>
      <c r="BD103" s="17">
        <f>AVERAGE(AU102:BD102)</f>
        <v>0.32150418534400049</v>
      </c>
      <c r="BF103" s="185"/>
      <c r="BG103" s="186"/>
      <c r="BH103" s="15" t="s">
        <v>44</v>
      </c>
      <c r="BI103" s="17"/>
      <c r="BJ103" s="17"/>
      <c r="BK103" s="17"/>
      <c r="BL103" s="17"/>
      <c r="BM103" s="17">
        <f>AVERAGE(BI102:BM102)</f>
        <v>0.21092319999999992</v>
      </c>
      <c r="BN103" s="17"/>
      <c r="BO103" s="17"/>
      <c r="BP103" s="17"/>
      <c r="BQ103" s="17"/>
      <c r="BR103" s="17">
        <f>AVERAGE(BI102:BR102)</f>
        <v>0.38640089062400029</v>
      </c>
    </row>
    <row r="104" spans="1:71" ht="14.25" x14ac:dyDescent="0.45">
      <c r="B104" s="185"/>
      <c r="C104" s="185"/>
      <c r="D104" s="19" t="s">
        <v>45</v>
      </c>
      <c r="E104" s="22">
        <f>E106</f>
        <v>36999.999999999985</v>
      </c>
      <c r="F104" s="22">
        <f>F106-E106</f>
        <v>46800.000000000087</v>
      </c>
      <c r="G104" s="22">
        <f>G106-F106</f>
        <v>59039.999999999694</v>
      </c>
      <c r="H104" s="22">
        <f t="shared" ref="H104:N104" si="280">H106-G106</f>
        <v>74304.00000000064</v>
      </c>
      <c r="I104" s="22">
        <f t="shared" si="280"/>
        <v>93311.999999999243</v>
      </c>
      <c r="J104" s="22">
        <f>J106-I106</f>
        <v>116951.04000000242</v>
      </c>
      <c r="K104" s="22">
        <f t="shared" si="280"/>
        <v>146313.21599999693</v>
      </c>
      <c r="L104" s="22">
        <f t="shared" si="280"/>
        <v>182742.22079999908</v>
      </c>
      <c r="M104" s="22">
        <f t="shared" si="280"/>
        <v>227890.29887999361</v>
      </c>
      <c r="N104" s="22">
        <f t="shared" si="280"/>
        <v>283787.91936001473</v>
      </c>
      <c r="P104" s="185"/>
      <c r="Q104" s="185"/>
      <c r="R104" s="19" t="s">
        <v>45</v>
      </c>
      <c r="S104" s="22">
        <f>S106</f>
        <v>61999.999999999964</v>
      </c>
      <c r="T104" s="22">
        <f>T106-S106</f>
        <v>76800.000000000146</v>
      </c>
      <c r="U104" s="22">
        <f>U106-T106</f>
        <v>95039.999999999651</v>
      </c>
      <c r="V104" s="22">
        <f t="shared" ref="V104:AB104" si="281">V106-U106</f>
        <v>117504.00000000064</v>
      </c>
      <c r="W104" s="22">
        <f t="shared" si="281"/>
        <v>145151.99999999919</v>
      </c>
      <c r="X104" s="22">
        <f>X106-W106</f>
        <v>179159.04000000242</v>
      </c>
      <c r="Y104" s="22">
        <f t="shared" si="281"/>
        <v>220962.81599999696</v>
      </c>
      <c r="Z104" s="22">
        <f t="shared" si="281"/>
        <v>272321.74079999933</v>
      </c>
      <c r="AA104" s="22">
        <f t="shared" si="281"/>
        <v>335385.72287999443</v>
      </c>
      <c r="AB104" s="22">
        <f t="shared" si="281"/>
        <v>412782.42816001293</v>
      </c>
      <c r="AD104" s="185"/>
      <c r="AE104" s="185"/>
      <c r="AF104" s="19" t="s">
        <v>45</v>
      </c>
      <c r="AG104" s="22">
        <f>AG106</f>
        <v>87000</v>
      </c>
      <c r="AH104" s="22">
        <f>AH106-AG106</f>
        <v>106800.00000000009</v>
      </c>
      <c r="AI104" s="22">
        <f>AI106-AH106</f>
        <v>131039.99999999968</v>
      </c>
      <c r="AJ104" s="22">
        <f t="shared" ref="AJ104:AP104" si="282">AJ106-AI106</f>
        <v>160704.00000000041</v>
      </c>
      <c r="AK104" s="22">
        <f t="shared" si="282"/>
        <v>196991.99999999948</v>
      </c>
      <c r="AL104" s="22">
        <f>AL106-AK106</f>
        <v>241367.0400000019</v>
      </c>
      <c r="AM104" s="22">
        <f t="shared" si="282"/>
        <v>295612.41599999776</v>
      </c>
      <c r="AN104" s="22">
        <f t="shared" si="282"/>
        <v>361901.26079999935</v>
      </c>
      <c r="AO104" s="22">
        <f t="shared" si="282"/>
        <v>442881.14687999478</v>
      </c>
      <c r="AP104" s="22">
        <f t="shared" si="282"/>
        <v>541776.93696001079</v>
      </c>
      <c r="AR104" s="185"/>
      <c r="AS104" s="185"/>
      <c r="AT104" s="19" t="s">
        <v>45</v>
      </c>
      <c r="AU104" s="22">
        <f>AU106</f>
        <v>111999.99999999997</v>
      </c>
      <c r="AV104" s="22">
        <f>AV106-AU106</f>
        <v>136800.00000000006</v>
      </c>
      <c r="AW104" s="22">
        <f>AW106-AV106</f>
        <v>167039.99999999985</v>
      </c>
      <c r="AX104" s="22">
        <f t="shared" ref="AX104:BD104" si="283">AX106-AW106</f>
        <v>203904.00000000023</v>
      </c>
      <c r="AY104" s="22">
        <f t="shared" si="283"/>
        <v>248831.99999999965</v>
      </c>
      <c r="AZ104" s="22">
        <f>AZ106-AY106</f>
        <v>303575.04000000143</v>
      </c>
      <c r="BA104" s="22">
        <f t="shared" si="283"/>
        <v>370262.01599999843</v>
      </c>
      <c r="BB104" s="22">
        <f t="shared" si="283"/>
        <v>451480.7807999996</v>
      </c>
      <c r="BC104" s="22">
        <f t="shared" si="283"/>
        <v>550376.57087999489</v>
      </c>
      <c r="BD104" s="22">
        <f t="shared" si="283"/>
        <v>670771.44576000888</v>
      </c>
      <c r="BF104" s="185"/>
      <c r="BG104" s="185"/>
      <c r="BH104" s="19" t="s">
        <v>45</v>
      </c>
      <c r="BI104" s="22">
        <f>BI106</f>
        <v>136999.99999999997</v>
      </c>
      <c r="BJ104" s="22">
        <f>BJ106-BI106</f>
        <v>166800.00000000009</v>
      </c>
      <c r="BK104" s="22">
        <f>BK106-BJ106</f>
        <v>203039.99999999983</v>
      </c>
      <c r="BL104" s="22">
        <f t="shared" ref="BL104:BR104" si="284">BL106-BK106</f>
        <v>247104.00000000012</v>
      </c>
      <c r="BM104" s="22">
        <f t="shared" si="284"/>
        <v>300671.99999999977</v>
      </c>
      <c r="BN104" s="22">
        <f>BN106-BM106</f>
        <v>365783.04000000143</v>
      </c>
      <c r="BO104" s="22">
        <f t="shared" si="284"/>
        <v>444911.61599999829</v>
      </c>
      <c r="BP104" s="22">
        <f t="shared" si="284"/>
        <v>541060.30079999939</v>
      </c>
      <c r="BQ104" s="22">
        <f t="shared" si="284"/>
        <v>657871.99487999687</v>
      </c>
      <c r="BR104" s="22">
        <f t="shared" si="284"/>
        <v>799765.9545600065</v>
      </c>
    </row>
    <row r="105" spans="1:71" ht="14.25" x14ac:dyDescent="0.45">
      <c r="A105" s="8"/>
      <c r="B105" s="185"/>
      <c r="C105" s="185"/>
      <c r="D105" s="19" t="s">
        <v>47</v>
      </c>
      <c r="E105" s="22"/>
      <c r="F105" s="22"/>
      <c r="G105" s="22"/>
      <c r="H105" s="22"/>
      <c r="I105" s="22">
        <f>AVERAGE(E104:I104)</f>
        <v>62091.199999999932</v>
      </c>
      <c r="J105" s="22"/>
      <c r="K105" s="22"/>
      <c r="L105" s="22"/>
      <c r="M105" s="22"/>
      <c r="N105" s="22">
        <f>AVERAGE(E104:N104)</f>
        <v>126814.06950400064</v>
      </c>
      <c r="O105" s="8"/>
      <c r="P105" s="185"/>
      <c r="Q105" s="185"/>
      <c r="R105" s="19" t="s">
        <v>47</v>
      </c>
      <c r="S105" s="22"/>
      <c r="T105" s="22"/>
      <c r="U105" s="22"/>
      <c r="V105" s="22"/>
      <c r="W105" s="22">
        <f>AVERAGE(S104:W104)</f>
        <v>99299.199999999924</v>
      </c>
      <c r="X105" s="22"/>
      <c r="Y105" s="22"/>
      <c r="Z105" s="22"/>
      <c r="AA105" s="22"/>
      <c r="AB105" s="22">
        <f>AVERAGE(S104:AB104)</f>
        <v>191710.77478400056</v>
      </c>
      <c r="AC105" s="8"/>
      <c r="AD105" s="185"/>
      <c r="AE105" s="185"/>
      <c r="AF105" s="19" t="s">
        <v>47</v>
      </c>
      <c r="AG105" s="22"/>
      <c r="AH105" s="22"/>
      <c r="AI105" s="22"/>
      <c r="AJ105" s="22"/>
      <c r="AK105" s="22">
        <f>AVERAGE(AG104:AK104)</f>
        <v>136507.19999999992</v>
      </c>
      <c r="AL105" s="22"/>
      <c r="AM105" s="22"/>
      <c r="AN105" s="22"/>
      <c r="AO105" s="22"/>
      <c r="AP105" s="22">
        <f>AVERAGE(AG104:AP104)</f>
        <v>256607.48006400041</v>
      </c>
      <c r="AQ105" s="8"/>
      <c r="AR105" s="185"/>
      <c r="AS105" s="185"/>
      <c r="AT105" s="19" t="s">
        <v>47</v>
      </c>
      <c r="AU105" s="22"/>
      <c r="AV105" s="22"/>
      <c r="AW105" s="22"/>
      <c r="AX105" s="22"/>
      <c r="AY105" s="22">
        <f>AVERAGE(AU104:AY104)</f>
        <v>173715.19999999995</v>
      </c>
      <c r="AZ105" s="22"/>
      <c r="BA105" s="22"/>
      <c r="BB105" s="22"/>
      <c r="BC105" s="22"/>
      <c r="BD105" s="22">
        <f>AVERAGE(AU104:BD104)</f>
        <v>321504.18534400029</v>
      </c>
      <c r="BE105" s="8"/>
      <c r="BF105" s="185"/>
      <c r="BG105" s="185"/>
      <c r="BH105" s="19" t="s">
        <v>47</v>
      </c>
      <c r="BI105" s="22"/>
      <c r="BJ105" s="22"/>
      <c r="BK105" s="22"/>
      <c r="BL105" s="22"/>
      <c r="BM105" s="22">
        <f>AVERAGE(BI104:BM104)</f>
        <v>210923.19999999995</v>
      </c>
      <c r="BN105" s="22"/>
      <c r="BO105" s="22"/>
      <c r="BP105" s="22"/>
      <c r="BQ105" s="22"/>
      <c r="BR105" s="22">
        <f>AVERAGE(BI104:BR104)</f>
        <v>386400.89062400023</v>
      </c>
      <c r="BS105" s="8"/>
    </row>
    <row r="106" spans="1:71" ht="14.25" x14ac:dyDescent="0.45">
      <c r="B106" s="185"/>
      <c r="C106" s="185"/>
      <c r="D106" s="19" t="s">
        <v>46</v>
      </c>
      <c r="E106" s="21">
        <f t="shared" ref="E106:N106" si="285">E96*E$14</f>
        <v>36999.999999999985</v>
      </c>
      <c r="F106" s="21">
        <f t="shared" si="285"/>
        <v>83800.000000000073</v>
      </c>
      <c r="G106" s="21">
        <f>G96*G$14</f>
        <v>142839.99999999977</v>
      </c>
      <c r="H106" s="21">
        <f>H96*H$14</f>
        <v>217144.00000000041</v>
      </c>
      <c r="I106" s="21">
        <f>I96*I$14</f>
        <v>310455.99999999965</v>
      </c>
      <c r="J106" s="21">
        <f t="shared" si="285"/>
        <v>427407.04000000207</v>
      </c>
      <c r="K106" s="21">
        <f t="shared" si="285"/>
        <v>573720.255999999</v>
      </c>
      <c r="L106" s="21">
        <f t="shared" si="285"/>
        <v>756462.47679999808</v>
      </c>
      <c r="M106" s="21">
        <f t="shared" si="285"/>
        <v>984352.7756799917</v>
      </c>
      <c r="N106" s="21">
        <f t="shared" si="285"/>
        <v>1268140.6950400064</v>
      </c>
      <c r="P106" s="185"/>
      <c r="Q106" s="185"/>
      <c r="R106" s="19" t="s">
        <v>46</v>
      </c>
      <c r="S106" s="21">
        <f t="shared" ref="S106:AB106" si="286">S96*S$14</f>
        <v>61999.999999999964</v>
      </c>
      <c r="T106" s="21">
        <f t="shared" si="286"/>
        <v>138800.00000000012</v>
      </c>
      <c r="U106" s="21">
        <f>U96*U$14</f>
        <v>233839.99999999977</v>
      </c>
      <c r="V106" s="21">
        <f>V96*V$14</f>
        <v>351344.00000000041</v>
      </c>
      <c r="W106" s="21">
        <f>W96*W$14</f>
        <v>496495.99999999959</v>
      </c>
      <c r="X106" s="21">
        <f t="shared" si="286"/>
        <v>675655.04000000202</v>
      </c>
      <c r="Y106" s="21">
        <f t="shared" si="286"/>
        <v>896617.85599999898</v>
      </c>
      <c r="Z106" s="21">
        <f t="shared" si="286"/>
        <v>1168939.5967999983</v>
      </c>
      <c r="AA106" s="21">
        <f t="shared" si="286"/>
        <v>1504325.3196799927</v>
      </c>
      <c r="AB106" s="21">
        <f t="shared" si="286"/>
        <v>1917107.7478400057</v>
      </c>
      <c r="AD106" s="185"/>
      <c r="AE106" s="185"/>
      <c r="AF106" s="19" t="s">
        <v>46</v>
      </c>
      <c r="AG106" s="21">
        <f t="shared" ref="AG106:AP106" si="287">AG96*AG$14</f>
        <v>87000</v>
      </c>
      <c r="AH106" s="21">
        <f t="shared" si="287"/>
        <v>193800.00000000009</v>
      </c>
      <c r="AI106" s="21">
        <f>AI96*AI$14</f>
        <v>324839.99999999977</v>
      </c>
      <c r="AJ106" s="21">
        <f>AJ96*AJ$14</f>
        <v>485544.00000000017</v>
      </c>
      <c r="AK106" s="21">
        <f>AK96*AK$14</f>
        <v>682535.99999999965</v>
      </c>
      <c r="AL106" s="21">
        <f t="shared" si="287"/>
        <v>923903.04000000155</v>
      </c>
      <c r="AM106" s="21">
        <f t="shared" si="287"/>
        <v>1219515.4559999993</v>
      </c>
      <c r="AN106" s="21">
        <f t="shared" si="287"/>
        <v>1581416.7167999987</v>
      </c>
      <c r="AO106" s="21">
        <f t="shared" si="287"/>
        <v>2024297.8636799934</v>
      </c>
      <c r="AP106" s="21">
        <f t="shared" si="287"/>
        <v>2566074.8006400042</v>
      </c>
      <c r="AR106" s="185"/>
      <c r="AS106" s="185"/>
      <c r="AT106" s="19" t="s">
        <v>46</v>
      </c>
      <c r="AU106" s="21">
        <f t="shared" ref="AU106:BD106" si="288">AU96*AU$14</f>
        <v>111999.99999999997</v>
      </c>
      <c r="AV106" s="21">
        <f t="shared" si="288"/>
        <v>248800.00000000003</v>
      </c>
      <c r="AW106" s="21">
        <f>AW96*AW$14</f>
        <v>415839.99999999988</v>
      </c>
      <c r="AX106" s="21">
        <f>AX96*AX$14</f>
        <v>619744.00000000012</v>
      </c>
      <c r="AY106" s="21">
        <f>AY96*AY$14</f>
        <v>868575.99999999977</v>
      </c>
      <c r="AZ106" s="21">
        <f t="shared" si="288"/>
        <v>1172151.0400000012</v>
      </c>
      <c r="BA106" s="21">
        <f t="shared" si="288"/>
        <v>1542413.0559999996</v>
      </c>
      <c r="BB106" s="21">
        <f t="shared" si="288"/>
        <v>1993893.8367999992</v>
      </c>
      <c r="BC106" s="21">
        <f t="shared" si="288"/>
        <v>2544270.4076799941</v>
      </c>
      <c r="BD106" s="21">
        <f t="shared" si="288"/>
        <v>3215041.853440003</v>
      </c>
      <c r="BF106" s="185"/>
      <c r="BG106" s="185"/>
      <c r="BH106" s="19" t="s">
        <v>46</v>
      </c>
      <c r="BI106" s="21">
        <f t="shared" ref="BI106:BR106" si="289">BI96*BI$14</f>
        <v>136999.99999999997</v>
      </c>
      <c r="BJ106" s="21">
        <f t="shared" si="289"/>
        <v>303800.00000000006</v>
      </c>
      <c r="BK106" s="21">
        <f>BK96*BK$14</f>
        <v>506839.99999999988</v>
      </c>
      <c r="BL106" s="21">
        <f>BL96*BL$14</f>
        <v>753944</v>
      </c>
      <c r="BM106" s="21">
        <f>BM96*BM$14</f>
        <v>1054615.9999999998</v>
      </c>
      <c r="BN106" s="21">
        <f t="shared" si="289"/>
        <v>1420399.0400000012</v>
      </c>
      <c r="BO106" s="21">
        <f t="shared" si="289"/>
        <v>1865310.6559999995</v>
      </c>
      <c r="BP106" s="21">
        <f t="shared" si="289"/>
        <v>2406370.9567999989</v>
      </c>
      <c r="BQ106" s="21">
        <f t="shared" si="289"/>
        <v>3064242.9516799957</v>
      </c>
      <c r="BR106" s="21">
        <f t="shared" si="289"/>
        <v>3864008.9062400023</v>
      </c>
    </row>
    <row r="107" spans="1:71" ht="15" customHeight="1" x14ac:dyDescent="0.45">
      <c r="B107" s="1"/>
      <c r="C107" s="1"/>
      <c r="D107" s="40"/>
      <c r="E107" s="10"/>
      <c r="F107" s="10"/>
      <c r="G107" s="10"/>
      <c r="H107" s="10"/>
      <c r="I107" s="10"/>
      <c r="J107" s="10"/>
      <c r="K107" s="10"/>
      <c r="L107" s="10"/>
      <c r="M107" s="10"/>
      <c r="N107" s="10"/>
      <c r="P107" s="1"/>
      <c r="Q107" s="1"/>
      <c r="R107" s="40"/>
      <c r="S107" s="10"/>
      <c r="T107" s="10"/>
      <c r="U107" s="10"/>
      <c r="V107" s="10"/>
      <c r="W107" s="10"/>
      <c r="X107" s="10"/>
      <c r="Y107" s="10"/>
      <c r="Z107" s="10"/>
      <c r="AA107" s="10"/>
      <c r="AB107" s="10"/>
      <c r="AD107" s="1"/>
      <c r="AE107" s="1"/>
      <c r="AF107" s="40"/>
      <c r="AG107" s="10"/>
      <c r="AH107" s="10"/>
      <c r="AI107" s="10"/>
      <c r="AJ107" s="10"/>
      <c r="AK107" s="10"/>
      <c r="AL107" s="10"/>
      <c r="AM107" s="10"/>
      <c r="AN107" s="10"/>
      <c r="AO107" s="10"/>
      <c r="AP107" s="10"/>
      <c r="AR107" s="1"/>
      <c r="AS107" s="1"/>
      <c r="AT107" s="40"/>
      <c r="AU107" s="10"/>
      <c r="AV107" s="10"/>
      <c r="AW107" s="10"/>
      <c r="AX107" s="10"/>
      <c r="AY107" s="10"/>
      <c r="AZ107" s="10"/>
      <c r="BA107" s="10"/>
      <c r="BB107" s="10"/>
      <c r="BC107" s="10"/>
      <c r="BD107" s="10"/>
      <c r="BF107" s="1"/>
      <c r="BG107" s="1"/>
      <c r="BH107" s="40"/>
      <c r="BI107" s="10"/>
      <c r="BJ107" s="10"/>
      <c r="BK107" s="10"/>
      <c r="BL107" s="10"/>
      <c r="BM107" s="10"/>
      <c r="BN107" s="10"/>
      <c r="BO107" s="10"/>
      <c r="BP107" s="10"/>
      <c r="BQ107" s="10"/>
      <c r="BR107" s="10"/>
    </row>
    <row r="108" spans="1:71" ht="14.25" x14ac:dyDescent="0.45">
      <c r="B108" s="187" t="s">
        <v>148</v>
      </c>
      <c r="C108" s="193" t="s">
        <v>55</v>
      </c>
      <c r="D108" s="193" t="s">
        <v>54</v>
      </c>
      <c r="E108" s="163" t="s">
        <v>3</v>
      </c>
      <c r="F108" s="163" t="s">
        <v>4</v>
      </c>
      <c r="G108" s="163" t="s">
        <v>5</v>
      </c>
      <c r="H108" s="163" t="s">
        <v>6</v>
      </c>
      <c r="I108" s="163" t="s">
        <v>7</v>
      </c>
      <c r="J108" s="163" t="s">
        <v>8</v>
      </c>
      <c r="K108" s="163" t="s">
        <v>9</v>
      </c>
      <c r="L108" s="163" t="s">
        <v>10</v>
      </c>
      <c r="M108" s="163" t="s">
        <v>11</v>
      </c>
      <c r="N108" s="163" t="s">
        <v>12</v>
      </c>
      <c r="P108" s="187" t="s">
        <v>148</v>
      </c>
      <c r="Q108" s="193" t="s">
        <v>55</v>
      </c>
      <c r="R108" s="193" t="s">
        <v>54</v>
      </c>
      <c r="S108" s="163" t="s">
        <v>3</v>
      </c>
      <c r="T108" s="163" t="s">
        <v>4</v>
      </c>
      <c r="U108" s="163" t="s">
        <v>5</v>
      </c>
      <c r="V108" s="163" t="s">
        <v>6</v>
      </c>
      <c r="W108" s="163" t="s">
        <v>7</v>
      </c>
      <c r="X108" s="163" t="s">
        <v>8</v>
      </c>
      <c r="Y108" s="163" t="s">
        <v>9</v>
      </c>
      <c r="Z108" s="163" t="s">
        <v>10</v>
      </c>
      <c r="AA108" s="163" t="s">
        <v>11</v>
      </c>
      <c r="AB108" s="163" t="s">
        <v>12</v>
      </c>
      <c r="AD108" s="187" t="s">
        <v>148</v>
      </c>
      <c r="AE108" s="193" t="s">
        <v>55</v>
      </c>
      <c r="AF108" s="193" t="s">
        <v>54</v>
      </c>
      <c r="AG108" s="163" t="s">
        <v>3</v>
      </c>
      <c r="AH108" s="163" t="s">
        <v>4</v>
      </c>
      <c r="AI108" s="163" t="s">
        <v>5</v>
      </c>
      <c r="AJ108" s="163" t="s">
        <v>6</v>
      </c>
      <c r="AK108" s="163" t="s">
        <v>7</v>
      </c>
      <c r="AL108" s="163" t="s">
        <v>8</v>
      </c>
      <c r="AM108" s="163" t="s">
        <v>9</v>
      </c>
      <c r="AN108" s="163" t="s">
        <v>10</v>
      </c>
      <c r="AO108" s="163" t="s">
        <v>11</v>
      </c>
      <c r="AP108" s="163" t="s">
        <v>12</v>
      </c>
      <c r="AR108" s="187" t="s">
        <v>148</v>
      </c>
      <c r="AS108" s="193" t="s">
        <v>55</v>
      </c>
      <c r="AT108" s="193" t="s">
        <v>54</v>
      </c>
      <c r="AU108" s="163" t="s">
        <v>3</v>
      </c>
      <c r="AV108" s="163" t="s">
        <v>4</v>
      </c>
      <c r="AW108" s="163" t="s">
        <v>5</v>
      </c>
      <c r="AX108" s="163" t="s">
        <v>6</v>
      </c>
      <c r="AY108" s="163" t="s">
        <v>7</v>
      </c>
      <c r="AZ108" s="163" t="s">
        <v>8</v>
      </c>
      <c r="BA108" s="163" t="s">
        <v>9</v>
      </c>
      <c r="BB108" s="163" t="s">
        <v>10</v>
      </c>
      <c r="BC108" s="163" t="s">
        <v>11</v>
      </c>
      <c r="BD108" s="163" t="s">
        <v>12</v>
      </c>
      <c r="BF108" s="187" t="s">
        <v>148</v>
      </c>
      <c r="BG108" s="193" t="s">
        <v>55</v>
      </c>
      <c r="BH108" s="193" t="s">
        <v>54</v>
      </c>
      <c r="BI108" s="163" t="s">
        <v>3</v>
      </c>
      <c r="BJ108" s="163" t="s">
        <v>4</v>
      </c>
      <c r="BK108" s="163" t="s">
        <v>5</v>
      </c>
      <c r="BL108" s="163" t="s">
        <v>6</v>
      </c>
      <c r="BM108" s="163" t="s">
        <v>7</v>
      </c>
      <c r="BN108" s="163" t="s">
        <v>8</v>
      </c>
      <c r="BO108" s="163" t="s">
        <v>9</v>
      </c>
      <c r="BP108" s="163" t="s">
        <v>10</v>
      </c>
      <c r="BQ108" s="163" t="s">
        <v>11</v>
      </c>
      <c r="BR108" s="163" t="s">
        <v>12</v>
      </c>
    </row>
    <row r="109" spans="1:71" ht="14.25" x14ac:dyDescent="0.45">
      <c r="B109" s="188"/>
      <c r="C109" s="194"/>
      <c r="D109" s="194"/>
      <c r="E109" s="164"/>
      <c r="F109" s="164"/>
      <c r="G109" s="164"/>
      <c r="H109" s="164"/>
      <c r="I109" s="164"/>
      <c r="J109" s="164"/>
      <c r="K109" s="164"/>
      <c r="L109" s="164"/>
      <c r="M109" s="164"/>
      <c r="N109" s="164"/>
      <c r="P109" s="188"/>
      <c r="Q109" s="194"/>
      <c r="R109" s="194"/>
      <c r="S109" s="164"/>
      <c r="T109" s="164"/>
      <c r="U109" s="164"/>
      <c r="V109" s="164"/>
      <c r="W109" s="164"/>
      <c r="X109" s="164"/>
      <c r="Y109" s="164"/>
      <c r="Z109" s="164"/>
      <c r="AA109" s="164"/>
      <c r="AB109" s="164"/>
      <c r="AD109" s="188"/>
      <c r="AE109" s="194"/>
      <c r="AF109" s="194"/>
      <c r="AG109" s="164"/>
      <c r="AH109" s="164"/>
      <c r="AI109" s="164"/>
      <c r="AJ109" s="164"/>
      <c r="AK109" s="164"/>
      <c r="AL109" s="164"/>
      <c r="AM109" s="164"/>
      <c r="AN109" s="164"/>
      <c r="AO109" s="164"/>
      <c r="AP109" s="164"/>
      <c r="AR109" s="188"/>
      <c r="AS109" s="194"/>
      <c r="AT109" s="194"/>
      <c r="AU109" s="164"/>
      <c r="AV109" s="164"/>
      <c r="AW109" s="164"/>
      <c r="AX109" s="164"/>
      <c r="AY109" s="164"/>
      <c r="AZ109" s="164"/>
      <c r="BA109" s="164"/>
      <c r="BB109" s="164"/>
      <c r="BC109" s="164"/>
      <c r="BD109" s="164"/>
      <c r="BF109" s="188"/>
      <c r="BG109" s="194"/>
      <c r="BH109" s="194"/>
      <c r="BI109" s="164"/>
      <c r="BJ109" s="164"/>
      <c r="BK109" s="164"/>
      <c r="BL109" s="164"/>
      <c r="BM109" s="164"/>
      <c r="BN109" s="164"/>
      <c r="BO109" s="164"/>
      <c r="BP109" s="164"/>
      <c r="BQ109" s="164"/>
      <c r="BR109" s="164"/>
    </row>
    <row r="110" spans="1:71" ht="14.25" x14ac:dyDescent="0.45">
      <c r="B110" s="172" t="s">
        <v>57</v>
      </c>
      <c r="C110" s="199">
        <v>20000</v>
      </c>
      <c r="D110" s="44" t="s">
        <v>19</v>
      </c>
      <c r="E110" s="27">
        <f t="shared" ref="E110:N110" si="290">E$51/10*$C110/(2+$E$10)</f>
        <v>291.66666666666669</v>
      </c>
      <c r="F110" s="27">
        <f t="shared" si="290"/>
        <v>243.0555555555556</v>
      </c>
      <c r="G110" s="27">
        <f t="shared" si="290"/>
        <v>202.54629629629633</v>
      </c>
      <c r="H110" s="27">
        <f t="shared" si="290"/>
        <v>168.7885802469136</v>
      </c>
      <c r="I110" s="27">
        <f t="shared" si="290"/>
        <v>140.65715020576135</v>
      </c>
      <c r="J110" s="27">
        <f t="shared" si="290"/>
        <v>117.21429183813444</v>
      </c>
      <c r="K110" s="27">
        <f t="shared" si="290"/>
        <v>97.678576531778702</v>
      </c>
      <c r="L110" s="27">
        <f t="shared" si="290"/>
        <v>81.398813776482257</v>
      </c>
      <c r="M110" s="27">
        <f t="shared" si="290"/>
        <v>67.832344813735219</v>
      </c>
      <c r="N110" s="27">
        <f t="shared" si="290"/>
        <v>56.526954011446009</v>
      </c>
      <c r="P110" s="172" t="s">
        <v>57</v>
      </c>
      <c r="Q110" s="199">
        <v>20000</v>
      </c>
      <c r="R110" s="44" t="s">
        <v>19</v>
      </c>
      <c r="S110" s="27">
        <f t="shared" ref="S110:AB110" si="291">S$51/10*$C110/(2+$E$10)</f>
        <v>291.66666666666669</v>
      </c>
      <c r="T110" s="27">
        <f t="shared" si="291"/>
        <v>243.0555555555556</v>
      </c>
      <c r="U110" s="27">
        <f t="shared" si="291"/>
        <v>202.54629629629633</v>
      </c>
      <c r="V110" s="27">
        <f t="shared" si="291"/>
        <v>168.7885802469136</v>
      </c>
      <c r="W110" s="27">
        <f t="shared" si="291"/>
        <v>140.65715020576135</v>
      </c>
      <c r="X110" s="27">
        <f t="shared" si="291"/>
        <v>117.21429183813444</v>
      </c>
      <c r="Y110" s="27">
        <f t="shared" si="291"/>
        <v>97.678576531778702</v>
      </c>
      <c r="Z110" s="27">
        <f t="shared" si="291"/>
        <v>81.398813776482257</v>
      </c>
      <c r="AA110" s="27">
        <f t="shared" si="291"/>
        <v>67.832344813735219</v>
      </c>
      <c r="AB110" s="27">
        <f t="shared" si="291"/>
        <v>56.526954011446009</v>
      </c>
      <c r="AD110" s="172" t="s">
        <v>57</v>
      </c>
      <c r="AE110" s="199">
        <v>20000</v>
      </c>
      <c r="AF110" s="44" t="s">
        <v>19</v>
      </c>
      <c r="AG110" s="27">
        <f t="shared" ref="AG110:AP110" si="292">AG$51/10*$C110/(2+$E$10)</f>
        <v>291.66666666666669</v>
      </c>
      <c r="AH110" s="27">
        <f t="shared" si="292"/>
        <v>243.0555555555556</v>
      </c>
      <c r="AI110" s="27">
        <f t="shared" si="292"/>
        <v>202.54629629629633</v>
      </c>
      <c r="AJ110" s="27">
        <f t="shared" si="292"/>
        <v>168.7885802469136</v>
      </c>
      <c r="AK110" s="27">
        <f t="shared" si="292"/>
        <v>140.65715020576135</v>
      </c>
      <c r="AL110" s="27">
        <f t="shared" si="292"/>
        <v>117.21429183813444</v>
      </c>
      <c r="AM110" s="27">
        <f t="shared" si="292"/>
        <v>97.678576531778702</v>
      </c>
      <c r="AN110" s="27">
        <f t="shared" si="292"/>
        <v>81.398813776482257</v>
      </c>
      <c r="AO110" s="27">
        <f t="shared" si="292"/>
        <v>67.832344813735219</v>
      </c>
      <c r="AP110" s="27">
        <f t="shared" si="292"/>
        <v>56.526954011446009</v>
      </c>
      <c r="AR110" s="172" t="s">
        <v>57</v>
      </c>
      <c r="AS110" s="199">
        <v>20000</v>
      </c>
      <c r="AT110" s="44" t="s">
        <v>19</v>
      </c>
      <c r="AU110" s="27">
        <f t="shared" ref="AU110:BD110" si="293">AU$51/10*$C110/(2+$E$10)</f>
        <v>291.66666666666669</v>
      </c>
      <c r="AV110" s="27">
        <f t="shared" si="293"/>
        <v>243.0555555555556</v>
      </c>
      <c r="AW110" s="27">
        <f t="shared" si="293"/>
        <v>202.54629629629633</v>
      </c>
      <c r="AX110" s="27">
        <f t="shared" si="293"/>
        <v>168.7885802469136</v>
      </c>
      <c r="AY110" s="27">
        <f t="shared" si="293"/>
        <v>140.65715020576135</v>
      </c>
      <c r="AZ110" s="27">
        <f t="shared" si="293"/>
        <v>117.21429183813444</v>
      </c>
      <c r="BA110" s="27">
        <f t="shared" si="293"/>
        <v>97.678576531778702</v>
      </c>
      <c r="BB110" s="27">
        <f t="shared" si="293"/>
        <v>81.398813776482257</v>
      </c>
      <c r="BC110" s="27">
        <f t="shared" si="293"/>
        <v>67.832344813735219</v>
      </c>
      <c r="BD110" s="27">
        <f t="shared" si="293"/>
        <v>56.526954011446009</v>
      </c>
      <c r="BF110" s="172" t="s">
        <v>57</v>
      </c>
      <c r="BG110" s="199">
        <v>20000</v>
      </c>
      <c r="BH110" s="44" t="s">
        <v>19</v>
      </c>
      <c r="BI110" s="27">
        <f t="shared" ref="BI110:BR110" si="294">BI$51/10*$C110/(2+$E$10)</f>
        <v>291.66666666666669</v>
      </c>
      <c r="BJ110" s="27">
        <f t="shared" si="294"/>
        <v>243.0555555555556</v>
      </c>
      <c r="BK110" s="27">
        <f t="shared" si="294"/>
        <v>202.54629629629633</v>
      </c>
      <c r="BL110" s="27">
        <f t="shared" si="294"/>
        <v>168.7885802469136</v>
      </c>
      <c r="BM110" s="27">
        <f t="shared" si="294"/>
        <v>140.65715020576135</v>
      </c>
      <c r="BN110" s="27">
        <f t="shared" si="294"/>
        <v>117.21429183813444</v>
      </c>
      <c r="BO110" s="27">
        <f t="shared" si="294"/>
        <v>97.678576531778702</v>
      </c>
      <c r="BP110" s="27">
        <f t="shared" si="294"/>
        <v>81.398813776482257</v>
      </c>
      <c r="BQ110" s="27">
        <f t="shared" si="294"/>
        <v>67.832344813735219</v>
      </c>
      <c r="BR110" s="27">
        <f t="shared" si="294"/>
        <v>56.526954011446009</v>
      </c>
    </row>
    <row r="111" spans="1:71" ht="14.25" x14ac:dyDescent="0.45">
      <c r="B111" s="173"/>
      <c r="C111" s="199"/>
      <c r="D111" s="19" t="s">
        <v>22</v>
      </c>
      <c r="E111" s="27"/>
      <c r="F111" s="27"/>
      <c r="G111" s="27"/>
      <c r="H111" s="27"/>
      <c r="I111" s="28">
        <f>AVERAGE(E110:I110)</f>
        <v>209.34284979423873</v>
      </c>
      <c r="J111" s="27"/>
      <c r="K111" s="27"/>
      <c r="L111" s="27"/>
      <c r="M111" s="27"/>
      <c r="N111" s="27">
        <f>AVERAGE(E110:N110)</f>
        <v>146.73652299427701</v>
      </c>
      <c r="P111" s="173"/>
      <c r="Q111" s="199"/>
      <c r="R111" s="19" t="s">
        <v>22</v>
      </c>
      <c r="S111" s="27"/>
      <c r="T111" s="27"/>
      <c r="U111" s="27"/>
      <c r="V111" s="27"/>
      <c r="W111" s="28">
        <f>AVERAGE(S110:W110)</f>
        <v>209.34284979423873</v>
      </c>
      <c r="X111" s="27"/>
      <c r="Y111" s="27"/>
      <c r="Z111" s="27"/>
      <c r="AA111" s="27"/>
      <c r="AB111" s="27">
        <f>AVERAGE(S110:AB110)</f>
        <v>146.73652299427701</v>
      </c>
      <c r="AD111" s="173"/>
      <c r="AE111" s="199"/>
      <c r="AF111" s="19" t="s">
        <v>22</v>
      </c>
      <c r="AG111" s="27"/>
      <c r="AH111" s="27"/>
      <c r="AI111" s="27"/>
      <c r="AJ111" s="27"/>
      <c r="AK111" s="28">
        <f>AVERAGE(AG110:AK110)</f>
        <v>209.34284979423873</v>
      </c>
      <c r="AL111" s="27"/>
      <c r="AM111" s="27"/>
      <c r="AN111" s="27"/>
      <c r="AO111" s="27"/>
      <c r="AP111" s="27">
        <f>AVERAGE(AG110:AP110)</f>
        <v>146.73652299427701</v>
      </c>
      <c r="AR111" s="173"/>
      <c r="AS111" s="199"/>
      <c r="AT111" s="19" t="s">
        <v>22</v>
      </c>
      <c r="AU111" s="27"/>
      <c r="AV111" s="27"/>
      <c r="AW111" s="27"/>
      <c r="AX111" s="27"/>
      <c r="AY111" s="28">
        <f>AVERAGE(AU110:AY110)</f>
        <v>209.34284979423873</v>
      </c>
      <c r="AZ111" s="27"/>
      <c r="BA111" s="27"/>
      <c r="BB111" s="27"/>
      <c r="BC111" s="27"/>
      <c r="BD111" s="27">
        <f>AVERAGE(AU110:BD110)</f>
        <v>146.73652299427701</v>
      </c>
      <c r="BF111" s="173"/>
      <c r="BG111" s="199"/>
      <c r="BH111" s="19" t="s">
        <v>22</v>
      </c>
      <c r="BI111" s="27"/>
      <c r="BJ111" s="27"/>
      <c r="BK111" s="27"/>
      <c r="BL111" s="27"/>
      <c r="BM111" s="28">
        <f>AVERAGE(BI110:BM110)</f>
        <v>209.34284979423873</v>
      </c>
      <c r="BN111" s="27"/>
      <c r="BO111" s="27"/>
      <c r="BP111" s="27"/>
      <c r="BQ111" s="27"/>
      <c r="BR111" s="27">
        <f>AVERAGE(BI110:BR110)</f>
        <v>146.73652299427701</v>
      </c>
    </row>
    <row r="112" spans="1:71" ht="14.25" x14ac:dyDescent="0.45">
      <c r="B112" s="173"/>
      <c r="C112" s="199"/>
      <c r="D112" s="19" t="s">
        <v>41</v>
      </c>
      <c r="E112" s="27">
        <f t="shared" ref="E112:N112" si="295">E$52/10*$C110/(2+$E$10)</f>
        <v>291.66666666666674</v>
      </c>
      <c r="F112" s="27">
        <f t="shared" si="295"/>
        <v>534.72222222222229</v>
      </c>
      <c r="G112" s="27">
        <f t="shared" si="295"/>
        <v>737.26851851851893</v>
      </c>
      <c r="H112" s="27">
        <f t="shared" si="295"/>
        <v>906.05709876543187</v>
      </c>
      <c r="I112" s="28">
        <f t="shared" si="295"/>
        <v>1046.7142489711941</v>
      </c>
      <c r="J112" s="27">
        <f t="shared" si="295"/>
        <v>1163.9285408093267</v>
      </c>
      <c r="K112" s="27">
        <f t="shared" si="295"/>
        <v>1261.6071173411076</v>
      </c>
      <c r="L112" s="27">
        <f t="shared" si="295"/>
        <v>1343.0059311175896</v>
      </c>
      <c r="M112" s="27">
        <f t="shared" si="295"/>
        <v>1410.838275931327</v>
      </c>
      <c r="N112" s="27">
        <f t="shared" si="295"/>
        <v>1467.3652299427681</v>
      </c>
      <c r="P112" s="173"/>
      <c r="Q112" s="199"/>
      <c r="R112" s="19" t="s">
        <v>41</v>
      </c>
      <c r="S112" s="27">
        <f t="shared" ref="S112:AB112" si="296">S$52/10*$C110/(2+$E$10)</f>
        <v>291.66666666666674</v>
      </c>
      <c r="T112" s="27">
        <f t="shared" si="296"/>
        <v>534.72222222222229</v>
      </c>
      <c r="U112" s="27">
        <f t="shared" si="296"/>
        <v>737.26851851851893</v>
      </c>
      <c r="V112" s="27">
        <f t="shared" si="296"/>
        <v>906.05709876543187</v>
      </c>
      <c r="W112" s="28">
        <f t="shared" si="296"/>
        <v>1046.7142489711941</v>
      </c>
      <c r="X112" s="27">
        <f t="shared" si="296"/>
        <v>1163.9285408093267</v>
      </c>
      <c r="Y112" s="27">
        <f t="shared" si="296"/>
        <v>1261.6071173411076</v>
      </c>
      <c r="Z112" s="27">
        <f t="shared" si="296"/>
        <v>1343.0059311175896</v>
      </c>
      <c r="AA112" s="27">
        <f t="shared" si="296"/>
        <v>1410.838275931327</v>
      </c>
      <c r="AB112" s="27">
        <f t="shared" si="296"/>
        <v>1467.3652299427681</v>
      </c>
      <c r="AD112" s="173"/>
      <c r="AE112" s="199"/>
      <c r="AF112" s="19" t="s">
        <v>41</v>
      </c>
      <c r="AG112" s="27">
        <f t="shared" ref="AG112:AP112" si="297">AG$52/10*$C110/(2+$E$10)</f>
        <v>291.66666666666674</v>
      </c>
      <c r="AH112" s="27">
        <f t="shared" si="297"/>
        <v>534.72222222222229</v>
      </c>
      <c r="AI112" s="27">
        <f t="shared" si="297"/>
        <v>737.26851851851893</v>
      </c>
      <c r="AJ112" s="27">
        <f t="shared" si="297"/>
        <v>906.05709876543187</v>
      </c>
      <c r="AK112" s="28">
        <f t="shared" si="297"/>
        <v>1046.7142489711941</v>
      </c>
      <c r="AL112" s="27">
        <f t="shared" si="297"/>
        <v>1163.9285408093267</v>
      </c>
      <c r="AM112" s="27">
        <f t="shared" si="297"/>
        <v>1261.6071173411076</v>
      </c>
      <c r="AN112" s="27">
        <f t="shared" si="297"/>
        <v>1343.0059311175896</v>
      </c>
      <c r="AO112" s="27">
        <f t="shared" si="297"/>
        <v>1410.838275931327</v>
      </c>
      <c r="AP112" s="27">
        <f t="shared" si="297"/>
        <v>1467.3652299427681</v>
      </c>
      <c r="AR112" s="173"/>
      <c r="AS112" s="199"/>
      <c r="AT112" s="19" t="s">
        <v>41</v>
      </c>
      <c r="AU112" s="27">
        <f t="shared" ref="AU112:BD112" si="298">AU$52/10*$C110/(2+$E$10)</f>
        <v>291.66666666666674</v>
      </c>
      <c r="AV112" s="27">
        <f t="shared" si="298"/>
        <v>534.72222222222229</v>
      </c>
      <c r="AW112" s="27">
        <f t="shared" si="298"/>
        <v>737.26851851851893</v>
      </c>
      <c r="AX112" s="27">
        <f t="shared" si="298"/>
        <v>906.05709876543187</v>
      </c>
      <c r="AY112" s="28">
        <f t="shared" si="298"/>
        <v>1046.7142489711941</v>
      </c>
      <c r="AZ112" s="27">
        <f t="shared" si="298"/>
        <v>1163.9285408093267</v>
      </c>
      <c r="BA112" s="27">
        <f t="shared" si="298"/>
        <v>1261.6071173411076</v>
      </c>
      <c r="BB112" s="27">
        <f t="shared" si="298"/>
        <v>1343.0059311175896</v>
      </c>
      <c r="BC112" s="27">
        <f t="shared" si="298"/>
        <v>1410.838275931327</v>
      </c>
      <c r="BD112" s="27">
        <f t="shared" si="298"/>
        <v>1467.3652299427681</v>
      </c>
      <c r="BF112" s="173"/>
      <c r="BG112" s="199"/>
      <c r="BH112" s="19" t="s">
        <v>41</v>
      </c>
      <c r="BI112" s="27">
        <f t="shared" ref="BI112:BR112" si="299">BI$52/10*$C110/(2+$E$10)</f>
        <v>291.66666666666674</v>
      </c>
      <c r="BJ112" s="27">
        <f t="shared" si="299"/>
        <v>534.72222222222229</v>
      </c>
      <c r="BK112" s="27">
        <f t="shared" si="299"/>
        <v>737.26851851851893</v>
      </c>
      <c r="BL112" s="27">
        <f t="shared" si="299"/>
        <v>906.05709876543187</v>
      </c>
      <c r="BM112" s="28">
        <f t="shared" si="299"/>
        <v>1046.7142489711941</v>
      </c>
      <c r="BN112" s="27">
        <f t="shared" si="299"/>
        <v>1163.9285408093267</v>
      </c>
      <c r="BO112" s="27">
        <f t="shared" si="299"/>
        <v>1261.6071173411076</v>
      </c>
      <c r="BP112" s="27">
        <f t="shared" si="299"/>
        <v>1343.0059311175896</v>
      </c>
      <c r="BQ112" s="27">
        <f t="shared" si="299"/>
        <v>1410.838275931327</v>
      </c>
      <c r="BR112" s="27">
        <f t="shared" si="299"/>
        <v>1467.3652299427681</v>
      </c>
    </row>
    <row r="113" spans="2:70" ht="14.25" x14ac:dyDescent="0.45">
      <c r="B113" s="173"/>
      <c r="C113" s="199">
        <v>400000</v>
      </c>
      <c r="D113" s="44" t="s">
        <v>19</v>
      </c>
      <c r="E113" s="27">
        <f>E$51/10*$C113/(2+$E$10)</f>
        <v>5833.333333333333</v>
      </c>
      <c r="F113" s="27">
        <f t="shared" ref="F113:N113" si="300">F$51/10*$C113/(2+$E$10)</f>
        <v>4861.1111111111122</v>
      </c>
      <c r="G113" s="27">
        <f t="shared" si="300"/>
        <v>4050.9259259259265</v>
      </c>
      <c r="H113" s="27">
        <f t="shared" si="300"/>
        <v>3375.771604938272</v>
      </c>
      <c r="I113" s="27">
        <f t="shared" si="300"/>
        <v>2813.1430041152266</v>
      </c>
      <c r="J113" s="27">
        <f t="shared" si="300"/>
        <v>2344.2858367626886</v>
      </c>
      <c r="K113" s="27">
        <f t="shared" si="300"/>
        <v>1953.5715306355742</v>
      </c>
      <c r="L113" s="27">
        <f t="shared" si="300"/>
        <v>1627.9762755296449</v>
      </c>
      <c r="M113" s="27">
        <f t="shared" si="300"/>
        <v>1356.6468962747044</v>
      </c>
      <c r="N113" s="27">
        <f t="shared" si="300"/>
        <v>1130.5390802289203</v>
      </c>
      <c r="P113" s="173"/>
      <c r="Q113" s="199">
        <v>400000</v>
      </c>
      <c r="R113" s="44" t="s">
        <v>19</v>
      </c>
      <c r="S113" s="27">
        <f>S$51/10*$C113/(2+$E$10)</f>
        <v>5833.333333333333</v>
      </c>
      <c r="T113" s="27">
        <f t="shared" ref="T113:AB113" si="301">T$51/10*$C113/(2+$E$10)</f>
        <v>4861.1111111111122</v>
      </c>
      <c r="U113" s="27">
        <f t="shared" si="301"/>
        <v>4050.9259259259265</v>
      </c>
      <c r="V113" s="27">
        <f t="shared" si="301"/>
        <v>3375.771604938272</v>
      </c>
      <c r="W113" s="27">
        <f t="shared" si="301"/>
        <v>2813.1430041152266</v>
      </c>
      <c r="X113" s="27">
        <f t="shared" si="301"/>
        <v>2344.2858367626886</v>
      </c>
      <c r="Y113" s="27">
        <f t="shared" si="301"/>
        <v>1953.5715306355742</v>
      </c>
      <c r="Z113" s="27">
        <f t="shared" si="301"/>
        <v>1627.9762755296449</v>
      </c>
      <c r="AA113" s="27">
        <f t="shared" si="301"/>
        <v>1356.6468962747044</v>
      </c>
      <c r="AB113" s="27">
        <f t="shared" si="301"/>
        <v>1130.5390802289203</v>
      </c>
      <c r="AD113" s="173"/>
      <c r="AE113" s="199">
        <v>400000</v>
      </c>
      <c r="AF113" s="44" t="s">
        <v>19</v>
      </c>
      <c r="AG113" s="27">
        <f>AG$51/10*$C113/(2+$E$10)</f>
        <v>5833.333333333333</v>
      </c>
      <c r="AH113" s="27">
        <f t="shared" ref="AH113:AP113" si="302">AH$51/10*$C113/(2+$E$10)</f>
        <v>4861.1111111111122</v>
      </c>
      <c r="AI113" s="27">
        <f t="shared" si="302"/>
        <v>4050.9259259259265</v>
      </c>
      <c r="AJ113" s="27">
        <f t="shared" si="302"/>
        <v>3375.771604938272</v>
      </c>
      <c r="AK113" s="27">
        <f t="shared" si="302"/>
        <v>2813.1430041152266</v>
      </c>
      <c r="AL113" s="27">
        <f t="shared" si="302"/>
        <v>2344.2858367626886</v>
      </c>
      <c r="AM113" s="27">
        <f t="shared" si="302"/>
        <v>1953.5715306355742</v>
      </c>
      <c r="AN113" s="27">
        <f t="shared" si="302"/>
        <v>1627.9762755296449</v>
      </c>
      <c r="AO113" s="27">
        <f t="shared" si="302"/>
        <v>1356.6468962747044</v>
      </c>
      <c r="AP113" s="27">
        <f t="shared" si="302"/>
        <v>1130.5390802289203</v>
      </c>
      <c r="AR113" s="173"/>
      <c r="AS113" s="199">
        <v>400000</v>
      </c>
      <c r="AT113" s="44" t="s">
        <v>19</v>
      </c>
      <c r="AU113" s="27">
        <f>AU$51/10*$C113/(2+$E$10)</f>
        <v>5833.333333333333</v>
      </c>
      <c r="AV113" s="27">
        <f t="shared" ref="AV113:BD113" si="303">AV$51/10*$C113/(2+$E$10)</f>
        <v>4861.1111111111122</v>
      </c>
      <c r="AW113" s="27">
        <f t="shared" si="303"/>
        <v>4050.9259259259265</v>
      </c>
      <c r="AX113" s="27">
        <f t="shared" si="303"/>
        <v>3375.771604938272</v>
      </c>
      <c r="AY113" s="27">
        <f t="shared" si="303"/>
        <v>2813.1430041152266</v>
      </c>
      <c r="AZ113" s="27">
        <f t="shared" si="303"/>
        <v>2344.2858367626886</v>
      </c>
      <c r="BA113" s="27">
        <f t="shared" si="303"/>
        <v>1953.5715306355742</v>
      </c>
      <c r="BB113" s="27">
        <f t="shared" si="303"/>
        <v>1627.9762755296449</v>
      </c>
      <c r="BC113" s="27">
        <f t="shared" si="303"/>
        <v>1356.6468962747044</v>
      </c>
      <c r="BD113" s="27">
        <f t="shared" si="303"/>
        <v>1130.5390802289203</v>
      </c>
      <c r="BF113" s="173"/>
      <c r="BG113" s="199">
        <v>400000</v>
      </c>
      <c r="BH113" s="44" t="s">
        <v>19</v>
      </c>
      <c r="BI113" s="27">
        <f>BI$51/10*$C113/(2+$E$10)</f>
        <v>5833.333333333333</v>
      </c>
      <c r="BJ113" s="27">
        <f t="shared" ref="BJ113:BR113" si="304">BJ$51/10*$C113/(2+$E$10)</f>
        <v>4861.1111111111122</v>
      </c>
      <c r="BK113" s="27">
        <f t="shared" si="304"/>
        <v>4050.9259259259265</v>
      </c>
      <c r="BL113" s="27">
        <f t="shared" si="304"/>
        <v>3375.771604938272</v>
      </c>
      <c r="BM113" s="27">
        <f t="shared" si="304"/>
        <v>2813.1430041152266</v>
      </c>
      <c r="BN113" s="27">
        <f t="shared" si="304"/>
        <v>2344.2858367626886</v>
      </c>
      <c r="BO113" s="27">
        <f t="shared" si="304"/>
        <v>1953.5715306355742</v>
      </c>
      <c r="BP113" s="27">
        <f t="shared" si="304"/>
        <v>1627.9762755296449</v>
      </c>
      <c r="BQ113" s="27">
        <f t="shared" si="304"/>
        <v>1356.6468962747044</v>
      </c>
      <c r="BR113" s="27">
        <f t="shared" si="304"/>
        <v>1130.5390802289203</v>
      </c>
    </row>
    <row r="114" spans="2:70" ht="14.25" x14ac:dyDescent="0.45">
      <c r="B114" s="173"/>
      <c r="C114" s="199"/>
      <c r="D114" s="19" t="s">
        <v>22</v>
      </c>
      <c r="E114" s="27"/>
      <c r="F114" s="27"/>
      <c r="G114" s="27"/>
      <c r="H114" s="27"/>
      <c r="I114" s="28">
        <f>AVERAGE(E113:I113)</f>
        <v>4186.8569958847747</v>
      </c>
      <c r="J114" s="27"/>
      <c r="K114" s="27"/>
      <c r="L114" s="27"/>
      <c r="M114" s="27"/>
      <c r="N114" s="27">
        <f>AVERAGE(E113:N113)</f>
        <v>2934.7304598855408</v>
      </c>
      <c r="P114" s="173"/>
      <c r="Q114" s="199"/>
      <c r="R114" s="19" t="s">
        <v>22</v>
      </c>
      <c r="S114" s="27"/>
      <c r="T114" s="27"/>
      <c r="U114" s="27"/>
      <c r="V114" s="27"/>
      <c r="W114" s="28">
        <f>AVERAGE(S113:W113)</f>
        <v>4186.8569958847747</v>
      </c>
      <c r="X114" s="27"/>
      <c r="Y114" s="27"/>
      <c r="Z114" s="27"/>
      <c r="AA114" s="27"/>
      <c r="AB114" s="27">
        <f>AVERAGE(S113:AB113)</f>
        <v>2934.7304598855408</v>
      </c>
      <c r="AD114" s="173"/>
      <c r="AE114" s="199"/>
      <c r="AF114" s="19" t="s">
        <v>22</v>
      </c>
      <c r="AG114" s="27"/>
      <c r="AH114" s="27"/>
      <c r="AI114" s="27"/>
      <c r="AJ114" s="27"/>
      <c r="AK114" s="28">
        <f>AVERAGE(AG113:AK113)</f>
        <v>4186.8569958847747</v>
      </c>
      <c r="AL114" s="27"/>
      <c r="AM114" s="27"/>
      <c r="AN114" s="27"/>
      <c r="AO114" s="27"/>
      <c r="AP114" s="27">
        <f>AVERAGE(AG113:AP113)</f>
        <v>2934.7304598855408</v>
      </c>
      <c r="AR114" s="173"/>
      <c r="AS114" s="199"/>
      <c r="AT114" s="19" t="s">
        <v>22</v>
      </c>
      <c r="AU114" s="27"/>
      <c r="AV114" s="27"/>
      <c r="AW114" s="27"/>
      <c r="AX114" s="27"/>
      <c r="AY114" s="28">
        <f>AVERAGE(AU113:AY113)</f>
        <v>4186.8569958847747</v>
      </c>
      <c r="AZ114" s="27"/>
      <c r="BA114" s="27"/>
      <c r="BB114" s="27"/>
      <c r="BC114" s="27"/>
      <c r="BD114" s="27">
        <f>AVERAGE(AU113:BD113)</f>
        <v>2934.7304598855408</v>
      </c>
      <c r="BF114" s="173"/>
      <c r="BG114" s="199"/>
      <c r="BH114" s="19" t="s">
        <v>22</v>
      </c>
      <c r="BI114" s="27"/>
      <c r="BJ114" s="27"/>
      <c r="BK114" s="27"/>
      <c r="BL114" s="27"/>
      <c r="BM114" s="28">
        <f>AVERAGE(BI113:BM113)</f>
        <v>4186.8569958847747</v>
      </c>
      <c r="BN114" s="27"/>
      <c r="BO114" s="27"/>
      <c r="BP114" s="27"/>
      <c r="BQ114" s="27"/>
      <c r="BR114" s="27">
        <f>AVERAGE(BI113:BR113)</f>
        <v>2934.7304598855408</v>
      </c>
    </row>
    <row r="115" spans="2:70" ht="14.25" x14ac:dyDescent="0.45">
      <c r="B115" s="173"/>
      <c r="C115" s="199"/>
      <c r="D115" s="19" t="s">
        <v>41</v>
      </c>
      <c r="E115" s="27">
        <f t="shared" ref="E115:N115" si="305">E$52/10*$C113/(2+$E$10)</f>
        <v>5833.3333333333348</v>
      </c>
      <c r="F115" s="27">
        <f t="shared" si="305"/>
        <v>10694.444444444447</v>
      </c>
      <c r="G115" s="27">
        <f t="shared" si="305"/>
        <v>14745.370370370378</v>
      </c>
      <c r="H115" s="27">
        <f t="shared" si="305"/>
        <v>18121.141975308637</v>
      </c>
      <c r="I115" s="28">
        <f t="shared" si="305"/>
        <v>20934.284979423883</v>
      </c>
      <c r="J115" s="27">
        <f t="shared" si="305"/>
        <v>23278.570816186533</v>
      </c>
      <c r="K115" s="27">
        <f t="shared" si="305"/>
        <v>25232.142346822151</v>
      </c>
      <c r="L115" s="27">
        <f t="shared" si="305"/>
        <v>26860.118622351791</v>
      </c>
      <c r="M115" s="27">
        <f t="shared" si="305"/>
        <v>28216.76551862654</v>
      </c>
      <c r="N115" s="27">
        <f t="shared" si="305"/>
        <v>29347.30459885536</v>
      </c>
      <c r="P115" s="173"/>
      <c r="Q115" s="199"/>
      <c r="R115" s="19" t="s">
        <v>41</v>
      </c>
      <c r="S115" s="27">
        <f t="shared" ref="S115:AB115" si="306">S$52/10*$C113/(2+$E$10)</f>
        <v>5833.3333333333348</v>
      </c>
      <c r="T115" s="27">
        <f t="shared" si="306"/>
        <v>10694.444444444447</v>
      </c>
      <c r="U115" s="27">
        <f t="shared" si="306"/>
        <v>14745.370370370378</v>
      </c>
      <c r="V115" s="27">
        <f t="shared" si="306"/>
        <v>18121.141975308637</v>
      </c>
      <c r="W115" s="28">
        <f t="shared" si="306"/>
        <v>20934.284979423883</v>
      </c>
      <c r="X115" s="27">
        <f t="shared" si="306"/>
        <v>23278.570816186533</v>
      </c>
      <c r="Y115" s="27">
        <f t="shared" si="306"/>
        <v>25232.142346822151</v>
      </c>
      <c r="Z115" s="27">
        <f t="shared" si="306"/>
        <v>26860.118622351791</v>
      </c>
      <c r="AA115" s="27">
        <f t="shared" si="306"/>
        <v>28216.76551862654</v>
      </c>
      <c r="AB115" s="27">
        <f t="shared" si="306"/>
        <v>29347.30459885536</v>
      </c>
      <c r="AD115" s="173"/>
      <c r="AE115" s="199"/>
      <c r="AF115" s="19" t="s">
        <v>41</v>
      </c>
      <c r="AG115" s="27">
        <f t="shared" ref="AG115:AP115" si="307">AG$52/10*$C113/(2+$E$10)</f>
        <v>5833.3333333333348</v>
      </c>
      <c r="AH115" s="27">
        <f t="shared" si="307"/>
        <v>10694.444444444447</v>
      </c>
      <c r="AI115" s="27">
        <f t="shared" si="307"/>
        <v>14745.370370370378</v>
      </c>
      <c r="AJ115" s="27">
        <f t="shared" si="307"/>
        <v>18121.141975308637</v>
      </c>
      <c r="AK115" s="28">
        <f t="shared" si="307"/>
        <v>20934.284979423883</v>
      </c>
      <c r="AL115" s="27">
        <f t="shared" si="307"/>
        <v>23278.570816186533</v>
      </c>
      <c r="AM115" s="27">
        <f t="shared" si="307"/>
        <v>25232.142346822151</v>
      </c>
      <c r="AN115" s="27">
        <f t="shared" si="307"/>
        <v>26860.118622351791</v>
      </c>
      <c r="AO115" s="27">
        <f t="shared" si="307"/>
        <v>28216.76551862654</v>
      </c>
      <c r="AP115" s="27">
        <f t="shared" si="307"/>
        <v>29347.30459885536</v>
      </c>
      <c r="AR115" s="173"/>
      <c r="AS115" s="199"/>
      <c r="AT115" s="19" t="s">
        <v>41</v>
      </c>
      <c r="AU115" s="27">
        <f t="shared" ref="AU115:BD115" si="308">AU$52/10*$C113/(2+$E$10)</f>
        <v>5833.3333333333348</v>
      </c>
      <c r="AV115" s="27">
        <f t="shared" si="308"/>
        <v>10694.444444444447</v>
      </c>
      <c r="AW115" s="27">
        <f t="shared" si="308"/>
        <v>14745.370370370378</v>
      </c>
      <c r="AX115" s="27">
        <f t="shared" si="308"/>
        <v>18121.141975308637</v>
      </c>
      <c r="AY115" s="28">
        <f t="shared" si="308"/>
        <v>20934.284979423883</v>
      </c>
      <c r="AZ115" s="27">
        <f t="shared" si="308"/>
        <v>23278.570816186533</v>
      </c>
      <c r="BA115" s="27">
        <f t="shared" si="308"/>
        <v>25232.142346822151</v>
      </c>
      <c r="BB115" s="27">
        <f t="shared" si="308"/>
        <v>26860.118622351791</v>
      </c>
      <c r="BC115" s="27">
        <f t="shared" si="308"/>
        <v>28216.76551862654</v>
      </c>
      <c r="BD115" s="27">
        <f t="shared" si="308"/>
        <v>29347.30459885536</v>
      </c>
      <c r="BF115" s="173"/>
      <c r="BG115" s="199"/>
      <c r="BH115" s="19" t="s">
        <v>41</v>
      </c>
      <c r="BI115" s="27">
        <f t="shared" ref="BI115:BR115" si="309">BI$52/10*$C113/(2+$E$10)</f>
        <v>5833.3333333333348</v>
      </c>
      <c r="BJ115" s="27">
        <f t="shared" si="309"/>
        <v>10694.444444444447</v>
      </c>
      <c r="BK115" s="27">
        <f t="shared" si="309"/>
        <v>14745.370370370378</v>
      </c>
      <c r="BL115" s="27">
        <f t="shared" si="309"/>
        <v>18121.141975308637</v>
      </c>
      <c r="BM115" s="28">
        <f t="shared" si="309"/>
        <v>20934.284979423883</v>
      </c>
      <c r="BN115" s="27">
        <f t="shared" si="309"/>
        <v>23278.570816186533</v>
      </c>
      <c r="BO115" s="27">
        <f t="shared" si="309"/>
        <v>25232.142346822151</v>
      </c>
      <c r="BP115" s="27">
        <f t="shared" si="309"/>
        <v>26860.118622351791</v>
      </c>
      <c r="BQ115" s="27">
        <f t="shared" si="309"/>
        <v>28216.76551862654</v>
      </c>
      <c r="BR115" s="27">
        <f t="shared" si="309"/>
        <v>29347.30459885536</v>
      </c>
    </row>
    <row r="116" spans="2:70" ht="14.25" x14ac:dyDescent="0.45">
      <c r="B116" s="173"/>
      <c r="C116" s="200">
        <v>1000000</v>
      </c>
      <c r="D116" s="15" t="s">
        <v>19</v>
      </c>
      <c r="E116" s="29">
        <f t="shared" ref="E116:N116" si="310">E$51/10*$C116/(2+$E$10)</f>
        <v>14583.333333333334</v>
      </c>
      <c r="F116" s="29">
        <f t="shared" si="310"/>
        <v>12152.777777777779</v>
      </c>
      <c r="G116" s="29">
        <f t="shared" si="310"/>
        <v>10127.314814814816</v>
      </c>
      <c r="H116" s="29">
        <f t="shared" si="310"/>
        <v>8439.4290123456794</v>
      </c>
      <c r="I116" s="29">
        <f t="shared" si="310"/>
        <v>7032.8575102880668</v>
      </c>
      <c r="J116" s="29">
        <f t="shared" si="310"/>
        <v>5860.7145919067216</v>
      </c>
      <c r="K116" s="29">
        <f t="shared" si="310"/>
        <v>4883.9288265889354</v>
      </c>
      <c r="L116" s="29">
        <f t="shared" si="310"/>
        <v>4069.9406888241124</v>
      </c>
      <c r="M116" s="29">
        <f t="shared" si="310"/>
        <v>3391.6172406867609</v>
      </c>
      <c r="N116" s="29">
        <f t="shared" si="310"/>
        <v>2826.3477005723007</v>
      </c>
      <c r="P116" s="173"/>
      <c r="Q116" s="200">
        <v>1000000</v>
      </c>
      <c r="R116" s="15" t="s">
        <v>19</v>
      </c>
      <c r="S116" s="29">
        <f t="shared" ref="S116:AB116" si="311">S$51/10*$C116/(2+$E$10)</f>
        <v>14583.333333333334</v>
      </c>
      <c r="T116" s="29">
        <f t="shared" si="311"/>
        <v>12152.777777777779</v>
      </c>
      <c r="U116" s="29">
        <f t="shared" si="311"/>
        <v>10127.314814814816</v>
      </c>
      <c r="V116" s="29">
        <f t="shared" si="311"/>
        <v>8439.4290123456794</v>
      </c>
      <c r="W116" s="29">
        <f t="shared" si="311"/>
        <v>7032.8575102880668</v>
      </c>
      <c r="X116" s="29">
        <f t="shared" si="311"/>
        <v>5860.7145919067216</v>
      </c>
      <c r="Y116" s="29">
        <f t="shared" si="311"/>
        <v>4883.9288265889354</v>
      </c>
      <c r="Z116" s="29">
        <f t="shared" si="311"/>
        <v>4069.9406888241124</v>
      </c>
      <c r="AA116" s="29">
        <f t="shared" si="311"/>
        <v>3391.6172406867609</v>
      </c>
      <c r="AB116" s="29">
        <f t="shared" si="311"/>
        <v>2826.3477005723007</v>
      </c>
      <c r="AD116" s="173"/>
      <c r="AE116" s="200">
        <v>1000000</v>
      </c>
      <c r="AF116" s="15" t="s">
        <v>19</v>
      </c>
      <c r="AG116" s="29">
        <f t="shared" ref="AG116:AP116" si="312">AG$51/10*$C116/(2+$E$10)</f>
        <v>14583.333333333334</v>
      </c>
      <c r="AH116" s="29">
        <f t="shared" si="312"/>
        <v>12152.777777777779</v>
      </c>
      <c r="AI116" s="29">
        <f t="shared" si="312"/>
        <v>10127.314814814816</v>
      </c>
      <c r="AJ116" s="29">
        <f t="shared" si="312"/>
        <v>8439.4290123456794</v>
      </c>
      <c r="AK116" s="29">
        <f t="shared" si="312"/>
        <v>7032.8575102880668</v>
      </c>
      <c r="AL116" s="29">
        <f t="shared" si="312"/>
        <v>5860.7145919067216</v>
      </c>
      <c r="AM116" s="29">
        <f t="shared" si="312"/>
        <v>4883.9288265889354</v>
      </c>
      <c r="AN116" s="29">
        <f t="shared" si="312"/>
        <v>4069.9406888241124</v>
      </c>
      <c r="AO116" s="29">
        <f t="shared" si="312"/>
        <v>3391.6172406867609</v>
      </c>
      <c r="AP116" s="29">
        <f t="shared" si="312"/>
        <v>2826.3477005723007</v>
      </c>
      <c r="AR116" s="173"/>
      <c r="AS116" s="200">
        <v>1000000</v>
      </c>
      <c r="AT116" s="15" t="s">
        <v>19</v>
      </c>
      <c r="AU116" s="29">
        <f t="shared" ref="AU116:BD116" si="313">AU$51/10*$C116/(2+$E$10)</f>
        <v>14583.333333333334</v>
      </c>
      <c r="AV116" s="29">
        <f t="shared" si="313"/>
        <v>12152.777777777779</v>
      </c>
      <c r="AW116" s="29">
        <f t="shared" si="313"/>
        <v>10127.314814814816</v>
      </c>
      <c r="AX116" s="29">
        <f t="shared" si="313"/>
        <v>8439.4290123456794</v>
      </c>
      <c r="AY116" s="29">
        <f t="shared" si="313"/>
        <v>7032.8575102880668</v>
      </c>
      <c r="AZ116" s="29">
        <f t="shared" si="313"/>
        <v>5860.7145919067216</v>
      </c>
      <c r="BA116" s="29">
        <f t="shared" si="313"/>
        <v>4883.9288265889354</v>
      </c>
      <c r="BB116" s="29">
        <f t="shared" si="313"/>
        <v>4069.9406888241124</v>
      </c>
      <c r="BC116" s="29">
        <f t="shared" si="313"/>
        <v>3391.6172406867609</v>
      </c>
      <c r="BD116" s="29">
        <f t="shared" si="313"/>
        <v>2826.3477005723007</v>
      </c>
      <c r="BF116" s="173"/>
      <c r="BG116" s="200">
        <v>1000000</v>
      </c>
      <c r="BH116" s="15" t="s">
        <v>19</v>
      </c>
      <c r="BI116" s="29">
        <f t="shared" ref="BI116:BR116" si="314">BI$51/10*$C116/(2+$E$10)</f>
        <v>14583.333333333334</v>
      </c>
      <c r="BJ116" s="29">
        <f t="shared" si="314"/>
        <v>12152.777777777779</v>
      </c>
      <c r="BK116" s="29">
        <f t="shared" si="314"/>
        <v>10127.314814814816</v>
      </c>
      <c r="BL116" s="29">
        <f t="shared" si="314"/>
        <v>8439.4290123456794</v>
      </c>
      <c r="BM116" s="29">
        <f t="shared" si="314"/>
        <v>7032.8575102880668</v>
      </c>
      <c r="BN116" s="29">
        <f t="shared" si="314"/>
        <v>5860.7145919067216</v>
      </c>
      <c r="BO116" s="29">
        <f t="shared" si="314"/>
        <v>4883.9288265889354</v>
      </c>
      <c r="BP116" s="29">
        <f t="shared" si="314"/>
        <v>4069.9406888241124</v>
      </c>
      <c r="BQ116" s="29">
        <f t="shared" si="314"/>
        <v>3391.6172406867609</v>
      </c>
      <c r="BR116" s="29">
        <f t="shared" si="314"/>
        <v>2826.3477005723007</v>
      </c>
    </row>
    <row r="117" spans="2:70" ht="14.25" x14ac:dyDescent="0.45">
      <c r="B117" s="173"/>
      <c r="C117" s="200"/>
      <c r="D117" s="15" t="s">
        <v>22</v>
      </c>
      <c r="E117" s="29"/>
      <c r="F117" s="29"/>
      <c r="G117" s="29"/>
      <c r="H117" s="29"/>
      <c r="I117" s="30">
        <f>AVERAGE(E116:I116)</f>
        <v>10467.142489711934</v>
      </c>
      <c r="J117" s="29"/>
      <c r="K117" s="29"/>
      <c r="L117" s="29"/>
      <c r="M117" s="29"/>
      <c r="N117" s="29">
        <f>AVERAGE(E116:N116)</f>
        <v>7336.8261497138492</v>
      </c>
      <c r="P117" s="173"/>
      <c r="Q117" s="200"/>
      <c r="R117" s="15" t="s">
        <v>22</v>
      </c>
      <c r="S117" s="29"/>
      <c r="T117" s="29"/>
      <c r="U117" s="29"/>
      <c r="V117" s="29"/>
      <c r="W117" s="30">
        <f>AVERAGE(S116:W116)</f>
        <v>10467.142489711934</v>
      </c>
      <c r="X117" s="29"/>
      <c r="Y117" s="29"/>
      <c r="Z117" s="29"/>
      <c r="AA117" s="29"/>
      <c r="AB117" s="29">
        <f>AVERAGE(S116:AB116)</f>
        <v>7336.8261497138492</v>
      </c>
      <c r="AD117" s="173"/>
      <c r="AE117" s="200"/>
      <c r="AF117" s="15" t="s">
        <v>22</v>
      </c>
      <c r="AG117" s="29"/>
      <c r="AH117" s="29"/>
      <c r="AI117" s="29"/>
      <c r="AJ117" s="29"/>
      <c r="AK117" s="30">
        <f>AVERAGE(AG116:AK116)</f>
        <v>10467.142489711934</v>
      </c>
      <c r="AL117" s="29"/>
      <c r="AM117" s="29"/>
      <c r="AN117" s="29"/>
      <c r="AO117" s="29"/>
      <c r="AP117" s="29">
        <f>AVERAGE(AG116:AP116)</f>
        <v>7336.8261497138492</v>
      </c>
      <c r="AR117" s="173"/>
      <c r="AS117" s="200"/>
      <c r="AT117" s="15" t="s">
        <v>22</v>
      </c>
      <c r="AU117" s="29"/>
      <c r="AV117" s="29"/>
      <c r="AW117" s="29"/>
      <c r="AX117" s="29"/>
      <c r="AY117" s="30">
        <f>AVERAGE(AU116:AY116)</f>
        <v>10467.142489711934</v>
      </c>
      <c r="AZ117" s="29"/>
      <c r="BA117" s="29"/>
      <c r="BB117" s="29"/>
      <c r="BC117" s="29"/>
      <c r="BD117" s="29">
        <f>AVERAGE(AU116:BD116)</f>
        <v>7336.8261497138492</v>
      </c>
      <c r="BF117" s="173"/>
      <c r="BG117" s="200"/>
      <c r="BH117" s="15" t="s">
        <v>22</v>
      </c>
      <c r="BI117" s="29"/>
      <c r="BJ117" s="29"/>
      <c r="BK117" s="29"/>
      <c r="BL117" s="29"/>
      <c r="BM117" s="30">
        <f>AVERAGE(BI116:BM116)</f>
        <v>10467.142489711934</v>
      </c>
      <c r="BN117" s="29"/>
      <c r="BO117" s="29"/>
      <c r="BP117" s="29"/>
      <c r="BQ117" s="29"/>
      <c r="BR117" s="29">
        <f>AVERAGE(BI116:BR116)</f>
        <v>7336.8261497138492</v>
      </c>
    </row>
    <row r="118" spans="2:70" ht="14.25" x14ac:dyDescent="0.45">
      <c r="B118" s="174"/>
      <c r="C118" s="200"/>
      <c r="D118" s="15" t="s">
        <v>41</v>
      </c>
      <c r="E118" s="29">
        <f t="shared" ref="E118:N118" si="315">E$52/10*$C116/(2+$E$10)</f>
        <v>14583.333333333338</v>
      </c>
      <c r="F118" s="29">
        <f t="shared" si="315"/>
        <v>26736.111111111117</v>
      </c>
      <c r="G118" s="29">
        <f t="shared" si="315"/>
        <v>36863.425925925949</v>
      </c>
      <c r="H118" s="29">
        <f t="shared" si="315"/>
        <v>45302.854938271594</v>
      </c>
      <c r="I118" s="30">
        <f t="shared" si="315"/>
        <v>52335.712448559701</v>
      </c>
      <c r="J118" s="29">
        <f t="shared" si="315"/>
        <v>58196.427040466333</v>
      </c>
      <c r="K118" s="29">
        <f t="shared" si="315"/>
        <v>63080.355867055376</v>
      </c>
      <c r="L118" s="29">
        <f t="shared" si="315"/>
        <v>67150.296555879482</v>
      </c>
      <c r="M118" s="29">
        <f t="shared" si="315"/>
        <v>70541.913796566354</v>
      </c>
      <c r="N118" s="29">
        <f t="shared" si="315"/>
        <v>73368.261497138403</v>
      </c>
      <c r="P118" s="174"/>
      <c r="Q118" s="200"/>
      <c r="R118" s="15" t="s">
        <v>41</v>
      </c>
      <c r="S118" s="29">
        <f t="shared" ref="S118:AB118" si="316">S$52/10*$C116/(2+$E$10)</f>
        <v>14583.333333333338</v>
      </c>
      <c r="T118" s="29">
        <f t="shared" si="316"/>
        <v>26736.111111111117</v>
      </c>
      <c r="U118" s="29">
        <f t="shared" si="316"/>
        <v>36863.425925925949</v>
      </c>
      <c r="V118" s="29">
        <f t="shared" si="316"/>
        <v>45302.854938271594</v>
      </c>
      <c r="W118" s="30">
        <f t="shared" si="316"/>
        <v>52335.712448559701</v>
      </c>
      <c r="X118" s="29">
        <f t="shared" si="316"/>
        <v>58196.427040466333</v>
      </c>
      <c r="Y118" s="29">
        <f t="shared" si="316"/>
        <v>63080.355867055376</v>
      </c>
      <c r="Z118" s="29">
        <f t="shared" si="316"/>
        <v>67150.296555879482</v>
      </c>
      <c r="AA118" s="29">
        <f t="shared" si="316"/>
        <v>70541.913796566354</v>
      </c>
      <c r="AB118" s="29">
        <f t="shared" si="316"/>
        <v>73368.261497138403</v>
      </c>
      <c r="AD118" s="174"/>
      <c r="AE118" s="200"/>
      <c r="AF118" s="15" t="s">
        <v>41</v>
      </c>
      <c r="AG118" s="29">
        <f t="shared" ref="AG118:AP118" si="317">AG$52/10*$C116/(2+$E$10)</f>
        <v>14583.333333333338</v>
      </c>
      <c r="AH118" s="29">
        <f t="shared" si="317"/>
        <v>26736.111111111117</v>
      </c>
      <c r="AI118" s="29">
        <f t="shared" si="317"/>
        <v>36863.425925925949</v>
      </c>
      <c r="AJ118" s="29">
        <f t="shared" si="317"/>
        <v>45302.854938271594</v>
      </c>
      <c r="AK118" s="30">
        <f t="shared" si="317"/>
        <v>52335.712448559701</v>
      </c>
      <c r="AL118" s="29">
        <f t="shared" si="317"/>
        <v>58196.427040466333</v>
      </c>
      <c r="AM118" s="29">
        <f t="shared" si="317"/>
        <v>63080.355867055376</v>
      </c>
      <c r="AN118" s="29">
        <f t="shared" si="317"/>
        <v>67150.296555879482</v>
      </c>
      <c r="AO118" s="29">
        <f t="shared" si="317"/>
        <v>70541.913796566354</v>
      </c>
      <c r="AP118" s="29">
        <f t="shared" si="317"/>
        <v>73368.261497138403</v>
      </c>
      <c r="AR118" s="174"/>
      <c r="AS118" s="200"/>
      <c r="AT118" s="15" t="s">
        <v>41</v>
      </c>
      <c r="AU118" s="29">
        <f t="shared" ref="AU118:BD118" si="318">AU$52/10*$C116/(2+$E$10)</f>
        <v>14583.333333333338</v>
      </c>
      <c r="AV118" s="29">
        <f t="shared" si="318"/>
        <v>26736.111111111117</v>
      </c>
      <c r="AW118" s="29">
        <f t="shared" si="318"/>
        <v>36863.425925925949</v>
      </c>
      <c r="AX118" s="29">
        <f t="shared" si="318"/>
        <v>45302.854938271594</v>
      </c>
      <c r="AY118" s="30">
        <f t="shared" si="318"/>
        <v>52335.712448559701</v>
      </c>
      <c r="AZ118" s="29">
        <f t="shared" si="318"/>
        <v>58196.427040466333</v>
      </c>
      <c r="BA118" s="29">
        <f t="shared" si="318"/>
        <v>63080.355867055376</v>
      </c>
      <c r="BB118" s="29">
        <f t="shared" si="318"/>
        <v>67150.296555879482</v>
      </c>
      <c r="BC118" s="29">
        <f t="shared" si="318"/>
        <v>70541.913796566354</v>
      </c>
      <c r="BD118" s="29">
        <f t="shared" si="318"/>
        <v>73368.261497138403</v>
      </c>
      <c r="BF118" s="174"/>
      <c r="BG118" s="200"/>
      <c r="BH118" s="15" t="s">
        <v>41</v>
      </c>
      <c r="BI118" s="29">
        <f t="shared" ref="BI118:BR118" si="319">BI$52/10*$C116/(2+$E$10)</f>
        <v>14583.333333333338</v>
      </c>
      <c r="BJ118" s="29">
        <f t="shared" si="319"/>
        <v>26736.111111111117</v>
      </c>
      <c r="BK118" s="29">
        <f t="shared" si="319"/>
        <v>36863.425925925949</v>
      </c>
      <c r="BL118" s="29">
        <f t="shared" si="319"/>
        <v>45302.854938271594</v>
      </c>
      <c r="BM118" s="30">
        <f t="shared" si="319"/>
        <v>52335.712448559701</v>
      </c>
      <c r="BN118" s="29">
        <f t="shared" si="319"/>
        <v>58196.427040466333</v>
      </c>
      <c r="BO118" s="29">
        <f t="shared" si="319"/>
        <v>63080.355867055376</v>
      </c>
      <c r="BP118" s="29">
        <f t="shared" si="319"/>
        <v>67150.296555879482</v>
      </c>
      <c r="BQ118" s="29">
        <f t="shared" si="319"/>
        <v>70541.913796566354</v>
      </c>
      <c r="BR118" s="29">
        <f t="shared" si="319"/>
        <v>73368.261497138403</v>
      </c>
    </row>
    <row r="119" spans="2:70" ht="15" customHeight="1" x14ac:dyDescent="0.45">
      <c r="B119" s="3"/>
      <c r="C119" s="1"/>
      <c r="D119" s="40"/>
      <c r="E119" s="10"/>
      <c r="F119" s="10"/>
      <c r="G119" s="10"/>
      <c r="H119" s="10"/>
      <c r="I119" s="10"/>
      <c r="J119" s="10"/>
      <c r="K119" s="10"/>
      <c r="L119" s="10"/>
      <c r="M119" s="10"/>
      <c r="N119" s="10"/>
      <c r="P119" s="3"/>
      <c r="Q119" s="1"/>
      <c r="R119" s="40"/>
      <c r="S119" s="10"/>
      <c r="T119" s="10"/>
      <c r="U119" s="10"/>
      <c r="V119" s="10"/>
      <c r="W119" s="10"/>
      <c r="X119" s="10"/>
      <c r="Y119" s="10"/>
      <c r="Z119" s="10"/>
      <c r="AA119" s="10"/>
      <c r="AB119" s="10"/>
      <c r="AD119" s="3"/>
      <c r="AE119" s="1"/>
      <c r="AF119" s="40"/>
      <c r="AG119" s="10"/>
      <c r="AH119" s="10"/>
      <c r="AI119" s="10"/>
      <c r="AJ119" s="10"/>
      <c r="AK119" s="10"/>
      <c r="AL119" s="10"/>
      <c r="AM119" s="10"/>
      <c r="AN119" s="10"/>
      <c r="AO119" s="10"/>
      <c r="AP119" s="10"/>
      <c r="AR119" s="3"/>
      <c r="AS119" s="1"/>
      <c r="AT119" s="40"/>
      <c r="AU119" s="10"/>
      <c r="AV119" s="10"/>
      <c r="AW119" s="10"/>
      <c r="AX119" s="10"/>
      <c r="AY119" s="10"/>
      <c r="AZ119" s="10"/>
      <c r="BA119" s="10"/>
      <c r="BB119" s="10"/>
      <c r="BC119" s="10"/>
      <c r="BD119" s="10"/>
      <c r="BF119" s="3"/>
      <c r="BG119" s="1"/>
      <c r="BH119" s="40"/>
      <c r="BI119" s="10"/>
      <c r="BJ119" s="10"/>
      <c r="BK119" s="10"/>
      <c r="BL119" s="10"/>
      <c r="BM119" s="10"/>
      <c r="BN119" s="10"/>
      <c r="BO119" s="10"/>
      <c r="BP119" s="10"/>
      <c r="BQ119" s="10"/>
      <c r="BR119" s="10"/>
    </row>
    <row r="120" spans="2:70" ht="15" customHeight="1" x14ac:dyDescent="0.45">
      <c r="D120" s="14"/>
      <c r="E120" s="13"/>
      <c r="F120" s="13"/>
      <c r="G120" s="13"/>
      <c r="H120" s="13"/>
      <c r="I120" s="13"/>
      <c r="J120" s="13"/>
      <c r="K120" s="13"/>
      <c r="L120" s="13"/>
      <c r="M120" s="13"/>
      <c r="N120" s="13"/>
      <c r="R120" s="14"/>
      <c r="S120" s="13"/>
      <c r="T120" s="13"/>
      <c r="U120" s="13"/>
      <c r="V120" s="13"/>
      <c r="W120" s="13"/>
      <c r="X120" s="13"/>
      <c r="Y120" s="13"/>
      <c r="Z120" s="13"/>
      <c r="AA120" s="13"/>
      <c r="AB120" s="13"/>
      <c r="AF120" s="14"/>
      <c r="AG120" s="13"/>
      <c r="AH120" s="13"/>
      <c r="AI120" s="13"/>
      <c r="AJ120" s="13"/>
      <c r="AK120" s="13"/>
      <c r="AL120" s="13"/>
      <c r="AM120" s="13"/>
      <c r="AN120" s="13"/>
      <c r="AO120" s="13"/>
      <c r="AP120" s="13"/>
      <c r="AT120" s="14"/>
      <c r="AU120" s="13"/>
      <c r="AV120" s="13"/>
      <c r="AW120" s="13"/>
      <c r="AX120" s="13"/>
      <c r="AY120" s="13"/>
      <c r="AZ120" s="13"/>
      <c r="BA120" s="13"/>
      <c r="BB120" s="13"/>
      <c r="BC120" s="13"/>
      <c r="BD120" s="13"/>
      <c r="BH120" s="14"/>
      <c r="BI120" s="13"/>
      <c r="BJ120" s="13"/>
      <c r="BK120" s="13"/>
      <c r="BL120" s="13"/>
      <c r="BM120" s="13"/>
      <c r="BN120" s="13"/>
      <c r="BO120" s="13"/>
      <c r="BP120" s="13"/>
      <c r="BQ120" s="13"/>
      <c r="BR120" s="13"/>
    </row>
    <row r="121" spans="2:70" ht="15" customHeight="1" x14ac:dyDescent="0.45">
      <c r="G121" s="12"/>
      <c r="U121" s="12"/>
      <c r="AI121" s="12"/>
      <c r="AW121" s="12"/>
      <c r="BK121" s="12"/>
    </row>
  </sheetData>
  <mergeCells count="495">
    <mergeCell ref="BJ46:BJ47"/>
    <mergeCell ref="BK46:BK47"/>
    <mergeCell ref="BK2:BM3"/>
    <mergeCell ref="BH2:BI3"/>
    <mergeCell ref="BO2:BR2"/>
    <mergeCell ref="BG14:BG15"/>
    <mergeCell ref="BF14:BF15"/>
    <mergeCell ref="BH12:BH13"/>
    <mergeCell ref="BL46:BL47"/>
    <mergeCell ref="BM46:BM47"/>
    <mergeCell ref="BN46:BN47"/>
    <mergeCell ref="BO46:BO47"/>
    <mergeCell ref="BP46:BP47"/>
    <mergeCell ref="BQ46:BQ47"/>
    <mergeCell ref="BR46:BR47"/>
    <mergeCell ref="BF2:BG10"/>
    <mergeCell ref="BF12:BF13"/>
    <mergeCell ref="BG12:BG13"/>
    <mergeCell ref="BF32:BF44"/>
    <mergeCell ref="BG32:BG36"/>
    <mergeCell ref="BG37:BG39"/>
    <mergeCell ref="BG40:BG44"/>
    <mergeCell ref="BF46:BF47"/>
    <mergeCell ref="BG46:BG47"/>
    <mergeCell ref="AW2:AY3"/>
    <mergeCell ref="AT2:AU3"/>
    <mergeCell ref="BA2:BD2"/>
    <mergeCell ref="BG102:BG106"/>
    <mergeCell ref="BF108:BF109"/>
    <mergeCell ref="BG108:BG109"/>
    <mergeCell ref="BH108:BH109"/>
    <mergeCell ref="BI108:BI109"/>
    <mergeCell ref="BH46:BH47"/>
    <mergeCell ref="BI46:BI47"/>
    <mergeCell ref="AT12:AT13"/>
    <mergeCell ref="AU12:AU13"/>
    <mergeCell ref="AV12:AV13"/>
    <mergeCell ref="AW12:AW13"/>
    <mergeCell ref="AX12:AX13"/>
    <mergeCell ref="AY12:AY13"/>
    <mergeCell ref="AZ12:AZ13"/>
    <mergeCell ref="BA12:BA13"/>
    <mergeCell ref="BB12:BB13"/>
    <mergeCell ref="AV46:AV47"/>
    <mergeCell ref="AW46:AW47"/>
    <mergeCell ref="AX46:AX47"/>
    <mergeCell ref="AY46:AY47"/>
    <mergeCell ref="AZ46:AZ47"/>
    <mergeCell ref="AM2:AP2"/>
    <mergeCell ref="AI2:AK3"/>
    <mergeCell ref="AF2:AG3"/>
    <mergeCell ref="AS92:AS96"/>
    <mergeCell ref="AS97:AS101"/>
    <mergeCell ref="AS102:AS106"/>
    <mergeCell ref="AR108:AR109"/>
    <mergeCell ref="AS108:AS109"/>
    <mergeCell ref="AS14:AS15"/>
    <mergeCell ref="AR14:AR15"/>
    <mergeCell ref="AI46:AI47"/>
    <mergeCell ref="AJ46:AJ47"/>
    <mergeCell ref="AK46:AK47"/>
    <mergeCell ref="AL46:AL47"/>
    <mergeCell ref="AL12:AL13"/>
    <mergeCell ref="AM12:AM13"/>
    <mergeCell ref="AN12:AN13"/>
    <mergeCell ref="AO12:AO13"/>
    <mergeCell ref="AP12:AP13"/>
    <mergeCell ref="AI30:AI31"/>
    <mergeCell ref="AJ30:AJ31"/>
    <mergeCell ref="AK30:AK31"/>
    <mergeCell ref="AL30:AL31"/>
    <mergeCell ref="AM30:AM31"/>
    <mergeCell ref="AE14:AE15"/>
    <mergeCell ref="AD14:AD15"/>
    <mergeCell ref="AD30:AD31"/>
    <mergeCell ref="AE30:AE31"/>
    <mergeCell ref="AF30:AF31"/>
    <mergeCell ref="AG30:AG31"/>
    <mergeCell ref="AH30:AH31"/>
    <mergeCell ref="AD64:AD76"/>
    <mergeCell ref="AE64:AE68"/>
    <mergeCell ref="AE69:AE71"/>
    <mergeCell ref="AE72:AE76"/>
    <mergeCell ref="AD16:AD23"/>
    <mergeCell ref="AE16:AE23"/>
    <mergeCell ref="AD24:AD28"/>
    <mergeCell ref="AE24:AE28"/>
    <mergeCell ref="AD48:AD60"/>
    <mergeCell ref="AE48:AE52"/>
    <mergeCell ref="AE53:AE55"/>
    <mergeCell ref="AE56:AE60"/>
    <mergeCell ref="AD62:AD63"/>
    <mergeCell ref="AE62:AE63"/>
    <mergeCell ref="AF62:AF63"/>
    <mergeCell ref="AG62:AG63"/>
    <mergeCell ref="AH62:AH63"/>
    <mergeCell ref="AD77:AD91"/>
    <mergeCell ref="AE77:AE81"/>
    <mergeCell ref="AE82:AE86"/>
    <mergeCell ref="AE87:AE91"/>
    <mergeCell ref="AD46:AD47"/>
    <mergeCell ref="AE46:AE47"/>
    <mergeCell ref="P92:P106"/>
    <mergeCell ref="Q108:Q109"/>
    <mergeCell ref="P108:P109"/>
    <mergeCell ref="X62:X63"/>
    <mergeCell ref="Y62:Y63"/>
    <mergeCell ref="Z62:Z63"/>
    <mergeCell ref="AA62:AA63"/>
    <mergeCell ref="AB62:AB63"/>
    <mergeCell ref="Q46:Q47"/>
    <mergeCell ref="R46:R47"/>
    <mergeCell ref="S46:S47"/>
    <mergeCell ref="T46:T47"/>
    <mergeCell ref="U46:U47"/>
    <mergeCell ref="V46:V47"/>
    <mergeCell ref="W46:W47"/>
    <mergeCell ref="X46:X47"/>
    <mergeCell ref="Y46:Y47"/>
    <mergeCell ref="Q69:Q71"/>
    <mergeCell ref="AD92:AD106"/>
    <mergeCell ref="AE92:AE96"/>
    <mergeCell ref="AE97:AE101"/>
    <mergeCell ref="AE102:AE106"/>
    <mergeCell ref="AD108:AD109"/>
    <mergeCell ref="AE108:AE109"/>
    <mergeCell ref="W108:W109"/>
    <mergeCell ref="X108:X109"/>
    <mergeCell ref="Y108:Y109"/>
    <mergeCell ref="Z108:Z109"/>
    <mergeCell ref="AA108:AA109"/>
    <mergeCell ref="AB108:AB109"/>
    <mergeCell ref="R2:S3"/>
    <mergeCell ref="U2:W3"/>
    <mergeCell ref="Y2:AB2"/>
    <mergeCell ref="P14:P15"/>
    <mergeCell ref="Q14:Q15"/>
    <mergeCell ref="Q12:Q13"/>
    <mergeCell ref="R12:R13"/>
    <mergeCell ref="S12:S13"/>
    <mergeCell ref="P77:P91"/>
    <mergeCell ref="AA30:AA31"/>
    <mergeCell ref="AB30:AB31"/>
    <mergeCell ref="T12:T13"/>
    <mergeCell ref="U12:U13"/>
    <mergeCell ref="V12:V13"/>
    <mergeCell ref="W12:W13"/>
    <mergeCell ref="X12:X13"/>
    <mergeCell ref="Y12:Y13"/>
    <mergeCell ref="Z12:Z13"/>
    <mergeCell ref="AA12:AA13"/>
    <mergeCell ref="AB12:AB13"/>
    <mergeCell ref="Q16:Q23"/>
    <mergeCell ref="Q24:Q28"/>
    <mergeCell ref="AA46:AA47"/>
    <mergeCell ref="AB46:AB47"/>
    <mergeCell ref="D2:E3"/>
    <mergeCell ref="G2:I3"/>
    <mergeCell ref="K2:N2"/>
    <mergeCell ref="B14:B15"/>
    <mergeCell ref="C14:C15"/>
    <mergeCell ref="B2:C10"/>
    <mergeCell ref="B12:B13"/>
    <mergeCell ref="C12:C13"/>
    <mergeCell ref="D12:D13"/>
    <mergeCell ref="E12:E13"/>
    <mergeCell ref="F12:F13"/>
    <mergeCell ref="G12:G13"/>
    <mergeCell ref="H12:H13"/>
    <mergeCell ref="I12:I13"/>
    <mergeCell ref="J12:J13"/>
    <mergeCell ref="K12:K13"/>
    <mergeCell ref="L12:L13"/>
    <mergeCell ref="M12:M13"/>
    <mergeCell ref="N12:N13"/>
    <mergeCell ref="B64:B76"/>
    <mergeCell ref="C64:C68"/>
    <mergeCell ref="C69:C71"/>
    <mergeCell ref="C72:C76"/>
    <mergeCell ref="B77:B91"/>
    <mergeCell ref="C77:C81"/>
    <mergeCell ref="C82:C86"/>
    <mergeCell ref="C87:C91"/>
    <mergeCell ref="B32:B44"/>
    <mergeCell ref="C32:C36"/>
    <mergeCell ref="C37:C39"/>
    <mergeCell ref="C40:C44"/>
    <mergeCell ref="B46:B47"/>
    <mergeCell ref="C46:C47"/>
    <mergeCell ref="B48:B60"/>
    <mergeCell ref="C48:C52"/>
    <mergeCell ref="C53:C55"/>
    <mergeCell ref="C56:C60"/>
    <mergeCell ref="B62:B63"/>
    <mergeCell ref="C62:C63"/>
    <mergeCell ref="B92:B106"/>
    <mergeCell ref="C92:C96"/>
    <mergeCell ref="C97:C101"/>
    <mergeCell ref="C102:C106"/>
    <mergeCell ref="D108:D109"/>
    <mergeCell ref="E108:E109"/>
    <mergeCell ref="F108:F109"/>
    <mergeCell ref="G108:G109"/>
    <mergeCell ref="H108:H109"/>
    <mergeCell ref="C16:C23"/>
    <mergeCell ref="B24:B28"/>
    <mergeCell ref="C24:C28"/>
    <mergeCell ref="B30:B31"/>
    <mergeCell ref="C30:C31"/>
    <mergeCell ref="D30:D31"/>
    <mergeCell ref="E30:E31"/>
    <mergeCell ref="F30:F31"/>
    <mergeCell ref="G30:G31"/>
    <mergeCell ref="B16:B23"/>
    <mergeCell ref="H30:H31"/>
    <mergeCell ref="I30:I31"/>
    <mergeCell ref="J30:J31"/>
    <mergeCell ref="K30:K31"/>
    <mergeCell ref="L30:L31"/>
    <mergeCell ref="M30:M31"/>
    <mergeCell ref="N30:N31"/>
    <mergeCell ref="K46:K47"/>
    <mergeCell ref="L46:L47"/>
    <mergeCell ref="M46:M47"/>
    <mergeCell ref="N46:N47"/>
    <mergeCell ref="H46:H47"/>
    <mergeCell ref="I46:I47"/>
    <mergeCell ref="J46:J47"/>
    <mergeCell ref="D46:D47"/>
    <mergeCell ref="E46:E47"/>
    <mergeCell ref="F46:F47"/>
    <mergeCell ref="I108:I109"/>
    <mergeCell ref="J108:J109"/>
    <mergeCell ref="K108:K109"/>
    <mergeCell ref="L108:L109"/>
    <mergeCell ref="M108:M109"/>
    <mergeCell ref="N108:N109"/>
    <mergeCell ref="D62:D63"/>
    <mergeCell ref="E62:E63"/>
    <mergeCell ref="F62:F63"/>
    <mergeCell ref="G62:G63"/>
    <mergeCell ref="H62:H63"/>
    <mergeCell ref="I62:I63"/>
    <mergeCell ref="J62:J63"/>
    <mergeCell ref="K62:K63"/>
    <mergeCell ref="L62:L63"/>
    <mergeCell ref="G46:G47"/>
    <mergeCell ref="Z46:Z47"/>
    <mergeCell ref="Q62:Q63"/>
    <mergeCell ref="R62:R63"/>
    <mergeCell ref="S62:S63"/>
    <mergeCell ref="T62:T63"/>
    <mergeCell ref="U62:U63"/>
    <mergeCell ref="V62:V63"/>
    <mergeCell ref="W62:W63"/>
    <mergeCell ref="M62:M63"/>
    <mergeCell ref="N62:N63"/>
    <mergeCell ref="P46:P47"/>
    <mergeCell ref="P48:P60"/>
    <mergeCell ref="Q48:Q52"/>
    <mergeCell ref="Q53:Q55"/>
    <mergeCell ref="Q56:Q60"/>
    <mergeCell ref="P62:P63"/>
    <mergeCell ref="X30:X31"/>
    <mergeCell ref="Y30:Y31"/>
    <mergeCell ref="Z30:Z31"/>
    <mergeCell ref="Q30:Q31"/>
    <mergeCell ref="R30:R31"/>
    <mergeCell ref="S30:S31"/>
    <mergeCell ref="T30:T31"/>
    <mergeCell ref="U30:U31"/>
    <mergeCell ref="V30:V31"/>
    <mergeCell ref="W30:W31"/>
    <mergeCell ref="S108:S109"/>
    <mergeCell ref="T108:T109"/>
    <mergeCell ref="U108:U109"/>
    <mergeCell ref="V108:V109"/>
    <mergeCell ref="B110:B118"/>
    <mergeCell ref="C110:C112"/>
    <mergeCell ref="C113:C115"/>
    <mergeCell ref="C116:C118"/>
    <mergeCell ref="B108:B109"/>
    <mergeCell ref="C108:C109"/>
    <mergeCell ref="P110:P118"/>
    <mergeCell ref="Q110:Q112"/>
    <mergeCell ref="Q113:Q115"/>
    <mergeCell ref="Q116:Q118"/>
    <mergeCell ref="P2:Q10"/>
    <mergeCell ref="P12:P13"/>
    <mergeCell ref="P16:P23"/>
    <mergeCell ref="P24:P28"/>
    <mergeCell ref="P30:P31"/>
    <mergeCell ref="P32:P44"/>
    <mergeCell ref="Q32:Q36"/>
    <mergeCell ref="Q37:Q39"/>
    <mergeCell ref="Q40:Q44"/>
    <mergeCell ref="P64:P76"/>
    <mergeCell ref="Q64:Q68"/>
    <mergeCell ref="R108:R109"/>
    <mergeCell ref="Q72:Q76"/>
    <mergeCell ref="Q77:Q81"/>
    <mergeCell ref="Q82:Q86"/>
    <mergeCell ref="Q87:Q91"/>
    <mergeCell ref="Q92:Q96"/>
    <mergeCell ref="Q97:Q101"/>
    <mergeCell ref="Q102:Q106"/>
    <mergeCell ref="AD2:AE10"/>
    <mergeCell ref="AD12:AD13"/>
    <mergeCell ref="AE12:AE13"/>
    <mergeCell ref="AF12:AF13"/>
    <mergeCell ref="AG12:AG13"/>
    <mergeCell ref="AH12:AH13"/>
    <mergeCell ref="AI12:AI13"/>
    <mergeCell ref="AJ12:AJ13"/>
    <mergeCell ref="AK12:AK13"/>
    <mergeCell ref="AN30:AN31"/>
    <mergeCell ref="AO30:AO31"/>
    <mergeCell ref="AP30:AP31"/>
    <mergeCell ref="AD32:AD44"/>
    <mergeCell ref="AE32:AE36"/>
    <mergeCell ref="AE37:AE39"/>
    <mergeCell ref="AE40:AE44"/>
    <mergeCell ref="AM46:AM47"/>
    <mergeCell ref="AN46:AN47"/>
    <mergeCell ref="AO46:AO47"/>
    <mergeCell ref="AP46:AP47"/>
    <mergeCell ref="AI62:AI63"/>
    <mergeCell ref="AJ62:AJ63"/>
    <mergeCell ref="AK62:AK63"/>
    <mergeCell ref="AL62:AL63"/>
    <mergeCell ref="AM62:AM63"/>
    <mergeCell ref="AN62:AN63"/>
    <mergeCell ref="AO62:AO63"/>
    <mergeCell ref="AP62:AP63"/>
    <mergeCell ref="AF46:AF47"/>
    <mergeCell ref="AG46:AG47"/>
    <mergeCell ref="AH46:AH47"/>
    <mergeCell ref="AF108:AF109"/>
    <mergeCell ref="AG108:AG109"/>
    <mergeCell ref="AH108:AH109"/>
    <mergeCell ref="AI108:AI109"/>
    <mergeCell ref="AJ108:AJ109"/>
    <mergeCell ref="AK108:AK109"/>
    <mergeCell ref="AL108:AL109"/>
    <mergeCell ref="AM108:AM109"/>
    <mergeCell ref="AN108:AN109"/>
    <mergeCell ref="AO108:AO109"/>
    <mergeCell ref="AP108:AP109"/>
    <mergeCell ref="AD110:AD118"/>
    <mergeCell ref="AE110:AE112"/>
    <mergeCell ref="AE113:AE115"/>
    <mergeCell ref="AE116:AE118"/>
    <mergeCell ref="AR2:AS10"/>
    <mergeCell ref="AR12:AR13"/>
    <mergeCell ref="AS12:AS13"/>
    <mergeCell ref="AR32:AR44"/>
    <mergeCell ref="AS32:AS36"/>
    <mergeCell ref="AS37:AS39"/>
    <mergeCell ref="AS40:AS44"/>
    <mergeCell ref="AR46:AR47"/>
    <mergeCell ref="AS46:AS47"/>
    <mergeCell ref="AR64:AR76"/>
    <mergeCell ref="AS64:AS68"/>
    <mergeCell ref="AS69:AS71"/>
    <mergeCell ref="AS72:AS76"/>
    <mergeCell ref="AR77:AR91"/>
    <mergeCell ref="AS77:AS81"/>
    <mergeCell ref="AS82:AS86"/>
    <mergeCell ref="AS87:AS91"/>
    <mergeCell ref="AR92:AR106"/>
    <mergeCell ref="AR16:AR23"/>
    <mergeCell ref="AS16:AS23"/>
    <mergeCell ref="AR24:AR28"/>
    <mergeCell ref="AS24:AS28"/>
    <mergeCell ref="AR30:AR31"/>
    <mergeCell ref="AS30:AS31"/>
    <mergeCell ref="AT30:AT31"/>
    <mergeCell ref="AU30:AU31"/>
    <mergeCell ref="AV30:AV31"/>
    <mergeCell ref="BA46:BA47"/>
    <mergeCell ref="BB46:BB47"/>
    <mergeCell ref="BC12:BC13"/>
    <mergeCell ref="BD12:BD13"/>
    <mergeCell ref="AW30:AW31"/>
    <mergeCell ref="AX30:AX31"/>
    <mergeCell ref="AY30:AY31"/>
    <mergeCell ref="AZ30:AZ31"/>
    <mergeCell ref="BA30:BA31"/>
    <mergeCell ref="BB30:BB31"/>
    <mergeCell ref="BC30:BC31"/>
    <mergeCell ref="BD30:BD31"/>
    <mergeCell ref="AZ108:AZ109"/>
    <mergeCell ref="BA108:BA109"/>
    <mergeCell ref="BB108:BB109"/>
    <mergeCell ref="BC46:BC47"/>
    <mergeCell ref="BD46:BD47"/>
    <mergeCell ref="AR48:AR60"/>
    <mergeCell ref="AS48:AS52"/>
    <mergeCell ref="AS53:AS55"/>
    <mergeCell ref="AS56:AS60"/>
    <mergeCell ref="AR62:AR63"/>
    <mergeCell ref="AS62:AS63"/>
    <mergeCell ref="AT62:AT63"/>
    <mergeCell ref="AU62:AU63"/>
    <mergeCell ref="AV62:AV63"/>
    <mergeCell ref="AW62:AW63"/>
    <mergeCell ref="AX62:AX63"/>
    <mergeCell ref="AY62:AY63"/>
    <mergeCell ref="AZ62:AZ63"/>
    <mergeCell ref="BA62:BA63"/>
    <mergeCell ref="BB62:BB63"/>
    <mergeCell ref="BC62:BC63"/>
    <mergeCell ref="BD62:BD63"/>
    <mergeCell ref="AT46:AT47"/>
    <mergeCell ref="AU46:AU47"/>
    <mergeCell ref="BO12:BO13"/>
    <mergeCell ref="BP12:BP13"/>
    <mergeCell ref="BQ12:BQ13"/>
    <mergeCell ref="BC108:BC109"/>
    <mergeCell ref="BD108:BD109"/>
    <mergeCell ref="AR110:AR118"/>
    <mergeCell ref="AS110:AS112"/>
    <mergeCell ref="AS113:AS115"/>
    <mergeCell ref="AS116:AS118"/>
    <mergeCell ref="BF48:BF60"/>
    <mergeCell ref="BG48:BG52"/>
    <mergeCell ref="BG53:BG55"/>
    <mergeCell ref="BG56:BG60"/>
    <mergeCell ref="BF62:BF63"/>
    <mergeCell ref="BG62:BG63"/>
    <mergeCell ref="BF92:BF106"/>
    <mergeCell ref="BG92:BG96"/>
    <mergeCell ref="BG97:BG101"/>
    <mergeCell ref="AT108:AT109"/>
    <mergeCell ref="AU108:AU109"/>
    <mergeCell ref="AV108:AV109"/>
    <mergeCell ref="AW108:AW109"/>
    <mergeCell ref="AX108:AX109"/>
    <mergeCell ref="AY108:AY109"/>
    <mergeCell ref="BR12:BR13"/>
    <mergeCell ref="BF16:BF23"/>
    <mergeCell ref="BG16:BG23"/>
    <mergeCell ref="BF24:BF28"/>
    <mergeCell ref="BG24:BG28"/>
    <mergeCell ref="BF30:BF31"/>
    <mergeCell ref="BG30:BG31"/>
    <mergeCell ref="BH30:BH31"/>
    <mergeCell ref="BI30:BI31"/>
    <mergeCell ref="BJ30:BJ31"/>
    <mergeCell ref="BK30:BK31"/>
    <mergeCell ref="BL30:BL31"/>
    <mergeCell ref="BM30:BM31"/>
    <mergeCell ref="BN30:BN31"/>
    <mergeCell ref="BO30:BO31"/>
    <mergeCell ref="BP30:BP31"/>
    <mergeCell ref="BQ30:BQ31"/>
    <mergeCell ref="BR30:BR31"/>
    <mergeCell ref="BI12:BI13"/>
    <mergeCell ref="BJ12:BJ13"/>
    <mergeCell ref="BK12:BK13"/>
    <mergeCell ref="BL12:BL13"/>
    <mergeCell ref="BM12:BM13"/>
    <mergeCell ref="BN12:BN13"/>
    <mergeCell ref="BO108:BO109"/>
    <mergeCell ref="BP108:BP109"/>
    <mergeCell ref="BQ108:BQ109"/>
    <mergeCell ref="BR108:BR109"/>
    <mergeCell ref="BQ62:BQ63"/>
    <mergeCell ref="BR62:BR63"/>
    <mergeCell ref="BF64:BF76"/>
    <mergeCell ref="BG64:BG68"/>
    <mergeCell ref="BG69:BG71"/>
    <mergeCell ref="BG72:BG76"/>
    <mergeCell ref="BF77:BF91"/>
    <mergeCell ref="BG77:BG81"/>
    <mergeCell ref="BG82:BG86"/>
    <mergeCell ref="BG87:BG91"/>
    <mergeCell ref="BH62:BH63"/>
    <mergeCell ref="BI62:BI63"/>
    <mergeCell ref="BJ62:BJ63"/>
    <mergeCell ref="BK62:BK63"/>
    <mergeCell ref="BL62:BL63"/>
    <mergeCell ref="BM62:BM63"/>
    <mergeCell ref="BN62:BN63"/>
    <mergeCell ref="BO62:BO63"/>
    <mergeCell ref="BP62:BP63"/>
    <mergeCell ref="BF110:BF118"/>
    <mergeCell ref="BG110:BG112"/>
    <mergeCell ref="BG113:BG115"/>
    <mergeCell ref="BG116:BG118"/>
    <mergeCell ref="BJ108:BJ109"/>
    <mergeCell ref="BK108:BK109"/>
    <mergeCell ref="BL108:BL109"/>
    <mergeCell ref="BM108:BM109"/>
    <mergeCell ref="BN108:BN109"/>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E6B0F5-DB44-40CA-AE12-67BAEA936002}">
  <dimension ref="A1:BS121"/>
  <sheetViews>
    <sheetView zoomScaleNormal="100" workbookViewId="0">
      <selection activeCell="E8" sqref="E8"/>
    </sheetView>
  </sheetViews>
  <sheetFormatPr defaultRowHeight="15" customHeight="1" x14ac:dyDescent="0.45"/>
  <cols>
    <col min="1" max="1" width="1.73046875" style="4" customWidth="1"/>
    <col min="2" max="2" width="38.19921875" style="2" bestFit="1" customWidth="1"/>
    <col min="3" max="3" width="14.46484375" style="2" bestFit="1" customWidth="1"/>
    <col min="4" max="4" width="22.46484375" style="2" bestFit="1" customWidth="1"/>
    <col min="5" max="14" width="13.6640625" style="2" customWidth="1"/>
    <col min="15" max="15" width="1.73046875" style="4" customWidth="1"/>
    <col min="16" max="16" width="38.19921875" style="2" bestFit="1" customWidth="1"/>
    <col min="17" max="17" width="14.46484375" style="2" bestFit="1" customWidth="1"/>
    <col min="18" max="18" width="22.46484375" style="2" bestFit="1" customWidth="1"/>
    <col min="19" max="28" width="13.6640625" style="2" customWidth="1"/>
    <col min="29" max="29" width="1.73046875" style="4" customWidth="1"/>
    <col min="30" max="30" width="38.19921875" style="2" bestFit="1" customWidth="1"/>
    <col min="31" max="31" width="14.46484375" style="2" bestFit="1" customWidth="1"/>
    <col min="32" max="32" width="22.46484375" style="2" bestFit="1" customWidth="1"/>
    <col min="33" max="42" width="13.6640625" style="2" customWidth="1"/>
    <col min="43" max="43" width="1.73046875" style="4" customWidth="1"/>
    <col min="44" max="44" width="38.19921875" style="2" bestFit="1" customWidth="1"/>
    <col min="45" max="45" width="14.46484375" style="2" bestFit="1" customWidth="1"/>
    <col min="46" max="46" width="22.46484375" style="2" bestFit="1" customWidth="1"/>
    <col min="47" max="56" width="13.6640625" style="2" customWidth="1"/>
    <col min="57" max="57" width="1.73046875" style="4" customWidth="1"/>
    <col min="58" max="58" width="38.19921875" style="2" bestFit="1" customWidth="1"/>
    <col min="59" max="59" width="14.46484375" style="2" bestFit="1" customWidth="1"/>
    <col min="60" max="60" width="22.46484375" style="2" bestFit="1" customWidth="1"/>
    <col min="61" max="70" width="13.6640625" style="2" customWidth="1"/>
    <col min="71" max="71" width="1.73046875" style="4" customWidth="1"/>
    <col min="72" max="16384" width="9.06640625" style="2"/>
  </cols>
  <sheetData>
    <row r="1" spans="1:71" ht="15" customHeight="1" x14ac:dyDescent="0.45">
      <c r="A1" s="8"/>
      <c r="B1" s="8"/>
      <c r="C1" s="8"/>
      <c r="D1" s="8"/>
      <c r="E1" s="8"/>
      <c r="F1" s="8"/>
      <c r="G1" s="8"/>
      <c r="H1" s="8"/>
      <c r="I1" s="8"/>
      <c r="J1" s="8"/>
      <c r="K1" s="63"/>
      <c r="L1" s="63"/>
      <c r="M1" s="63"/>
      <c r="N1" s="63"/>
      <c r="O1" s="8"/>
      <c r="P1" s="8"/>
      <c r="Q1" s="8"/>
      <c r="R1" s="8"/>
      <c r="S1" s="8"/>
      <c r="T1" s="8"/>
      <c r="U1" s="8"/>
      <c r="V1" s="8"/>
      <c r="W1" s="8"/>
      <c r="X1" s="8"/>
      <c r="Y1" s="63"/>
      <c r="Z1" s="63"/>
      <c r="AA1" s="63"/>
      <c r="AB1" s="63"/>
      <c r="AC1" s="8"/>
      <c r="AD1" s="8"/>
      <c r="AE1" s="8"/>
      <c r="AF1" s="8"/>
      <c r="AG1" s="8"/>
      <c r="AH1" s="8"/>
      <c r="AI1" s="8"/>
      <c r="AJ1" s="8"/>
      <c r="AK1" s="8"/>
      <c r="AL1" s="8"/>
      <c r="AM1" s="63"/>
      <c r="AN1" s="63"/>
      <c r="AO1" s="63"/>
      <c r="AP1" s="63"/>
      <c r="AQ1" s="8"/>
      <c r="AR1" s="8"/>
      <c r="AS1" s="8"/>
      <c r="AT1" s="8"/>
      <c r="AU1" s="8"/>
      <c r="AV1" s="8"/>
      <c r="AW1" s="8"/>
      <c r="AX1" s="8"/>
      <c r="AY1" s="8"/>
      <c r="AZ1" s="8"/>
      <c r="BA1" s="63"/>
      <c r="BB1" s="63"/>
      <c r="BC1" s="63"/>
      <c r="BD1" s="63"/>
      <c r="BE1" s="8"/>
      <c r="BF1" s="8"/>
      <c r="BG1" s="8"/>
      <c r="BH1" s="8"/>
      <c r="BI1" s="8"/>
      <c r="BJ1" s="8"/>
      <c r="BK1" s="8"/>
      <c r="BL1" s="8"/>
      <c r="BM1" s="8"/>
      <c r="BN1" s="8"/>
      <c r="BO1" s="63"/>
      <c r="BP1" s="63"/>
      <c r="BQ1" s="63"/>
      <c r="BR1" s="63"/>
    </row>
    <row r="2" spans="1:71" ht="14.25" x14ac:dyDescent="0.45">
      <c r="A2" s="8"/>
      <c r="B2" s="157" t="s">
        <v>140</v>
      </c>
      <c r="C2" s="158"/>
      <c r="D2" s="165" t="s">
        <v>152</v>
      </c>
      <c r="E2" s="166"/>
      <c r="F2" s="8"/>
      <c r="G2" s="168" t="s">
        <v>145</v>
      </c>
      <c r="H2" s="165"/>
      <c r="I2" s="165"/>
      <c r="J2" s="4"/>
      <c r="K2" s="171" t="s">
        <v>144</v>
      </c>
      <c r="L2" s="171"/>
      <c r="M2" s="171"/>
      <c r="N2" s="171"/>
      <c r="O2" s="8"/>
      <c r="P2" s="157" t="s">
        <v>140</v>
      </c>
      <c r="Q2" s="158"/>
      <c r="R2" s="165" t="s">
        <v>152</v>
      </c>
      <c r="S2" s="166"/>
      <c r="T2" s="8"/>
      <c r="U2" s="168" t="s">
        <v>145</v>
      </c>
      <c r="V2" s="165"/>
      <c r="W2" s="165"/>
      <c r="X2" s="4"/>
      <c r="Y2" s="171" t="s">
        <v>144</v>
      </c>
      <c r="Z2" s="171"/>
      <c r="AA2" s="171"/>
      <c r="AB2" s="171"/>
      <c r="AC2" s="8"/>
      <c r="AD2" s="157" t="s">
        <v>140</v>
      </c>
      <c r="AE2" s="158"/>
      <c r="AF2" s="165" t="s">
        <v>152</v>
      </c>
      <c r="AG2" s="166"/>
      <c r="AH2" s="8"/>
      <c r="AI2" s="168" t="s">
        <v>145</v>
      </c>
      <c r="AJ2" s="165"/>
      <c r="AK2" s="165"/>
      <c r="AL2" s="4"/>
      <c r="AM2" s="171" t="s">
        <v>144</v>
      </c>
      <c r="AN2" s="171"/>
      <c r="AO2" s="171"/>
      <c r="AP2" s="171"/>
      <c r="AQ2" s="8"/>
      <c r="AR2" s="157" t="s">
        <v>140</v>
      </c>
      <c r="AS2" s="158"/>
      <c r="AT2" s="165" t="s">
        <v>152</v>
      </c>
      <c r="AU2" s="166"/>
      <c r="AV2" s="8"/>
      <c r="AW2" s="168" t="s">
        <v>145</v>
      </c>
      <c r="AX2" s="165"/>
      <c r="AY2" s="165"/>
      <c r="AZ2" s="4"/>
      <c r="BA2" s="171" t="s">
        <v>144</v>
      </c>
      <c r="BB2" s="171"/>
      <c r="BC2" s="171"/>
      <c r="BD2" s="171"/>
      <c r="BE2" s="8"/>
      <c r="BF2" s="157" t="s">
        <v>140</v>
      </c>
      <c r="BG2" s="158"/>
      <c r="BH2" s="165" t="s">
        <v>152</v>
      </c>
      <c r="BI2" s="166"/>
      <c r="BJ2" s="8"/>
      <c r="BK2" s="168" t="s">
        <v>145</v>
      </c>
      <c r="BL2" s="165"/>
      <c r="BM2" s="165"/>
      <c r="BN2" s="4"/>
      <c r="BO2" s="171" t="s">
        <v>144</v>
      </c>
      <c r="BP2" s="171"/>
      <c r="BQ2" s="171"/>
      <c r="BR2" s="171"/>
    </row>
    <row r="3" spans="1:71" ht="14.25" x14ac:dyDescent="0.45">
      <c r="A3" s="8"/>
      <c r="B3" s="159"/>
      <c r="C3" s="160"/>
      <c r="D3" s="162"/>
      <c r="E3" s="167"/>
      <c r="F3" s="8"/>
      <c r="G3" s="169"/>
      <c r="H3" s="170"/>
      <c r="I3" s="170"/>
      <c r="J3" s="4"/>
      <c r="K3" s="64" t="s">
        <v>53</v>
      </c>
      <c r="L3" s="64" t="s">
        <v>51</v>
      </c>
      <c r="M3" s="64" t="s">
        <v>32</v>
      </c>
      <c r="N3" s="64" t="s">
        <v>33</v>
      </c>
      <c r="O3" s="8"/>
      <c r="P3" s="159"/>
      <c r="Q3" s="160"/>
      <c r="R3" s="162"/>
      <c r="S3" s="167"/>
      <c r="T3" s="8"/>
      <c r="U3" s="169"/>
      <c r="V3" s="170"/>
      <c r="W3" s="170"/>
      <c r="X3" s="4"/>
      <c r="Y3" s="64" t="s">
        <v>53</v>
      </c>
      <c r="Z3" s="64" t="s">
        <v>51</v>
      </c>
      <c r="AA3" s="64" t="s">
        <v>32</v>
      </c>
      <c r="AB3" s="64" t="s">
        <v>33</v>
      </c>
      <c r="AC3" s="8"/>
      <c r="AD3" s="159"/>
      <c r="AE3" s="160"/>
      <c r="AF3" s="162"/>
      <c r="AG3" s="167"/>
      <c r="AH3" s="8"/>
      <c r="AI3" s="169"/>
      <c r="AJ3" s="170"/>
      <c r="AK3" s="170"/>
      <c r="AL3" s="4"/>
      <c r="AM3" s="64" t="s">
        <v>53</v>
      </c>
      <c r="AN3" s="64" t="s">
        <v>51</v>
      </c>
      <c r="AO3" s="64" t="s">
        <v>32</v>
      </c>
      <c r="AP3" s="64" t="s">
        <v>33</v>
      </c>
      <c r="AQ3" s="8"/>
      <c r="AR3" s="159"/>
      <c r="AS3" s="160"/>
      <c r="AT3" s="162"/>
      <c r="AU3" s="167"/>
      <c r="AV3" s="8"/>
      <c r="AW3" s="169"/>
      <c r="AX3" s="170"/>
      <c r="AY3" s="170"/>
      <c r="AZ3" s="4"/>
      <c r="BA3" s="64" t="s">
        <v>53</v>
      </c>
      <c r="BB3" s="64" t="s">
        <v>51</v>
      </c>
      <c r="BC3" s="64" t="s">
        <v>32</v>
      </c>
      <c r="BD3" s="64" t="s">
        <v>33</v>
      </c>
      <c r="BE3" s="8"/>
      <c r="BF3" s="159"/>
      <c r="BG3" s="160"/>
      <c r="BH3" s="162"/>
      <c r="BI3" s="167"/>
      <c r="BJ3" s="8"/>
      <c r="BK3" s="169"/>
      <c r="BL3" s="170"/>
      <c r="BM3" s="170"/>
      <c r="BN3" s="4"/>
      <c r="BO3" s="64" t="s">
        <v>53</v>
      </c>
      <c r="BP3" s="64" t="s">
        <v>51</v>
      </c>
      <c r="BQ3" s="64" t="s">
        <v>32</v>
      </c>
      <c r="BR3" s="64" t="s">
        <v>33</v>
      </c>
      <c r="BS3" s="9"/>
    </row>
    <row r="4" spans="1:71" ht="14.25" x14ac:dyDescent="0.45">
      <c r="A4" s="9"/>
      <c r="B4" s="159"/>
      <c r="C4" s="160"/>
      <c r="D4" s="32" t="s">
        <v>2</v>
      </c>
      <c r="E4" s="33">
        <v>100000</v>
      </c>
      <c r="F4" s="9"/>
      <c r="G4" s="76" t="s">
        <v>34</v>
      </c>
      <c r="H4" s="75" t="s">
        <v>39</v>
      </c>
      <c r="I4" s="41">
        <f>I41</f>
        <v>0.32836799999999994</v>
      </c>
      <c r="J4" s="9"/>
      <c r="K4" s="68">
        <f>C110</f>
        <v>20000</v>
      </c>
      <c r="L4" s="69" t="s">
        <v>40</v>
      </c>
      <c r="M4" s="42">
        <f>I111</f>
        <v>142.46147438567263</v>
      </c>
      <c r="N4" s="65">
        <f t="shared" ref="N4:N9" si="0">M4*$I$14</f>
        <v>76619200</v>
      </c>
      <c r="O4" s="9"/>
      <c r="P4" s="159"/>
      <c r="Q4" s="160"/>
      <c r="R4" s="32" t="s">
        <v>2</v>
      </c>
      <c r="S4" s="33">
        <f>E4</f>
        <v>100000</v>
      </c>
      <c r="T4" s="9"/>
      <c r="U4" s="76" t="s">
        <v>34</v>
      </c>
      <c r="V4" s="75" t="s">
        <v>39</v>
      </c>
      <c r="W4" s="41">
        <f>W41</f>
        <v>0.27363999999999999</v>
      </c>
      <c r="X4" s="9"/>
      <c r="Y4" s="68">
        <f>Q110</f>
        <v>20000</v>
      </c>
      <c r="Z4" s="69" t="s">
        <v>40</v>
      </c>
      <c r="AA4" s="42">
        <f>W111</f>
        <v>142.46147438567263</v>
      </c>
      <c r="AB4" s="65">
        <f t="shared" ref="AB4:AB9" si="1">AA4*$I$14</f>
        <v>76619200</v>
      </c>
      <c r="AC4" s="9"/>
      <c r="AD4" s="159"/>
      <c r="AE4" s="160"/>
      <c r="AF4" s="32" t="s">
        <v>2</v>
      </c>
      <c r="AG4" s="33">
        <f>S4</f>
        <v>100000</v>
      </c>
      <c r="AH4" s="9"/>
      <c r="AI4" s="76" t="s">
        <v>34</v>
      </c>
      <c r="AJ4" s="75" t="s">
        <v>39</v>
      </c>
      <c r="AK4" s="41">
        <f>AK41</f>
        <v>0.218912</v>
      </c>
      <c r="AL4" s="9"/>
      <c r="AM4" s="68">
        <f>AE110</f>
        <v>20000</v>
      </c>
      <c r="AN4" s="69" t="s">
        <v>40</v>
      </c>
      <c r="AO4" s="42">
        <f>AK111</f>
        <v>142.46147438567263</v>
      </c>
      <c r="AP4" s="65">
        <f t="shared" ref="AP4:AP9" si="2">AO4*$I$14</f>
        <v>76619200</v>
      </c>
      <c r="AQ4" s="9"/>
      <c r="AR4" s="159"/>
      <c r="AS4" s="160"/>
      <c r="AT4" s="32" t="s">
        <v>2</v>
      </c>
      <c r="AU4" s="33">
        <f>AG4</f>
        <v>100000</v>
      </c>
      <c r="AV4" s="9"/>
      <c r="AW4" s="76" t="s">
        <v>34</v>
      </c>
      <c r="AX4" s="75" t="s">
        <v>39</v>
      </c>
      <c r="AY4" s="41">
        <f>AY41</f>
        <v>0.16418400000000002</v>
      </c>
      <c r="AZ4" s="9"/>
      <c r="BA4" s="68">
        <f>AS110</f>
        <v>20000</v>
      </c>
      <c r="BB4" s="69" t="s">
        <v>40</v>
      </c>
      <c r="BC4" s="42">
        <f>AY111</f>
        <v>142.46147438567263</v>
      </c>
      <c r="BD4" s="65">
        <f t="shared" ref="BD4:BD9" si="3">BC4*$I$14</f>
        <v>76619200</v>
      </c>
      <c r="BE4" s="9"/>
      <c r="BF4" s="159"/>
      <c r="BG4" s="160"/>
      <c r="BH4" s="32" t="s">
        <v>2</v>
      </c>
      <c r="BI4" s="33">
        <f>AU4</f>
        <v>100000</v>
      </c>
      <c r="BJ4" s="9"/>
      <c r="BK4" s="76" t="s">
        <v>34</v>
      </c>
      <c r="BL4" s="75" t="s">
        <v>39</v>
      </c>
      <c r="BM4" s="41">
        <f>BM41</f>
        <v>0.10945600000000003</v>
      </c>
      <c r="BN4" s="9"/>
      <c r="BO4" s="68">
        <f>BG110</f>
        <v>20000</v>
      </c>
      <c r="BP4" s="69" t="s">
        <v>40</v>
      </c>
      <c r="BQ4" s="42">
        <f>BM111</f>
        <v>142.46147438567263</v>
      </c>
      <c r="BR4" s="65">
        <f t="shared" ref="BR4:BR9" si="4">BQ4*$I$14</f>
        <v>76619200</v>
      </c>
      <c r="BS4" s="9"/>
    </row>
    <row r="5" spans="1:71" ht="14.25" x14ac:dyDescent="0.45">
      <c r="A5" s="37"/>
      <c r="B5" s="159"/>
      <c r="C5" s="160"/>
      <c r="D5" s="18" t="s">
        <v>59</v>
      </c>
      <c r="E5" s="34">
        <v>0.01</v>
      </c>
      <c r="F5" s="37"/>
      <c r="G5" s="45" t="s">
        <v>37</v>
      </c>
      <c r="H5" s="66" t="s">
        <v>39</v>
      </c>
      <c r="I5" s="81">
        <f>I65</f>
        <v>0.16281311358362588</v>
      </c>
      <c r="J5" s="37"/>
      <c r="K5" s="68">
        <f>C110</f>
        <v>20000</v>
      </c>
      <c r="L5" s="67" t="s">
        <v>41</v>
      </c>
      <c r="M5" s="42">
        <f>I112</f>
        <v>712.30737192836318</v>
      </c>
      <c r="N5" s="65">
        <f t="shared" si="0"/>
        <v>383096000</v>
      </c>
      <c r="O5" s="37"/>
      <c r="P5" s="159"/>
      <c r="Q5" s="160"/>
      <c r="R5" s="18" t="s">
        <v>59</v>
      </c>
      <c r="S5" s="34">
        <f>E5</f>
        <v>0.01</v>
      </c>
      <c r="T5" s="37"/>
      <c r="U5" s="45" t="s">
        <v>37</v>
      </c>
      <c r="V5" s="66" t="s">
        <v>39</v>
      </c>
      <c r="W5" s="81">
        <f>W65</f>
        <v>0.16281311358362588</v>
      </c>
      <c r="X5" s="37"/>
      <c r="Y5" s="68">
        <f>Q110</f>
        <v>20000</v>
      </c>
      <c r="Z5" s="67" t="s">
        <v>41</v>
      </c>
      <c r="AA5" s="42">
        <f>W112</f>
        <v>712.30737192836318</v>
      </c>
      <c r="AB5" s="65">
        <f t="shared" si="1"/>
        <v>383096000</v>
      </c>
      <c r="AC5" s="37"/>
      <c r="AD5" s="159"/>
      <c r="AE5" s="160"/>
      <c r="AF5" s="18" t="s">
        <v>59</v>
      </c>
      <c r="AG5" s="34">
        <f>S5</f>
        <v>0.01</v>
      </c>
      <c r="AH5" s="37"/>
      <c r="AI5" s="45" t="s">
        <v>37</v>
      </c>
      <c r="AJ5" s="66" t="s">
        <v>39</v>
      </c>
      <c r="AK5" s="81">
        <f>AK65</f>
        <v>0.16281311358362588</v>
      </c>
      <c r="AL5" s="37"/>
      <c r="AM5" s="68">
        <f>AE110</f>
        <v>20000</v>
      </c>
      <c r="AN5" s="67" t="s">
        <v>41</v>
      </c>
      <c r="AO5" s="42">
        <f>AK112</f>
        <v>712.30737192836318</v>
      </c>
      <c r="AP5" s="65">
        <f t="shared" si="2"/>
        <v>383096000</v>
      </c>
      <c r="AQ5" s="37"/>
      <c r="AR5" s="159"/>
      <c r="AS5" s="160"/>
      <c r="AT5" s="18" t="s">
        <v>59</v>
      </c>
      <c r="AU5" s="34">
        <f>AG5</f>
        <v>0.01</v>
      </c>
      <c r="AV5" s="37"/>
      <c r="AW5" s="45" t="s">
        <v>37</v>
      </c>
      <c r="AX5" s="66" t="s">
        <v>39</v>
      </c>
      <c r="AY5" s="81">
        <f>AY65</f>
        <v>0.16281311358362588</v>
      </c>
      <c r="AZ5" s="37"/>
      <c r="BA5" s="68">
        <f>AS110</f>
        <v>20000</v>
      </c>
      <c r="BB5" s="67" t="s">
        <v>41</v>
      </c>
      <c r="BC5" s="42">
        <f>AY112</f>
        <v>712.30737192836318</v>
      </c>
      <c r="BD5" s="65">
        <f t="shared" si="3"/>
        <v>383096000</v>
      </c>
      <c r="BE5" s="37"/>
      <c r="BF5" s="159"/>
      <c r="BG5" s="160"/>
      <c r="BH5" s="18" t="s">
        <v>59</v>
      </c>
      <c r="BI5" s="34">
        <f>AU5</f>
        <v>0.01</v>
      </c>
      <c r="BJ5" s="37"/>
      <c r="BK5" s="45" t="s">
        <v>37</v>
      </c>
      <c r="BL5" s="66" t="s">
        <v>39</v>
      </c>
      <c r="BM5" s="81">
        <f>BM65</f>
        <v>0.16281311358362588</v>
      </c>
      <c r="BN5" s="37"/>
      <c r="BO5" s="68">
        <f>BG110</f>
        <v>20000</v>
      </c>
      <c r="BP5" s="67" t="s">
        <v>41</v>
      </c>
      <c r="BQ5" s="42">
        <f>BM112</f>
        <v>712.30737192836318</v>
      </c>
      <c r="BR5" s="65">
        <f t="shared" si="4"/>
        <v>383096000</v>
      </c>
      <c r="BS5" s="37"/>
    </row>
    <row r="6" spans="1:71" ht="14.25" x14ac:dyDescent="0.45">
      <c r="A6" s="37"/>
      <c r="B6" s="159"/>
      <c r="C6" s="160"/>
      <c r="D6" s="18" t="s">
        <v>143</v>
      </c>
      <c r="E6" s="35">
        <v>0.4</v>
      </c>
      <c r="F6" s="37"/>
      <c r="G6" s="45" t="s">
        <v>58</v>
      </c>
      <c r="H6" s="66" t="s">
        <v>39</v>
      </c>
      <c r="I6" s="81">
        <f>I78</f>
        <v>1.4070327839590646E-2</v>
      </c>
      <c r="J6" s="37"/>
      <c r="K6" s="68">
        <f>C113</f>
        <v>400000</v>
      </c>
      <c r="L6" s="69" t="s">
        <v>40</v>
      </c>
      <c r="M6" s="42">
        <f>I114</f>
        <v>2849.2294877134527</v>
      </c>
      <c r="N6" s="65">
        <f t="shared" si="0"/>
        <v>1532384000</v>
      </c>
      <c r="O6" s="37"/>
      <c r="P6" s="159"/>
      <c r="Q6" s="160"/>
      <c r="R6" s="18" t="s">
        <v>143</v>
      </c>
      <c r="S6" s="35">
        <f>E6</f>
        <v>0.4</v>
      </c>
      <c r="T6" s="37"/>
      <c r="U6" s="45" t="s">
        <v>58</v>
      </c>
      <c r="V6" s="66" t="s">
        <v>39</v>
      </c>
      <c r="W6" s="81">
        <f>W78</f>
        <v>1.4070327839590646E-2</v>
      </c>
      <c r="X6" s="37"/>
      <c r="Y6" s="68">
        <f>Q113</f>
        <v>400000</v>
      </c>
      <c r="Z6" s="69" t="s">
        <v>40</v>
      </c>
      <c r="AA6" s="42">
        <f>W114</f>
        <v>2849.2294877134527</v>
      </c>
      <c r="AB6" s="65">
        <f t="shared" si="1"/>
        <v>1532384000</v>
      </c>
      <c r="AC6" s="37"/>
      <c r="AD6" s="159"/>
      <c r="AE6" s="160"/>
      <c r="AF6" s="18" t="s">
        <v>143</v>
      </c>
      <c r="AG6" s="35">
        <f>S6</f>
        <v>0.4</v>
      </c>
      <c r="AH6" s="37"/>
      <c r="AI6" s="45" t="s">
        <v>58</v>
      </c>
      <c r="AJ6" s="66" t="s">
        <v>39</v>
      </c>
      <c r="AK6" s="81">
        <f>AK78</f>
        <v>1.4070327839590646E-2</v>
      </c>
      <c r="AL6" s="37"/>
      <c r="AM6" s="68">
        <f>AE113</f>
        <v>400000</v>
      </c>
      <c r="AN6" s="69" t="s">
        <v>40</v>
      </c>
      <c r="AO6" s="42">
        <f>AK114</f>
        <v>2849.2294877134527</v>
      </c>
      <c r="AP6" s="65">
        <f t="shared" si="2"/>
        <v>1532384000</v>
      </c>
      <c r="AQ6" s="37"/>
      <c r="AR6" s="159"/>
      <c r="AS6" s="160"/>
      <c r="AT6" s="18" t="s">
        <v>143</v>
      </c>
      <c r="AU6" s="35">
        <f>AG6</f>
        <v>0.4</v>
      </c>
      <c r="AV6" s="37"/>
      <c r="AW6" s="45" t="s">
        <v>58</v>
      </c>
      <c r="AX6" s="66" t="s">
        <v>39</v>
      </c>
      <c r="AY6" s="81">
        <f>AY78</f>
        <v>1.4070327839590646E-2</v>
      </c>
      <c r="AZ6" s="37"/>
      <c r="BA6" s="68">
        <f>AS113</f>
        <v>400000</v>
      </c>
      <c r="BB6" s="69" t="s">
        <v>40</v>
      </c>
      <c r="BC6" s="42">
        <f>AY114</f>
        <v>2849.2294877134527</v>
      </c>
      <c r="BD6" s="65">
        <f t="shared" si="3"/>
        <v>1532384000</v>
      </c>
      <c r="BE6" s="37"/>
      <c r="BF6" s="159"/>
      <c r="BG6" s="160"/>
      <c r="BH6" s="18" t="s">
        <v>143</v>
      </c>
      <c r="BI6" s="35">
        <f>AU6</f>
        <v>0.4</v>
      </c>
      <c r="BJ6" s="37"/>
      <c r="BK6" s="45" t="s">
        <v>58</v>
      </c>
      <c r="BL6" s="66" t="s">
        <v>39</v>
      </c>
      <c r="BM6" s="81">
        <f>BM78</f>
        <v>1.4070327839590646E-2</v>
      </c>
      <c r="BN6" s="37"/>
      <c r="BO6" s="68">
        <f>BG113</f>
        <v>400000</v>
      </c>
      <c r="BP6" s="69" t="s">
        <v>40</v>
      </c>
      <c r="BQ6" s="42">
        <f>BM114</f>
        <v>2849.2294877134527</v>
      </c>
      <c r="BR6" s="65">
        <f t="shared" si="4"/>
        <v>1532384000</v>
      </c>
      <c r="BS6" s="37"/>
    </row>
    <row r="7" spans="1:71" ht="14.25" x14ac:dyDescent="0.45">
      <c r="A7" s="9"/>
      <c r="B7" s="159"/>
      <c r="C7" s="160"/>
      <c r="D7" s="32" t="s">
        <v>149</v>
      </c>
      <c r="E7" s="36">
        <v>0.15</v>
      </c>
      <c r="F7" s="9"/>
      <c r="G7" s="45" t="s">
        <v>154</v>
      </c>
      <c r="H7" s="66" t="s">
        <v>39</v>
      </c>
      <c r="I7" s="81">
        <f>-I33</f>
        <v>-6.1054917593859705E-2</v>
      </c>
      <c r="J7" s="9"/>
      <c r="K7" s="68">
        <f>C113</f>
        <v>400000</v>
      </c>
      <c r="L7" s="67" t="s">
        <v>41</v>
      </c>
      <c r="M7" s="42">
        <f>I115</f>
        <v>14246.147438567265</v>
      </c>
      <c r="N7" s="65">
        <f t="shared" si="0"/>
        <v>7661920000.000001</v>
      </c>
      <c r="O7" s="9"/>
      <c r="P7" s="159"/>
      <c r="Q7" s="160"/>
      <c r="R7" s="32" t="s">
        <v>149</v>
      </c>
      <c r="S7" s="36">
        <f>E7-0.025</f>
        <v>0.125</v>
      </c>
      <c r="T7" s="9"/>
      <c r="U7" s="45" t="s">
        <v>154</v>
      </c>
      <c r="V7" s="66" t="s">
        <v>39</v>
      </c>
      <c r="W7" s="81">
        <f>-W33</f>
        <v>-5.0879097994883084E-2</v>
      </c>
      <c r="X7" s="9"/>
      <c r="Y7" s="68">
        <f>Q113</f>
        <v>400000</v>
      </c>
      <c r="Z7" s="67" t="s">
        <v>41</v>
      </c>
      <c r="AA7" s="42">
        <f>W115</f>
        <v>14246.147438567265</v>
      </c>
      <c r="AB7" s="65">
        <f t="shared" si="1"/>
        <v>7661920000.000001</v>
      </c>
      <c r="AC7" s="9"/>
      <c r="AD7" s="159"/>
      <c r="AE7" s="160"/>
      <c r="AF7" s="32" t="s">
        <v>149</v>
      </c>
      <c r="AG7" s="36">
        <f>S7-0.025</f>
        <v>0.1</v>
      </c>
      <c r="AH7" s="9"/>
      <c r="AI7" s="45" t="s">
        <v>154</v>
      </c>
      <c r="AJ7" s="66" t="s">
        <v>39</v>
      </c>
      <c r="AK7" s="81">
        <f>-AK33</f>
        <v>-4.070327839590647E-2</v>
      </c>
      <c r="AL7" s="9"/>
      <c r="AM7" s="68">
        <f>AE113</f>
        <v>400000</v>
      </c>
      <c r="AN7" s="67" t="s">
        <v>41</v>
      </c>
      <c r="AO7" s="42">
        <f>AK115</f>
        <v>14246.147438567265</v>
      </c>
      <c r="AP7" s="65">
        <f t="shared" si="2"/>
        <v>7661920000.000001</v>
      </c>
      <c r="AQ7" s="9"/>
      <c r="AR7" s="159"/>
      <c r="AS7" s="160"/>
      <c r="AT7" s="32" t="s">
        <v>149</v>
      </c>
      <c r="AU7" s="36">
        <f>AG7-0.025</f>
        <v>7.5000000000000011E-2</v>
      </c>
      <c r="AV7" s="9"/>
      <c r="AW7" s="45" t="s">
        <v>154</v>
      </c>
      <c r="AX7" s="66" t="s">
        <v>39</v>
      </c>
      <c r="AY7" s="81">
        <f>-AY33</f>
        <v>-3.0527458796929856E-2</v>
      </c>
      <c r="AZ7" s="9"/>
      <c r="BA7" s="68">
        <f>AS113</f>
        <v>400000</v>
      </c>
      <c r="BB7" s="67" t="s">
        <v>41</v>
      </c>
      <c r="BC7" s="42">
        <f>AY115</f>
        <v>14246.147438567265</v>
      </c>
      <c r="BD7" s="65">
        <f t="shared" si="3"/>
        <v>7661920000.000001</v>
      </c>
      <c r="BE7" s="9"/>
      <c r="BF7" s="159"/>
      <c r="BG7" s="160"/>
      <c r="BH7" s="32" t="s">
        <v>149</v>
      </c>
      <c r="BI7" s="36">
        <f>AU7-0.025</f>
        <v>5.000000000000001E-2</v>
      </c>
      <c r="BJ7" s="9"/>
      <c r="BK7" s="45" t="s">
        <v>154</v>
      </c>
      <c r="BL7" s="66" t="s">
        <v>39</v>
      </c>
      <c r="BM7" s="81">
        <f>-BM33</f>
        <v>-2.0351639197953235E-2</v>
      </c>
      <c r="BN7" s="9"/>
      <c r="BO7" s="68">
        <f>BG113</f>
        <v>400000</v>
      </c>
      <c r="BP7" s="67" t="s">
        <v>41</v>
      </c>
      <c r="BQ7" s="42">
        <f>BM115</f>
        <v>14246.147438567265</v>
      </c>
      <c r="BR7" s="65">
        <f t="shared" si="4"/>
        <v>7661920000.000001</v>
      </c>
      <c r="BS7" s="9"/>
    </row>
    <row r="8" spans="1:71" ht="14.25" x14ac:dyDescent="0.45">
      <c r="A8" s="9"/>
      <c r="B8" s="159"/>
      <c r="C8" s="160"/>
      <c r="D8" s="32" t="s">
        <v>150</v>
      </c>
      <c r="E8" s="36">
        <v>3.5000000000000003E-2</v>
      </c>
      <c r="F8" s="9"/>
      <c r="G8" s="45" t="s">
        <v>153</v>
      </c>
      <c r="H8" s="66" t="s">
        <v>39</v>
      </c>
      <c r="I8" s="81">
        <f>-I49</f>
        <v>-1.4246147438567263E-2</v>
      </c>
      <c r="J8" s="9"/>
      <c r="K8" s="77">
        <f>C116</f>
        <v>1000000</v>
      </c>
      <c r="L8" s="78" t="s">
        <v>40</v>
      </c>
      <c r="M8" s="42">
        <f>I117</f>
        <v>7123.0737192836332</v>
      </c>
      <c r="N8" s="65">
        <f t="shared" si="0"/>
        <v>3830960000.000001</v>
      </c>
      <c r="O8" s="9"/>
      <c r="P8" s="159"/>
      <c r="Q8" s="160"/>
      <c r="R8" s="32" t="s">
        <v>150</v>
      </c>
      <c r="S8" s="36">
        <f>E8</f>
        <v>3.5000000000000003E-2</v>
      </c>
      <c r="T8" s="9"/>
      <c r="U8" s="45" t="s">
        <v>153</v>
      </c>
      <c r="V8" s="66" t="s">
        <v>39</v>
      </c>
      <c r="W8" s="81">
        <f>-W49</f>
        <v>-1.4246147438567263E-2</v>
      </c>
      <c r="X8" s="9"/>
      <c r="Y8" s="77">
        <f>Q116</f>
        <v>1000000</v>
      </c>
      <c r="Z8" s="78" t="s">
        <v>40</v>
      </c>
      <c r="AA8" s="42">
        <f>W117</f>
        <v>7123.0737192836332</v>
      </c>
      <c r="AB8" s="65">
        <f t="shared" si="1"/>
        <v>3830960000.000001</v>
      </c>
      <c r="AC8" s="9"/>
      <c r="AD8" s="159"/>
      <c r="AE8" s="160"/>
      <c r="AF8" s="32" t="s">
        <v>150</v>
      </c>
      <c r="AG8" s="36">
        <f>S8</f>
        <v>3.5000000000000003E-2</v>
      </c>
      <c r="AH8" s="9"/>
      <c r="AI8" s="45" t="s">
        <v>153</v>
      </c>
      <c r="AJ8" s="66" t="s">
        <v>39</v>
      </c>
      <c r="AK8" s="81">
        <f>-AK49</f>
        <v>-1.4246147438567263E-2</v>
      </c>
      <c r="AL8" s="9"/>
      <c r="AM8" s="77">
        <f>AE116</f>
        <v>1000000</v>
      </c>
      <c r="AN8" s="78" t="s">
        <v>40</v>
      </c>
      <c r="AO8" s="42">
        <f>AK117</f>
        <v>7123.0737192836332</v>
      </c>
      <c r="AP8" s="65">
        <f t="shared" si="2"/>
        <v>3830960000.000001</v>
      </c>
      <c r="AQ8" s="9"/>
      <c r="AR8" s="159"/>
      <c r="AS8" s="160"/>
      <c r="AT8" s="32" t="s">
        <v>150</v>
      </c>
      <c r="AU8" s="36">
        <f>AG8</f>
        <v>3.5000000000000003E-2</v>
      </c>
      <c r="AV8" s="9"/>
      <c r="AW8" s="45" t="s">
        <v>153</v>
      </c>
      <c r="AX8" s="66" t="s">
        <v>39</v>
      </c>
      <c r="AY8" s="81">
        <f>-AY49</f>
        <v>-1.4246147438567263E-2</v>
      </c>
      <c r="AZ8" s="9"/>
      <c r="BA8" s="77">
        <f>AS116</f>
        <v>1000000</v>
      </c>
      <c r="BB8" s="78" t="s">
        <v>40</v>
      </c>
      <c r="BC8" s="42">
        <f>AY117</f>
        <v>7123.0737192836332</v>
      </c>
      <c r="BD8" s="65">
        <f t="shared" si="3"/>
        <v>3830960000.000001</v>
      </c>
      <c r="BE8" s="9"/>
      <c r="BF8" s="159"/>
      <c r="BG8" s="160"/>
      <c r="BH8" s="32" t="s">
        <v>150</v>
      </c>
      <c r="BI8" s="36">
        <f>AU8</f>
        <v>3.5000000000000003E-2</v>
      </c>
      <c r="BJ8" s="9"/>
      <c r="BK8" s="45" t="s">
        <v>153</v>
      </c>
      <c r="BL8" s="66" t="s">
        <v>39</v>
      </c>
      <c r="BM8" s="81">
        <f>-BM49</f>
        <v>-1.4246147438567263E-2</v>
      </c>
      <c r="BN8" s="9"/>
      <c r="BO8" s="77">
        <f>BG116</f>
        <v>1000000</v>
      </c>
      <c r="BP8" s="78" t="s">
        <v>40</v>
      </c>
      <c r="BQ8" s="42">
        <f>BM117</f>
        <v>7123.0737192836332</v>
      </c>
      <c r="BR8" s="65">
        <f t="shared" si="4"/>
        <v>3830960000.000001</v>
      </c>
      <c r="BS8" s="9"/>
    </row>
    <row r="9" spans="1:71" ht="14.25" x14ac:dyDescent="0.45">
      <c r="A9" s="9"/>
      <c r="B9" s="159"/>
      <c r="C9" s="160"/>
      <c r="D9" s="32" t="s">
        <v>151</v>
      </c>
      <c r="E9" s="36">
        <v>0</v>
      </c>
      <c r="F9" s="9"/>
      <c r="G9" s="74" t="s">
        <v>38</v>
      </c>
      <c r="H9" s="75" t="s">
        <v>39</v>
      </c>
      <c r="I9" s="41">
        <f>I93</f>
        <v>0.10158237639078956</v>
      </c>
      <c r="J9" s="8"/>
      <c r="K9" s="77">
        <f>C116</f>
        <v>1000000</v>
      </c>
      <c r="L9" s="79" t="s">
        <v>41</v>
      </c>
      <c r="M9" s="42">
        <f>I118</f>
        <v>35615.368596418157</v>
      </c>
      <c r="N9" s="65">
        <f t="shared" si="0"/>
        <v>19154800000</v>
      </c>
      <c r="O9" s="9"/>
      <c r="P9" s="159"/>
      <c r="Q9" s="160"/>
      <c r="R9" s="32" t="s">
        <v>151</v>
      </c>
      <c r="S9" s="36">
        <f>E9</f>
        <v>0</v>
      </c>
      <c r="T9" s="9"/>
      <c r="U9" s="74" t="s">
        <v>38</v>
      </c>
      <c r="V9" s="75" t="s">
        <v>39</v>
      </c>
      <c r="W9" s="41">
        <f>W93</f>
        <v>0.11175819598976618</v>
      </c>
      <c r="X9" s="8"/>
      <c r="Y9" s="77">
        <f>Q116</f>
        <v>1000000</v>
      </c>
      <c r="Z9" s="79" t="s">
        <v>41</v>
      </c>
      <c r="AA9" s="42">
        <f>W118</f>
        <v>35615.368596418157</v>
      </c>
      <c r="AB9" s="65">
        <f t="shared" si="1"/>
        <v>19154800000</v>
      </c>
      <c r="AC9" s="9"/>
      <c r="AD9" s="159"/>
      <c r="AE9" s="160"/>
      <c r="AF9" s="32" t="s">
        <v>151</v>
      </c>
      <c r="AG9" s="36">
        <f>S9</f>
        <v>0</v>
      </c>
      <c r="AH9" s="9"/>
      <c r="AI9" s="74" t="s">
        <v>38</v>
      </c>
      <c r="AJ9" s="75" t="s">
        <v>39</v>
      </c>
      <c r="AK9" s="41">
        <f>AK93</f>
        <v>0.1219340155887428</v>
      </c>
      <c r="AL9" s="8"/>
      <c r="AM9" s="77">
        <f>AE116</f>
        <v>1000000</v>
      </c>
      <c r="AN9" s="79" t="s">
        <v>41</v>
      </c>
      <c r="AO9" s="42">
        <f>AK118</f>
        <v>35615.368596418157</v>
      </c>
      <c r="AP9" s="65">
        <f t="shared" si="2"/>
        <v>19154800000</v>
      </c>
      <c r="AQ9" s="9"/>
      <c r="AR9" s="159"/>
      <c r="AS9" s="160"/>
      <c r="AT9" s="32" t="s">
        <v>151</v>
      </c>
      <c r="AU9" s="36">
        <f>AG9</f>
        <v>0</v>
      </c>
      <c r="AV9" s="9"/>
      <c r="AW9" s="74" t="s">
        <v>38</v>
      </c>
      <c r="AX9" s="75" t="s">
        <v>39</v>
      </c>
      <c r="AY9" s="41">
        <f>AY93</f>
        <v>0.1321098351877194</v>
      </c>
      <c r="AZ9" s="8"/>
      <c r="BA9" s="77">
        <f>AS116</f>
        <v>1000000</v>
      </c>
      <c r="BB9" s="79" t="s">
        <v>41</v>
      </c>
      <c r="BC9" s="42">
        <f>AY118</f>
        <v>35615.368596418157</v>
      </c>
      <c r="BD9" s="65">
        <f t="shared" si="3"/>
        <v>19154800000</v>
      </c>
      <c r="BE9" s="9"/>
      <c r="BF9" s="159"/>
      <c r="BG9" s="160"/>
      <c r="BH9" s="32" t="s">
        <v>151</v>
      </c>
      <c r="BI9" s="36">
        <f>AU9</f>
        <v>0</v>
      </c>
      <c r="BJ9" s="9"/>
      <c r="BK9" s="74" t="s">
        <v>38</v>
      </c>
      <c r="BL9" s="75" t="s">
        <v>39</v>
      </c>
      <c r="BM9" s="41">
        <f>BM93</f>
        <v>0.14228565478669603</v>
      </c>
      <c r="BN9" s="8"/>
      <c r="BO9" s="77">
        <f>BG116</f>
        <v>1000000</v>
      </c>
      <c r="BP9" s="79" t="s">
        <v>41</v>
      </c>
      <c r="BQ9" s="42">
        <f>BM118</f>
        <v>35615.368596418157</v>
      </c>
      <c r="BR9" s="65">
        <f t="shared" si="4"/>
        <v>19154800000</v>
      </c>
      <c r="BS9" s="9"/>
    </row>
    <row r="10" spans="1:71" ht="14.25" x14ac:dyDescent="0.45">
      <c r="A10" s="9"/>
      <c r="B10" s="159"/>
      <c r="C10" s="160"/>
      <c r="D10" s="32" t="s">
        <v>60</v>
      </c>
      <c r="E10" s="36">
        <v>0</v>
      </c>
      <c r="F10" s="3"/>
      <c r="G10" s="10"/>
      <c r="H10" s="10"/>
      <c r="I10" s="3"/>
      <c r="J10" s="8"/>
      <c r="K10" s="10"/>
      <c r="L10" s="10"/>
      <c r="M10" s="3"/>
      <c r="N10" s="8"/>
      <c r="O10" s="9"/>
      <c r="P10" s="159"/>
      <c r="Q10" s="160"/>
      <c r="R10" s="32" t="s">
        <v>60</v>
      </c>
      <c r="S10" s="36">
        <f>E10</f>
        <v>0</v>
      </c>
      <c r="T10" s="3"/>
      <c r="U10" s="10"/>
      <c r="V10" s="10"/>
      <c r="W10" s="3"/>
      <c r="X10" s="8"/>
      <c r="Y10" s="10"/>
      <c r="Z10" s="10"/>
      <c r="AA10" s="3"/>
      <c r="AB10" s="8"/>
      <c r="AC10" s="9"/>
      <c r="AD10" s="159"/>
      <c r="AE10" s="160"/>
      <c r="AF10" s="32" t="s">
        <v>60</v>
      </c>
      <c r="AG10" s="36">
        <f>S10</f>
        <v>0</v>
      </c>
      <c r="AH10" s="3"/>
      <c r="AI10" s="10"/>
      <c r="AJ10" s="10"/>
      <c r="AK10" s="3"/>
      <c r="AL10" s="8"/>
      <c r="AM10" s="10"/>
      <c r="AN10" s="10"/>
      <c r="AO10" s="3"/>
      <c r="AP10" s="8"/>
      <c r="AQ10" s="9"/>
      <c r="AR10" s="159"/>
      <c r="AS10" s="160"/>
      <c r="AT10" s="32" t="s">
        <v>60</v>
      </c>
      <c r="AU10" s="36">
        <f>AG10</f>
        <v>0</v>
      </c>
      <c r="AV10" s="3"/>
      <c r="AW10" s="10"/>
      <c r="AX10" s="10"/>
      <c r="AY10" s="3"/>
      <c r="AZ10" s="8"/>
      <c r="BA10" s="10"/>
      <c r="BB10" s="10"/>
      <c r="BC10" s="3"/>
      <c r="BD10" s="8"/>
      <c r="BE10" s="9"/>
      <c r="BF10" s="159"/>
      <c r="BG10" s="160"/>
      <c r="BH10" s="32" t="s">
        <v>60</v>
      </c>
      <c r="BI10" s="36">
        <f>AU10</f>
        <v>0</v>
      </c>
      <c r="BJ10" s="3"/>
      <c r="BK10" s="10"/>
      <c r="BL10" s="10"/>
      <c r="BM10" s="3"/>
      <c r="BN10" s="8"/>
      <c r="BO10" s="10"/>
      <c r="BP10" s="10"/>
      <c r="BQ10" s="3"/>
      <c r="BR10" s="8"/>
      <c r="BS10" s="9"/>
    </row>
    <row r="11" spans="1:71" ht="15" customHeight="1" x14ac:dyDescent="0.45">
      <c r="A11" s="8"/>
      <c r="B11" s="10"/>
      <c r="C11" s="8"/>
      <c r="D11" s="10"/>
      <c r="E11" s="3"/>
      <c r="F11" s="3"/>
      <c r="G11" s="10"/>
      <c r="H11" s="10"/>
      <c r="I11" s="3"/>
      <c r="J11" s="8"/>
      <c r="K11" s="8"/>
      <c r="L11" s="8"/>
      <c r="M11" s="8"/>
      <c r="N11" s="8"/>
      <c r="O11" s="8"/>
      <c r="P11" s="10"/>
      <c r="Q11" s="8"/>
      <c r="R11" s="10"/>
      <c r="S11" s="3"/>
      <c r="T11" s="3"/>
      <c r="U11" s="10"/>
      <c r="V11" s="10"/>
      <c r="W11" s="3"/>
      <c r="X11" s="8"/>
      <c r="Y11" s="8"/>
      <c r="Z11" s="8"/>
      <c r="AA11" s="8"/>
      <c r="AB11" s="8"/>
      <c r="AC11" s="8"/>
      <c r="AD11" s="10"/>
      <c r="AE11" s="8"/>
      <c r="AF11" s="10"/>
      <c r="AG11" s="3"/>
      <c r="AH11" s="3"/>
      <c r="AI11" s="10"/>
      <c r="AJ11" s="10"/>
      <c r="AK11" s="3"/>
      <c r="AL11" s="8"/>
      <c r="AM11" s="8"/>
      <c r="AN11" s="8"/>
      <c r="AO11" s="8"/>
      <c r="AP11" s="8"/>
      <c r="AQ11" s="8"/>
      <c r="AR11" s="10"/>
      <c r="AS11" s="8"/>
      <c r="AT11" s="10"/>
      <c r="AU11" s="3"/>
      <c r="AV11" s="3"/>
      <c r="AW11" s="10"/>
      <c r="AX11" s="10"/>
      <c r="AY11" s="3"/>
      <c r="AZ11" s="8"/>
      <c r="BA11" s="8"/>
      <c r="BB11" s="8"/>
      <c r="BC11" s="8"/>
      <c r="BD11" s="8"/>
      <c r="BE11" s="8"/>
      <c r="BF11" s="10"/>
      <c r="BG11" s="8"/>
      <c r="BH11" s="10"/>
      <c r="BI11" s="3"/>
      <c r="BJ11" s="3"/>
      <c r="BK11" s="10"/>
      <c r="BL11" s="10"/>
      <c r="BM11" s="3"/>
      <c r="BN11" s="8"/>
      <c r="BO11" s="8"/>
      <c r="BP11" s="8"/>
      <c r="BQ11" s="8"/>
      <c r="BR11" s="8"/>
      <c r="BS11" s="8"/>
    </row>
    <row r="12" spans="1:71" ht="14.25" x14ac:dyDescent="0.45">
      <c r="B12" s="161" t="s">
        <v>52</v>
      </c>
      <c r="C12" s="161" t="s">
        <v>50</v>
      </c>
      <c r="D12" s="161" t="s">
        <v>51</v>
      </c>
      <c r="E12" s="163" t="s">
        <v>3</v>
      </c>
      <c r="F12" s="163" t="s">
        <v>4</v>
      </c>
      <c r="G12" s="163" t="s">
        <v>5</v>
      </c>
      <c r="H12" s="163" t="s">
        <v>6</v>
      </c>
      <c r="I12" s="163" t="s">
        <v>7</v>
      </c>
      <c r="J12" s="163" t="s">
        <v>8</v>
      </c>
      <c r="K12" s="163" t="s">
        <v>9</v>
      </c>
      <c r="L12" s="163" t="s">
        <v>10</v>
      </c>
      <c r="M12" s="163" t="s">
        <v>11</v>
      </c>
      <c r="N12" s="163" t="s">
        <v>12</v>
      </c>
      <c r="P12" s="161" t="s">
        <v>52</v>
      </c>
      <c r="Q12" s="161" t="s">
        <v>50</v>
      </c>
      <c r="R12" s="161" t="s">
        <v>51</v>
      </c>
      <c r="S12" s="163" t="s">
        <v>3</v>
      </c>
      <c r="T12" s="163" t="s">
        <v>4</v>
      </c>
      <c r="U12" s="163" t="s">
        <v>5</v>
      </c>
      <c r="V12" s="163" t="s">
        <v>6</v>
      </c>
      <c r="W12" s="163" t="s">
        <v>7</v>
      </c>
      <c r="X12" s="163" t="s">
        <v>8</v>
      </c>
      <c r="Y12" s="163" t="s">
        <v>9</v>
      </c>
      <c r="Z12" s="163" t="s">
        <v>10</v>
      </c>
      <c r="AA12" s="163" t="s">
        <v>11</v>
      </c>
      <c r="AB12" s="163" t="s">
        <v>12</v>
      </c>
      <c r="AD12" s="161" t="s">
        <v>52</v>
      </c>
      <c r="AE12" s="161" t="s">
        <v>50</v>
      </c>
      <c r="AF12" s="161" t="s">
        <v>51</v>
      </c>
      <c r="AG12" s="163" t="s">
        <v>3</v>
      </c>
      <c r="AH12" s="163" t="s">
        <v>4</v>
      </c>
      <c r="AI12" s="163" t="s">
        <v>5</v>
      </c>
      <c r="AJ12" s="163" t="s">
        <v>6</v>
      </c>
      <c r="AK12" s="163" t="s">
        <v>7</v>
      </c>
      <c r="AL12" s="163" t="s">
        <v>8</v>
      </c>
      <c r="AM12" s="163" t="s">
        <v>9</v>
      </c>
      <c r="AN12" s="163" t="s">
        <v>10</v>
      </c>
      <c r="AO12" s="163" t="s">
        <v>11</v>
      </c>
      <c r="AP12" s="163" t="s">
        <v>12</v>
      </c>
      <c r="AR12" s="161" t="s">
        <v>52</v>
      </c>
      <c r="AS12" s="161" t="s">
        <v>50</v>
      </c>
      <c r="AT12" s="161" t="s">
        <v>51</v>
      </c>
      <c r="AU12" s="163" t="s">
        <v>3</v>
      </c>
      <c r="AV12" s="163" t="s">
        <v>4</v>
      </c>
      <c r="AW12" s="163" t="s">
        <v>5</v>
      </c>
      <c r="AX12" s="163" t="s">
        <v>6</v>
      </c>
      <c r="AY12" s="163" t="s">
        <v>7</v>
      </c>
      <c r="AZ12" s="163" t="s">
        <v>8</v>
      </c>
      <c r="BA12" s="163" t="s">
        <v>9</v>
      </c>
      <c r="BB12" s="163" t="s">
        <v>10</v>
      </c>
      <c r="BC12" s="163" t="s">
        <v>11</v>
      </c>
      <c r="BD12" s="163" t="s">
        <v>12</v>
      </c>
      <c r="BF12" s="161" t="s">
        <v>52</v>
      </c>
      <c r="BG12" s="161" t="s">
        <v>50</v>
      </c>
      <c r="BH12" s="161" t="s">
        <v>51</v>
      </c>
      <c r="BI12" s="163" t="s">
        <v>3</v>
      </c>
      <c r="BJ12" s="163" t="s">
        <v>4</v>
      </c>
      <c r="BK12" s="163" t="s">
        <v>5</v>
      </c>
      <c r="BL12" s="163" t="s">
        <v>6</v>
      </c>
      <c r="BM12" s="163" t="s">
        <v>7</v>
      </c>
      <c r="BN12" s="163" t="s">
        <v>8</v>
      </c>
      <c r="BO12" s="163" t="s">
        <v>9</v>
      </c>
      <c r="BP12" s="163" t="s">
        <v>10</v>
      </c>
      <c r="BQ12" s="163" t="s">
        <v>11</v>
      </c>
      <c r="BR12" s="163" t="s">
        <v>12</v>
      </c>
    </row>
    <row r="13" spans="1:71" ht="14.25" x14ac:dyDescent="0.45">
      <c r="B13" s="162"/>
      <c r="C13" s="162"/>
      <c r="D13" s="162"/>
      <c r="E13" s="164"/>
      <c r="F13" s="164"/>
      <c r="G13" s="164"/>
      <c r="H13" s="164"/>
      <c r="I13" s="164"/>
      <c r="J13" s="164"/>
      <c r="K13" s="164"/>
      <c r="L13" s="164"/>
      <c r="M13" s="164"/>
      <c r="N13" s="164"/>
      <c r="P13" s="162"/>
      <c r="Q13" s="162"/>
      <c r="R13" s="162"/>
      <c r="S13" s="164"/>
      <c r="T13" s="164"/>
      <c r="U13" s="164"/>
      <c r="V13" s="164"/>
      <c r="W13" s="164"/>
      <c r="X13" s="164"/>
      <c r="Y13" s="164"/>
      <c r="Z13" s="164"/>
      <c r="AA13" s="164"/>
      <c r="AB13" s="164"/>
      <c r="AD13" s="162"/>
      <c r="AE13" s="162"/>
      <c r="AF13" s="162"/>
      <c r="AG13" s="164"/>
      <c r="AH13" s="164"/>
      <c r="AI13" s="164"/>
      <c r="AJ13" s="164"/>
      <c r="AK13" s="164"/>
      <c r="AL13" s="164"/>
      <c r="AM13" s="164"/>
      <c r="AN13" s="164"/>
      <c r="AO13" s="164"/>
      <c r="AP13" s="164"/>
      <c r="AR13" s="162"/>
      <c r="AS13" s="162"/>
      <c r="AT13" s="162"/>
      <c r="AU13" s="164"/>
      <c r="AV13" s="164"/>
      <c r="AW13" s="164"/>
      <c r="AX13" s="164"/>
      <c r="AY13" s="164"/>
      <c r="AZ13" s="164"/>
      <c r="BA13" s="164"/>
      <c r="BB13" s="164"/>
      <c r="BC13" s="164"/>
      <c r="BD13" s="164"/>
      <c r="BF13" s="162"/>
      <c r="BG13" s="162"/>
      <c r="BH13" s="162"/>
      <c r="BI13" s="164"/>
      <c r="BJ13" s="164"/>
      <c r="BK13" s="164"/>
      <c r="BL13" s="164"/>
      <c r="BM13" s="164"/>
      <c r="BN13" s="164"/>
      <c r="BO13" s="164"/>
      <c r="BP13" s="164"/>
      <c r="BQ13" s="164"/>
      <c r="BR13" s="164"/>
    </row>
    <row r="14" spans="1:71" ht="14.25" x14ac:dyDescent="0.45">
      <c r="B14" s="172" t="s">
        <v>20</v>
      </c>
      <c r="C14" s="172" t="s">
        <v>33</v>
      </c>
      <c r="D14" s="19" t="s">
        <v>48</v>
      </c>
      <c r="E14" s="21">
        <f>($E$4 * $E$6) + $E$4</f>
        <v>140000</v>
      </c>
      <c r="F14" s="21">
        <f t="shared" ref="F14:N14" si="5">(E14 * $E$6) + E14</f>
        <v>196000</v>
      </c>
      <c r="G14" s="21">
        <f>(F14 * $E$6) + F14</f>
        <v>274400</v>
      </c>
      <c r="H14" s="21">
        <f t="shared" si="5"/>
        <v>384160</v>
      </c>
      <c r="I14" s="21">
        <f t="shared" si="5"/>
        <v>537824</v>
      </c>
      <c r="J14" s="21">
        <f>(I14 * $E$6) + I14</f>
        <v>752953.6</v>
      </c>
      <c r="K14" s="21">
        <f t="shared" si="5"/>
        <v>1054135.04</v>
      </c>
      <c r="L14" s="21">
        <f t="shared" si="5"/>
        <v>1475789.0560000001</v>
      </c>
      <c r="M14" s="21">
        <f t="shared" si="5"/>
        <v>2066104.6784000001</v>
      </c>
      <c r="N14" s="21">
        <f t="shared" si="5"/>
        <v>2892546.5497600003</v>
      </c>
      <c r="P14" s="172" t="s">
        <v>20</v>
      </c>
      <c r="Q14" s="172" t="s">
        <v>33</v>
      </c>
      <c r="R14" s="19" t="s">
        <v>48</v>
      </c>
      <c r="S14" s="21">
        <f>($E$4 * $E$6) + $E$4</f>
        <v>140000</v>
      </c>
      <c r="T14" s="21">
        <f t="shared" ref="T14:AB14" si="6">(S14 * $E$6) + S14</f>
        <v>196000</v>
      </c>
      <c r="U14" s="21">
        <f>(T14 * $E$6) + T14</f>
        <v>274400</v>
      </c>
      <c r="V14" s="21">
        <f t="shared" si="6"/>
        <v>384160</v>
      </c>
      <c r="W14" s="21">
        <f t="shared" si="6"/>
        <v>537824</v>
      </c>
      <c r="X14" s="21">
        <f>(W14 * $E$6) + W14</f>
        <v>752953.6</v>
      </c>
      <c r="Y14" s="21">
        <f t="shared" si="6"/>
        <v>1054135.04</v>
      </c>
      <c r="Z14" s="21">
        <f t="shared" si="6"/>
        <v>1475789.0560000001</v>
      </c>
      <c r="AA14" s="21">
        <f t="shared" si="6"/>
        <v>2066104.6784000001</v>
      </c>
      <c r="AB14" s="21">
        <f t="shared" si="6"/>
        <v>2892546.5497600003</v>
      </c>
      <c r="AD14" s="172" t="s">
        <v>20</v>
      </c>
      <c r="AE14" s="172" t="s">
        <v>33</v>
      </c>
      <c r="AF14" s="19" t="s">
        <v>48</v>
      </c>
      <c r="AG14" s="21">
        <f>($E$4 * $E$6) + $E$4</f>
        <v>140000</v>
      </c>
      <c r="AH14" s="21">
        <f t="shared" ref="AH14:AP14" si="7">(AG14 * $E$6) + AG14</f>
        <v>196000</v>
      </c>
      <c r="AI14" s="21">
        <f>(AH14 * $E$6) + AH14</f>
        <v>274400</v>
      </c>
      <c r="AJ14" s="21">
        <f t="shared" si="7"/>
        <v>384160</v>
      </c>
      <c r="AK14" s="21">
        <f t="shared" si="7"/>
        <v>537824</v>
      </c>
      <c r="AL14" s="21">
        <f>(AK14 * $E$6) + AK14</f>
        <v>752953.6</v>
      </c>
      <c r="AM14" s="21">
        <f t="shared" si="7"/>
        <v>1054135.04</v>
      </c>
      <c r="AN14" s="21">
        <f t="shared" si="7"/>
        <v>1475789.0560000001</v>
      </c>
      <c r="AO14" s="21">
        <f t="shared" si="7"/>
        <v>2066104.6784000001</v>
      </c>
      <c r="AP14" s="21">
        <f t="shared" si="7"/>
        <v>2892546.5497600003</v>
      </c>
      <c r="AR14" s="172" t="s">
        <v>20</v>
      </c>
      <c r="AS14" s="172" t="s">
        <v>33</v>
      </c>
      <c r="AT14" s="19" t="s">
        <v>48</v>
      </c>
      <c r="AU14" s="21">
        <f>($E$4 * $E$6) + $E$4</f>
        <v>140000</v>
      </c>
      <c r="AV14" s="21">
        <f t="shared" ref="AV14:BD14" si="8">(AU14 * $E$6) + AU14</f>
        <v>196000</v>
      </c>
      <c r="AW14" s="21">
        <f>(AV14 * $E$6) + AV14</f>
        <v>274400</v>
      </c>
      <c r="AX14" s="21">
        <f t="shared" si="8"/>
        <v>384160</v>
      </c>
      <c r="AY14" s="21">
        <f t="shared" si="8"/>
        <v>537824</v>
      </c>
      <c r="AZ14" s="21">
        <f>(AY14 * $E$6) + AY14</f>
        <v>752953.6</v>
      </c>
      <c r="BA14" s="21">
        <f t="shared" si="8"/>
        <v>1054135.04</v>
      </c>
      <c r="BB14" s="21">
        <f t="shared" si="8"/>
        <v>1475789.0560000001</v>
      </c>
      <c r="BC14" s="21">
        <f t="shared" si="8"/>
        <v>2066104.6784000001</v>
      </c>
      <c r="BD14" s="21">
        <f t="shared" si="8"/>
        <v>2892546.5497600003</v>
      </c>
      <c r="BF14" s="172" t="s">
        <v>20</v>
      </c>
      <c r="BG14" s="172" t="s">
        <v>33</v>
      </c>
      <c r="BH14" s="19" t="s">
        <v>48</v>
      </c>
      <c r="BI14" s="21">
        <f>($E$4 * $E$6) + $E$4</f>
        <v>140000</v>
      </c>
      <c r="BJ14" s="21">
        <f t="shared" ref="BJ14:BR14" si="9">(BI14 * $E$6) + BI14</f>
        <v>196000</v>
      </c>
      <c r="BK14" s="21">
        <f>(BJ14 * $E$6) + BJ14</f>
        <v>274400</v>
      </c>
      <c r="BL14" s="21">
        <f t="shared" si="9"/>
        <v>384160</v>
      </c>
      <c r="BM14" s="21">
        <f t="shared" si="9"/>
        <v>537824</v>
      </c>
      <c r="BN14" s="21">
        <f>(BM14 * $E$6) + BM14</f>
        <v>752953.6</v>
      </c>
      <c r="BO14" s="21">
        <f t="shared" si="9"/>
        <v>1054135.04</v>
      </c>
      <c r="BP14" s="21">
        <f t="shared" si="9"/>
        <v>1475789.0560000001</v>
      </c>
      <c r="BQ14" s="21">
        <f t="shared" si="9"/>
        <v>2066104.6784000001</v>
      </c>
      <c r="BR14" s="21">
        <f t="shared" si="9"/>
        <v>2892546.5497600003</v>
      </c>
    </row>
    <row r="15" spans="1:71" ht="14.25" x14ac:dyDescent="0.45">
      <c r="B15" s="174"/>
      <c r="C15" s="174"/>
      <c r="D15" s="19" t="s">
        <v>49</v>
      </c>
      <c r="E15" s="25">
        <f>E14*21000000</f>
        <v>2940000000000</v>
      </c>
      <c r="F15" s="25">
        <f t="shared" ref="F15:N15" si="10">F14*21000000</f>
        <v>4116000000000</v>
      </c>
      <c r="G15" s="25">
        <f t="shared" si="10"/>
        <v>5762400000000</v>
      </c>
      <c r="H15" s="25">
        <f t="shared" si="10"/>
        <v>8067360000000</v>
      </c>
      <c r="I15" s="25">
        <f t="shared" si="10"/>
        <v>11294304000000</v>
      </c>
      <c r="J15" s="25">
        <f t="shared" si="10"/>
        <v>15812025600000</v>
      </c>
      <c r="K15" s="25">
        <f t="shared" si="10"/>
        <v>22136835840000</v>
      </c>
      <c r="L15" s="25">
        <f t="shared" si="10"/>
        <v>30991570176000.004</v>
      </c>
      <c r="M15" s="25">
        <f t="shared" si="10"/>
        <v>43388198246400</v>
      </c>
      <c r="N15" s="25">
        <f t="shared" si="10"/>
        <v>60743477544960.008</v>
      </c>
      <c r="P15" s="174"/>
      <c r="Q15" s="174"/>
      <c r="R15" s="19" t="s">
        <v>49</v>
      </c>
      <c r="S15" s="25">
        <f>S14*21000000</f>
        <v>2940000000000</v>
      </c>
      <c r="T15" s="25">
        <f t="shared" ref="T15:AB15" si="11">T14*21000000</f>
        <v>4116000000000</v>
      </c>
      <c r="U15" s="25">
        <f t="shared" si="11"/>
        <v>5762400000000</v>
      </c>
      <c r="V15" s="25">
        <f t="shared" si="11"/>
        <v>8067360000000</v>
      </c>
      <c r="W15" s="25">
        <f t="shared" si="11"/>
        <v>11294304000000</v>
      </c>
      <c r="X15" s="25">
        <f t="shared" si="11"/>
        <v>15812025600000</v>
      </c>
      <c r="Y15" s="25">
        <f t="shared" si="11"/>
        <v>22136835840000</v>
      </c>
      <c r="Z15" s="25">
        <f t="shared" si="11"/>
        <v>30991570176000.004</v>
      </c>
      <c r="AA15" s="25">
        <f t="shared" si="11"/>
        <v>43388198246400</v>
      </c>
      <c r="AB15" s="25">
        <f t="shared" si="11"/>
        <v>60743477544960.008</v>
      </c>
      <c r="AD15" s="174"/>
      <c r="AE15" s="174"/>
      <c r="AF15" s="19" t="s">
        <v>49</v>
      </c>
      <c r="AG15" s="25">
        <f>AG14*21000000</f>
        <v>2940000000000</v>
      </c>
      <c r="AH15" s="25">
        <f t="shared" ref="AH15:AP15" si="12">AH14*21000000</f>
        <v>4116000000000</v>
      </c>
      <c r="AI15" s="25">
        <f t="shared" si="12"/>
        <v>5762400000000</v>
      </c>
      <c r="AJ15" s="25">
        <f t="shared" si="12"/>
        <v>8067360000000</v>
      </c>
      <c r="AK15" s="25">
        <f t="shared" si="12"/>
        <v>11294304000000</v>
      </c>
      <c r="AL15" s="25">
        <f t="shared" si="12"/>
        <v>15812025600000</v>
      </c>
      <c r="AM15" s="25">
        <f t="shared" si="12"/>
        <v>22136835840000</v>
      </c>
      <c r="AN15" s="25">
        <f t="shared" si="12"/>
        <v>30991570176000.004</v>
      </c>
      <c r="AO15" s="25">
        <f t="shared" si="12"/>
        <v>43388198246400</v>
      </c>
      <c r="AP15" s="25">
        <f t="shared" si="12"/>
        <v>60743477544960.008</v>
      </c>
      <c r="AR15" s="174"/>
      <c r="AS15" s="174"/>
      <c r="AT15" s="19" t="s">
        <v>49</v>
      </c>
      <c r="AU15" s="25">
        <f>AU14*21000000</f>
        <v>2940000000000</v>
      </c>
      <c r="AV15" s="25">
        <f t="shared" ref="AV15:BD15" si="13">AV14*21000000</f>
        <v>4116000000000</v>
      </c>
      <c r="AW15" s="25">
        <f t="shared" si="13"/>
        <v>5762400000000</v>
      </c>
      <c r="AX15" s="25">
        <f t="shared" si="13"/>
        <v>8067360000000</v>
      </c>
      <c r="AY15" s="25">
        <f t="shared" si="13"/>
        <v>11294304000000</v>
      </c>
      <c r="AZ15" s="25">
        <f t="shared" si="13"/>
        <v>15812025600000</v>
      </c>
      <c r="BA15" s="25">
        <f t="shared" si="13"/>
        <v>22136835840000</v>
      </c>
      <c r="BB15" s="25">
        <f t="shared" si="13"/>
        <v>30991570176000.004</v>
      </c>
      <c r="BC15" s="25">
        <f t="shared" si="13"/>
        <v>43388198246400</v>
      </c>
      <c r="BD15" s="25">
        <f t="shared" si="13"/>
        <v>60743477544960.008</v>
      </c>
      <c r="BF15" s="174"/>
      <c r="BG15" s="174"/>
      <c r="BH15" s="19" t="s">
        <v>49</v>
      </c>
      <c r="BI15" s="25">
        <f>BI14*21000000</f>
        <v>2940000000000</v>
      </c>
      <c r="BJ15" s="25">
        <f t="shared" ref="BJ15:BR15" si="14">BJ14*21000000</f>
        <v>4116000000000</v>
      </c>
      <c r="BK15" s="25">
        <f t="shared" si="14"/>
        <v>5762400000000</v>
      </c>
      <c r="BL15" s="25">
        <f t="shared" si="14"/>
        <v>8067360000000</v>
      </c>
      <c r="BM15" s="25">
        <f t="shared" si="14"/>
        <v>11294304000000</v>
      </c>
      <c r="BN15" s="25">
        <f t="shared" si="14"/>
        <v>15812025600000</v>
      </c>
      <c r="BO15" s="25">
        <f t="shared" si="14"/>
        <v>22136835840000</v>
      </c>
      <c r="BP15" s="25">
        <f t="shared" si="14"/>
        <v>30991570176000.004</v>
      </c>
      <c r="BQ15" s="25">
        <f t="shared" si="14"/>
        <v>43388198246400</v>
      </c>
      <c r="BR15" s="25">
        <f t="shared" si="14"/>
        <v>60743477544960.008</v>
      </c>
    </row>
    <row r="16" spans="1:71" ht="14.25" x14ac:dyDescent="0.45">
      <c r="B16" s="172" t="s">
        <v>16</v>
      </c>
      <c r="C16" s="175" t="s">
        <v>32</v>
      </c>
      <c r="D16" s="19" t="s">
        <v>160</v>
      </c>
      <c r="E16" s="26">
        <f t="shared" ref="E16:N16" si="15">(E14-$E4)/E14</f>
        <v>0.2857142857142857</v>
      </c>
      <c r="F16" s="26">
        <f t="shared" si="15"/>
        <v>0.48979591836734693</v>
      </c>
      <c r="G16" s="26">
        <f t="shared" si="15"/>
        <v>0.63556851311953355</v>
      </c>
      <c r="H16" s="26">
        <f t="shared" si="15"/>
        <v>0.73969179508538108</v>
      </c>
      <c r="I16" s="26">
        <f t="shared" si="15"/>
        <v>0.81406556791812934</v>
      </c>
      <c r="J16" s="26">
        <f t="shared" si="15"/>
        <v>0.86718969137009239</v>
      </c>
      <c r="K16" s="26">
        <f t="shared" si="15"/>
        <v>0.90513549383578029</v>
      </c>
      <c r="L16" s="26">
        <f t="shared" si="15"/>
        <v>0.93223963845412883</v>
      </c>
      <c r="M16" s="26">
        <f t="shared" si="15"/>
        <v>0.95159974175294915</v>
      </c>
      <c r="N16" s="26">
        <f t="shared" si="15"/>
        <v>0.96542838696639222</v>
      </c>
      <c r="P16" s="172" t="s">
        <v>16</v>
      </c>
      <c r="Q16" s="175" t="s">
        <v>32</v>
      </c>
      <c r="R16" s="19" t="s">
        <v>160</v>
      </c>
      <c r="S16" s="26">
        <f t="shared" ref="S16:AB16" si="16">(S14-$E4)/S14</f>
        <v>0.2857142857142857</v>
      </c>
      <c r="T16" s="26">
        <f t="shared" si="16"/>
        <v>0.48979591836734693</v>
      </c>
      <c r="U16" s="26">
        <f t="shared" si="16"/>
        <v>0.63556851311953355</v>
      </c>
      <c r="V16" s="26">
        <f t="shared" si="16"/>
        <v>0.73969179508538108</v>
      </c>
      <c r="W16" s="26">
        <f t="shared" si="16"/>
        <v>0.81406556791812934</v>
      </c>
      <c r="X16" s="26">
        <f t="shared" si="16"/>
        <v>0.86718969137009239</v>
      </c>
      <c r="Y16" s="26">
        <f t="shared" si="16"/>
        <v>0.90513549383578029</v>
      </c>
      <c r="Z16" s="26">
        <f t="shared" si="16"/>
        <v>0.93223963845412883</v>
      </c>
      <c r="AA16" s="26">
        <f t="shared" si="16"/>
        <v>0.95159974175294915</v>
      </c>
      <c r="AB16" s="26">
        <f t="shared" si="16"/>
        <v>0.96542838696639222</v>
      </c>
      <c r="AD16" s="172" t="s">
        <v>16</v>
      </c>
      <c r="AE16" s="175" t="s">
        <v>32</v>
      </c>
      <c r="AF16" s="19" t="s">
        <v>160</v>
      </c>
      <c r="AG16" s="26">
        <f t="shared" ref="AG16:AP16" si="17">(AG14-$E4)/AG14</f>
        <v>0.2857142857142857</v>
      </c>
      <c r="AH16" s="26">
        <f t="shared" si="17"/>
        <v>0.48979591836734693</v>
      </c>
      <c r="AI16" s="26">
        <f t="shared" si="17"/>
        <v>0.63556851311953355</v>
      </c>
      <c r="AJ16" s="26">
        <f t="shared" si="17"/>
        <v>0.73969179508538108</v>
      </c>
      <c r="AK16" s="26">
        <f t="shared" si="17"/>
        <v>0.81406556791812934</v>
      </c>
      <c r="AL16" s="26">
        <f t="shared" si="17"/>
        <v>0.86718969137009239</v>
      </c>
      <c r="AM16" s="26">
        <f t="shared" si="17"/>
        <v>0.90513549383578029</v>
      </c>
      <c r="AN16" s="26">
        <f t="shared" si="17"/>
        <v>0.93223963845412883</v>
      </c>
      <c r="AO16" s="26">
        <f t="shared" si="17"/>
        <v>0.95159974175294915</v>
      </c>
      <c r="AP16" s="26">
        <f t="shared" si="17"/>
        <v>0.96542838696639222</v>
      </c>
      <c r="AR16" s="172" t="s">
        <v>16</v>
      </c>
      <c r="AS16" s="175" t="s">
        <v>32</v>
      </c>
      <c r="AT16" s="19" t="s">
        <v>160</v>
      </c>
      <c r="AU16" s="26">
        <f t="shared" ref="AU16:BD16" si="18">(AU14-$E4)/AU14</f>
        <v>0.2857142857142857</v>
      </c>
      <c r="AV16" s="26">
        <f t="shared" si="18"/>
        <v>0.48979591836734693</v>
      </c>
      <c r="AW16" s="26">
        <f t="shared" si="18"/>
        <v>0.63556851311953355</v>
      </c>
      <c r="AX16" s="26">
        <f t="shared" si="18"/>
        <v>0.73969179508538108</v>
      </c>
      <c r="AY16" s="26">
        <f t="shared" si="18"/>
        <v>0.81406556791812934</v>
      </c>
      <c r="AZ16" s="26">
        <f t="shared" si="18"/>
        <v>0.86718969137009239</v>
      </c>
      <c r="BA16" s="26">
        <f t="shared" si="18"/>
        <v>0.90513549383578029</v>
      </c>
      <c r="BB16" s="26">
        <f t="shared" si="18"/>
        <v>0.93223963845412883</v>
      </c>
      <c r="BC16" s="26">
        <f t="shared" si="18"/>
        <v>0.95159974175294915</v>
      </c>
      <c r="BD16" s="26">
        <f t="shared" si="18"/>
        <v>0.96542838696639222</v>
      </c>
      <c r="BF16" s="172" t="s">
        <v>16</v>
      </c>
      <c r="BG16" s="175" t="s">
        <v>32</v>
      </c>
      <c r="BH16" s="19" t="s">
        <v>160</v>
      </c>
      <c r="BI16" s="26">
        <f t="shared" ref="BI16:BR16" si="19">(BI14-$E4)/BI14</f>
        <v>0.2857142857142857</v>
      </c>
      <c r="BJ16" s="26">
        <f t="shared" si="19"/>
        <v>0.48979591836734693</v>
      </c>
      <c r="BK16" s="26">
        <f t="shared" si="19"/>
        <v>0.63556851311953355</v>
      </c>
      <c r="BL16" s="26">
        <f t="shared" si="19"/>
        <v>0.73969179508538108</v>
      </c>
      <c r="BM16" s="26">
        <f t="shared" si="19"/>
        <v>0.81406556791812934</v>
      </c>
      <c r="BN16" s="26">
        <f t="shared" si="19"/>
        <v>0.86718969137009239</v>
      </c>
      <c r="BO16" s="26">
        <f t="shared" si="19"/>
        <v>0.90513549383578029</v>
      </c>
      <c r="BP16" s="26">
        <f t="shared" si="19"/>
        <v>0.93223963845412883</v>
      </c>
      <c r="BQ16" s="26">
        <f t="shared" si="19"/>
        <v>0.95159974175294915</v>
      </c>
      <c r="BR16" s="26">
        <f t="shared" si="19"/>
        <v>0.96542838696639222</v>
      </c>
    </row>
    <row r="17" spans="1:71" ht="14.25" x14ac:dyDescent="0.45">
      <c r="B17" s="173"/>
      <c r="C17" s="176"/>
      <c r="D17" s="19" t="s">
        <v>159</v>
      </c>
      <c r="E17" s="26">
        <f>1-E16</f>
        <v>0.7142857142857143</v>
      </c>
      <c r="F17" s="26">
        <f t="shared" ref="F17:N17" si="20">1-F16</f>
        <v>0.51020408163265307</v>
      </c>
      <c r="G17" s="26">
        <f t="shared" si="20"/>
        <v>0.36443148688046645</v>
      </c>
      <c r="H17" s="26">
        <f t="shared" si="20"/>
        <v>0.26030820491461892</v>
      </c>
      <c r="I17" s="26">
        <f t="shared" si="20"/>
        <v>0.18593443208187066</v>
      </c>
      <c r="J17" s="26">
        <f t="shared" si="20"/>
        <v>0.13281030862990761</v>
      </c>
      <c r="K17" s="26">
        <f t="shared" si="20"/>
        <v>9.4864506164219708E-2</v>
      </c>
      <c r="L17" s="26">
        <f t="shared" si="20"/>
        <v>6.7760361545871173E-2</v>
      </c>
      <c r="M17" s="26">
        <f t="shared" si="20"/>
        <v>4.8400258247050854E-2</v>
      </c>
      <c r="N17" s="26">
        <f t="shared" si="20"/>
        <v>3.4571613033607784E-2</v>
      </c>
      <c r="P17" s="173"/>
      <c r="Q17" s="176"/>
      <c r="R17" s="19" t="s">
        <v>159</v>
      </c>
      <c r="S17" s="26">
        <f>1-S16</f>
        <v>0.7142857142857143</v>
      </c>
      <c r="T17" s="26">
        <f t="shared" ref="T17:AB17" si="21">1-T16</f>
        <v>0.51020408163265307</v>
      </c>
      <c r="U17" s="26">
        <f t="shared" si="21"/>
        <v>0.36443148688046645</v>
      </c>
      <c r="V17" s="26">
        <f t="shared" si="21"/>
        <v>0.26030820491461892</v>
      </c>
      <c r="W17" s="26">
        <f t="shared" si="21"/>
        <v>0.18593443208187066</v>
      </c>
      <c r="X17" s="26">
        <f t="shared" si="21"/>
        <v>0.13281030862990761</v>
      </c>
      <c r="Y17" s="26">
        <f t="shared" si="21"/>
        <v>9.4864506164219708E-2</v>
      </c>
      <c r="Z17" s="26">
        <f t="shared" si="21"/>
        <v>6.7760361545871173E-2</v>
      </c>
      <c r="AA17" s="26">
        <f t="shared" si="21"/>
        <v>4.8400258247050854E-2</v>
      </c>
      <c r="AB17" s="26">
        <f t="shared" si="21"/>
        <v>3.4571613033607784E-2</v>
      </c>
      <c r="AD17" s="173"/>
      <c r="AE17" s="176"/>
      <c r="AF17" s="19" t="s">
        <v>159</v>
      </c>
      <c r="AG17" s="26">
        <f>1-AG16</f>
        <v>0.7142857142857143</v>
      </c>
      <c r="AH17" s="26">
        <f t="shared" ref="AH17:AP17" si="22">1-AH16</f>
        <v>0.51020408163265307</v>
      </c>
      <c r="AI17" s="26">
        <f t="shared" si="22"/>
        <v>0.36443148688046645</v>
      </c>
      <c r="AJ17" s="26">
        <f t="shared" si="22"/>
        <v>0.26030820491461892</v>
      </c>
      <c r="AK17" s="26">
        <f t="shared" si="22"/>
        <v>0.18593443208187066</v>
      </c>
      <c r="AL17" s="26">
        <f t="shared" si="22"/>
        <v>0.13281030862990761</v>
      </c>
      <c r="AM17" s="26">
        <f t="shared" si="22"/>
        <v>9.4864506164219708E-2</v>
      </c>
      <c r="AN17" s="26">
        <f t="shared" si="22"/>
        <v>6.7760361545871173E-2</v>
      </c>
      <c r="AO17" s="26">
        <f t="shared" si="22"/>
        <v>4.8400258247050854E-2</v>
      </c>
      <c r="AP17" s="26">
        <f t="shared" si="22"/>
        <v>3.4571613033607784E-2</v>
      </c>
      <c r="AR17" s="173"/>
      <c r="AS17" s="176"/>
      <c r="AT17" s="19" t="s">
        <v>159</v>
      </c>
      <c r="AU17" s="26">
        <f>1-AU16</f>
        <v>0.7142857142857143</v>
      </c>
      <c r="AV17" s="26">
        <f t="shared" ref="AV17:BD17" si="23">1-AV16</f>
        <v>0.51020408163265307</v>
      </c>
      <c r="AW17" s="26">
        <f t="shared" si="23"/>
        <v>0.36443148688046645</v>
      </c>
      <c r="AX17" s="26">
        <f t="shared" si="23"/>
        <v>0.26030820491461892</v>
      </c>
      <c r="AY17" s="26">
        <f t="shared" si="23"/>
        <v>0.18593443208187066</v>
      </c>
      <c r="AZ17" s="26">
        <f t="shared" si="23"/>
        <v>0.13281030862990761</v>
      </c>
      <c r="BA17" s="26">
        <f t="shared" si="23"/>
        <v>9.4864506164219708E-2</v>
      </c>
      <c r="BB17" s="26">
        <f t="shared" si="23"/>
        <v>6.7760361545871173E-2</v>
      </c>
      <c r="BC17" s="26">
        <f t="shared" si="23"/>
        <v>4.8400258247050854E-2</v>
      </c>
      <c r="BD17" s="26">
        <f t="shared" si="23"/>
        <v>3.4571613033607784E-2</v>
      </c>
      <c r="BF17" s="173"/>
      <c r="BG17" s="176"/>
      <c r="BH17" s="19" t="s">
        <v>159</v>
      </c>
      <c r="BI17" s="26">
        <f>1-BI16</f>
        <v>0.7142857142857143</v>
      </c>
      <c r="BJ17" s="26">
        <f t="shared" ref="BJ17:BR17" si="24">1-BJ16</f>
        <v>0.51020408163265307</v>
      </c>
      <c r="BK17" s="26">
        <f t="shared" si="24"/>
        <v>0.36443148688046645</v>
      </c>
      <c r="BL17" s="26">
        <f t="shared" si="24"/>
        <v>0.26030820491461892</v>
      </c>
      <c r="BM17" s="26">
        <f t="shared" si="24"/>
        <v>0.18593443208187066</v>
      </c>
      <c r="BN17" s="26">
        <f t="shared" si="24"/>
        <v>0.13281030862990761</v>
      </c>
      <c r="BO17" s="26">
        <f t="shared" si="24"/>
        <v>9.4864506164219708E-2</v>
      </c>
      <c r="BP17" s="26">
        <f t="shared" si="24"/>
        <v>6.7760361545871173E-2</v>
      </c>
      <c r="BQ17" s="26">
        <f t="shared" si="24"/>
        <v>4.8400258247050854E-2</v>
      </c>
      <c r="BR17" s="26">
        <f t="shared" si="24"/>
        <v>3.4571613033607784E-2</v>
      </c>
    </row>
    <row r="18" spans="1:71" ht="14.25" x14ac:dyDescent="0.45">
      <c r="B18" s="173"/>
      <c r="C18" s="176"/>
      <c r="D18" s="19" t="s">
        <v>158</v>
      </c>
      <c r="E18" s="80">
        <f>E16</f>
        <v>0.2857142857142857</v>
      </c>
      <c r="F18" s="80">
        <f t="shared" ref="F18:N18" si="25">F16-E16</f>
        <v>0.20408163265306123</v>
      </c>
      <c r="G18" s="80">
        <f>G16-F16</f>
        <v>0.14577259475218662</v>
      </c>
      <c r="H18" s="80">
        <f t="shared" si="25"/>
        <v>0.10412328196584753</v>
      </c>
      <c r="I18" s="80">
        <f t="shared" si="25"/>
        <v>7.4373772832748264E-2</v>
      </c>
      <c r="J18" s="80">
        <f>J16-I16</f>
        <v>5.3124123451963046E-2</v>
      </c>
      <c r="K18" s="80">
        <f t="shared" si="25"/>
        <v>3.7945802465687906E-2</v>
      </c>
      <c r="L18" s="80">
        <f t="shared" si="25"/>
        <v>2.7104144618348536E-2</v>
      </c>
      <c r="M18" s="80">
        <f t="shared" si="25"/>
        <v>1.9360103298820319E-2</v>
      </c>
      <c r="N18" s="80">
        <f t="shared" si="25"/>
        <v>1.3828645213443069E-2</v>
      </c>
      <c r="P18" s="173"/>
      <c r="Q18" s="176"/>
      <c r="R18" s="19" t="s">
        <v>158</v>
      </c>
      <c r="S18" s="80">
        <f>S16</f>
        <v>0.2857142857142857</v>
      </c>
      <c r="T18" s="80">
        <f t="shared" ref="T18:AB18" si="26">T16-S16</f>
        <v>0.20408163265306123</v>
      </c>
      <c r="U18" s="80">
        <f>U16-T16</f>
        <v>0.14577259475218662</v>
      </c>
      <c r="V18" s="80">
        <f t="shared" si="26"/>
        <v>0.10412328196584753</v>
      </c>
      <c r="W18" s="80">
        <f t="shared" si="26"/>
        <v>7.4373772832748264E-2</v>
      </c>
      <c r="X18" s="80">
        <f>X16-W16</f>
        <v>5.3124123451963046E-2</v>
      </c>
      <c r="Y18" s="80">
        <f t="shared" si="26"/>
        <v>3.7945802465687906E-2</v>
      </c>
      <c r="Z18" s="80">
        <f t="shared" si="26"/>
        <v>2.7104144618348536E-2</v>
      </c>
      <c r="AA18" s="80">
        <f t="shared" si="26"/>
        <v>1.9360103298820319E-2</v>
      </c>
      <c r="AB18" s="80">
        <f t="shared" si="26"/>
        <v>1.3828645213443069E-2</v>
      </c>
      <c r="AD18" s="173"/>
      <c r="AE18" s="176"/>
      <c r="AF18" s="19" t="s">
        <v>158</v>
      </c>
      <c r="AG18" s="80">
        <f>AG16</f>
        <v>0.2857142857142857</v>
      </c>
      <c r="AH18" s="80">
        <f t="shared" ref="AH18:AP18" si="27">AH16-AG16</f>
        <v>0.20408163265306123</v>
      </c>
      <c r="AI18" s="80">
        <f>AI16-AH16</f>
        <v>0.14577259475218662</v>
      </c>
      <c r="AJ18" s="80">
        <f t="shared" si="27"/>
        <v>0.10412328196584753</v>
      </c>
      <c r="AK18" s="80">
        <f t="shared" si="27"/>
        <v>7.4373772832748264E-2</v>
      </c>
      <c r="AL18" s="80">
        <f>AL16-AK16</f>
        <v>5.3124123451963046E-2</v>
      </c>
      <c r="AM18" s="80">
        <f t="shared" si="27"/>
        <v>3.7945802465687906E-2</v>
      </c>
      <c r="AN18" s="80">
        <f t="shared" si="27"/>
        <v>2.7104144618348536E-2</v>
      </c>
      <c r="AO18" s="80">
        <f t="shared" si="27"/>
        <v>1.9360103298820319E-2</v>
      </c>
      <c r="AP18" s="80">
        <f t="shared" si="27"/>
        <v>1.3828645213443069E-2</v>
      </c>
      <c r="AR18" s="173"/>
      <c r="AS18" s="176"/>
      <c r="AT18" s="19" t="s">
        <v>158</v>
      </c>
      <c r="AU18" s="80">
        <f>AU16</f>
        <v>0.2857142857142857</v>
      </c>
      <c r="AV18" s="80">
        <f t="shared" ref="AV18:BD18" si="28">AV16-AU16</f>
        <v>0.20408163265306123</v>
      </c>
      <c r="AW18" s="80">
        <f>AW16-AV16</f>
        <v>0.14577259475218662</v>
      </c>
      <c r="AX18" s="80">
        <f t="shared" si="28"/>
        <v>0.10412328196584753</v>
      </c>
      <c r="AY18" s="80">
        <f t="shared" si="28"/>
        <v>7.4373772832748264E-2</v>
      </c>
      <c r="AZ18" s="80">
        <f>AZ16-AY16</f>
        <v>5.3124123451963046E-2</v>
      </c>
      <c r="BA18" s="80">
        <f t="shared" si="28"/>
        <v>3.7945802465687906E-2</v>
      </c>
      <c r="BB18" s="80">
        <f t="shared" si="28"/>
        <v>2.7104144618348536E-2</v>
      </c>
      <c r="BC18" s="80">
        <f t="shared" si="28"/>
        <v>1.9360103298820319E-2</v>
      </c>
      <c r="BD18" s="80">
        <f t="shared" si="28"/>
        <v>1.3828645213443069E-2</v>
      </c>
      <c r="BF18" s="173"/>
      <c r="BG18" s="176"/>
      <c r="BH18" s="19" t="s">
        <v>158</v>
      </c>
      <c r="BI18" s="80">
        <f>BI16</f>
        <v>0.2857142857142857</v>
      </c>
      <c r="BJ18" s="80">
        <f t="shared" ref="BJ18:BR18" si="29">BJ16-BI16</f>
        <v>0.20408163265306123</v>
      </c>
      <c r="BK18" s="80">
        <f>BK16-BJ16</f>
        <v>0.14577259475218662</v>
      </c>
      <c r="BL18" s="80">
        <f t="shared" si="29"/>
        <v>0.10412328196584753</v>
      </c>
      <c r="BM18" s="80">
        <f t="shared" si="29"/>
        <v>7.4373772832748264E-2</v>
      </c>
      <c r="BN18" s="80">
        <f>BN16-BM16</f>
        <v>5.3124123451963046E-2</v>
      </c>
      <c r="BO18" s="80">
        <f t="shared" si="29"/>
        <v>3.7945802465687906E-2</v>
      </c>
      <c r="BP18" s="80">
        <f t="shared" si="29"/>
        <v>2.7104144618348536E-2</v>
      </c>
      <c r="BQ18" s="80">
        <f t="shared" si="29"/>
        <v>1.9360103298820319E-2</v>
      </c>
      <c r="BR18" s="80">
        <f t="shared" si="29"/>
        <v>1.3828645213443069E-2</v>
      </c>
    </row>
    <row r="19" spans="1:71" ht="14.25" x14ac:dyDescent="0.45">
      <c r="B19" s="173"/>
      <c r="C19" s="176"/>
      <c r="D19" s="19" t="s">
        <v>157</v>
      </c>
      <c r="E19" s="80"/>
      <c r="F19" s="80"/>
      <c r="G19" s="80"/>
      <c r="H19" s="80"/>
      <c r="I19" s="80">
        <f>AVERAGE(E18:I18)</f>
        <v>0.16281311358362588</v>
      </c>
      <c r="J19" s="26"/>
      <c r="K19" s="26"/>
      <c r="L19" s="26"/>
      <c r="M19" s="26"/>
      <c r="N19" s="80">
        <f>AVERAGE(E18:N18)</f>
        <v>9.6542838696639224E-2</v>
      </c>
      <c r="P19" s="173"/>
      <c r="Q19" s="176"/>
      <c r="R19" s="19" t="s">
        <v>157</v>
      </c>
      <c r="S19" s="80"/>
      <c r="T19" s="80"/>
      <c r="U19" s="80"/>
      <c r="V19" s="80"/>
      <c r="W19" s="80">
        <f>AVERAGE(S18:W18)</f>
        <v>0.16281311358362588</v>
      </c>
      <c r="X19" s="26"/>
      <c r="Y19" s="26"/>
      <c r="Z19" s="26"/>
      <c r="AA19" s="26"/>
      <c r="AB19" s="80">
        <f>AVERAGE(S18:AB18)</f>
        <v>9.6542838696639224E-2</v>
      </c>
      <c r="AD19" s="173"/>
      <c r="AE19" s="176"/>
      <c r="AF19" s="19" t="s">
        <v>157</v>
      </c>
      <c r="AG19" s="80"/>
      <c r="AH19" s="80"/>
      <c r="AI19" s="80"/>
      <c r="AJ19" s="80"/>
      <c r="AK19" s="80">
        <f>AVERAGE(AG18:AK18)</f>
        <v>0.16281311358362588</v>
      </c>
      <c r="AL19" s="26"/>
      <c r="AM19" s="26"/>
      <c r="AN19" s="26"/>
      <c r="AO19" s="26"/>
      <c r="AP19" s="80">
        <f>AVERAGE(AG18:AP18)</f>
        <v>9.6542838696639224E-2</v>
      </c>
      <c r="AR19" s="173"/>
      <c r="AS19" s="176"/>
      <c r="AT19" s="19" t="s">
        <v>157</v>
      </c>
      <c r="AU19" s="80"/>
      <c r="AV19" s="80"/>
      <c r="AW19" s="80"/>
      <c r="AX19" s="80"/>
      <c r="AY19" s="80">
        <f>AVERAGE(AU18:AY18)</f>
        <v>0.16281311358362588</v>
      </c>
      <c r="AZ19" s="26"/>
      <c r="BA19" s="26"/>
      <c r="BB19" s="26"/>
      <c r="BC19" s="26"/>
      <c r="BD19" s="80">
        <f>AVERAGE(AU18:BD18)</f>
        <v>9.6542838696639224E-2</v>
      </c>
      <c r="BF19" s="173"/>
      <c r="BG19" s="176"/>
      <c r="BH19" s="19" t="s">
        <v>157</v>
      </c>
      <c r="BI19" s="80"/>
      <c r="BJ19" s="80"/>
      <c r="BK19" s="80"/>
      <c r="BL19" s="80"/>
      <c r="BM19" s="80">
        <f>AVERAGE(BI18:BM18)</f>
        <v>0.16281311358362588</v>
      </c>
      <c r="BN19" s="26"/>
      <c r="BO19" s="26"/>
      <c r="BP19" s="26"/>
      <c r="BQ19" s="26"/>
      <c r="BR19" s="80">
        <f>AVERAGE(BI18:BR18)</f>
        <v>9.6542838696639224E-2</v>
      </c>
    </row>
    <row r="20" spans="1:71" ht="14.25" x14ac:dyDescent="0.45">
      <c r="B20" s="173"/>
      <c r="C20" s="176"/>
      <c r="D20" s="19" t="s">
        <v>155</v>
      </c>
      <c r="E20" s="80">
        <f>$E$10*E18</f>
        <v>0</v>
      </c>
      <c r="F20" s="80">
        <f t="shared" ref="F20:N20" si="30">$E$10*F18</f>
        <v>0</v>
      </c>
      <c r="G20" s="80">
        <f t="shared" si="30"/>
        <v>0</v>
      </c>
      <c r="H20" s="80">
        <f t="shared" si="30"/>
        <v>0</v>
      </c>
      <c r="I20" s="80">
        <f t="shared" si="30"/>
        <v>0</v>
      </c>
      <c r="J20" s="80">
        <f t="shared" si="30"/>
        <v>0</v>
      </c>
      <c r="K20" s="80">
        <f t="shared" si="30"/>
        <v>0</v>
      </c>
      <c r="L20" s="80">
        <f t="shared" si="30"/>
        <v>0</v>
      </c>
      <c r="M20" s="80">
        <f t="shared" si="30"/>
        <v>0</v>
      </c>
      <c r="N20" s="80">
        <f t="shared" si="30"/>
        <v>0</v>
      </c>
      <c r="P20" s="173"/>
      <c r="Q20" s="176"/>
      <c r="R20" s="19" t="s">
        <v>155</v>
      </c>
      <c r="S20" s="80">
        <f>$E$10*S18</f>
        <v>0</v>
      </c>
      <c r="T20" s="80">
        <f t="shared" ref="T20:AB20" si="31">$E$10*T18</f>
        <v>0</v>
      </c>
      <c r="U20" s="80">
        <f t="shared" si="31"/>
        <v>0</v>
      </c>
      <c r="V20" s="80">
        <f t="shared" si="31"/>
        <v>0</v>
      </c>
      <c r="W20" s="80">
        <f t="shared" si="31"/>
        <v>0</v>
      </c>
      <c r="X20" s="80">
        <f t="shared" si="31"/>
        <v>0</v>
      </c>
      <c r="Y20" s="80">
        <f t="shared" si="31"/>
        <v>0</v>
      </c>
      <c r="Z20" s="80">
        <f t="shared" si="31"/>
        <v>0</v>
      </c>
      <c r="AA20" s="80">
        <f t="shared" si="31"/>
        <v>0</v>
      </c>
      <c r="AB20" s="80">
        <f t="shared" si="31"/>
        <v>0</v>
      </c>
      <c r="AD20" s="173"/>
      <c r="AE20" s="176"/>
      <c r="AF20" s="19" t="s">
        <v>155</v>
      </c>
      <c r="AG20" s="80">
        <f>$E$10*AG18</f>
        <v>0</v>
      </c>
      <c r="AH20" s="80">
        <f t="shared" ref="AH20:AP20" si="32">$E$10*AH18</f>
        <v>0</v>
      </c>
      <c r="AI20" s="80">
        <f t="shared" si="32"/>
        <v>0</v>
      </c>
      <c r="AJ20" s="80">
        <f t="shared" si="32"/>
        <v>0</v>
      </c>
      <c r="AK20" s="80">
        <f t="shared" si="32"/>
        <v>0</v>
      </c>
      <c r="AL20" s="80">
        <f t="shared" si="32"/>
        <v>0</v>
      </c>
      <c r="AM20" s="80">
        <f t="shared" si="32"/>
        <v>0</v>
      </c>
      <c r="AN20" s="80">
        <f t="shared" si="32"/>
        <v>0</v>
      </c>
      <c r="AO20" s="80">
        <f t="shared" si="32"/>
        <v>0</v>
      </c>
      <c r="AP20" s="80">
        <f t="shared" si="32"/>
        <v>0</v>
      </c>
      <c r="AR20" s="173"/>
      <c r="AS20" s="176"/>
      <c r="AT20" s="19" t="s">
        <v>155</v>
      </c>
      <c r="AU20" s="80">
        <f>$E$10*AU18</f>
        <v>0</v>
      </c>
      <c r="AV20" s="80">
        <f t="shared" ref="AV20:BD20" si="33">$E$10*AV18</f>
        <v>0</v>
      </c>
      <c r="AW20" s="80">
        <f t="shared" si="33"/>
        <v>0</v>
      </c>
      <c r="AX20" s="80">
        <f t="shared" si="33"/>
        <v>0</v>
      </c>
      <c r="AY20" s="80">
        <f t="shared" si="33"/>
        <v>0</v>
      </c>
      <c r="AZ20" s="80">
        <f t="shared" si="33"/>
        <v>0</v>
      </c>
      <c r="BA20" s="80">
        <f t="shared" si="33"/>
        <v>0</v>
      </c>
      <c r="BB20" s="80">
        <f t="shared" si="33"/>
        <v>0</v>
      </c>
      <c r="BC20" s="80">
        <f t="shared" si="33"/>
        <v>0</v>
      </c>
      <c r="BD20" s="80">
        <f t="shared" si="33"/>
        <v>0</v>
      </c>
      <c r="BF20" s="173"/>
      <c r="BG20" s="176"/>
      <c r="BH20" s="19" t="s">
        <v>155</v>
      </c>
      <c r="BI20" s="80">
        <f>$E$10*BI18</f>
        <v>0</v>
      </c>
      <c r="BJ20" s="80">
        <f t="shared" ref="BJ20:BR20" si="34">$E$10*BJ18</f>
        <v>0</v>
      </c>
      <c r="BK20" s="80">
        <f t="shared" si="34"/>
        <v>0</v>
      </c>
      <c r="BL20" s="80">
        <f t="shared" si="34"/>
        <v>0</v>
      </c>
      <c r="BM20" s="80">
        <f t="shared" si="34"/>
        <v>0</v>
      </c>
      <c r="BN20" s="80">
        <f t="shared" si="34"/>
        <v>0</v>
      </c>
      <c r="BO20" s="80">
        <f t="shared" si="34"/>
        <v>0</v>
      </c>
      <c r="BP20" s="80">
        <f t="shared" si="34"/>
        <v>0</v>
      </c>
      <c r="BQ20" s="80">
        <f t="shared" si="34"/>
        <v>0</v>
      </c>
      <c r="BR20" s="80">
        <f t="shared" si="34"/>
        <v>0</v>
      </c>
    </row>
    <row r="21" spans="1:71" ht="14.25" x14ac:dyDescent="0.45">
      <c r="B21" s="173"/>
      <c r="C21" s="176"/>
      <c r="D21" s="19" t="s">
        <v>156</v>
      </c>
      <c r="E21" s="80"/>
      <c r="F21" s="80"/>
      <c r="G21" s="80"/>
      <c r="H21" s="80"/>
      <c r="I21" s="80">
        <f>AVERAGE(E20:I20)</f>
        <v>0</v>
      </c>
      <c r="J21" s="26"/>
      <c r="K21" s="26"/>
      <c r="L21" s="26"/>
      <c r="M21" s="26"/>
      <c r="N21" s="80">
        <f>AVERAGE(E20:N20)</f>
        <v>0</v>
      </c>
      <c r="P21" s="173"/>
      <c r="Q21" s="176"/>
      <c r="R21" s="19" t="s">
        <v>156</v>
      </c>
      <c r="S21" s="80"/>
      <c r="T21" s="80"/>
      <c r="U21" s="80"/>
      <c r="V21" s="80"/>
      <c r="W21" s="80">
        <f>AVERAGE(S20:W20)</f>
        <v>0</v>
      </c>
      <c r="X21" s="26"/>
      <c r="Y21" s="26"/>
      <c r="Z21" s="26"/>
      <c r="AA21" s="26"/>
      <c r="AB21" s="80">
        <f>AVERAGE(S20:AB20)</f>
        <v>0</v>
      </c>
      <c r="AD21" s="173"/>
      <c r="AE21" s="176"/>
      <c r="AF21" s="19" t="s">
        <v>156</v>
      </c>
      <c r="AG21" s="80"/>
      <c r="AH21" s="80"/>
      <c r="AI21" s="80"/>
      <c r="AJ21" s="80"/>
      <c r="AK21" s="80">
        <f>AVERAGE(AG20:AK20)</f>
        <v>0</v>
      </c>
      <c r="AL21" s="26"/>
      <c r="AM21" s="26"/>
      <c r="AN21" s="26"/>
      <c r="AO21" s="26"/>
      <c r="AP21" s="80">
        <f>AVERAGE(AG20:AP20)</f>
        <v>0</v>
      </c>
      <c r="AR21" s="173"/>
      <c r="AS21" s="176"/>
      <c r="AT21" s="19" t="s">
        <v>156</v>
      </c>
      <c r="AU21" s="80"/>
      <c r="AV21" s="80"/>
      <c r="AW21" s="80"/>
      <c r="AX21" s="80"/>
      <c r="AY21" s="80">
        <f>AVERAGE(AU20:AY20)</f>
        <v>0</v>
      </c>
      <c r="AZ21" s="26"/>
      <c r="BA21" s="26"/>
      <c r="BB21" s="26"/>
      <c r="BC21" s="26"/>
      <c r="BD21" s="80">
        <f>AVERAGE(AU20:BD20)</f>
        <v>0</v>
      </c>
      <c r="BF21" s="173"/>
      <c r="BG21" s="176"/>
      <c r="BH21" s="19" t="s">
        <v>156</v>
      </c>
      <c r="BI21" s="80"/>
      <c r="BJ21" s="80"/>
      <c r="BK21" s="80"/>
      <c r="BL21" s="80"/>
      <c r="BM21" s="80">
        <f>AVERAGE(BI20:BM20)</f>
        <v>0</v>
      </c>
      <c r="BN21" s="26"/>
      <c r="BO21" s="26"/>
      <c r="BP21" s="26"/>
      <c r="BQ21" s="26"/>
      <c r="BR21" s="80">
        <f>AVERAGE(BI20:BR20)</f>
        <v>0</v>
      </c>
    </row>
    <row r="22" spans="1:71" ht="14.25" x14ac:dyDescent="0.45">
      <c r="B22" s="173"/>
      <c r="C22" s="176"/>
      <c r="D22" s="15" t="s">
        <v>61</v>
      </c>
      <c r="E22" s="17">
        <f>E18+E20</f>
        <v>0.2857142857142857</v>
      </c>
      <c r="F22" s="17">
        <f t="shared" ref="F22:N22" si="35">F18+F20</f>
        <v>0.20408163265306123</v>
      </c>
      <c r="G22" s="17">
        <f t="shared" si="35"/>
        <v>0.14577259475218662</v>
      </c>
      <c r="H22" s="17">
        <f t="shared" si="35"/>
        <v>0.10412328196584753</v>
      </c>
      <c r="I22" s="17">
        <f t="shared" si="35"/>
        <v>7.4373772832748264E-2</v>
      </c>
      <c r="J22" s="17">
        <f t="shared" si="35"/>
        <v>5.3124123451963046E-2</v>
      </c>
      <c r="K22" s="17">
        <f t="shared" si="35"/>
        <v>3.7945802465687906E-2</v>
      </c>
      <c r="L22" s="17">
        <f t="shared" si="35"/>
        <v>2.7104144618348536E-2</v>
      </c>
      <c r="M22" s="17">
        <f t="shared" si="35"/>
        <v>1.9360103298820319E-2</v>
      </c>
      <c r="N22" s="17">
        <f t="shared" si="35"/>
        <v>1.3828645213443069E-2</v>
      </c>
      <c r="P22" s="173"/>
      <c r="Q22" s="176"/>
      <c r="R22" s="15" t="s">
        <v>61</v>
      </c>
      <c r="S22" s="17">
        <f>S18+S20</f>
        <v>0.2857142857142857</v>
      </c>
      <c r="T22" s="17">
        <f t="shared" ref="T22:AB22" si="36">T18+T20</f>
        <v>0.20408163265306123</v>
      </c>
      <c r="U22" s="17">
        <f t="shared" si="36"/>
        <v>0.14577259475218662</v>
      </c>
      <c r="V22" s="17">
        <f t="shared" si="36"/>
        <v>0.10412328196584753</v>
      </c>
      <c r="W22" s="17">
        <f t="shared" si="36"/>
        <v>7.4373772832748264E-2</v>
      </c>
      <c r="X22" s="17">
        <f t="shared" si="36"/>
        <v>5.3124123451963046E-2</v>
      </c>
      <c r="Y22" s="17">
        <f t="shared" si="36"/>
        <v>3.7945802465687906E-2</v>
      </c>
      <c r="Z22" s="17">
        <f t="shared" si="36"/>
        <v>2.7104144618348536E-2</v>
      </c>
      <c r="AA22" s="17">
        <f t="shared" si="36"/>
        <v>1.9360103298820319E-2</v>
      </c>
      <c r="AB22" s="17">
        <f t="shared" si="36"/>
        <v>1.3828645213443069E-2</v>
      </c>
      <c r="AD22" s="173"/>
      <c r="AE22" s="176"/>
      <c r="AF22" s="15" t="s">
        <v>61</v>
      </c>
      <c r="AG22" s="17">
        <f>AG18+AG20</f>
        <v>0.2857142857142857</v>
      </c>
      <c r="AH22" s="17">
        <f t="shared" ref="AH22:AP22" si="37">AH18+AH20</f>
        <v>0.20408163265306123</v>
      </c>
      <c r="AI22" s="17">
        <f t="shared" si="37"/>
        <v>0.14577259475218662</v>
      </c>
      <c r="AJ22" s="17">
        <f t="shared" si="37"/>
        <v>0.10412328196584753</v>
      </c>
      <c r="AK22" s="17">
        <f t="shared" si="37"/>
        <v>7.4373772832748264E-2</v>
      </c>
      <c r="AL22" s="17">
        <f t="shared" si="37"/>
        <v>5.3124123451963046E-2</v>
      </c>
      <c r="AM22" s="17">
        <f t="shared" si="37"/>
        <v>3.7945802465687906E-2</v>
      </c>
      <c r="AN22" s="17">
        <f t="shared" si="37"/>
        <v>2.7104144618348536E-2</v>
      </c>
      <c r="AO22" s="17">
        <f t="shared" si="37"/>
        <v>1.9360103298820319E-2</v>
      </c>
      <c r="AP22" s="17">
        <f t="shared" si="37"/>
        <v>1.3828645213443069E-2</v>
      </c>
      <c r="AR22" s="173"/>
      <c r="AS22" s="176"/>
      <c r="AT22" s="15" t="s">
        <v>61</v>
      </c>
      <c r="AU22" s="17">
        <f>AU18+AU20</f>
        <v>0.2857142857142857</v>
      </c>
      <c r="AV22" s="17">
        <f t="shared" ref="AV22:BD22" si="38">AV18+AV20</f>
        <v>0.20408163265306123</v>
      </c>
      <c r="AW22" s="17">
        <f t="shared" si="38"/>
        <v>0.14577259475218662</v>
      </c>
      <c r="AX22" s="17">
        <f t="shared" si="38"/>
        <v>0.10412328196584753</v>
      </c>
      <c r="AY22" s="17">
        <f t="shared" si="38"/>
        <v>7.4373772832748264E-2</v>
      </c>
      <c r="AZ22" s="17">
        <f t="shared" si="38"/>
        <v>5.3124123451963046E-2</v>
      </c>
      <c r="BA22" s="17">
        <f t="shared" si="38"/>
        <v>3.7945802465687906E-2</v>
      </c>
      <c r="BB22" s="17">
        <f t="shared" si="38"/>
        <v>2.7104144618348536E-2</v>
      </c>
      <c r="BC22" s="17">
        <f t="shared" si="38"/>
        <v>1.9360103298820319E-2</v>
      </c>
      <c r="BD22" s="17">
        <f t="shared" si="38"/>
        <v>1.3828645213443069E-2</v>
      </c>
      <c r="BF22" s="173"/>
      <c r="BG22" s="176"/>
      <c r="BH22" s="15" t="s">
        <v>61</v>
      </c>
      <c r="BI22" s="17">
        <f>BI18+BI20</f>
        <v>0.2857142857142857</v>
      </c>
      <c r="BJ22" s="17">
        <f t="shared" ref="BJ22:BR22" si="39">BJ18+BJ20</f>
        <v>0.20408163265306123</v>
      </c>
      <c r="BK22" s="17">
        <f t="shared" si="39"/>
        <v>0.14577259475218662</v>
      </c>
      <c r="BL22" s="17">
        <f t="shared" si="39"/>
        <v>0.10412328196584753</v>
      </c>
      <c r="BM22" s="17">
        <f t="shared" si="39"/>
        <v>7.4373772832748264E-2</v>
      </c>
      <c r="BN22" s="17">
        <f t="shared" si="39"/>
        <v>5.3124123451963046E-2</v>
      </c>
      <c r="BO22" s="17">
        <f t="shared" si="39"/>
        <v>3.7945802465687906E-2</v>
      </c>
      <c r="BP22" s="17">
        <f t="shared" si="39"/>
        <v>2.7104144618348536E-2</v>
      </c>
      <c r="BQ22" s="17">
        <f t="shared" si="39"/>
        <v>1.9360103298820319E-2</v>
      </c>
      <c r="BR22" s="17">
        <f t="shared" si="39"/>
        <v>1.3828645213443069E-2</v>
      </c>
    </row>
    <row r="23" spans="1:71" ht="14.25" x14ac:dyDescent="0.45">
      <c r="B23" s="174"/>
      <c r="C23" s="177"/>
      <c r="D23" s="15" t="s">
        <v>62</v>
      </c>
      <c r="E23" s="17"/>
      <c r="F23" s="17"/>
      <c r="G23" s="17"/>
      <c r="H23" s="17"/>
      <c r="I23" s="17">
        <f>AVERAGE(E22:I22)</f>
        <v>0.16281311358362588</v>
      </c>
      <c r="J23" s="16"/>
      <c r="K23" s="16"/>
      <c r="L23" s="16"/>
      <c r="M23" s="16"/>
      <c r="N23" s="17">
        <f>AVERAGE(E22:N22)</f>
        <v>9.6542838696639224E-2</v>
      </c>
      <c r="P23" s="174"/>
      <c r="Q23" s="177"/>
      <c r="R23" s="15" t="s">
        <v>62</v>
      </c>
      <c r="S23" s="17"/>
      <c r="T23" s="17"/>
      <c r="U23" s="17"/>
      <c r="V23" s="17"/>
      <c r="W23" s="17">
        <f>AVERAGE(S22:W22)</f>
        <v>0.16281311358362588</v>
      </c>
      <c r="X23" s="16"/>
      <c r="Y23" s="16"/>
      <c r="Z23" s="16"/>
      <c r="AA23" s="16"/>
      <c r="AB23" s="17">
        <f>AVERAGE(S22:AB22)</f>
        <v>9.6542838696639224E-2</v>
      </c>
      <c r="AD23" s="174"/>
      <c r="AE23" s="177"/>
      <c r="AF23" s="15" t="s">
        <v>62</v>
      </c>
      <c r="AG23" s="17"/>
      <c r="AH23" s="17"/>
      <c r="AI23" s="17"/>
      <c r="AJ23" s="17"/>
      <c r="AK23" s="17">
        <f>AVERAGE(AG22:AK22)</f>
        <v>0.16281311358362588</v>
      </c>
      <c r="AL23" s="16"/>
      <c r="AM23" s="16"/>
      <c r="AN23" s="16"/>
      <c r="AO23" s="16"/>
      <c r="AP23" s="17">
        <f>AVERAGE(AG22:AP22)</f>
        <v>9.6542838696639224E-2</v>
      </c>
      <c r="AR23" s="174"/>
      <c r="AS23" s="177"/>
      <c r="AT23" s="15" t="s">
        <v>62</v>
      </c>
      <c r="AU23" s="17"/>
      <c r="AV23" s="17"/>
      <c r="AW23" s="17"/>
      <c r="AX23" s="17"/>
      <c r="AY23" s="17">
        <f>AVERAGE(AU22:AY22)</f>
        <v>0.16281311358362588</v>
      </c>
      <c r="AZ23" s="16"/>
      <c r="BA23" s="16"/>
      <c r="BB23" s="16"/>
      <c r="BC23" s="16"/>
      <c r="BD23" s="17">
        <f>AVERAGE(AU22:BD22)</f>
        <v>9.6542838696639224E-2</v>
      </c>
      <c r="BF23" s="174"/>
      <c r="BG23" s="177"/>
      <c r="BH23" s="15" t="s">
        <v>62</v>
      </c>
      <c r="BI23" s="17"/>
      <c r="BJ23" s="17"/>
      <c r="BK23" s="17"/>
      <c r="BL23" s="17"/>
      <c r="BM23" s="17">
        <f>AVERAGE(BI22:BM22)</f>
        <v>0.16281311358362588</v>
      </c>
      <c r="BN23" s="16"/>
      <c r="BO23" s="16"/>
      <c r="BP23" s="16"/>
      <c r="BQ23" s="16"/>
      <c r="BR23" s="17">
        <f>AVERAGE(BI22:BR22)</f>
        <v>9.6542838696639224E-2</v>
      </c>
    </row>
    <row r="24" spans="1:71" ht="14.25" x14ac:dyDescent="0.45">
      <c r="B24" s="172" t="s">
        <v>17</v>
      </c>
      <c r="C24" s="175" t="s">
        <v>32</v>
      </c>
      <c r="D24" s="15" t="s">
        <v>43</v>
      </c>
      <c r="E24" s="17">
        <f>((1+$E$10)*$E$5)+($E$5*E17)</f>
        <v>1.7142857142857144E-2</v>
      </c>
      <c r="F24" s="17">
        <f t="shared" ref="F24:N24" si="40">((1+$E$10)*$E$5)+($E$5*F17)</f>
        <v>1.5102040816326531E-2</v>
      </c>
      <c r="G24" s="17">
        <f t="shared" si="40"/>
        <v>1.3644314868804665E-2</v>
      </c>
      <c r="H24" s="17">
        <f t="shared" si="40"/>
        <v>1.2603082049146189E-2</v>
      </c>
      <c r="I24" s="17">
        <f t="shared" si="40"/>
        <v>1.1859344320818707E-2</v>
      </c>
      <c r="J24" s="17">
        <f t="shared" si="40"/>
        <v>1.1328103086299076E-2</v>
      </c>
      <c r="K24" s="17">
        <f t="shared" si="40"/>
        <v>1.0948645061642198E-2</v>
      </c>
      <c r="L24" s="17">
        <f t="shared" si="40"/>
        <v>1.0677603615458713E-2</v>
      </c>
      <c r="M24" s="17">
        <f t="shared" si="40"/>
        <v>1.0484002582470509E-2</v>
      </c>
      <c r="N24" s="17">
        <f t="shared" si="40"/>
        <v>1.0345716130336078E-2</v>
      </c>
      <c r="P24" s="172" t="s">
        <v>17</v>
      </c>
      <c r="Q24" s="175" t="s">
        <v>32</v>
      </c>
      <c r="R24" s="15" t="s">
        <v>43</v>
      </c>
      <c r="S24" s="17">
        <f>((1+$E$10)*$E$5)+($E$5*S17)</f>
        <v>1.7142857142857144E-2</v>
      </c>
      <c r="T24" s="17">
        <f t="shared" ref="T24:AB24" si="41">((1+$E$10)*$E$5)+($E$5*T17)</f>
        <v>1.5102040816326531E-2</v>
      </c>
      <c r="U24" s="17">
        <f t="shared" si="41"/>
        <v>1.3644314868804665E-2</v>
      </c>
      <c r="V24" s="17">
        <f t="shared" si="41"/>
        <v>1.2603082049146189E-2</v>
      </c>
      <c r="W24" s="17">
        <f t="shared" si="41"/>
        <v>1.1859344320818707E-2</v>
      </c>
      <c r="X24" s="17">
        <f t="shared" si="41"/>
        <v>1.1328103086299076E-2</v>
      </c>
      <c r="Y24" s="17">
        <f t="shared" si="41"/>
        <v>1.0948645061642198E-2</v>
      </c>
      <c r="Z24" s="17">
        <f t="shared" si="41"/>
        <v>1.0677603615458713E-2</v>
      </c>
      <c r="AA24" s="17">
        <f t="shared" si="41"/>
        <v>1.0484002582470509E-2</v>
      </c>
      <c r="AB24" s="17">
        <f t="shared" si="41"/>
        <v>1.0345716130336078E-2</v>
      </c>
      <c r="AD24" s="172" t="s">
        <v>17</v>
      </c>
      <c r="AE24" s="175" t="s">
        <v>32</v>
      </c>
      <c r="AF24" s="15" t="s">
        <v>43</v>
      </c>
      <c r="AG24" s="17">
        <f>((1+$E$10)*$E$5)+($E$5*AG17)</f>
        <v>1.7142857142857144E-2</v>
      </c>
      <c r="AH24" s="17">
        <f t="shared" ref="AH24:AP24" si="42">((1+$E$10)*$E$5)+($E$5*AH17)</f>
        <v>1.5102040816326531E-2</v>
      </c>
      <c r="AI24" s="17">
        <f t="shared" si="42"/>
        <v>1.3644314868804665E-2</v>
      </c>
      <c r="AJ24" s="17">
        <f t="shared" si="42"/>
        <v>1.2603082049146189E-2</v>
      </c>
      <c r="AK24" s="17">
        <f t="shared" si="42"/>
        <v>1.1859344320818707E-2</v>
      </c>
      <c r="AL24" s="17">
        <f t="shared" si="42"/>
        <v>1.1328103086299076E-2</v>
      </c>
      <c r="AM24" s="17">
        <f t="shared" si="42"/>
        <v>1.0948645061642198E-2</v>
      </c>
      <c r="AN24" s="17">
        <f t="shared" si="42"/>
        <v>1.0677603615458713E-2</v>
      </c>
      <c r="AO24" s="17">
        <f t="shared" si="42"/>
        <v>1.0484002582470509E-2</v>
      </c>
      <c r="AP24" s="17">
        <f t="shared" si="42"/>
        <v>1.0345716130336078E-2</v>
      </c>
      <c r="AR24" s="172" t="s">
        <v>17</v>
      </c>
      <c r="AS24" s="175" t="s">
        <v>32</v>
      </c>
      <c r="AT24" s="15" t="s">
        <v>43</v>
      </c>
      <c r="AU24" s="17">
        <f>((1+$E$10)*$E$5)+($E$5*AU17)</f>
        <v>1.7142857142857144E-2</v>
      </c>
      <c r="AV24" s="17">
        <f t="shared" ref="AV24:BD24" si="43">((1+$E$10)*$E$5)+($E$5*AV17)</f>
        <v>1.5102040816326531E-2</v>
      </c>
      <c r="AW24" s="17">
        <f t="shared" si="43"/>
        <v>1.3644314868804665E-2</v>
      </c>
      <c r="AX24" s="17">
        <f t="shared" si="43"/>
        <v>1.2603082049146189E-2</v>
      </c>
      <c r="AY24" s="17">
        <f t="shared" si="43"/>
        <v>1.1859344320818707E-2</v>
      </c>
      <c r="AZ24" s="17">
        <f t="shared" si="43"/>
        <v>1.1328103086299076E-2</v>
      </c>
      <c r="BA24" s="17">
        <f t="shared" si="43"/>
        <v>1.0948645061642198E-2</v>
      </c>
      <c r="BB24" s="17">
        <f t="shared" si="43"/>
        <v>1.0677603615458713E-2</v>
      </c>
      <c r="BC24" s="17">
        <f t="shared" si="43"/>
        <v>1.0484002582470509E-2</v>
      </c>
      <c r="BD24" s="17">
        <f t="shared" si="43"/>
        <v>1.0345716130336078E-2</v>
      </c>
      <c r="BF24" s="172" t="s">
        <v>17</v>
      </c>
      <c r="BG24" s="175" t="s">
        <v>32</v>
      </c>
      <c r="BH24" s="15" t="s">
        <v>43</v>
      </c>
      <c r="BI24" s="17">
        <f>((1+$E$10)*$E$5)+($E$5*BI17)</f>
        <v>1.7142857142857144E-2</v>
      </c>
      <c r="BJ24" s="17">
        <f t="shared" ref="BJ24:BR24" si="44">((1+$E$10)*$E$5)+($E$5*BJ17)</f>
        <v>1.5102040816326531E-2</v>
      </c>
      <c r="BK24" s="17">
        <f t="shared" si="44"/>
        <v>1.3644314868804665E-2</v>
      </c>
      <c r="BL24" s="17">
        <f t="shared" si="44"/>
        <v>1.2603082049146189E-2</v>
      </c>
      <c r="BM24" s="17">
        <f t="shared" si="44"/>
        <v>1.1859344320818707E-2</v>
      </c>
      <c r="BN24" s="17">
        <f t="shared" si="44"/>
        <v>1.1328103086299076E-2</v>
      </c>
      <c r="BO24" s="17">
        <f t="shared" si="44"/>
        <v>1.0948645061642198E-2</v>
      </c>
      <c r="BP24" s="17">
        <f t="shared" si="44"/>
        <v>1.0677603615458713E-2</v>
      </c>
      <c r="BQ24" s="17">
        <f t="shared" si="44"/>
        <v>1.0484002582470509E-2</v>
      </c>
      <c r="BR24" s="17">
        <f t="shared" si="44"/>
        <v>1.0345716130336078E-2</v>
      </c>
    </row>
    <row r="25" spans="1:71" ht="14.25" x14ac:dyDescent="0.45">
      <c r="B25" s="173"/>
      <c r="C25" s="176"/>
      <c r="D25" s="15" t="s">
        <v>44</v>
      </c>
      <c r="E25" s="17"/>
      <c r="F25" s="17"/>
      <c r="G25" s="17"/>
      <c r="H25" s="17"/>
      <c r="I25" s="17">
        <f>AVERAGE(E24:I24)</f>
        <v>1.4070327839590646E-2</v>
      </c>
      <c r="J25" s="16"/>
      <c r="K25" s="16"/>
      <c r="L25" s="16"/>
      <c r="M25" s="16"/>
      <c r="N25" s="17">
        <f>AVERAGE(E24:N24)</f>
        <v>1.2413570967415979E-2</v>
      </c>
      <c r="P25" s="173"/>
      <c r="Q25" s="176"/>
      <c r="R25" s="15" t="s">
        <v>44</v>
      </c>
      <c r="S25" s="17"/>
      <c r="T25" s="17"/>
      <c r="U25" s="17"/>
      <c r="V25" s="17"/>
      <c r="W25" s="17">
        <f>AVERAGE(S24:W24)</f>
        <v>1.4070327839590646E-2</v>
      </c>
      <c r="X25" s="16"/>
      <c r="Y25" s="16"/>
      <c r="Z25" s="16"/>
      <c r="AA25" s="16"/>
      <c r="AB25" s="17">
        <f>AVERAGE(S24:AB24)</f>
        <v>1.2413570967415979E-2</v>
      </c>
      <c r="AD25" s="173"/>
      <c r="AE25" s="176"/>
      <c r="AF25" s="15" t="s">
        <v>44</v>
      </c>
      <c r="AG25" s="17"/>
      <c r="AH25" s="17"/>
      <c r="AI25" s="17"/>
      <c r="AJ25" s="17"/>
      <c r="AK25" s="17">
        <f>AVERAGE(AG24:AK24)</f>
        <v>1.4070327839590646E-2</v>
      </c>
      <c r="AL25" s="16"/>
      <c r="AM25" s="16"/>
      <c r="AN25" s="16"/>
      <c r="AO25" s="16"/>
      <c r="AP25" s="17">
        <f>AVERAGE(AG24:AP24)</f>
        <v>1.2413570967415979E-2</v>
      </c>
      <c r="AR25" s="173"/>
      <c r="AS25" s="176"/>
      <c r="AT25" s="15" t="s">
        <v>44</v>
      </c>
      <c r="AU25" s="17"/>
      <c r="AV25" s="17"/>
      <c r="AW25" s="17"/>
      <c r="AX25" s="17"/>
      <c r="AY25" s="17">
        <f>AVERAGE(AU24:AY24)</f>
        <v>1.4070327839590646E-2</v>
      </c>
      <c r="AZ25" s="16"/>
      <c r="BA25" s="16"/>
      <c r="BB25" s="16"/>
      <c r="BC25" s="16"/>
      <c r="BD25" s="17">
        <f>AVERAGE(AU24:BD24)</f>
        <v>1.2413570967415979E-2</v>
      </c>
      <c r="BF25" s="173"/>
      <c r="BG25" s="176"/>
      <c r="BH25" s="15" t="s">
        <v>44</v>
      </c>
      <c r="BI25" s="17"/>
      <c r="BJ25" s="17"/>
      <c r="BK25" s="17"/>
      <c r="BL25" s="17"/>
      <c r="BM25" s="17">
        <f>AVERAGE(BI24:BM24)</f>
        <v>1.4070327839590646E-2</v>
      </c>
      <c r="BN25" s="16"/>
      <c r="BO25" s="16"/>
      <c r="BP25" s="16"/>
      <c r="BQ25" s="16"/>
      <c r="BR25" s="17">
        <f>AVERAGE(BI24:BR24)</f>
        <v>1.2413570967415979E-2</v>
      </c>
    </row>
    <row r="26" spans="1:71" ht="14.25" x14ac:dyDescent="0.45">
      <c r="B26" s="173"/>
      <c r="C26" s="176"/>
      <c r="D26" s="19" t="s">
        <v>42</v>
      </c>
      <c r="E26" s="80">
        <f>E24</f>
        <v>1.7142857142857144E-2</v>
      </c>
      <c r="F26" s="80">
        <f t="shared" ref="F26:N26" si="45">E26+F24</f>
        <v>3.2244897959183672E-2</v>
      </c>
      <c r="G26" s="80">
        <f>F26+G24</f>
        <v>4.5889212827988336E-2</v>
      </c>
      <c r="H26" s="80">
        <f t="shared" si="45"/>
        <v>5.8492294877134525E-2</v>
      </c>
      <c r="I26" s="80">
        <f t="shared" si="45"/>
        <v>7.0351639197953231E-2</v>
      </c>
      <c r="J26" s="80">
        <f>I26+J24</f>
        <v>8.1679742284252302E-2</v>
      </c>
      <c r="K26" s="80">
        <f t="shared" si="45"/>
        <v>9.26283873458945E-2</v>
      </c>
      <c r="L26" s="80">
        <f t="shared" si="45"/>
        <v>0.10330599096135321</v>
      </c>
      <c r="M26" s="80">
        <f t="shared" si="45"/>
        <v>0.11378999354382371</v>
      </c>
      <c r="N26" s="80">
        <f t="shared" si="45"/>
        <v>0.12413570967415979</v>
      </c>
      <c r="P26" s="173"/>
      <c r="Q26" s="176"/>
      <c r="R26" s="19" t="s">
        <v>42</v>
      </c>
      <c r="S26" s="80">
        <f>S24</f>
        <v>1.7142857142857144E-2</v>
      </c>
      <c r="T26" s="80">
        <f t="shared" ref="T26:AB26" si="46">S26+T24</f>
        <v>3.2244897959183672E-2</v>
      </c>
      <c r="U26" s="80">
        <f>T26+U24</f>
        <v>4.5889212827988336E-2</v>
      </c>
      <c r="V26" s="80">
        <f t="shared" si="46"/>
        <v>5.8492294877134525E-2</v>
      </c>
      <c r="W26" s="80">
        <f t="shared" si="46"/>
        <v>7.0351639197953231E-2</v>
      </c>
      <c r="X26" s="80">
        <f>W26+X24</f>
        <v>8.1679742284252302E-2</v>
      </c>
      <c r="Y26" s="80">
        <f t="shared" si="46"/>
        <v>9.26283873458945E-2</v>
      </c>
      <c r="Z26" s="80">
        <f t="shared" si="46"/>
        <v>0.10330599096135321</v>
      </c>
      <c r="AA26" s="80">
        <f t="shared" si="46"/>
        <v>0.11378999354382371</v>
      </c>
      <c r="AB26" s="80">
        <f t="shared" si="46"/>
        <v>0.12413570967415979</v>
      </c>
      <c r="AD26" s="173"/>
      <c r="AE26" s="176"/>
      <c r="AF26" s="19" t="s">
        <v>42</v>
      </c>
      <c r="AG26" s="80">
        <f>AG24</f>
        <v>1.7142857142857144E-2</v>
      </c>
      <c r="AH26" s="80">
        <f t="shared" ref="AH26:AP26" si="47">AG26+AH24</f>
        <v>3.2244897959183672E-2</v>
      </c>
      <c r="AI26" s="80">
        <f>AH26+AI24</f>
        <v>4.5889212827988336E-2</v>
      </c>
      <c r="AJ26" s="80">
        <f t="shared" si="47"/>
        <v>5.8492294877134525E-2</v>
      </c>
      <c r="AK26" s="80">
        <f t="shared" si="47"/>
        <v>7.0351639197953231E-2</v>
      </c>
      <c r="AL26" s="80">
        <f>AK26+AL24</f>
        <v>8.1679742284252302E-2</v>
      </c>
      <c r="AM26" s="80">
        <f t="shared" si="47"/>
        <v>9.26283873458945E-2</v>
      </c>
      <c r="AN26" s="80">
        <f t="shared" si="47"/>
        <v>0.10330599096135321</v>
      </c>
      <c r="AO26" s="80">
        <f t="shared" si="47"/>
        <v>0.11378999354382371</v>
      </c>
      <c r="AP26" s="80">
        <f t="shared" si="47"/>
        <v>0.12413570967415979</v>
      </c>
      <c r="AR26" s="173"/>
      <c r="AS26" s="176"/>
      <c r="AT26" s="19" t="s">
        <v>42</v>
      </c>
      <c r="AU26" s="80">
        <f>AU24</f>
        <v>1.7142857142857144E-2</v>
      </c>
      <c r="AV26" s="80">
        <f t="shared" ref="AV26:BD26" si="48">AU26+AV24</f>
        <v>3.2244897959183672E-2</v>
      </c>
      <c r="AW26" s="80">
        <f>AV26+AW24</f>
        <v>4.5889212827988336E-2</v>
      </c>
      <c r="AX26" s="80">
        <f t="shared" si="48"/>
        <v>5.8492294877134525E-2</v>
      </c>
      <c r="AY26" s="80">
        <f t="shared" si="48"/>
        <v>7.0351639197953231E-2</v>
      </c>
      <c r="AZ26" s="80">
        <f>AY26+AZ24</f>
        <v>8.1679742284252302E-2</v>
      </c>
      <c r="BA26" s="80">
        <f t="shared" si="48"/>
        <v>9.26283873458945E-2</v>
      </c>
      <c r="BB26" s="80">
        <f t="shared" si="48"/>
        <v>0.10330599096135321</v>
      </c>
      <c r="BC26" s="80">
        <f t="shared" si="48"/>
        <v>0.11378999354382371</v>
      </c>
      <c r="BD26" s="80">
        <f t="shared" si="48"/>
        <v>0.12413570967415979</v>
      </c>
      <c r="BF26" s="173"/>
      <c r="BG26" s="176"/>
      <c r="BH26" s="19" t="s">
        <v>42</v>
      </c>
      <c r="BI26" s="80">
        <f>BI24</f>
        <v>1.7142857142857144E-2</v>
      </c>
      <c r="BJ26" s="80">
        <f t="shared" ref="BJ26:BR26" si="49">BI26+BJ24</f>
        <v>3.2244897959183672E-2</v>
      </c>
      <c r="BK26" s="80">
        <f>BJ26+BK24</f>
        <v>4.5889212827988336E-2</v>
      </c>
      <c r="BL26" s="80">
        <f t="shared" si="49"/>
        <v>5.8492294877134525E-2</v>
      </c>
      <c r="BM26" s="80">
        <f t="shared" si="49"/>
        <v>7.0351639197953231E-2</v>
      </c>
      <c r="BN26" s="80">
        <f>BM26+BN24</f>
        <v>8.1679742284252302E-2</v>
      </c>
      <c r="BO26" s="80">
        <f t="shared" si="49"/>
        <v>9.26283873458945E-2</v>
      </c>
      <c r="BP26" s="80">
        <f t="shared" si="49"/>
        <v>0.10330599096135321</v>
      </c>
      <c r="BQ26" s="80">
        <f t="shared" si="49"/>
        <v>0.11378999354382371</v>
      </c>
      <c r="BR26" s="80">
        <f t="shared" si="49"/>
        <v>0.12413570967415979</v>
      </c>
    </row>
    <row r="27" spans="1:71" ht="14.25" x14ac:dyDescent="0.45">
      <c r="B27" s="173"/>
      <c r="C27" s="176"/>
      <c r="D27" s="19" t="s">
        <v>83</v>
      </c>
      <c r="E27" s="80">
        <f t="shared" ref="E27:N27" si="50">((1+$E$10)*$E$5)+$E$5</f>
        <v>0.02</v>
      </c>
      <c r="F27" s="80">
        <f t="shared" si="50"/>
        <v>0.02</v>
      </c>
      <c r="G27" s="80">
        <f t="shared" si="50"/>
        <v>0.02</v>
      </c>
      <c r="H27" s="80">
        <f t="shared" si="50"/>
        <v>0.02</v>
      </c>
      <c r="I27" s="80">
        <f t="shared" si="50"/>
        <v>0.02</v>
      </c>
      <c r="J27" s="80">
        <f t="shared" si="50"/>
        <v>0.02</v>
      </c>
      <c r="K27" s="80">
        <f t="shared" si="50"/>
        <v>0.02</v>
      </c>
      <c r="L27" s="80">
        <f t="shared" si="50"/>
        <v>0.02</v>
      </c>
      <c r="M27" s="80">
        <f t="shared" si="50"/>
        <v>0.02</v>
      </c>
      <c r="N27" s="80">
        <f t="shared" si="50"/>
        <v>0.02</v>
      </c>
      <c r="P27" s="173"/>
      <c r="Q27" s="176"/>
      <c r="R27" s="19" t="s">
        <v>83</v>
      </c>
      <c r="S27" s="80">
        <f t="shared" ref="S27:AB27" si="51">((1+$E$10)*$E$5)+$E$5</f>
        <v>0.02</v>
      </c>
      <c r="T27" s="80">
        <f t="shared" si="51"/>
        <v>0.02</v>
      </c>
      <c r="U27" s="80">
        <f t="shared" si="51"/>
        <v>0.02</v>
      </c>
      <c r="V27" s="80">
        <f t="shared" si="51"/>
        <v>0.02</v>
      </c>
      <c r="W27" s="80">
        <f t="shared" si="51"/>
        <v>0.02</v>
      </c>
      <c r="X27" s="80">
        <f t="shared" si="51"/>
        <v>0.02</v>
      </c>
      <c r="Y27" s="80">
        <f t="shared" si="51"/>
        <v>0.02</v>
      </c>
      <c r="Z27" s="80">
        <f t="shared" si="51"/>
        <v>0.02</v>
      </c>
      <c r="AA27" s="80">
        <f t="shared" si="51"/>
        <v>0.02</v>
      </c>
      <c r="AB27" s="80">
        <f t="shared" si="51"/>
        <v>0.02</v>
      </c>
      <c r="AD27" s="173"/>
      <c r="AE27" s="176"/>
      <c r="AF27" s="19" t="s">
        <v>83</v>
      </c>
      <c r="AG27" s="80">
        <f t="shared" ref="AG27:AP27" si="52">((1+$E$10)*$E$5)+$E$5</f>
        <v>0.02</v>
      </c>
      <c r="AH27" s="80">
        <f t="shared" si="52"/>
        <v>0.02</v>
      </c>
      <c r="AI27" s="80">
        <f t="shared" si="52"/>
        <v>0.02</v>
      </c>
      <c r="AJ27" s="80">
        <f t="shared" si="52"/>
        <v>0.02</v>
      </c>
      <c r="AK27" s="80">
        <f t="shared" si="52"/>
        <v>0.02</v>
      </c>
      <c r="AL27" s="80">
        <f t="shared" si="52"/>
        <v>0.02</v>
      </c>
      <c r="AM27" s="80">
        <f t="shared" si="52"/>
        <v>0.02</v>
      </c>
      <c r="AN27" s="80">
        <f t="shared" si="52"/>
        <v>0.02</v>
      </c>
      <c r="AO27" s="80">
        <f t="shared" si="52"/>
        <v>0.02</v>
      </c>
      <c r="AP27" s="80">
        <f t="shared" si="52"/>
        <v>0.02</v>
      </c>
      <c r="AR27" s="173"/>
      <c r="AS27" s="176"/>
      <c r="AT27" s="19" t="s">
        <v>83</v>
      </c>
      <c r="AU27" s="80">
        <f t="shared" ref="AU27:BD27" si="53">((1+$E$10)*$E$5)+$E$5</f>
        <v>0.02</v>
      </c>
      <c r="AV27" s="80">
        <f t="shared" si="53"/>
        <v>0.02</v>
      </c>
      <c r="AW27" s="80">
        <f t="shared" si="53"/>
        <v>0.02</v>
      </c>
      <c r="AX27" s="80">
        <f t="shared" si="53"/>
        <v>0.02</v>
      </c>
      <c r="AY27" s="80">
        <f t="shared" si="53"/>
        <v>0.02</v>
      </c>
      <c r="AZ27" s="80">
        <f t="shared" si="53"/>
        <v>0.02</v>
      </c>
      <c r="BA27" s="80">
        <f t="shared" si="53"/>
        <v>0.02</v>
      </c>
      <c r="BB27" s="80">
        <f t="shared" si="53"/>
        <v>0.02</v>
      </c>
      <c r="BC27" s="80">
        <f t="shared" si="53"/>
        <v>0.02</v>
      </c>
      <c r="BD27" s="80">
        <f t="shared" si="53"/>
        <v>0.02</v>
      </c>
      <c r="BF27" s="173"/>
      <c r="BG27" s="176"/>
      <c r="BH27" s="19" t="s">
        <v>83</v>
      </c>
      <c r="BI27" s="80">
        <f t="shared" ref="BI27:BR27" si="54">((1+$E$10)*$E$5)+$E$5</f>
        <v>0.02</v>
      </c>
      <c r="BJ27" s="80">
        <f t="shared" si="54"/>
        <v>0.02</v>
      </c>
      <c r="BK27" s="80">
        <f t="shared" si="54"/>
        <v>0.02</v>
      </c>
      <c r="BL27" s="80">
        <f t="shared" si="54"/>
        <v>0.02</v>
      </c>
      <c r="BM27" s="80">
        <f t="shared" si="54"/>
        <v>0.02</v>
      </c>
      <c r="BN27" s="80">
        <f t="shared" si="54"/>
        <v>0.02</v>
      </c>
      <c r="BO27" s="80">
        <f t="shared" si="54"/>
        <v>0.02</v>
      </c>
      <c r="BP27" s="80">
        <f t="shared" si="54"/>
        <v>0.02</v>
      </c>
      <c r="BQ27" s="80">
        <f t="shared" si="54"/>
        <v>0.02</v>
      </c>
      <c r="BR27" s="80">
        <f t="shared" si="54"/>
        <v>0.02</v>
      </c>
      <c r="BS27" s="11"/>
    </row>
    <row r="28" spans="1:71" ht="14.25" x14ac:dyDescent="0.45">
      <c r="B28" s="174"/>
      <c r="C28" s="177"/>
      <c r="D28" s="19" t="s">
        <v>84</v>
      </c>
      <c r="E28" s="80">
        <f>E27</f>
        <v>0.02</v>
      </c>
      <c r="F28" s="80">
        <f>E28+F27</f>
        <v>0.04</v>
      </c>
      <c r="G28" s="80">
        <f>F28+G27</f>
        <v>0.06</v>
      </c>
      <c r="H28" s="80">
        <f t="shared" ref="H28:N28" si="55">G28+H27</f>
        <v>0.08</v>
      </c>
      <c r="I28" s="80">
        <f t="shared" si="55"/>
        <v>0.1</v>
      </c>
      <c r="J28" s="80">
        <f>I28+J27</f>
        <v>0.12000000000000001</v>
      </c>
      <c r="K28" s="80">
        <f t="shared" si="55"/>
        <v>0.14000000000000001</v>
      </c>
      <c r="L28" s="80">
        <f t="shared" si="55"/>
        <v>0.16</v>
      </c>
      <c r="M28" s="80">
        <f t="shared" si="55"/>
        <v>0.18</v>
      </c>
      <c r="N28" s="80">
        <f t="shared" si="55"/>
        <v>0.19999999999999998</v>
      </c>
      <c r="P28" s="174"/>
      <c r="Q28" s="177"/>
      <c r="R28" s="19" t="s">
        <v>84</v>
      </c>
      <c r="S28" s="80">
        <f>S27</f>
        <v>0.02</v>
      </c>
      <c r="T28" s="80">
        <f>S28+T27</f>
        <v>0.04</v>
      </c>
      <c r="U28" s="80">
        <f>T28+U27</f>
        <v>0.06</v>
      </c>
      <c r="V28" s="80">
        <f t="shared" ref="V28:AB28" si="56">U28+V27</f>
        <v>0.08</v>
      </c>
      <c r="W28" s="80">
        <f t="shared" si="56"/>
        <v>0.1</v>
      </c>
      <c r="X28" s="80">
        <f>W28+X27</f>
        <v>0.12000000000000001</v>
      </c>
      <c r="Y28" s="80">
        <f t="shared" si="56"/>
        <v>0.14000000000000001</v>
      </c>
      <c r="Z28" s="80">
        <f t="shared" si="56"/>
        <v>0.16</v>
      </c>
      <c r="AA28" s="80">
        <f t="shared" si="56"/>
        <v>0.18</v>
      </c>
      <c r="AB28" s="80">
        <f t="shared" si="56"/>
        <v>0.19999999999999998</v>
      </c>
      <c r="AD28" s="174"/>
      <c r="AE28" s="177"/>
      <c r="AF28" s="19" t="s">
        <v>84</v>
      </c>
      <c r="AG28" s="80">
        <f>AG27</f>
        <v>0.02</v>
      </c>
      <c r="AH28" s="80">
        <f>AG28+AH27</f>
        <v>0.04</v>
      </c>
      <c r="AI28" s="80">
        <f>AH28+AI27</f>
        <v>0.06</v>
      </c>
      <c r="AJ28" s="80">
        <f t="shared" ref="AJ28:AP28" si="57">AI28+AJ27</f>
        <v>0.08</v>
      </c>
      <c r="AK28" s="80">
        <f t="shared" si="57"/>
        <v>0.1</v>
      </c>
      <c r="AL28" s="80">
        <f>AK28+AL27</f>
        <v>0.12000000000000001</v>
      </c>
      <c r="AM28" s="80">
        <f t="shared" si="57"/>
        <v>0.14000000000000001</v>
      </c>
      <c r="AN28" s="80">
        <f t="shared" si="57"/>
        <v>0.16</v>
      </c>
      <c r="AO28" s="80">
        <f t="shared" si="57"/>
        <v>0.18</v>
      </c>
      <c r="AP28" s="80">
        <f t="shared" si="57"/>
        <v>0.19999999999999998</v>
      </c>
      <c r="AR28" s="174"/>
      <c r="AS28" s="177"/>
      <c r="AT28" s="19" t="s">
        <v>84</v>
      </c>
      <c r="AU28" s="80">
        <f>AU27</f>
        <v>0.02</v>
      </c>
      <c r="AV28" s="80">
        <f>AU28+AV27</f>
        <v>0.04</v>
      </c>
      <c r="AW28" s="80">
        <f>AV28+AW27</f>
        <v>0.06</v>
      </c>
      <c r="AX28" s="80">
        <f t="shared" ref="AX28:BD28" si="58">AW28+AX27</f>
        <v>0.08</v>
      </c>
      <c r="AY28" s="80">
        <f t="shared" si="58"/>
        <v>0.1</v>
      </c>
      <c r="AZ28" s="80">
        <f>AY28+AZ27</f>
        <v>0.12000000000000001</v>
      </c>
      <c r="BA28" s="80">
        <f t="shared" si="58"/>
        <v>0.14000000000000001</v>
      </c>
      <c r="BB28" s="80">
        <f t="shared" si="58"/>
        <v>0.16</v>
      </c>
      <c r="BC28" s="80">
        <f t="shared" si="58"/>
        <v>0.18</v>
      </c>
      <c r="BD28" s="80">
        <f t="shared" si="58"/>
        <v>0.19999999999999998</v>
      </c>
      <c r="BF28" s="174"/>
      <c r="BG28" s="177"/>
      <c r="BH28" s="19" t="s">
        <v>84</v>
      </c>
      <c r="BI28" s="80">
        <f>BI27</f>
        <v>0.02</v>
      </c>
      <c r="BJ28" s="80">
        <f>BI28+BJ27</f>
        <v>0.04</v>
      </c>
      <c r="BK28" s="80">
        <f>BJ28+BK27</f>
        <v>0.06</v>
      </c>
      <c r="BL28" s="80">
        <f t="shared" ref="BL28:BR28" si="59">BK28+BL27</f>
        <v>0.08</v>
      </c>
      <c r="BM28" s="80">
        <f t="shared" si="59"/>
        <v>0.1</v>
      </c>
      <c r="BN28" s="80">
        <f>BM28+BN27</f>
        <v>0.12000000000000001</v>
      </c>
      <c r="BO28" s="80">
        <f t="shared" si="59"/>
        <v>0.14000000000000001</v>
      </c>
      <c r="BP28" s="80">
        <f t="shared" si="59"/>
        <v>0.16</v>
      </c>
      <c r="BQ28" s="80">
        <f t="shared" si="59"/>
        <v>0.18</v>
      </c>
      <c r="BR28" s="80">
        <f t="shared" si="59"/>
        <v>0.19999999999999998</v>
      </c>
      <c r="BS28" s="11"/>
    </row>
    <row r="29" spans="1:71" ht="15" customHeight="1" x14ac:dyDescent="0.45">
      <c r="B29" s="3"/>
      <c r="C29" s="1"/>
      <c r="D29" s="43"/>
      <c r="E29" s="31"/>
      <c r="F29" s="31"/>
      <c r="G29" s="31"/>
      <c r="H29" s="31"/>
      <c r="I29" s="31"/>
      <c r="J29" s="31"/>
      <c r="K29" s="31"/>
      <c r="L29" s="31"/>
      <c r="M29" s="31"/>
      <c r="N29" s="31"/>
      <c r="P29" s="3"/>
      <c r="Q29" s="1"/>
      <c r="R29" s="43"/>
      <c r="S29" s="31"/>
      <c r="T29" s="31"/>
      <c r="U29" s="31"/>
      <c r="V29" s="31"/>
      <c r="W29" s="31"/>
      <c r="X29" s="31"/>
      <c r="Y29" s="31"/>
      <c r="Z29" s="31"/>
      <c r="AA29" s="31"/>
      <c r="AB29" s="31"/>
      <c r="AD29" s="3"/>
      <c r="AE29" s="1"/>
      <c r="AF29" s="43"/>
      <c r="AG29" s="31"/>
      <c r="AH29" s="31"/>
      <c r="AI29" s="31"/>
      <c r="AJ29" s="31"/>
      <c r="AK29" s="31"/>
      <c r="AL29" s="31"/>
      <c r="AM29" s="31"/>
      <c r="AN29" s="31"/>
      <c r="AO29" s="31"/>
      <c r="AP29" s="31"/>
      <c r="AR29" s="3"/>
      <c r="AS29" s="1"/>
      <c r="AT29" s="43"/>
      <c r="AU29" s="31"/>
      <c r="AV29" s="31"/>
      <c r="AW29" s="31"/>
      <c r="AX29" s="31"/>
      <c r="AY29" s="31"/>
      <c r="AZ29" s="31"/>
      <c r="BA29" s="31"/>
      <c r="BB29" s="31"/>
      <c r="BC29" s="31"/>
      <c r="BD29" s="31"/>
      <c r="BF29" s="3"/>
      <c r="BG29" s="1"/>
      <c r="BH29" s="43"/>
      <c r="BI29" s="31"/>
      <c r="BJ29" s="31"/>
      <c r="BK29" s="31"/>
      <c r="BL29" s="31"/>
      <c r="BM29" s="31"/>
      <c r="BN29" s="31"/>
      <c r="BO29" s="31"/>
      <c r="BP29" s="31"/>
      <c r="BQ29" s="31"/>
      <c r="BR29" s="31"/>
    </row>
    <row r="30" spans="1:71" ht="14.25" x14ac:dyDescent="0.45">
      <c r="A30" s="8"/>
      <c r="B30" s="178" t="s">
        <v>146</v>
      </c>
      <c r="C30" s="180" t="s">
        <v>21</v>
      </c>
      <c r="D30" s="182" t="str">
        <f>"10 BTC / "&amp;TEXT($E$4*10, "$###0.00,,")&amp;"M USD"</f>
        <v>10 BTC / $1.00M USD</v>
      </c>
      <c r="E30" s="163" t="s">
        <v>3</v>
      </c>
      <c r="F30" s="163" t="s">
        <v>4</v>
      </c>
      <c r="G30" s="163" t="s">
        <v>5</v>
      </c>
      <c r="H30" s="163" t="s">
        <v>6</v>
      </c>
      <c r="I30" s="163" t="s">
        <v>7</v>
      </c>
      <c r="J30" s="163" t="s">
        <v>8</v>
      </c>
      <c r="K30" s="163" t="s">
        <v>9</v>
      </c>
      <c r="L30" s="163" t="s">
        <v>10</v>
      </c>
      <c r="M30" s="163" t="s">
        <v>11</v>
      </c>
      <c r="N30" s="163" t="s">
        <v>12</v>
      </c>
      <c r="O30" s="8"/>
      <c r="P30" s="178" t="s">
        <v>146</v>
      </c>
      <c r="Q30" s="180" t="s">
        <v>21</v>
      </c>
      <c r="R30" s="182" t="str">
        <f>"10 BTC / "&amp;TEXT($E$4*10, "$###0.00,,")&amp;"M USD"</f>
        <v>10 BTC / $1.00M USD</v>
      </c>
      <c r="S30" s="163" t="s">
        <v>3</v>
      </c>
      <c r="T30" s="163" t="s">
        <v>4</v>
      </c>
      <c r="U30" s="163" t="s">
        <v>5</v>
      </c>
      <c r="V30" s="163" t="s">
        <v>6</v>
      </c>
      <c r="W30" s="163" t="s">
        <v>7</v>
      </c>
      <c r="X30" s="163" t="s">
        <v>8</v>
      </c>
      <c r="Y30" s="163" t="s">
        <v>9</v>
      </c>
      <c r="Z30" s="163" t="s">
        <v>10</v>
      </c>
      <c r="AA30" s="163" t="s">
        <v>11</v>
      </c>
      <c r="AB30" s="163" t="s">
        <v>12</v>
      </c>
      <c r="AC30" s="8"/>
      <c r="AD30" s="178" t="s">
        <v>146</v>
      </c>
      <c r="AE30" s="180" t="s">
        <v>21</v>
      </c>
      <c r="AF30" s="182" t="str">
        <f>"10 BTC / "&amp;TEXT($E$4*10, "$###0.00,,")&amp;"M USD"</f>
        <v>10 BTC / $1.00M USD</v>
      </c>
      <c r="AG30" s="163" t="s">
        <v>3</v>
      </c>
      <c r="AH30" s="163" t="s">
        <v>4</v>
      </c>
      <c r="AI30" s="163" t="s">
        <v>5</v>
      </c>
      <c r="AJ30" s="163" t="s">
        <v>6</v>
      </c>
      <c r="AK30" s="163" t="s">
        <v>7</v>
      </c>
      <c r="AL30" s="163" t="s">
        <v>8</v>
      </c>
      <c r="AM30" s="163" t="s">
        <v>9</v>
      </c>
      <c r="AN30" s="163" t="s">
        <v>10</v>
      </c>
      <c r="AO30" s="163" t="s">
        <v>11</v>
      </c>
      <c r="AP30" s="163" t="s">
        <v>12</v>
      </c>
      <c r="AQ30" s="8"/>
      <c r="AR30" s="178" t="s">
        <v>146</v>
      </c>
      <c r="AS30" s="180" t="s">
        <v>21</v>
      </c>
      <c r="AT30" s="182" t="str">
        <f>"10 BTC / "&amp;TEXT($E$4*10, "$###0.00,,")&amp;"M USD"</f>
        <v>10 BTC / $1.00M USD</v>
      </c>
      <c r="AU30" s="163" t="s">
        <v>3</v>
      </c>
      <c r="AV30" s="163" t="s">
        <v>4</v>
      </c>
      <c r="AW30" s="163" t="s">
        <v>5</v>
      </c>
      <c r="AX30" s="163" t="s">
        <v>6</v>
      </c>
      <c r="AY30" s="163" t="s">
        <v>7</v>
      </c>
      <c r="AZ30" s="163" t="s">
        <v>8</v>
      </c>
      <c r="BA30" s="163" t="s">
        <v>9</v>
      </c>
      <c r="BB30" s="163" t="s">
        <v>10</v>
      </c>
      <c r="BC30" s="163" t="s">
        <v>11</v>
      </c>
      <c r="BD30" s="163" t="s">
        <v>12</v>
      </c>
      <c r="BE30" s="8"/>
      <c r="BF30" s="178" t="s">
        <v>146</v>
      </c>
      <c r="BG30" s="180" t="s">
        <v>21</v>
      </c>
      <c r="BH30" s="182" t="str">
        <f>"10 BTC / "&amp;TEXT($E$4*10, "$###0.00,,")&amp;"M USD"</f>
        <v>10 BTC / $1.00M USD</v>
      </c>
      <c r="BI30" s="163" t="s">
        <v>3</v>
      </c>
      <c r="BJ30" s="163" t="s">
        <v>4</v>
      </c>
      <c r="BK30" s="163" t="s">
        <v>5</v>
      </c>
      <c r="BL30" s="163" t="s">
        <v>6</v>
      </c>
      <c r="BM30" s="163" t="s">
        <v>7</v>
      </c>
      <c r="BN30" s="163" t="s">
        <v>8</v>
      </c>
      <c r="BO30" s="163" t="s">
        <v>9</v>
      </c>
      <c r="BP30" s="163" t="s">
        <v>10</v>
      </c>
      <c r="BQ30" s="163" t="s">
        <v>11</v>
      </c>
      <c r="BR30" s="163" t="s">
        <v>12</v>
      </c>
      <c r="BS30" s="8"/>
    </row>
    <row r="31" spans="1:71" ht="14.25" x14ac:dyDescent="0.45">
      <c r="B31" s="179"/>
      <c r="C31" s="181"/>
      <c r="D31" s="183"/>
      <c r="E31" s="164"/>
      <c r="F31" s="164"/>
      <c r="G31" s="164"/>
      <c r="H31" s="164"/>
      <c r="I31" s="164"/>
      <c r="J31" s="164"/>
      <c r="K31" s="164"/>
      <c r="L31" s="164"/>
      <c r="M31" s="164"/>
      <c r="N31" s="164"/>
      <c r="P31" s="179"/>
      <c r="Q31" s="181"/>
      <c r="R31" s="183"/>
      <c r="S31" s="164"/>
      <c r="T31" s="164"/>
      <c r="U31" s="164"/>
      <c r="V31" s="164"/>
      <c r="W31" s="164"/>
      <c r="X31" s="164"/>
      <c r="Y31" s="164"/>
      <c r="Z31" s="164"/>
      <c r="AA31" s="164"/>
      <c r="AB31" s="164"/>
      <c r="AD31" s="179"/>
      <c r="AE31" s="181"/>
      <c r="AF31" s="183"/>
      <c r="AG31" s="164"/>
      <c r="AH31" s="164"/>
      <c r="AI31" s="164"/>
      <c r="AJ31" s="164"/>
      <c r="AK31" s="164"/>
      <c r="AL31" s="164"/>
      <c r="AM31" s="164"/>
      <c r="AN31" s="164"/>
      <c r="AO31" s="164"/>
      <c r="AP31" s="164"/>
      <c r="AR31" s="179"/>
      <c r="AS31" s="181"/>
      <c r="AT31" s="183"/>
      <c r="AU31" s="164"/>
      <c r="AV31" s="164"/>
      <c r="AW31" s="164"/>
      <c r="AX31" s="164"/>
      <c r="AY31" s="164"/>
      <c r="AZ31" s="164"/>
      <c r="BA31" s="164"/>
      <c r="BB31" s="164"/>
      <c r="BC31" s="164"/>
      <c r="BD31" s="164"/>
      <c r="BF31" s="179"/>
      <c r="BG31" s="181"/>
      <c r="BH31" s="183"/>
      <c r="BI31" s="164"/>
      <c r="BJ31" s="164"/>
      <c r="BK31" s="164"/>
      <c r="BL31" s="164"/>
      <c r="BM31" s="164"/>
      <c r="BN31" s="164"/>
      <c r="BO31" s="164"/>
      <c r="BP31" s="164"/>
      <c r="BQ31" s="164"/>
      <c r="BR31" s="164"/>
    </row>
    <row r="32" spans="1:71" ht="14.25" x14ac:dyDescent="0.45">
      <c r="B32" s="172" t="s">
        <v>57</v>
      </c>
      <c r="C32" s="186" t="s">
        <v>32</v>
      </c>
      <c r="D32" s="15" t="s">
        <v>61</v>
      </c>
      <c r="E32" s="16">
        <f t="shared" ref="E32:N32" si="60">E37*$E$4/E$14</f>
        <v>0.10714285714285714</v>
      </c>
      <c r="F32" s="16">
        <f t="shared" si="60"/>
        <v>7.6530612244897961E-2</v>
      </c>
      <c r="G32" s="16">
        <f t="shared" si="60"/>
        <v>5.466472303206997E-2</v>
      </c>
      <c r="H32" s="16">
        <f t="shared" si="60"/>
        <v>3.9046230737192836E-2</v>
      </c>
      <c r="I32" s="16">
        <f t="shared" si="60"/>
        <v>2.7890164812280599E-2</v>
      </c>
      <c r="J32" s="16">
        <f t="shared" si="60"/>
        <v>1.9921546294486142E-2</v>
      </c>
      <c r="K32" s="16">
        <f t="shared" si="60"/>
        <v>1.4229675924632958E-2</v>
      </c>
      <c r="L32" s="16">
        <f t="shared" si="60"/>
        <v>1.0164054231880684E-2</v>
      </c>
      <c r="M32" s="16">
        <f t="shared" si="60"/>
        <v>7.260038737057631E-3</v>
      </c>
      <c r="N32" s="16">
        <f t="shared" si="60"/>
        <v>5.1857419550411649E-3</v>
      </c>
      <c r="P32" s="172" t="s">
        <v>57</v>
      </c>
      <c r="Q32" s="186" t="s">
        <v>32</v>
      </c>
      <c r="R32" s="15" t="s">
        <v>61</v>
      </c>
      <c r="S32" s="16">
        <f t="shared" ref="S32:AB32" si="61">S37*$E$4/S$14</f>
        <v>8.9285714285714288E-2</v>
      </c>
      <c r="T32" s="16">
        <f t="shared" si="61"/>
        <v>6.3775510204081634E-2</v>
      </c>
      <c r="U32" s="16">
        <f t="shared" si="61"/>
        <v>4.5553935860058306E-2</v>
      </c>
      <c r="V32" s="16">
        <f t="shared" si="61"/>
        <v>3.2538525614327365E-2</v>
      </c>
      <c r="W32" s="16">
        <f t="shared" si="61"/>
        <v>2.3241804010233832E-2</v>
      </c>
      <c r="X32" s="16">
        <f t="shared" si="61"/>
        <v>1.6601288578738452E-2</v>
      </c>
      <c r="Y32" s="16">
        <f t="shared" si="61"/>
        <v>1.1858063270527465E-2</v>
      </c>
      <c r="Z32" s="16">
        <f t="shared" si="61"/>
        <v>8.4700451932339035E-3</v>
      </c>
      <c r="AA32" s="16">
        <f t="shared" si="61"/>
        <v>6.0500322808813593E-3</v>
      </c>
      <c r="AB32" s="16">
        <f t="shared" si="61"/>
        <v>4.3214516292009704E-3</v>
      </c>
      <c r="AD32" s="172" t="s">
        <v>57</v>
      </c>
      <c r="AE32" s="186" t="s">
        <v>32</v>
      </c>
      <c r="AF32" s="15" t="s">
        <v>61</v>
      </c>
      <c r="AG32" s="16">
        <f t="shared" ref="AG32:AP32" si="62">AG37*$E$4/AG$14</f>
        <v>7.1428571428571425E-2</v>
      </c>
      <c r="AH32" s="16">
        <f t="shared" si="62"/>
        <v>5.1020408163265307E-2</v>
      </c>
      <c r="AI32" s="16">
        <f t="shared" si="62"/>
        <v>3.6443148688046649E-2</v>
      </c>
      <c r="AJ32" s="16">
        <f t="shared" si="62"/>
        <v>2.6030820491461892E-2</v>
      </c>
      <c r="AK32" s="16">
        <f t="shared" si="62"/>
        <v>1.8593443208187066E-2</v>
      </c>
      <c r="AL32" s="16">
        <f t="shared" si="62"/>
        <v>1.3281030862990761E-2</v>
      </c>
      <c r="AM32" s="16">
        <f t="shared" si="62"/>
        <v>9.4864506164219712E-3</v>
      </c>
      <c r="AN32" s="16">
        <f t="shared" si="62"/>
        <v>6.7760361545871227E-3</v>
      </c>
      <c r="AO32" s="16">
        <f t="shared" si="62"/>
        <v>4.8400258247050876E-3</v>
      </c>
      <c r="AP32" s="16">
        <f t="shared" si="62"/>
        <v>3.4571613033607764E-3</v>
      </c>
      <c r="AR32" s="172" t="s">
        <v>57</v>
      </c>
      <c r="AS32" s="186" t="s">
        <v>32</v>
      </c>
      <c r="AT32" s="15" t="s">
        <v>61</v>
      </c>
      <c r="AU32" s="16">
        <f t="shared" ref="AU32:BD32" si="63">AU37*$E$4/AU$14</f>
        <v>5.3571428571428575E-2</v>
      </c>
      <c r="AV32" s="16">
        <f t="shared" si="63"/>
        <v>3.8265306122448987E-2</v>
      </c>
      <c r="AW32" s="16">
        <f t="shared" si="63"/>
        <v>2.7332361516034989E-2</v>
      </c>
      <c r="AX32" s="16">
        <f t="shared" si="63"/>
        <v>1.9523115368596421E-2</v>
      </c>
      <c r="AY32" s="16">
        <f t="shared" si="63"/>
        <v>1.3945082406140301E-2</v>
      </c>
      <c r="AZ32" s="16">
        <f t="shared" si="63"/>
        <v>9.9607731472430728E-3</v>
      </c>
      <c r="BA32" s="16">
        <f t="shared" si="63"/>
        <v>7.1148379623164797E-3</v>
      </c>
      <c r="BB32" s="16">
        <f t="shared" si="63"/>
        <v>5.0820271159403426E-3</v>
      </c>
      <c r="BC32" s="16">
        <f t="shared" si="63"/>
        <v>3.6300193685288159E-3</v>
      </c>
      <c r="BD32" s="16">
        <f t="shared" si="63"/>
        <v>2.5928709775205829E-3</v>
      </c>
      <c r="BF32" s="172" t="s">
        <v>57</v>
      </c>
      <c r="BG32" s="186" t="s">
        <v>32</v>
      </c>
      <c r="BH32" s="15" t="s">
        <v>61</v>
      </c>
      <c r="BI32" s="16">
        <f t="shared" ref="BI32:BR32" si="64">BI37*$E$4/BI$14</f>
        <v>3.5714285714285719E-2</v>
      </c>
      <c r="BJ32" s="16">
        <f t="shared" si="64"/>
        <v>2.5510204081632657E-2</v>
      </c>
      <c r="BK32" s="16">
        <f t="shared" si="64"/>
        <v>1.8221574344023328E-2</v>
      </c>
      <c r="BL32" s="16">
        <f t="shared" si="64"/>
        <v>1.3015410245730948E-2</v>
      </c>
      <c r="BM32" s="16">
        <f t="shared" si="64"/>
        <v>9.2967216040935347E-3</v>
      </c>
      <c r="BN32" s="16">
        <f t="shared" si="64"/>
        <v>6.6405154314953816E-3</v>
      </c>
      <c r="BO32" s="16">
        <f t="shared" si="64"/>
        <v>4.7432253082109865E-3</v>
      </c>
      <c r="BP32" s="16">
        <f t="shared" si="64"/>
        <v>3.3880180772935618E-3</v>
      </c>
      <c r="BQ32" s="16">
        <f t="shared" si="64"/>
        <v>2.4200129123525442E-3</v>
      </c>
      <c r="BR32" s="16">
        <f t="shared" si="64"/>
        <v>1.7285806516803886E-3</v>
      </c>
    </row>
    <row r="33" spans="2:70" ht="14.25" x14ac:dyDescent="0.45">
      <c r="B33" s="173"/>
      <c r="C33" s="186"/>
      <c r="D33" s="15" t="s">
        <v>62</v>
      </c>
      <c r="E33" s="16"/>
      <c r="F33" s="16"/>
      <c r="G33" s="16"/>
      <c r="H33" s="16"/>
      <c r="I33" s="82">
        <f>AVERAGE(E32:I32)</f>
        <v>6.1054917593859705E-2</v>
      </c>
      <c r="J33" s="16"/>
      <c r="K33" s="16"/>
      <c r="L33" s="16"/>
      <c r="M33" s="16"/>
      <c r="N33" s="17">
        <f>AVERAGE(E32:N32)</f>
        <v>3.6203564511239711E-2</v>
      </c>
      <c r="P33" s="173"/>
      <c r="Q33" s="186"/>
      <c r="R33" s="15" t="s">
        <v>62</v>
      </c>
      <c r="S33" s="16"/>
      <c r="T33" s="16"/>
      <c r="U33" s="16"/>
      <c r="V33" s="16"/>
      <c r="W33" s="82">
        <f>AVERAGE(S32:W32)</f>
        <v>5.0879097994883084E-2</v>
      </c>
      <c r="X33" s="16"/>
      <c r="Y33" s="16"/>
      <c r="Z33" s="16"/>
      <c r="AA33" s="16"/>
      <c r="AB33" s="17">
        <f>AVERAGE(S32:AB32)</f>
        <v>3.0169637092699753E-2</v>
      </c>
      <c r="AD33" s="173"/>
      <c r="AE33" s="186"/>
      <c r="AF33" s="15" t="s">
        <v>62</v>
      </c>
      <c r="AG33" s="16"/>
      <c r="AH33" s="16"/>
      <c r="AI33" s="16"/>
      <c r="AJ33" s="16"/>
      <c r="AK33" s="82">
        <f>AVERAGE(AG32:AK32)</f>
        <v>4.070327839590647E-2</v>
      </c>
      <c r="AL33" s="16"/>
      <c r="AM33" s="16"/>
      <c r="AN33" s="16"/>
      <c r="AO33" s="16"/>
      <c r="AP33" s="17">
        <f>AVERAGE(AG32:AP32)</f>
        <v>2.4135709674159806E-2</v>
      </c>
      <c r="AR33" s="173"/>
      <c r="AS33" s="186"/>
      <c r="AT33" s="15" t="s">
        <v>62</v>
      </c>
      <c r="AU33" s="16"/>
      <c r="AV33" s="16"/>
      <c r="AW33" s="16"/>
      <c r="AX33" s="16"/>
      <c r="AY33" s="82">
        <f>AVERAGE(AU32:AY32)</f>
        <v>3.0527458796929856E-2</v>
      </c>
      <c r="AZ33" s="16"/>
      <c r="BA33" s="16"/>
      <c r="BB33" s="16"/>
      <c r="BC33" s="16"/>
      <c r="BD33" s="17">
        <f>AVERAGE(AU32:BD32)</f>
        <v>1.8101782255619859E-2</v>
      </c>
      <c r="BF33" s="173"/>
      <c r="BG33" s="186"/>
      <c r="BH33" s="15" t="s">
        <v>62</v>
      </c>
      <c r="BI33" s="16"/>
      <c r="BJ33" s="16"/>
      <c r="BK33" s="16"/>
      <c r="BL33" s="16"/>
      <c r="BM33" s="82">
        <f>AVERAGE(BI32:BM32)</f>
        <v>2.0351639197953235E-2</v>
      </c>
      <c r="BN33" s="16"/>
      <c r="BO33" s="16"/>
      <c r="BP33" s="16"/>
      <c r="BQ33" s="16"/>
      <c r="BR33" s="17">
        <f>AVERAGE(BI32:BR32)</f>
        <v>1.2067854837079905E-2</v>
      </c>
    </row>
    <row r="34" spans="2:70" ht="14.25" x14ac:dyDescent="0.45">
      <c r="B34" s="173"/>
      <c r="C34" s="186"/>
      <c r="D34" s="15" t="s">
        <v>42</v>
      </c>
      <c r="E34" s="16">
        <f t="shared" ref="E34:N34" si="65">E$16*(E32/E$18)</f>
        <v>0.10714285714285714</v>
      </c>
      <c r="F34" s="16">
        <f t="shared" si="65"/>
        <v>0.18367346938775508</v>
      </c>
      <c r="G34" s="16">
        <f>G$16*(G32/G$18)</f>
        <v>0.23833819241982501</v>
      </c>
      <c r="H34" s="16">
        <f>H$16*(H32/H$18)</f>
        <v>0.277384423157018</v>
      </c>
      <c r="I34" s="16">
        <f>I$16*(I32/I$18)</f>
        <v>0.30527458796929852</v>
      </c>
      <c r="J34" s="16">
        <f t="shared" si="65"/>
        <v>0.32519613426378463</v>
      </c>
      <c r="K34" s="16">
        <f t="shared" si="65"/>
        <v>0.33942581018841744</v>
      </c>
      <c r="L34" s="16">
        <f t="shared" si="65"/>
        <v>0.34958986442029771</v>
      </c>
      <c r="M34" s="16">
        <f t="shared" si="65"/>
        <v>0.35684990315735649</v>
      </c>
      <c r="N34" s="16">
        <f t="shared" si="65"/>
        <v>0.36203564511239805</v>
      </c>
      <c r="P34" s="173"/>
      <c r="Q34" s="186"/>
      <c r="R34" s="15" t="s">
        <v>42</v>
      </c>
      <c r="S34" s="16">
        <f t="shared" ref="S34:AB34" si="66">S$16*(S32/S$18)</f>
        <v>8.9285714285714274E-2</v>
      </c>
      <c r="T34" s="16">
        <f t="shared" si="66"/>
        <v>0.15306122448979592</v>
      </c>
      <c r="U34" s="16">
        <f>U$16*(U32/U$18)</f>
        <v>0.19861516034985416</v>
      </c>
      <c r="V34" s="16">
        <f>V$16*(V32/V$18)</f>
        <v>0.23115368596418168</v>
      </c>
      <c r="W34" s="16">
        <f>W$16*(W32/W$18)</f>
        <v>0.25439548997441541</v>
      </c>
      <c r="X34" s="16">
        <f t="shared" si="66"/>
        <v>0.27099677855315385</v>
      </c>
      <c r="Y34" s="16">
        <f t="shared" si="66"/>
        <v>0.28285484182368126</v>
      </c>
      <c r="Z34" s="16">
        <f t="shared" si="66"/>
        <v>0.29132488701691478</v>
      </c>
      <c r="AA34" s="16">
        <f t="shared" si="66"/>
        <v>0.29737491929779708</v>
      </c>
      <c r="AB34" s="16">
        <f t="shared" si="66"/>
        <v>0.30169637092699836</v>
      </c>
      <c r="AD34" s="173"/>
      <c r="AE34" s="186"/>
      <c r="AF34" s="15" t="s">
        <v>42</v>
      </c>
      <c r="AG34" s="16">
        <f t="shared" ref="AG34:AP34" si="67">AG$16*(AG32/AG$18)</f>
        <v>7.1428571428571425E-2</v>
      </c>
      <c r="AH34" s="16">
        <f t="shared" si="67"/>
        <v>0.12244897959183673</v>
      </c>
      <c r="AI34" s="16">
        <f>AI$16*(AI32/AI$18)</f>
        <v>0.15889212827988336</v>
      </c>
      <c r="AJ34" s="16">
        <f>AJ$16*(AJ32/AJ$18)</f>
        <v>0.18492294877134535</v>
      </c>
      <c r="AK34" s="16">
        <f>AK$16*(AK32/AK$18)</f>
        <v>0.20351639197953234</v>
      </c>
      <c r="AL34" s="16">
        <f t="shared" si="67"/>
        <v>0.2167974228425231</v>
      </c>
      <c r="AM34" s="16">
        <f t="shared" si="67"/>
        <v>0.22628387345894493</v>
      </c>
      <c r="AN34" s="16">
        <f t="shared" si="67"/>
        <v>0.23305990961353182</v>
      </c>
      <c r="AO34" s="16">
        <f t="shared" si="67"/>
        <v>0.23789993543823765</v>
      </c>
      <c r="AP34" s="16">
        <f t="shared" si="67"/>
        <v>0.24135709674159869</v>
      </c>
      <c r="AR34" s="173"/>
      <c r="AS34" s="186"/>
      <c r="AT34" s="15" t="s">
        <v>42</v>
      </c>
      <c r="AU34" s="16">
        <f t="shared" ref="AU34:BD34" si="68">AU$16*(AU32/AU$18)</f>
        <v>5.3571428571428575E-2</v>
      </c>
      <c r="AV34" s="16">
        <f t="shared" si="68"/>
        <v>9.1836734693877556E-2</v>
      </c>
      <c r="AW34" s="16">
        <f>AW$16*(AW32/AW$18)</f>
        <v>0.11916909620991252</v>
      </c>
      <c r="AX34" s="16">
        <f>AX$16*(AX32/AX$18)</f>
        <v>0.13869221157850903</v>
      </c>
      <c r="AY34" s="16">
        <f>AY$16*(AY32/AY$18)</f>
        <v>0.15263729398464929</v>
      </c>
      <c r="AZ34" s="16">
        <f t="shared" si="68"/>
        <v>0.16259806713189234</v>
      </c>
      <c r="BA34" s="16">
        <f t="shared" si="68"/>
        <v>0.16971290509420875</v>
      </c>
      <c r="BB34" s="16">
        <f t="shared" si="68"/>
        <v>0.17479493221014888</v>
      </c>
      <c r="BC34" s="16">
        <f t="shared" si="68"/>
        <v>0.17842495157867824</v>
      </c>
      <c r="BD34" s="16">
        <f t="shared" si="68"/>
        <v>0.18101782255619905</v>
      </c>
      <c r="BF34" s="173"/>
      <c r="BG34" s="186"/>
      <c r="BH34" s="15" t="s">
        <v>42</v>
      </c>
      <c r="BI34" s="16">
        <f t="shared" ref="BI34:BR34" si="69">BI$16*(BI32/BI$18)</f>
        <v>3.5714285714285719E-2</v>
      </c>
      <c r="BJ34" s="16">
        <f t="shared" si="69"/>
        <v>6.122448979591838E-2</v>
      </c>
      <c r="BK34" s="16">
        <f>BK$16*(BK32/BK$18)</f>
        <v>7.9446064139941694E-2</v>
      </c>
      <c r="BL34" s="16">
        <f>BL$16*(BL32/BL$18)</f>
        <v>9.2461474385672676E-2</v>
      </c>
      <c r="BM34" s="16">
        <f>BM$16*(BM32/BM$18)</f>
        <v>0.1017581959897662</v>
      </c>
      <c r="BN34" s="16">
        <f t="shared" si="69"/>
        <v>0.10839871142126158</v>
      </c>
      <c r="BO34" s="16">
        <f t="shared" si="69"/>
        <v>0.11314193672947249</v>
      </c>
      <c r="BP34" s="16">
        <f t="shared" si="69"/>
        <v>0.11652995480676592</v>
      </c>
      <c r="BQ34" s="16">
        <f t="shared" si="69"/>
        <v>0.11894996771911885</v>
      </c>
      <c r="BR34" s="16">
        <f t="shared" si="69"/>
        <v>0.12067854837079937</v>
      </c>
    </row>
    <row r="35" spans="2:70" ht="14.25" x14ac:dyDescent="0.45">
      <c r="B35" s="173"/>
      <c r="C35" s="185"/>
      <c r="D35" s="19" t="s">
        <v>45</v>
      </c>
      <c r="E35" s="20">
        <f t="shared" ref="E35:N35" si="70">10*E32</f>
        <v>1.0714285714285714</v>
      </c>
      <c r="F35" s="20">
        <f t="shared" si="70"/>
        <v>0.76530612244897966</v>
      </c>
      <c r="G35" s="20">
        <f t="shared" si="70"/>
        <v>0.54664723032069973</v>
      </c>
      <c r="H35" s="20">
        <f t="shared" si="70"/>
        <v>0.39046230737192833</v>
      </c>
      <c r="I35" s="20">
        <f t="shared" si="70"/>
        <v>0.27890164812280599</v>
      </c>
      <c r="J35" s="20">
        <f t="shared" si="70"/>
        <v>0.19921546294486142</v>
      </c>
      <c r="K35" s="20">
        <f t="shared" si="70"/>
        <v>0.14229675924632956</v>
      </c>
      <c r="L35" s="20">
        <f t="shared" si="70"/>
        <v>0.10164054231880684</v>
      </c>
      <c r="M35" s="20">
        <f t="shared" si="70"/>
        <v>7.2600387370576308E-2</v>
      </c>
      <c r="N35" s="20">
        <f t="shared" si="70"/>
        <v>5.1857419550411649E-2</v>
      </c>
      <c r="P35" s="173"/>
      <c r="Q35" s="185"/>
      <c r="R35" s="19" t="s">
        <v>45</v>
      </c>
      <c r="S35" s="20">
        <f t="shared" ref="S35:AB35" si="71">10*S32</f>
        <v>0.8928571428571429</v>
      </c>
      <c r="T35" s="20">
        <f t="shared" si="71"/>
        <v>0.63775510204081631</v>
      </c>
      <c r="U35" s="20">
        <f t="shared" si="71"/>
        <v>0.45553935860058303</v>
      </c>
      <c r="V35" s="20">
        <f t="shared" si="71"/>
        <v>0.32538525614327363</v>
      </c>
      <c r="W35" s="20">
        <f t="shared" si="71"/>
        <v>0.23241804010233832</v>
      </c>
      <c r="X35" s="20">
        <f t="shared" si="71"/>
        <v>0.16601288578738452</v>
      </c>
      <c r="Y35" s="20">
        <f t="shared" si="71"/>
        <v>0.11858063270527465</v>
      </c>
      <c r="Z35" s="20">
        <f t="shared" si="71"/>
        <v>8.4700451932339035E-2</v>
      </c>
      <c r="AA35" s="20">
        <f t="shared" si="71"/>
        <v>6.0500322808813595E-2</v>
      </c>
      <c r="AB35" s="20">
        <f t="shared" si="71"/>
        <v>4.3214516292009703E-2</v>
      </c>
      <c r="AD35" s="173"/>
      <c r="AE35" s="185"/>
      <c r="AF35" s="19" t="s">
        <v>45</v>
      </c>
      <c r="AG35" s="20">
        <f t="shared" ref="AG35:AP35" si="72">10*AG32</f>
        <v>0.71428571428571419</v>
      </c>
      <c r="AH35" s="20">
        <f t="shared" si="72"/>
        <v>0.51020408163265307</v>
      </c>
      <c r="AI35" s="20">
        <f t="shared" si="72"/>
        <v>0.3644314868804665</v>
      </c>
      <c r="AJ35" s="20">
        <f t="shared" si="72"/>
        <v>0.26030820491461892</v>
      </c>
      <c r="AK35" s="20">
        <f t="shared" si="72"/>
        <v>0.18593443208187066</v>
      </c>
      <c r="AL35" s="20">
        <f t="shared" si="72"/>
        <v>0.13281030862990761</v>
      </c>
      <c r="AM35" s="20">
        <f t="shared" si="72"/>
        <v>9.4864506164219708E-2</v>
      </c>
      <c r="AN35" s="20">
        <f t="shared" si="72"/>
        <v>6.7760361545871228E-2</v>
      </c>
      <c r="AO35" s="20">
        <f t="shared" si="72"/>
        <v>4.8400258247050874E-2</v>
      </c>
      <c r="AP35" s="20">
        <f t="shared" si="72"/>
        <v>3.4571613033607763E-2</v>
      </c>
      <c r="AR35" s="173"/>
      <c r="AS35" s="185"/>
      <c r="AT35" s="19" t="s">
        <v>45</v>
      </c>
      <c r="AU35" s="20">
        <f t="shared" ref="AU35:BD35" si="73">10*AU32</f>
        <v>0.53571428571428581</v>
      </c>
      <c r="AV35" s="20">
        <f t="shared" si="73"/>
        <v>0.38265306122448989</v>
      </c>
      <c r="AW35" s="20">
        <f t="shared" si="73"/>
        <v>0.27332361516034986</v>
      </c>
      <c r="AX35" s="20">
        <f t="shared" si="73"/>
        <v>0.19523115368596422</v>
      </c>
      <c r="AY35" s="20">
        <f t="shared" si="73"/>
        <v>0.13945082406140302</v>
      </c>
      <c r="AZ35" s="20">
        <f t="shared" si="73"/>
        <v>9.9607731472430724E-2</v>
      </c>
      <c r="BA35" s="20">
        <f t="shared" si="73"/>
        <v>7.1148379623164795E-2</v>
      </c>
      <c r="BB35" s="20">
        <f t="shared" si="73"/>
        <v>5.0820271159403428E-2</v>
      </c>
      <c r="BC35" s="20">
        <f t="shared" si="73"/>
        <v>3.6300193685288161E-2</v>
      </c>
      <c r="BD35" s="20">
        <f t="shared" si="73"/>
        <v>2.5928709775205828E-2</v>
      </c>
      <c r="BF35" s="173"/>
      <c r="BG35" s="185"/>
      <c r="BH35" s="19" t="s">
        <v>45</v>
      </c>
      <c r="BI35" s="20">
        <f t="shared" ref="BI35:BR35" si="74">10*BI32</f>
        <v>0.35714285714285721</v>
      </c>
      <c r="BJ35" s="20">
        <f t="shared" si="74"/>
        <v>0.25510204081632659</v>
      </c>
      <c r="BK35" s="20">
        <f t="shared" si="74"/>
        <v>0.18221574344023328</v>
      </c>
      <c r="BL35" s="20">
        <f t="shared" si="74"/>
        <v>0.13015410245730946</v>
      </c>
      <c r="BM35" s="20">
        <f t="shared" si="74"/>
        <v>9.2967216040935344E-2</v>
      </c>
      <c r="BN35" s="20">
        <f t="shared" si="74"/>
        <v>6.6405154314953821E-2</v>
      </c>
      <c r="BO35" s="20">
        <f t="shared" si="74"/>
        <v>4.7432253082109868E-2</v>
      </c>
      <c r="BP35" s="20">
        <f t="shared" si="74"/>
        <v>3.3880180772935614E-2</v>
      </c>
      <c r="BQ35" s="20">
        <f t="shared" si="74"/>
        <v>2.4200129123525441E-2</v>
      </c>
      <c r="BR35" s="20">
        <f t="shared" si="74"/>
        <v>1.7285806516803885E-2</v>
      </c>
    </row>
    <row r="36" spans="2:70" ht="14.25" x14ac:dyDescent="0.45">
      <c r="B36" s="173"/>
      <c r="C36" s="185"/>
      <c r="D36" s="19" t="s">
        <v>46</v>
      </c>
      <c r="E36" s="20">
        <f>10*E34</f>
        <v>1.0714285714285714</v>
      </c>
      <c r="F36" s="20">
        <f>10*F34</f>
        <v>1.8367346938775508</v>
      </c>
      <c r="G36" s="20">
        <f>10*G34</f>
        <v>2.3833819241982503</v>
      </c>
      <c r="H36" s="20">
        <f t="shared" ref="H36:N36" si="75">10*H34</f>
        <v>2.7738442315701799</v>
      </c>
      <c r="I36" s="20">
        <f t="shared" si="75"/>
        <v>3.0527458796929849</v>
      </c>
      <c r="J36" s="20">
        <f t="shared" si="75"/>
        <v>3.2519613426378462</v>
      </c>
      <c r="K36" s="20">
        <f t="shared" si="75"/>
        <v>3.3942581018841746</v>
      </c>
      <c r="L36" s="20">
        <f t="shared" si="75"/>
        <v>3.4958986442029771</v>
      </c>
      <c r="M36" s="20">
        <f t="shared" si="75"/>
        <v>3.5684990315735647</v>
      </c>
      <c r="N36" s="20">
        <f t="shared" si="75"/>
        <v>3.6203564511239805</v>
      </c>
      <c r="P36" s="173"/>
      <c r="Q36" s="185"/>
      <c r="R36" s="19" t="s">
        <v>46</v>
      </c>
      <c r="S36" s="20">
        <f>10*S34</f>
        <v>0.89285714285714279</v>
      </c>
      <c r="T36" s="20">
        <f>10*T34</f>
        <v>1.5306122448979593</v>
      </c>
      <c r="U36" s="20">
        <f>10*U34</f>
        <v>1.9861516034985416</v>
      </c>
      <c r="V36" s="20">
        <f t="shared" ref="V36:AB36" si="76">10*V34</f>
        <v>2.3115368596418167</v>
      </c>
      <c r="W36" s="20">
        <f t="shared" si="76"/>
        <v>2.5439548997441541</v>
      </c>
      <c r="X36" s="20">
        <f t="shared" si="76"/>
        <v>2.7099677855315383</v>
      </c>
      <c r="Y36" s="20">
        <f t="shared" si="76"/>
        <v>2.8285484182368128</v>
      </c>
      <c r="Z36" s="20">
        <f t="shared" si="76"/>
        <v>2.9132488701691477</v>
      </c>
      <c r="AA36" s="20">
        <f t="shared" si="76"/>
        <v>2.9737491929779707</v>
      </c>
      <c r="AB36" s="20">
        <f t="shared" si="76"/>
        <v>3.0169637092699837</v>
      </c>
      <c r="AD36" s="173"/>
      <c r="AE36" s="185"/>
      <c r="AF36" s="19" t="s">
        <v>46</v>
      </c>
      <c r="AG36" s="20">
        <f>10*AG34</f>
        <v>0.71428571428571419</v>
      </c>
      <c r="AH36" s="20">
        <f>10*AH34</f>
        <v>1.2244897959183674</v>
      </c>
      <c r="AI36" s="20">
        <f>10*AI34</f>
        <v>1.5889212827988337</v>
      </c>
      <c r="AJ36" s="20">
        <f t="shared" ref="AJ36:AP36" si="77">10*AJ34</f>
        <v>1.8492294877134534</v>
      </c>
      <c r="AK36" s="20">
        <f t="shared" si="77"/>
        <v>2.0351639197953233</v>
      </c>
      <c r="AL36" s="20">
        <f t="shared" si="77"/>
        <v>2.1679742284252308</v>
      </c>
      <c r="AM36" s="20">
        <f t="shared" si="77"/>
        <v>2.2628387345894492</v>
      </c>
      <c r="AN36" s="20">
        <f t="shared" si="77"/>
        <v>2.3305990961353182</v>
      </c>
      <c r="AO36" s="20">
        <f t="shared" si="77"/>
        <v>2.3789993543823766</v>
      </c>
      <c r="AP36" s="20">
        <f t="shared" si="77"/>
        <v>2.4135709674159869</v>
      </c>
      <c r="AR36" s="173"/>
      <c r="AS36" s="185"/>
      <c r="AT36" s="19" t="s">
        <v>46</v>
      </c>
      <c r="AU36" s="20">
        <f>10*AU34</f>
        <v>0.53571428571428581</v>
      </c>
      <c r="AV36" s="20">
        <f>10*AV34</f>
        <v>0.91836734693877553</v>
      </c>
      <c r="AW36" s="20">
        <f>10*AW34</f>
        <v>1.1916909620991252</v>
      </c>
      <c r="AX36" s="20">
        <f t="shared" ref="AX36:BD36" si="78">10*AX34</f>
        <v>1.3869221157850902</v>
      </c>
      <c r="AY36" s="20">
        <f t="shared" si="78"/>
        <v>1.5263729398464929</v>
      </c>
      <c r="AZ36" s="20">
        <f t="shared" si="78"/>
        <v>1.6259806713189233</v>
      </c>
      <c r="BA36" s="20">
        <f t="shared" si="78"/>
        <v>1.6971290509420875</v>
      </c>
      <c r="BB36" s="20">
        <f t="shared" si="78"/>
        <v>1.7479493221014888</v>
      </c>
      <c r="BC36" s="20">
        <f t="shared" si="78"/>
        <v>1.7842495157867824</v>
      </c>
      <c r="BD36" s="20">
        <f t="shared" si="78"/>
        <v>1.8101782255619905</v>
      </c>
      <c r="BF36" s="173"/>
      <c r="BG36" s="185"/>
      <c r="BH36" s="19" t="s">
        <v>46</v>
      </c>
      <c r="BI36" s="20">
        <f>10*BI34</f>
        <v>0.35714285714285721</v>
      </c>
      <c r="BJ36" s="20">
        <f>10*BJ34</f>
        <v>0.6122448979591838</v>
      </c>
      <c r="BK36" s="20">
        <f>10*BK34</f>
        <v>0.79446064139941697</v>
      </c>
      <c r="BL36" s="20">
        <f t="shared" ref="BL36:BR36" si="79">10*BL34</f>
        <v>0.92461474385672671</v>
      </c>
      <c r="BM36" s="20">
        <f t="shared" si="79"/>
        <v>1.0175819598976619</v>
      </c>
      <c r="BN36" s="20">
        <f t="shared" si="79"/>
        <v>1.0839871142126158</v>
      </c>
      <c r="BO36" s="20">
        <f t="shared" si="79"/>
        <v>1.131419367294725</v>
      </c>
      <c r="BP36" s="20">
        <f t="shared" si="79"/>
        <v>1.1652995480676593</v>
      </c>
      <c r="BQ36" s="20">
        <f t="shared" si="79"/>
        <v>1.1894996771911885</v>
      </c>
      <c r="BR36" s="20">
        <f t="shared" si="79"/>
        <v>1.2067854837079937</v>
      </c>
    </row>
    <row r="37" spans="2:70" ht="14.25" x14ac:dyDescent="0.45">
      <c r="B37" s="173"/>
      <c r="C37" s="184" t="s">
        <v>36</v>
      </c>
      <c r="D37" s="15" t="s">
        <v>43</v>
      </c>
      <c r="E37" s="16">
        <f>E7</f>
        <v>0.15</v>
      </c>
      <c r="F37" s="16">
        <f>E37</f>
        <v>0.15</v>
      </c>
      <c r="G37" s="16">
        <f t="shared" ref="G37:N37" si="80">F37</f>
        <v>0.15</v>
      </c>
      <c r="H37" s="16">
        <f t="shared" si="80"/>
        <v>0.15</v>
      </c>
      <c r="I37" s="16">
        <f t="shared" si="80"/>
        <v>0.15</v>
      </c>
      <c r="J37" s="16">
        <f t="shared" si="80"/>
        <v>0.15</v>
      </c>
      <c r="K37" s="16">
        <f t="shared" si="80"/>
        <v>0.15</v>
      </c>
      <c r="L37" s="16">
        <f t="shared" si="80"/>
        <v>0.15</v>
      </c>
      <c r="M37" s="16">
        <f t="shared" si="80"/>
        <v>0.15</v>
      </c>
      <c r="N37" s="16">
        <f t="shared" si="80"/>
        <v>0.15</v>
      </c>
      <c r="P37" s="173"/>
      <c r="Q37" s="184" t="s">
        <v>36</v>
      </c>
      <c r="R37" s="15" t="s">
        <v>43</v>
      </c>
      <c r="S37" s="16">
        <f>S7</f>
        <v>0.125</v>
      </c>
      <c r="T37" s="16">
        <f>S37</f>
        <v>0.125</v>
      </c>
      <c r="U37" s="16">
        <f t="shared" ref="U37:AB37" si="81">T37</f>
        <v>0.125</v>
      </c>
      <c r="V37" s="16">
        <f t="shared" si="81"/>
        <v>0.125</v>
      </c>
      <c r="W37" s="16">
        <f t="shared" si="81"/>
        <v>0.125</v>
      </c>
      <c r="X37" s="16">
        <f t="shared" si="81"/>
        <v>0.125</v>
      </c>
      <c r="Y37" s="16">
        <f t="shared" si="81"/>
        <v>0.125</v>
      </c>
      <c r="Z37" s="16">
        <f t="shared" si="81"/>
        <v>0.125</v>
      </c>
      <c r="AA37" s="16">
        <f t="shared" si="81"/>
        <v>0.125</v>
      </c>
      <c r="AB37" s="16">
        <f t="shared" si="81"/>
        <v>0.125</v>
      </c>
      <c r="AD37" s="173"/>
      <c r="AE37" s="184" t="s">
        <v>36</v>
      </c>
      <c r="AF37" s="15" t="s">
        <v>43</v>
      </c>
      <c r="AG37" s="16">
        <f>AG7</f>
        <v>0.1</v>
      </c>
      <c r="AH37" s="16">
        <f>AG37</f>
        <v>0.1</v>
      </c>
      <c r="AI37" s="16">
        <f t="shared" ref="AI37:AP37" si="82">AH37</f>
        <v>0.1</v>
      </c>
      <c r="AJ37" s="16">
        <f t="shared" si="82"/>
        <v>0.1</v>
      </c>
      <c r="AK37" s="16">
        <f t="shared" si="82"/>
        <v>0.1</v>
      </c>
      <c r="AL37" s="16">
        <f t="shared" si="82"/>
        <v>0.1</v>
      </c>
      <c r="AM37" s="16">
        <f t="shared" si="82"/>
        <v>0.1</v>
      </c>
      <c r="AN37" s="16">
        <f t="shared" si="82"/>
        <v>0.1</v>
      </c>
      <c r="AO37" s="16">
        <f t="shared" si="82"/>
        <v>0.1</v>
      </c>
      <c r="AP37" s="16">
        <f t="shared" si="82"/>
        <v>0.1</v>
      </c>
      <c r="AR37" s="173"/>
      <c r="AS37" s="184" t="s">
        <v>36</v>
      </c>
      <c r="AT37" s="15" t="s">
        <v>43</v>
      </c>
      <c r="AU37" s="16">
        <f>AU7</f>
        <v>7.5000000000000011E-2</v>
      </c>
      <c r="AV37" s="16">
        <f>AU37</f>
        <v>7.5000000000000011E-2</v>
      </c>
      <c r="AW37" s="16">
        <f t="shared" ref="AW37:BD37" si="83">AV37</f>
        <v>7.5000000000000011E-2</v>
      </c>
      <c r="AX37" s="16">
        <f t="shared" si="83"/>
        <v>7.5000000000000011E-2</v>
      </c>
      <c r="AY37" s="16">
        <f t="shared" si="83"/>
        <v>7.5000000000000011E-2</v>
      </c>
      <c r="AZ37" s="16">
        <f t="shared" si="83"/>
        <v>7.5000000000000011E-2</v>
      </c>
      <c r="BA37" s="16">
        <f t="shared" si="83"/>
        <v>7.5000000000000011E-2</v>
      </c>
      <c r="BB37" s="16">
        <f t="shared" si="83"/>
        <v>7.5000000000000011E-2</v>
      </c>
      <c r="BC37" s="16">
        <f t="shared" si="83"/>
        <v>7.5000000000000011E-2</v>
      </c>
      <c r="BD37" s="16">
        <f t="shared" si="83"/>
        <v>7.5000000000000011E-2</v>
      </c>
      <c r="BF37" s="173"/>
      <c r="BG37" s="184" t="s">
        <v>36</v>
      </c>
      <c r="BH37" s="15" t="s">
        <v>43</v>
      </c>
      <c r="BI37" s="16">
        <f>BI7</f>
        <v>5.000000000000001E-2</v>
      </c>
      <c r="BJ37" s="16">
        <f>BI37</f>
        <v>5.000000000000001E-2</v>
      </c>
      <c r="BK37" s="16">
        <f t="shared" ref="BK37:BR37" si="84">BJ37</f>
        <v>5.000000000000001E-2</v>
      </c>
      <c r="BL37" s="16">
        <f t="shared" si="84"/>
        <v>5.000000000000001E-2</v>
      </c>
      <c r="BM37" s="16">
        <f t="shared" si="84"/>
        <v>5.000000000000001E-2</v>
      </c>
      <c r="BN37" s="16">
        <f t="shared" si="84"/>
        <v>5.000000000000001E-2</v>
      </c>
      <c r="BO37" s="16">
        <f t="shared" si="84"/>
        <v>5.000000000000001E-2</v>
      </c>
      <c r="BP37" s="16">
        <f t="shared" si="84"/>
        <v>5.000000000000001E-2</v>
      </c>
      <c r="BQ37" s="16">
        <f t="shared" si="84"/>
        <v>5.000000000000001E-2</v>
      </c>
      <c r="BR37" s="16">
        <f t="shared" si="84"/>
        <v>5.000000000000001E-2</v>
      </c>
    </row>
    <row r="38" spans="2:70" ht="14.25" x14ac:dyDescent="0.45">
      <c r="B38" s="173"/>
      <c r="C38" s="185"/>
      <c r="D38" s="19" t="s">
        <v>45</v>
      </c>
      <c r="E38" s="21">
        <f>E35*E$14</f>
        <v>150000</v>
      </c>
      <c r="F38" s="21">
        <f t="shared" ref="F38:N38" si="85">F35*F$14</f>
        <v>150000</v>
      </c>
      <c r="G38" s="21">
        <f>G35*G$14</f>
        <v>150000</v>
      </c>
      <c r="H38" s="21">
        <f>H35*H$14</f>
        <v>150000</v>
      </c>
      <c r="I38" s="21">
        <f>I35*I$14</f>
        <v>150000</v>
      </c>
      <c r="J38" s="21">
        <f t="shared" si="85"/>
        <v>150000</v>
      </c>
      <c r="K38" s="21">
        <f t="shared" si="85"/>
        <v>150000</v>
      </c>
      <c r="L38" s="21">
        <f t="shared" si="85"/>
        <v>150000</v>
      </c>
      <c r="M38" s="21">
        <f t="shared" si="85"/>
        <v>150000</v>
      </c>
      <c r="N38" s="21">
        <f t="shared" si="85"/>
        <v>150000</v>
      </c>
      <c r="P38" s="173"/>
      <c r="Q38" s="185"/>
      <c r="R38" s="19" t="s">
        <v>45</v>
      </c>
      <c r="S38" s="21">
        <f>S35*S$14</f>
        <v>125000</v>
      </c>
      <c r="T38" s="21">
        <f t="shared" ref="T38:AB38" si="86">T35*T$14</f>
        <v>125000</v>
      </c>
      <c r="U38" s="21">
        <f>U35*U$14</f>
        <v>124999.99999999999</v>
      </c>
      <c r="V38" s="21">
        <f>V35*V$14</f>
        <v>125000</v>
      </c>
      <c r="W38" s="21">
        <f>W35*W$14</f>
        <v>125000</v>
      </c>
      <c r="X38" s="21">
        <f t="shared" si="86"/>
        <v>125000</v>
      </c>
      <c r="Y38" s="21">
        <f t="shared" si="86"/>
        <v>125000</v>
      </c>
      <c r="Z38" s="21">
        <f t="shared" si="86"/>
        <v>125000.00000000001</v>
      </c>
      <c r="AA38" s="21">
        <f t="shared" si="86"/>
        <v>125000</v>
      </c>
      <c r="AB38" s="21">
        <f t="shared" si="86"/>
        <v>124999.99999999999</v>
      </c>
      <c r="AD38" s="173"/>
      <c r="AE38" s="185"/>
      <c r="AF38" s="19" t="s">
        <v>45</v>
      </c>
      <c r="AG38" s="21">
        <f>AG35*AG$14</f>
        <v>99999.999999999985</v>
      </c>
      <c r="AH38" s="21">
        <f t="shared" ref="AH38:AP38" si="87">AH35*AH$14</f>
        <v>100000</v>
      </c>
      <c r="AI38" s="21">
        <f>AI35*AI$14</f>
        <v>100000.00000000001</v>
      </c>
      <c r="AJ38" s="21">
        <f>AJ35*AJ$14</f>
        <v>100000</v>
      </c>
      <c r="AK38" s="21">
        <f>AK35*AK$14</f>
        <v>100000</v>
      </c>
      <c r="AL38" s="21">
        <f t="shared" si="87"/>
        <v>100000</v>
      </c>
      <c r="AM38" s="21">
        <f t="shared" si="87"/>
        <v>99999.999999999985</v>
      </c>
      <c r="AN38" s="21">
        <f t="shared" si="87"/>
        <v>100000.00000000001</v>
      </c>
      <c r="AO38" s="21">
        <f t="shared" si="87"/>
        <v>100000</v>
      </c>
      <c r="AP38" s="21">
        <f t="shared" si="87"/>
        <v>100000</v>
      </c>
      <c r="AR38" s="173"/>
      <c r="AS38" s="185"/>
      <c r="AT38" s="19" t="s">
        <v>45</v>
      </c>
      <c r="AU38" s="21">
        <f>AU35*AU$14</f>
        <v>75000.000000000015</v>
      </c>
      <c r="AV38" s="21">
        <f t="shared" ref="AV38:BD38" si="88">AV35*AV$14</f>
        <v>75000.000000000015</v>
      </c>
      <c r="AW38" s="21">
        <f>AW35*AW$14</f>
        <v>75000</v>
      </c>
      <c r="AX38" s="21">
        <f>AX35*AX$14</f>
        <v>75000.000000000015</v>
      </c>
      <c r="AY38" s="21">
        <f>AY35*AY$14</f>
        <v>75000.000000000015</v>
      </c>
      <c r="AZ38" s="21">
        <f t="shared" si="88"/>
        <v>75000.000000000015</v>
      </c>
      <c r="BA38" s="21">
        <f t="shared" si="88"/>
        <v>75000.000000000015</v>
      </c>
      <c r="BB38" s="21">
        <f t="shared" si="88"/>
        <v>75000.000000000015</v>
      </c>
      <c r="BC38" s="21">
        <f t="shared" si="88"/>
        <v>75000.000000000015</v>
      </c>
      <c r="BD38" s="21">
        <f t="shared" si="88"/>
        <v>75000.000000000015</v>
      </c>
      <c r="BF38" s="173"/>
      <c r="BG38" s="185"/>
      <c r="BH38" s="19" t="s">
        <v>45</v>
      </c>
      <c r="BI38" s="21">
        <f>BI35*BI$14</f>
        <v>50000.000000000007</v>
      </c>
      <c r="BJ38" s="21">
        <f t="shared" ref="BJ38:BR38" si="89">BJ35*BJ$14</f>
        <v>50000.000000000015</v>
      </c>
      <c r="BK38" s="21">
        <f>BK35*BK$14</f>
        <v>50000.000000000015</v>
      </c>
      <c r="BL38" s="21">
        <f>BL35*BL$14</f>
        <v>50000</v>
      </c>
      <c r="BM38" s="21">
        <f>BM35*BM$14</f>
        <v>50000.000000000007</v>
      </c>
      <c r="BN38" s="21">
        <f t="shared" si="89"/>
        <v>50000.000000000015</v>
      </c>
      <c r="BO38" s="21">
        <f t="shared" si="89"/>
        <v>50000.000000000007</v>
      </c>
      <c r="BP38" s="21">
        <f t="shared" si="89"/>
        <v>50000.000000000007</v>
      </c>
      <c r="BQ38" s="21">
        <f t="shared" si="89"/>
        <v>50000.000000000007</v>
      </c>
      <c r="BR38" s="21">
        <f t="shared" si="89"/>
        <v>50000.000000000007</v>
      </c>
    </row>
    <row r="39" spans="2:70" ht="14.25" x14ac:dyDescent="0.45">
      <c r="B39" s="173"/>
      <c r="C39" s="185"/>
      <c r="D39" s="19" t="s">
        <v>46</v>
      </c>
      <c r="E39" s="21">
        <f>E38</f>
        <v>150000</v>
      </c>
      <c r="F39" s="21">
        <f>E39+F38</f>
        <v>300000</v>
      </c>
      <c r="G39" s="21">
        <f>F39+G38</f>
        <v>450000</v>
      </c>
      <c r="H39" s="21">
        <f t="shared" ref="H39:N39" si="90">G39+H38</f>
        <v>600000</v>
      </c>
      <c r="I39" s="21">
        <f t="shared" si="90"/>
        <v>750000</v>
      </c>
      <c r="J39" s="21">
        <f>I39+J38</f>
        <v>900000</v>
      </c>
      <c r="K39" s="21">
        <f t="shared" si="90"/>
        <v>1050000</v>
      </c>
      <c r="L39" s="21">
        <f t="shared" si="90"/>
        <v>1200000</v>
      </c>
      <c r="M39" s="21">
        <f t="shared" si="90"/>
        <v>1350000</v>
      </c>
      <c r="N39" s="21">
        <f t="shared" si="90"/>
        <v>1500000</v>
      </c>
      <c r="P39" s="173"/>
      <c r="Q39" s="185"/>
      <c r="R39" s="19" t="s">
        <v>46</v>
      </c>
      <c r="S39" s="21">
        <f>S38</f>
        <v>125000</v>
      </c>
      <c r="T39" s="21">
        <f>S39+T38</f>
        <v>250000</v>
      </c>
      <c r="U39" s="21">
        <f>T39+U38</f>
        <v>375000</v>
      </c>
      <c r="V39" s="21">
        <f t="shared" ref="V39:AB39" si="91">U39+V38</f>
        <v>500000</v>
      </c>
      <c r="W39" s="21">
        <f t="shared" si="91"/>
        <v>625000</v>
      </c>
      <c r="X39" s="21">
        <f>W39+X38</f>
        <v>750000</v>
      </c>
      <c r="Y39" s="21">
        <f t="shared" si="91"/>
        <v>875000</v>
      </c>
      <c r="Z39" s="21">
        <f t="shared" si="91"/>
        <v>1000000</v>
      </c>
      <c r="AA39" s="21">
        <f t="shared" si="91"/>
        <v>1125000</v>
      </c>
      <c r="AB39" s="21">
        <f t="shared" si="91"/>
        <v>1250000</v>
      </c>
      <c r="AD39" s="173"/>
      <c r="AE39" s="185"/>
      <c r="AF39" s="19" t="s">
        <v>46</v>
      </c>
      <c r="AG39" s="21">
        <f>AG38</f>
        <v>99999.999999999985</v>
      </c>
      <c r="AH39" s="21">
        <f>AG39+AH38</f>
        <v>200000</v>
      </c>
      <c r="AI39" s="21">
        <f>AH39+AI38</f>
        <v>300000</v>
      </c>
      <c r="AJ39" s="21">
        <f t="shared" ref="AJ39:AP39" si="92">AI39+AJ38</f>
        <v>400000</v>
      </c>
      <c r="AK39" s="21">
        <f t="shared" si="92"/>
        <v>500000</v>
      </c>
      <c r="AL39" s="21">
        <f>AK39+AL38</f>
        <v>600000</v>
      </c>
      <c r="AM39" s="21">
        <f t="shared" si="92"/>
        <v>700000</v>
      </c>
      <c r="AN39" s="21">
        <f t="shared" si="92"/>
        <v>800000</v>
      </c>
      <c r="AO39" s="21">
        <f t="shared" si="92"/>
        <v>900000</v>
      </c>
      <c r="AP39" s="21">
        <f t="shared" si="92"/>
        <v>1000000</v>
      </c>
      <c r="AR39" s="173"/>
      <c r="AS39" s="185"/>
      <c r="AT39" s="19" t="s">
        <v>46</v>
      </c>
      <c r="AU39" s="21">
        <f>AU38</f>
        <v>75000.000000000015</v>
      </c>
      <c r="AV39" s="21">
        <f>AU39+AV38</f>
        <v>150000.00000000003</v>
      </c>
      <c r="AW39" s="21">
        <f>AV39+AW38</f>
        <v>225000.00000000003</v>
      </c>
      <c r="AX39" s="21">
        <f t="shared" ref="AX39:BD39" si="93">AW39+AX38</f>
        <v>300000.00000000006</v>
      </c>
      <c r="AY39" s="21">
        <f t="shared" si="93"/>
        <v>375000.00000000006</v>
      </c>
      <c r="AZ39" s="21">
        <f>AY39+AZ38</f>
        <v>450000.00000000006</v>
      </c>
      <c r="BA39" s="21">
        <f t="shared" si="93"/>
        <v>525000.00000000012</v>
      </c>
      <c r="BB39" s="21">
        <f t="shared" si="93"/>
        <v>600000.00000000012</v>
      </c>
      <c r="BC39" s="21">
        <f t="shared" si="93"/>
        <v>675000.00000000012</v>
      </c>
      <c r="BD39" s="21">
        <f t="shared" si="93"/>
        <v>750000.00000000012</v>
      </c>
      <c r="BF39" s="173"/>
      <c r="BG39" s="185"/>
      <c r="BH39" s="19" t="s">
        <v>46</v>
      </c>
      <c r="BI39" s="21">
        <f>BI38</f>
        <v>50000.000000000007</v>
      </c>
      <c r="BJ39" s="21">
        <f>BI39+BJ38</f>
        <v>100000.00000000003</v>
      </c>
      <c r="BK39" s="21">
        <f>BJ39+BK38</f>
        <v>150000.00000000006</v>
      </c>
      <c r="BL39" s="21">
        <f t="shared" ref="BL39:BR39" si="94">BK39+BL38</f>
        <v>200000.00000000006</v>
      </c>
      <c r="BM39" s="21">
        <f t="shared" si="94"/>
        <v>250000.00000000006</v>
      </c>
      <c r="BN39" s="21">
        <f>BM39+BN38</f>
        <v>300000.00000000006</v>
      </c>
      <c r="BO39" s="21">
        <f t="shared" si="94"/>
        <v>350000.00000000006</v>
      </c>
      <c r="BP39" s="21">
        <f t="shared" si="94"/>
        <v>400000.00000000006</v>
      </c>
      <c r="BQ39" s="21">
        <f t="shared" si="94"/>
        <v>450000.00000000006</v>
      </c>
      <c r="BR39" s="21">
        <f t="shared" si="94"/>
        <v>500000.00000000006</v>
      </c>
    </row>
    <row r="40" spans="2:70" ht="14.25" x14ac:dyDescent="0.45">
      <c r="B40" s="173"/>
      <c r="C40" s="184" t="s">
        <v>35</v>
      </c>
      <c r="D40" s="15" t="s">
        <v>43</v>
      </c>
      <c r="E40" s="16">
        <f>E34*E$14/$E$4</f>
        <v>0.15</v>
      </c>
      <c r="F40" s="16">
        <f>F34*F$14/$E$4-E40</f>
        <v>0.21</v>
      </c>
      <c r="G40" s="16">
        <f>G34*G$14/$E$4-F40-E40</f>
        <v>0.29399999999999982</v>
      </c>
      <c r="H40" s="16">
        <f>H34*H$14/$E$4-G40-F40-E40</f>
        <v>0.41160000000000052</v>
      </c>
      <c r="I40" s="16">
        <f>I34*I$14/$E$4-H40-G40-F40-E40</f>
        <v>0.57623999999999953</v>
      </c>
      <c r="J40" s="16">
        <f>J34*J$14/$E$4-I40-H40-G40-F40-E40</f>
        <v>0.80673600000000001</v>
      </c>
      <c r="K40" s="16">
        <f>K34*K$14/$E$4-J40-I40-H40-G40-F40-E40</f>
        <v>1.1294303999999988</v>
      </c>
      <c r="L40" s="16">
        <f>L34*L$14/$E$4-K40-J40-I40-H40-G40-F40-E40</f>
        <v>1.5812025599999939</v>
      </c>
      <c r="M40" s="16">
        <f>M34*M$14/$E$4-L40-K40-J40-I40-H40-G40-F40-E40</f>
        <v>2.2136835840000191</v>
      </c>
      <c r="N40" s="16">
        <f>N34*N$14/$E$4-M40-L40-K40-J40-I40-H40-G40-F40-E40</f>
        <v>3.0991570176000169</v>
      </c>
      <c r="P40" s="173"/>
      <c r="Q40" s="184" t="s">
        <v>35</v>
      </c>
      <c r="R40" s="15" t="s">
        <v>43</v>
      </c>
      <c r="S40" s="16">
        <f>S34*S$14/$E$4</f>
        <v>0.12499999999999999</v>
      </c>
      <c r="T40" s="16">
        <f>T34*T$14/$E$4-S40</f>
        <v>0.17499999999999999</v>
      </c>
      <c r="U40" s="16">
        <f>U34*U$14/$E$4-T40-S40</f>
        <v>0.24499999999999983</v>
      </c>
      <c r="V40" s="16">
        <f>V34*V$14/$E$4-U40-T40-S40</f>
        <v>0.34300000000000047</v>
      </c>
      <c r="W40" s="16">
        <f>W34*W$14/$E$4-V40-U40-T40-S40</f>
        <v>0.48019999999999974</v>
      </c>
      <c r="X40" s="16">
        <f>X34*X$14/$E$4-W40-V40-U40-T40-S40</f>
        <v>0.67227999999999954</v>
      </c>
      <c r="Y40" s="16">
        <f>Y34*Y$14/$E$4-X40-W40-V40-U40-T40-S40</f>
        <v>0.94119199999999981</v>
      </c>
      <c r="Z40" s="16">
        <f>Z34*Z$14/$E$4-Y40-X40-W40-V40-U40-T40-S40</f>
        <v>1.3176687999999941</v>
      </c>
      <c r="AA40" s="16">
        <f>AA34*AA$14/$E$4-Z40-Y40-X40-W40-V40-U40-T40-S40</f>
        <v>1.8447363200000166</v>
      </c>
      <c r="AB40" s="16">
        <f>AB34*AB$14/$E$4-AA40-Z40-Y40-X40-W40-V40-U40-T40-S40</f>
        <v>2.5826308480000115</v>
      </c>
      <c r="AD40" s="173"/>
      <c r="AE40" s="184" t="s">
        <v>35</v>
      </c>
      <c r="AF40" s="15" t="s">
        <v>43</v>
      </c>
      <c r="AG40" s="16">
        <f>AG34*AG$14/$E$4</f>
        <v>0.1</v>
      </c>
      <c r="AH40" s="16">
        <f>AH34*AH$14/$E$4-AG40</f>
        <v>0.13999999999999999</v>
      </c>
      <c r="AI40" s="16">
        <f>AI34*AI$14/$E$4-AH40-AG40</f>
        <v>0.19599999999999992</v>
      </c>
      <c r="AJ40" s="16">
        <f>AJ34*AJ$14/$E$4-AI40-AH40-AG40</f>
        <v>0.27440000000000031</v>
      </c>
      <c r="AK40" s="16">
        <f>AK34*AK$14/$E$4-AJ40-AI40-AH40-AG40</f>
        <v>0.38415999999999972</v>
      </c>
      <c r="AL40" s="16">
        <f>AL34*AL$14/$E$4-AK40-AJ40-AI40-AH40-AG40</f>
        <v>0.53782399999999975</v>
      </c>
      <c r="AM40" s="16">
        <f>AM34*AM$14/$E$4-AL40-AK40-AJ40-AI40-AH40-AG40</f>
        <v>0.75295359999999922</v>
      </c>
      <c r="AN40" s="16">
        <f>AN34*AN$14/$E$4-AM40-AL40-AK40-AJ40-AI40-AH40-AG40</f>
        <v>1.0541350399999958</v>
      </c>
      <c r="AO40" s="16">
        <f>AO34*AO$14/$E$4-AN40-AM40-AL40-AK40-AJ40-AI40-AH40-AG40</f>
        <v>1.4757890560000133</v>
      </c>
      <c r="AP40" s="16">
        <f>AP34*AP$14/$E$4-AO40-AN40-AM40-AL40-AK40-AJ40-AI40-AH40-AG40</f>
        <v>2.0661046784000119</v>
      </c>
      <c r="AR40" s="173"/>
      <c r="AS40" s="184" t="s">
        <v>35</v>
      </c>
      <c r="AT40" s="15" t="s">
        <v>43</v>
      </c>
      <c r="AU40" s="16">
        <f>AU34*AU$14/$E$4</f>
        <v>7.5000000000000011E-2</v>
      </c>
      <c r="AV40" s="16">
        <f>AV34*AV$14/$E$4-AU40</f>
        <v>0.10499999999999998</v>
      </c>
      <c r="AW40" s="16">
        <f>AW34*AW$14/$E$4-AV40-AU40</f>
        <v>0.14699999999999996</v>
      </c>
      <c r="AX40" s="16">
        <f>AX34*AX$14/$E$4-AW40-AV40-AU40</f>
        <v>0.20580000000000032</v>
      </c>
      <c r="AY40" s="16">
        <f>AY34*AY$14/$E$4-AX40-AW40-AV40-AU40</f>
        <v>0.28811999999999982</v>
      </c>
      <c r="AZ40" s="16">
        <f>AZ34*AZ$14/$E$4-AY40-AX40-AW40-AV40-AU40</f>
        <v>0.40336800000000012</v>
      </c>
      <c r="BA40" s="16">
        <f>BA34*BA$14/$E$4-AZ40-AY40-AX40-AW40-AV40-AU40</f>
        <v>0.56471519999999953</v>
      </c>
      <c r="BB40" s="16">
        <f>BB34*BB$14/$E$4-BA40-AZ40-AY40-AX40-AW40-AV40-AU40</f>
        <v>0.79060127999999619</v>
      </c>
      <c r="BC40" s="16">
        <f>BC34*BC$14/$E$4-BB40-BA40-AZ40-AY40-AX40-AW40-AV40-AU40</f>
        <v>1.1068417920000098</v>
      </c>
      <c r="BD40" s="16">
        <f>BD34*BD$14/$E$4-BC40-BB40-BA40-AZ40-AY40-AX40-AW40-AV40-AU40</f>
        <v>1.54957850880001</v>
      </c>
      <c r="BF40" s="173"/>
      <c r="BG40" s="184" t="s">
        <v>35</v>
      </c>
      <c r="BH40" s="15" t="s">
        <v>43</v>
      </c>
      <c r="BI40" s="16">
        <f>BI34*BI$14/$E$4</f>
        <v>5.000000000000001E-2</v>
      </c>
      <c r="BJ40" s="16">
        <f>BJ34*BJ$14/$E$4-BI40</f>
        <v>7.0000000000000007E-2</v>
      </c>
      <c r="BK40" s="16">
        <f>BK34*BK$14/$E$4-BJ40-BI40</f>
        <v>9.7999999999999976E-2</v>
      </c>
      <c r="BL40" s="16">
        <f>BL34*BL$14/$E$4-BK40-BJ40-BI40</f>
        <v>0.13720000000000013</v>
      </c>
      <c r="BM40" s="16">
        <f>BM34*BM$14/$E$4-BL40-BK40-BJ40-BI40</f>
        <v>0.19208</v>
      </c>
      <c r="BN40" s="16">
        <f>BN34*BN$14/$E$4-BM40-BL40-BK40-BJ40-BI40</f>
        <v>0.26891200000000004</v>
      </c>
      <c r="BO40" s="16">
        <f>BO34*BO$14/$E$4-BN40-BM40-BL40-BK40-BJ40-BI40</f>
        <v>0.3764767999999995</v>
      </c>
      <c r="BP40" s="16">
        <f>BP34*BP$14/$E$4-BO40-BN40-BM40-BL40-BK40-BJ40-BI40</f>
        <v>0.52706751999999768</v>
      </c>
      <c r="BQ40" s="16">
        <f>BQ34*BQ$14/$E$4-BP40-BO40-BN40-BM40-BL40-BK40-BJ40-BI40</f>
        <v>0.73789452800000688</v>
      </c>
      <c r="BR40" s="16">
        <f>BR34*BR$14/$E$4-BQ40-BP40-BO40-BN40-BM40-BL40-BK40-BJ40-BI40</f>
        <v>1.0330523392000064</v>
      </c>
    </row>
    <row r="41" spans="2:70" ht="14.25" x14ac:dyDescent="0.45">
      <c r="B41" s="173"/>
      <c r="C41" s="186"/>
      <c r="D41" s="15" t="s">
        <v>44</v>
      </c>
      <c r="E41" s="17"/>
      <c r="F41" s="17"/>
      <c r="G41" s="17"/>
      <c r="H41" s="17"/>
      <c r="I41" s="38">
        <f>AVERAGE(E40:I40)</f>
        <v>0.32836799999999994</v>
      </c>
      <c r="J41" s="17"/>
      <c r="K41" s="17"/>
      <c r="L41" s="17"/>
      <c r="M41" s="17"/>
      <c r="N41" s="17">
        <f>AVERAGE(E40:N40)</f>
        <v>1.047204956160003</v>
      </c>
      <c r="P41" s="173"/>
      <c r="Q41" s="186"/>
      <c r="R41" s="15" t="s">
        <v>44</v>
      </c>
      <c r="S41" s="17"/>
      <c r="T41" s="17"/>
      <c r="U41" s="17"/>
      <c r="V41" s="17"/>
      <c r="W41" s="38">
        <f>AVERAGE(S40:W40)</f>
        <v>0.27363999999999999</v>
      </c>
      <c r="X41" s="17"/>
      <c r="Y41" s="17"/>
      <c r="Z41" s="17"/>
      <c r="AA41" s="17"/>
      <c r="AB41" s="17">
        <f>AVERAGE(S40:AB40)</f>
        <v>0.87267079680000226</v>
      </c>
      <c r="AD41" s="173"/>
      <c r="AE41" s="186"/>
      <c r="AF41" s="15" t="s">
        <v>44</v>
      </c>
      <c r="AG41" s="17"/>
      <c r="AH41" s="17"/>
      <c r="AI41" s="17"/>
      <c r="AJ41" s="17"/>
      <c r="AK41" s="38">
        <f>AVERAGE(AG40:AK40)</f>
        <v>0.218912</v>
      </c>
      <c r="AL41" s="17"/>
      <c r="AM41" s="17"/>
      <c r="AN41" s="17"/>
      <c r="AO41" s="17"/>
      <c r="AP41" s="17">
        <f>AVERAGE(AG40:AP40)</f>
        <v>0.69813663744000198</v>
      </c>
      <c r="AR41" s="173"/>
      <c r="AS41" s="186"/>
      <c r="AT41" s="15" t="s">
        <v>44</v>
      </c>
      <c r="AU41" s="17"/>
      <c r="AV41" s="17"/>
      <c r="AW41" s="17"/>
      <c r="AX41" s="17"/>
      <c r="AY41" s="38">
        <f>AVERAGE(AU40:AY40)</f>
        <v>0.16418400000000002</v>
      </c>
      <c r="AZ41" s="17"/>
      <c r="BA41" s="17"/>
      <c r="BB41" s="17"/>
      <c r="BC41" s="17"/>
      <c r="BD41" s="17">
        <f>AVERAGE(AU40:BD40)</f>
        <v>0.52360247808000149</v>
      </c>
      <c r="BF41" s="173"/>
      <c r="BG41" s="186"/>
      <c r="BH41" s="15" t="s">
        <v>44</v>
      </c>
      <c r="BI41" s="17"/>
      <c r="BJ41" s="17"/>
      <c r="BK41" s="17"/>
      <c r="BL41" s="17"/>
      <c r="BM41" s="38">
        <f>AVERAGE(BI40:BM40)</f>
        <v>0.10945600000000003</v>
      </c>
      <c r="BN41" s="17"/>
      <c r="BO41" s="17"/>
      <c r="BP41" s="17"/>
      <c r="BQ41" s="17"/>
      <c r="BR41" s="17">
        <f>AVERAGE(BI40:BR40)</f>
        <v>0.3490683187200011</v>
      </c>
    </row>
    <row r="42" spans="2:70" ht="14.25" x14ac:dyDescent="0.45">
      <c r="B42" s="173"/>
      <c r="C42" s="185"/>
      <c r="D42" s="19" t="s">
        <v>45</v>
      </c>
      <c r="E42" s="22">
        <f>E44</f>
        <v>150000</v>
      </c>
      <c r="F42" s="22">
        <f>F44-E44</f>
        <v>209999.99999999994</v>
      </c>
      <c r="G42" s="22">
        <f>G44-F44</f>
        <v>293999.99999999994</v>
      </c>
      <c r="H42" s="22">
        <f t="shared" ref="H42:N42" si="95">H44-G44</f>
        <v>411600.00000000035</v>
      </c>
      <c r="I42" s="22">
        <f t="shared" si="95"/>
        <v>576239.99999999977</v>
      </c>
      <c r="J42" s="22">
        <f>J44-I44</f>
        <v>806735.99999999953</v>
      </c>
      <c r="K42" s="22">
        <f t="shared" si="95"/>
        <v>1129430.399999999</v>
      </c>
      <c r="L42" s="22">
        <f t="shared" si="95"/>
        <v>1581202.5599999931</v>
      </c>
      <c r="M42" s="22">
        <f t="shared" si="95"/>
        <v>2213683.5840000203</v>
      </c>
      <c r="N42" s="22">
        <f t="shared" si="95"/>
        <v>3099157.0176000176</v>
      </c>
      <c r="P42" s="173"/>
      <c r="Q42" s="185"/>
      <c r="R42" s="19" t="s">
        <v>45</v>
      </c>
      <c r="S42" s="22">
        <f>S44</f>
        <v>124999.99999999999</v>
      </c>
      <c r="T42" s="22">
        <f>T44-S44</f>
        <v>175000</v>
      </c>
      <c r="U42" s="22">
        <f>U44-T44</f>
        <v>244999.99999999977</v>
      </c>
      <c r="V42" s="22">
        <f t="shared" ref="V42:AB42" si="96">V44-U44</f>
        <v>343000.00000000047</v>
      </c>
      <c r="W42" s="22">
        <f t="shared" si="96"/>
        <v>480199.99999999977</v>
      </c>
      <c r="X42" s="22">
        <f>X44-W44</f>
        <v>672279.99999999953</v>
      </c>
      <c r="Y42" s="22">
        <f t="shared" si="96"/>
        <v>941192</v>
      </c>
      <c r="Z42" s="22">
        <f t="shared" si="96"/>
        <v>1317668.7999999938</v>
      </c>
      <c r="AA42" s="22">
        <f t="shared" si="96"/>
        <v>1844736.3200000171</v>
      </c>
      <c r="AB42" s="22">
        <f t="shared" si="96"/>
        <v>2582630.8480000142</v>
      </c>
      <c r="AD42" s="173"/>
      <c r="AE42" s="185"/>
      <c r="AF42" s="19" t="s">
        <v>45</v>
      </c>
      <c r="AG42" s="22">
        <f>AG44</f>
        <v>99999.999999999985</v>
      </c>
      <c r="AH42" s="22">
        <f>AH44-AG44</f>
        <v>140000</v>
      </c>
      <c r="AI42" s="22">
        <f>AI44-AH44</f>
        <v>195999.99999999994</v>
      </c>
      <c r="AJ42" s="22">
        <f t="shared" ref="AJ42:AP42" si="97">AJ44-AI44</f>
        <v>274400.00000000029</v>
      </c>
      <c r="AK42" s="22">
        <f t="shared" si="97"/>
        <v>384159.99999999977</v>
      </c>
      <c r="AL42" s="22">
        <f>AL44-AK44</f>
        <v>537823.99999999977</v>
      </c>
      <c r="AM42" s="22">
        <f t="shared" si="97"/>
        <v>752953.59999999893</v>
      </c>
      <c r="AN42" s="22">
        <f t="shared" si="97"/>
        <v>1054135.0399999963</v>
      </c>
      <c r="AO42" s="22">
        <f t="shared" si="97"/>
        <v>1475789.0560000129</v>
      </c>
      <c r="AP42" s="22">
        <f t="shared" si="97"/>
        <v>2066104.6784000108</v>
      </c>
      <c r="AR42" s="173"/>
      <c r="AS42" s="185"/>
      <c r="AT42" s="19" t="s">
        <v>45</v>
      </c>
      <c r="AU42" s="22">
        <f>AU44</f>
        <v>75000.000000000015</v>
      </c>
      <c r="AV42" s="22">
        <f>AV44-AU44</f>
        <v>104999.99999999999</v>
      </c>
      <c r="AW42" s="22">
        <f>AW44-AV44</f>
        <v>146999.99999999994</v>
      </c>
      <c r="AX42" s="22">
        <f t="shared" ref="AX42:BD42" si="98">AX44-AW44</f>
        <v>205800.00000000029</v>
      </c>
      <c r="AY42" s="22">
        <f t="shared" si="98"/>
        <v>288120</v>
      </c>
      <c r="AZ42" s="22">
        <f>AZ44-AY44</f>
        <v>403367.99999999977</v>
      </c>
      <c r="BA42" s="22">
        <f t="shared" si="98"/>
        <v>564715.19999999949</v>
      </c>
      <c r="BB42" s="22">
        <f t="shared" si="98"/>
        <v>790601.27999999677</v>
      </c>
      <c r="BC42" s="22">
        <f t="shared" si="98"/>
        <v>1106841.7920000097</v>
      </c>
      <c r="BD42" s="22">
        <f t="shared" si="98"/>
        <v>1549578.5088000088</v>
      </c>
      <c r="BF42" s="173"/>
      <c r="BG42" s="185"/>
      <c r="BH42" s="19" t="s">
        <v>45</v>
      </c>
      <c r="BI42" s="22">
        <f>BI44</f>
        <v>50000.000000000007</v>
      </c>
      <c r="BJ42" s="22">
        <f>BJ44-BI44</f>
        <v>70000.000000000029</v>
      </c>
      <c r="BK42" s="22">
        <f>BK44-BJ44</f>
        <v>98000</v>
      </c>
      <c r="BL42" s="22">
        <f t="shared" ref="BL42:BR42" si="99">BL44-BK44</f>
        <v>137200.00000000009</v>
      </c>
      <c r="BM42" s="22">
        <f t="shared" si="99"/>
        <v>192080</v>
      </c>
      <c r="BN42" s="22">
        <f>BN44-BM44</f>
        <v>268912.00000000012</v>
      </c>
      <c r="BO42" s="22">
        <f t="shared" si="99"/>
        <v>376476.79999999958</v>
      </c>
      <c r="BP42" s="22">
        <f t="shared" si="99"/>
        <v>527067.51999999792</v>
      </c>
      <c r="BQ42" s="22">
        <f t="shared" si="99"/>
        <v>737894.52800000669</v>
      </c>
      <c r="BR42" s="22">
        <f t="shared" si="99"/>
        <v>1033052.3392000059</v>
      </c>
    </row>
    <row r="43" spans="2:70" ht="14.25" x14ac:dyDescent="0.45">
      <c r="B43" s="173"/>
      <c r="C43" s="185"/>
      <c r="D43" s="19" t="s">
        <v>47</v>
      </c>
      <c r="E43" s="22"/>
      <c r="F43" s="22"/>
      <c r="G43" s="22"/>
      <c r="H43" s="22"/>
      <c r="I43" s="22">
        <f>AVERAGE(E42:I42)</f>
        <v>328368</v>
      </c>
      <c r="J43" s="22"/>
      <c r="K43" s="22"/>
      <c r="L43" s="22"/>
      <c r="M43" s="22"/>
      <c r="N43" s="22">
        <f>AVERAGE(E42:N42)</f>
        <v>1047204.956160003</v>
      </c>
      <c r="P43" s="173"/>
      <c r="Q43" s="185"/>
      <c r="R43" s="19" t="s">
        <v>47</v>
      </c>
      <c r="S43" s="22"/>
      <c r="T43" s="22"/>
      <c r="U43" s="22"/>
      <c r="V43" s="22"/>
      <c r="W43" s="22">
        <f>AVERAGE(S42:W42)</f>
        <v>273640</v>
      </c>
      <c r="X43" s="22"/>
      <c r="Y43" s="22"/>
      <c r="Z43" s="22"/>
      <c r="AA43" s="22"/>
      <c r="AB43" s="22">
        <f>AVERAGE(S42:AB42)</f>
        <v>872670.79680000246</v>
      </c>
      <c r="AD43" s="173"/>
      <c r="AE43" s="185"/>
      <c r="AF43" s="19" t="s">
        <v>47</v>
      </c>
      <c r="AG43" s="22"/>
      <c r="AH43" s="22"/>
      <c r="AI43" s="22"/>
      <c r="AJ43" s="22"/>
      <c r="AK43" s="22">
        <f>AVERAGE(AG42:AK42)</f>
        <v>218912</v>
      </c>
      <c r="AL43" s="22"/>
      <c r="AM43" s="22"/>
      <c r="AN43" s="22"/>
      <c r="AO43" s="22"/>
      <c r="AP43" s="22">
        <f>AVERAGE(AG42:AP42)</f>
        <v>698136.63744000182</v>
      </c>
      <c r="AR43" s="173"/>
      <c r="AS43" s="185"/>
      <c r="AT43" s="19" t="s">
        <v>47</v>
      </c>
      <c r="AU43" s="22"/>
      <c r="AV43" s="22"/>
      <c r="AW43" s="22"/>
      <c r="AX43" s="22"/>
      <c r="AY43" s="22">
        <f>AVERAGE(AU42:AY42)</f>
        <v>164184.00000000006</v>
      </c>
      <c r="AZ43" s="22"/>
      <c r="BA43" s="22"/>
      <c r="BB43" s="22"/>
      <c r="BC43" s="22"/>
      <c r="BD43" s="22">
        <f>AVERAGE(AU42:BD42)</f>
        <v>523602.47808000149</v>
      </c>
      <c r="BF43" s="173"/>
      <c r="BG43" s="185"/>
      <c r="BH43" s="19" t="s">
        <v>47</v>
      </c>
      <c r="BI43" s="22"/>
      <c r="BJ43" s="22"/>
      <c r="BK43" s="22"/>
      <c r="BL43" s="22"/>
      <c r="BM43" s="22">
        <f>AVERAGE(BI42:BM42)</f>
        <v>109456.00000000003</v>
      </c>
      <c r="BN43" s="22"/>
      <c r="BO43" s="22"/>
      <c r="BP43" s="22"/>
      <c r="BQ43" s="22"/>
      <c r="BR43" s="22">
        <f>AVERAGE(BI42:BR42)</f>
        <v>349068.31872000103</v>
      </c>
    </row>
    <row r="44" spans="2:70" ht="14.25" x14ac:dyDescent="0.45">
      <c r="B44" s="174"/>
      <c r="C44" s="185"/>
      <c r="D44" s="19" t="s">
        <v>46</v>
      </c>
      <c r="E44" s="21">
        <f t="shared" ref="E44:N44" si="100">E36*E$14</f>
        <v>150000</v>
      </c>
      <c r="F44" s="21">
        <f t="shared" si="100"/>
        <v>359999.99999999994</v>
      </c>
      <c r="G44" s="21">
        <f>G36*G$14</f>
        <v>653999.99999999988</v>
      </c>
      <c r="H44" s="21">
        <f>H36*H$14</f>
        <v>1065600.0000000002</v>
      </c>
      <c r="I44" s="21">
        <f>I36*I$14</f>
        <v>1641840</v>
      </c>
      <c r="J44" s="21">
        <f t="shared" si="100"/>
        <v>2448575.9999999995</v>
      </c>
      <c r="K44" s="21">
        <f t="shared" si="100"/>
        <v>3578006.3999999985</v>
      </c>
      <c r="L44" s="21">
        <f t="shared" si="100"/>
        <v>5159208.9599999916</v>
      </c>
      <c r="M44" s="21">
        <f t="shared" si="100"/>
        <v>7372892.5440000119</v>
      </c>
      <c r="N44" s="21">
        <f t="shared" si="100"/>
        <v>10472049.561600029</v>
      </c>
      <c r="P44" s="174"/>
      <c r="Q44" s="185"/>
      <c r="R44" s="19" t="s">
        <v>46</v>
      </c>
      <c r="S44" s="21">
        <f t="shared" ref="S44:AB44" si="101">S36*S$14</f>
        <v>124999.99999999999</v>
      </c>
      <c r="T44" s="21">
        <f t="shared" si="101"/>
        <v>300000</v>
      </c>
      <c r="U44" s="21">
        <f>U36*U$14</f>
        <v>544999.99999999977</v>
      </c>
      <c r="V44" s="21">
        <f>V36*V$14</f>
        <v>888000.00000000023</v>
      </c>
      <c r="W44" s="21">
        <f>W36*W$14</f>
        <v>1368200</v>
      </c>
      <c r="X44" s="21">
        <f t="shared" si="101"/>
        <v>2040479.9999999995</v>
      </c>
      <c r="Y44" s="21">
        <f t="shared" si="101"/>
        <v>2981671.9999999995</v>
      </c>
      <c r="Z44" s="21">
        <f t="shared" si="101"/>
        <v>4299340.7999999933</v>
      </c>
      <c r="AA44" s="21">
        <f t="shared" si="101"/>
        <v>6144077.1200000104</v>
      </c>
      <c r="AB44" s="21">
        <f t="shared" si="101"/>
        <v>8726707.9680000246</v>
      </c>
      <c r="AD44" s="174"/>
      <c r="AE44" s="185"/>
      <c r="AF44" s="19" t="s">
        <v>46</v>
      </c>
      <c r="AG44" s="21">
        <f t="shared" ref="AG44:AP44" si="102">AG36*AG$14</f>
        <v>99999.999999999985</v>
      </c>
      <c r="AH44" s="21">
        <f t="shared" si="102"/>
        <v>240000</v>
      </c>
      <c r="AI44" s="21">
        <f>AI36*AI$14</f>
        <v>435999.99999999994</v>
      </c>
      <c r="AJ44" s="21">
        <f>AJ36*AJ$14</f>
        <v>710400.00000000023</v>
      </c>
      <c r="AK44" s="21">
        <f>AK36*AK$14</f>
        <v>1094560</v>
      </c>
      <c r="AL44" s="21">
        <f t="shared" si="102"/>
        <v>1632383.9999999998</v>
      </c>
      <c r="AM44" s="21">
        <f t="shared" si="102"/>
        <v>2385337.5999999987</v>
      </c>
      <c r="AN44" s="21">
        <f t="shared" si="102"/>
        <v>3439472.639999995</v>
      </c>
      <c r="AO44" s="21">
        <f t="shared" si="102"/>
        <v>4915261.6960000079</v>
      </c>
      <c r="AP44" s="21">
        <f t="shared" si="102"/>
        <v>6981366.3744000187</v>
      </c>
      <c r="AR44" s="174"/>
      <c r="AS44" s="185"/>
      <c r="AT44" s="19" t="s">
        <v>46</v>
      </c>
      <c r="AU44" s="21">
        <f t="shared" ref="AU44:BD44" si="103">AU36*AU$14</f>
        <v>75000.000000000015</v>
      </c>
      <c r="AV44" s="21">
        <f t="shared" si="103"/>
        <v>180000</v>
      </c>
      <c r="AW44" s="21">
        <f>AW36*AW$14</f>
        <v>326999.99999999994</v>
      </c>
      <c r="AX44" s="21">
        <f>AX36*AX$14</f>
        <v>532800.00000000023</v>
      </c>
      <c r="AY44" s="21">
        <f>AY36*AY$14</f>
        <v>820920.00000000023</v>
      </c>
      <c r="AZ44" s="21">
        <f t="shared" si="103"/>
        <v>1224288</v>
      </c>
      <c r="BA44" s="21">
        <f t="shared" si="103"/>
        <v>1789003.1999999995</v>
      </c>
      <c r="BB44" s="21">
        <f t="shared" si="103"/>
        <v>2579604.4799999963</v>
      </c>
      <c r="BC44" s="21">
        <f t="shared" si="103"/>
        <v>3686446.2720000059</v>
      </c>
      <c r="BD44" s="21">
        <f t="shared" si="103"/>
        <v>5236024.7808000147</v>
      </c>
      <c r="BF44" s="174"/>
      <c r="BG44" s="185"/>
      <c r="BH44" s="19" t="s">
        <v>46</v>
      </c>
      <c r="BI44" s="21">
        <f t="shared" ref="BI44:BR44" si="104">BI36*BI$14</f>
        <v>50000.000000000007</v>
      </c>
      <c r="BJ44" s="21">
        <f t="shared" si="104"/>
        <v>120000.00000000003</v>
      </c>
      <c r="BK44" s="21">
        <f>BK36*BK$14</f>
        <v>218000.00000000003</v>
      </c>
      <c r="BL44" s="21">
        <f>BL36*BL$14</f>
        <v>355200.00000000012</v>
      </c>
      <c r="BM44" s="21">
        <f>BM36*BM$14</f>
        <v>547280.00000000012</v>
      </c>
      <c r="BN44" s="21">
        <f t="shared" si="104"/>
        <v>816192.00000000023</v>
      </c>
      <c r="BO44" s="21">
        <f t="shared" si="104"/>
        <v>1192668.7999999998</v>
      </c>
      <c r="BP44" s="21">
        <f t="shared" si="104"/>
        <v>1719736.3199999977</v>
      </c>
      <c r="BQ44" s="21">
        <f t="shared" si="104"/>
        <v>2457630.8480000044</v>
      </c>
      <c r="BR44" s="21">
        <f t="shared" si="104"/>
        <v>3490683.1872000103</v>
      </c>
    </row>
    <row r="45" spans="2:70" ht="15" customHeight="1" x14ac:dyDescent="0.45">
      <c r="B45" s="3"/>
      <c r="C45" s="1"/>
      <c r="D45" s="43"/>
      <c r="E45" s="31"/>
      <c r="F45" s="31"/>
      <c r="G45" s="31"/>
      <c r="H45" s="31"/>
      <c r="I45" s="31"/>
      <c r="J45" s="31"/>
      <c r="K45" s="31"/>
      <c r="L45" s="31"/>
      <c r="M45" s="31"/>
      <c r="N45" s="31"/>
      <c r="P45" s="3"/>
      <c r="Q45" s="1"/>
      <c r="R45" s="43"/>
      <c r="S45" s="31"/>
      <c r="T45" s="31"/>
      <c r="U45" s="31"/>
      <c r="V45" s="31"/>
      <c r="W45" s="31"/>
      <c r="X45" s="31"/>
      <c r="Y45" s="31"/>
      <c r="Z45" s="31"/>
      <c r="AA45" s="31"/>
      <c r="AB45" s="31"/>
      <c r="AD45" s="3"/>
      <c r="AE45" s="1"/>
      <c r="AF45" s="43"/>
      <c r="AG45" s="31"/>
      <c r="AH45" s="31"/>
      <c r="AI45" s="31"/>
      <c r="AJ45" s="31"/>
      <c r="AK45" s="31"/>
      <c r="AL45" s="31"/>
      <c r="AM45" s="31"/>
      <c r="AN45" s="31"/>
      <c r="AO45" s="31"/>
      <c r="AP45" s="31"/>
      <c r="AR45" s="3"/>
      <c r="AS45" s="1"/>
      <c r="AT45" s="43"/>
      <c r="AU45" s="31"/>
      <c r="AV45" s="31"/>
      <c r="AW45" s="31"/>
      <c r="AX45" s="31"/>
      <c r="AY45" s="31"/>
      <c r="AZ45" s="31"/>
      <c r="BA45" s="31"/>
      <c r="BB45" s="31"/>
      <c r="BC45" s="31"/>
      <c r="BD45" s="31"/>
      <c r="BF45" s="3"/>
      <c r="BG45" s="1"/>
      <c r="BH45" s="43"/>
      <c r="BI45" s="31"/>
      <c r="BJ45" s="31"/>
      <c r="BK45" s="31"/>
      <c r="BL45" s="31"/>
      <c r="BM45" s="31"/>
      <c r="BN45" s="31"/>
      <c r="BO45" s="31"/>
      <c r="BP45" s="31"/>
      <c r="BQ45" s="31"/>
      <c r="BR45" s="31"/>
    </row>
    <row r="46" spans="2:70" ht="14.25" x14ac:dyDescent="0.45">
      <c r="B46" s="187" t="s">
        <v>148</v>
      </c>
      <c r="C46" s="191" t="s">
        <v>21</v>
      </c>
      <c r="D46" s="193" t="str">
        <f>"10 BTC / "&amp;TEXT($E$4*10, "$###0.00,,")&amp;"M USD"</f>
        <v>10 BTC / $1.00M USD</v>
      </c>
      <c r="E46" s="163" t="s">
        <v>3</v>
      </c>
      <c r="F46" s="163" t="s">
        <v>4</v>
      </c>
      <c r="G46" s="163" t="s">
        <v>5</v>
      </c>
      <c r="H46" s="163" t="s">
        <v>6</v>
      </c>
      <c r="I46" s="163" t="s">
        <v>7</v>
      </c>
      <c r="J46" s="163" t="s">
        <v>8</v>
      </c>
      <c r="K46" s="163" t="s">
        <v>9</v>
      </c>
      <c r="L46" s="163" t="s">
        <v>10</v>
      </c>
      <c r="M46" s="163" t="s">
        <v>11</v>
      </c>
      <c r="N46" s="163" t="s">
        <v>12</v>
      </c>
      <c r="P46" s="187" t="s">
        <v>148</v>
      </c>
      <c r="Q46" s="191" t="s">
        <v>21</v>
      </c>
      <c r="R46" s="193" t="str">
        <f>"10 BTC / "&amp;TEXT($E$4*10, "$###0.00,,")&amp;"M USD"</f>
        <v>10 BTC / $1.00M USD</v>
      </c>
      <c r="S46" s="163" t="s">
        <v>3</v>
      </c>
      <c r="T46" s="163" t="s">
        <v>4</v>
      </c>
      <c r="U46" s="163" t="s">
        <v>5</v>
      </c>
      <c r="V46" s="163" t="s">
        <v>6</v>
      </c>
      <c r="W46" s="163" t="s">
        <v>7</v>
      </c>
      <c r="X46" s="163" t="s">
        <v>8</v>
      </c>
      <c r="Y46" s="163" t="s">
        <v>9</v>
      </c>
      <c r="Z46" s="163" t="s">
        <v>10</v>
      </c>
      <c r="AA46" s="163" t="s">
        <v>11</v>
      </c>
      <c r="AB46" s="163" t="s">
        <v>12</v>
      </c>
      <c r="AD46" s="187" t="s">
        <v>148</v>
      </c>
      <c r="AE46" s="191" t="s">
        <v>21</v>
      </c>
      <c r="AF46" s="193" t="str">
        <f>"10 BTC / "&amp;TEXT($E$4*10, "$###0.00,,")&amp;"M USD"</f>
        <v>10 BTC / $1.00M USD</v>
      </c>
      <c r="AG46" s="163" t="s">
        <v>3</v>
      </c>
      <c r="AH46" s="163" t="s">
        <v>4</v>
      </c>
      <c r="AI46" s="163" t="s">
        <v>5</v>
      </c>
      <c r="AJ46" s="163" t="s">
        <v>6</v>
      </c>
      <c r="AK46" s="163" t="s">
        <v>7</v>
      </c>
      <c r="AL46" s="163" t="s">
        <v>8</v>
      </c>
      <c r="AM46" s="163" t="s">
        <v>9</v>
      </c>
      <c r="AN46" s="163" t="s">
        <v>10</v>
      </c>
      <c r="AO46" s="163" t="s">
        <v>11</v>
      </c>
      <c r="AP46" s="163" t="s">
        <v>12</v>
      </c>
      <c r="AR46" s="187" t="s">
        <v>148</v>
      </c>
      <c r="AS46" s="191" t="s">
        <v>21</v>
      </c>
      <c r="AT46" s="193" t="str">
        <f>"10 BTC / "&amp;TEXT($E$4*10, "$###0.00,,")&amp;"M USD"</f>
        <v>10 BTC / $1.00M USD</v>
      </c>
      <c r="AU46" s="163" t="s">
        <v>3</v>
      </c>
      <c r="AV46" s="163" t="s">
        <v>4</v>
      </c>
      <c r="AW46" s="163" t="s">
        <v>5</v>
      </c>
      <c r="AX46" s="163" t="s">
        <v>6</v>
      </c>
      <c r="AY46" s="163" t="s">
        <v>7</v>
      </c>
      <c r="AZ46" s="163" t="s">
        <v>8</v>
      </c>
      <c r="BA46" s="163" t="s">
        <v>9</v>
      </c>
      <c r="BB46" s="163" t="s">
        <v>10</v>
      </c>
      <c r="BC46" s="163" t="s">
        <v>11</v>
      </c>
      <c r="BD46" s="163" t="s">
        <v>12</v>
      </c>
      <c r="BF46" s="187" t="s">
        <v>148</v>
      </c>
      <c r="BG46" s="191" t="s">
        <v>21</v>
      </c>
      <c r="BH46" s="193" t="str">
        <f>"10 BTC / "&amp;TEXT($E$4*10, "$###0.00,,")&amp;"M USD"</f>
        <v>10 BTC / $1.00M USD</v>
      </c>
      <c r="BI46" s="163" t="s">
        <v>3</v>
      </c>
      <c r="BJ46" s="163" t="s">
        <v>4</v>
      </c>
      <c r="BK46" s="163" t="s">
        <v>5</v>
      </c>
      <c r="BL46" s="163" t="s">
        <v>6</v>
      </c>
      <c r="BM46" s="163" t="s">
        <v>7</v>
      </c>
      <c r="BN46" s="163" t="s">
        <v>8</v>
      </c>
      <c r="BO46" s="163" t="s">
        <v>9</v>
      </c>
      <c r="BP46" s="163" t="s">
        <v>10</v>
      </c>
      <c r="BQ46" s="163" t="s">
        <v>11</v>
      </c>
      <c r="BR46" s="163" t="s">
        <v>12</v>
      </c>
    </row>
    <row r="47" spans="2:70" ht="14.25" x14ac:dyDescent="0.45">
      <c r="B47" s="188"/>
      <c r="C47" s="192"/>
      <c r="D47" s="194"/>
      <c r="E47" s="164"/>
      <c r="F47" s="164"/>
      <c r="G47" s="164"/>
      <c r="H47" s="164"/>
      <c r="I47" s="164"/>
      <c r="J47" s="164"/>
      <c r="K47" s="164"/>
      <c r="L47" s="164"/>
      <c r="M47" s="164"/>
      <c r="N47" s="164"/>
      <c r="P47" s="188"/>
      <c r="Q47" s="192"/>
      <c r="R47" s="194"/>
      <c r="S47" s="164"/>
      <c r="T47" s="164"/>
      <c r="U47" s="164"/>
      <c r="V47" s="164"/>
      <c r="W47" s="164"/>
      <c r="X47" s="164"/>
      <c r="Y47" s="164"/>
      <c r="Z47" s="164"/>
      <c r="AA47" s="164"/>
      <c r="AB47" s="164"/>
      <c r="AD47" s="188"/>
      <c r="AE47" s="192"/>
      <c r="AF47" s="194"/>
      <c r="AG47" s="164"/>
      <c r="AH47" s="164"/>
      <c r="AI47" s="164"/>
      <c r="AJ47" s="164"/>
      <c r="AK47" s="164"/>
      <c r="AL47" s="164"/>
      <c r="AM47" s="164"/>
      <c r="AN47" s="164"/>
      <c r="AO47" s="164"/>
      <c r="AP47" s="164"/>
      <c r="AR47" s="188"/>
      <c r="AS47" s="192"/>
      <c r="AT47" s="194"/>
      <c r="AU47" s="164"/>
      <c r="AV47" s="164"/>
      <c r="AW47" s="164"/>
      <c r="AX47" s="164"/>
      <c r="AY47" s="164"/>
      <c r="AZ47" s="164"/>
      <c r="BA47" s="164"/>
      <c r="BB47" s="164"/>
      <c r="BC47" s="164"/>
      <c r="BD47" s="164"/>
      <c r="BF47" s="188"/>
      <c r="BG47" s="192"/>
      <c r="BH47" s="194"/>
      <c r="BI47" s="164"/>
      <c r="BJ47" s="164"/>
      <c r="BK47" s="164"/>
      <c r="BL47" s="164"/>
      <c r="BM47" s="164"/>
      <c r="BN47" s="164"/>
      <c r="BO47" s="164"/>
      <c r="BP47" s="164"/>
      <c r="BQ47" s="164"/>
      <c r="BR47" s="164"/>
    </row>
    <row r="48" spans="2:70" ht="14.25" x14ac:dyDescent="0.45">
      <c r="B48" s="172" t="s">
        <v>57</v>
      </c>
      <c r="C48" s="186" t="s">
        <v>32</v>
      </c>
      <c r="D48" s="15" t="s">
        <v>43</v>
      </c>
      <c r="E48" s="16">
        <f>E53*$E$4/E$14</f>
        <v>2.5000000000000005E-2</v>
      </c>
      <c r="F48" s="16">
        <f t="shared" ref="F48:N48" si="105">F53*$E$4/F$14</f>
        <v>1.785714285714286E-2</v>
      </c>
      <c r="G48" s="16">
        <f t="shared" si="105"/>
        <v>1.2755102040816329E-2</v>
      </c>
      <c r="H48" s="16">
        <f t="shared" si="105"/>
        <v>9.1107871720116623E-3</v>
      </c>
      <c r="I48" s="16">
        <f t="shared" si="105"/>
        <v>6.5077051228654738E-3</v>
      </c>
      <c r="J48" s="16">
        <f t="shared" si="105"/>
        <v>4.6483608020467674E-3</v>
      </c>
      <c r="K48" s="16">
        <f t="shared" si="105"/>
        <v>3.3202577157476904E-3</v>
      </c>
      <c r="L48" s="16">
        <f t="shared" si="105"/>
        <v>2.3716126541054932E-3</v>
      </c>
      <c r="M48" s="16">
        <f t="shared" si="105"/>
        <v>1.6940090386467809E-3</v>
      </c>
      <c r="N48" s="16">
        <f t="shared" si="105"/>
        <v>1.2100064561762719E-3</v>
      </c>
      <c r="P48" s="172" t="s">
        <v>57</v>
      </c>
      <c r="Q48" s="186" t="s">
        <v>32</v>
      </c>
      <c r="R48" s="15" t="s">
        <v>43</v>
      </c>
      <c r="S48" s="16">
        <f>S53*$E$4/S$14</f>
        <v>2.5000000000000005E-2</v>
      </c>
      <c r="T48" s="16">
        <f t="shared" ref="T48:AB48" si="106">T53*$E$4/T$14</f>
        <v>1.785714285714286E-2</v>
      </c>
      <c r="U48" s="16">
        <f t="shared" si="106"/>
        <v>1.2755102040816329E-2</v>
      </c>
      <c r="V48" s="16">
        <f t="shared" si="106"/>
        <v>9.1107871720116623E-3</v>
      </c>
      <c r="W48" s="16">
        <f t="shared" si="106"/>
        <v>6.5077051228654738E-3</v>
      </c>
      <c r="X48" s="16">
        <f t="shared" si="106"/>
        <v>4.6483608020467674E-3</v>
      </c>
      <c r="Y48" s="16">
        <f t="shared" si="106"/>
        <v>3.3202577157476904E-3</v>
      </c>
      <c r="Z48" s="16">
        <f t="shared" si="106"/>
        <v>2.3716126541054932E-3</v>
      </c>
      <c r="AA48" s="16">
        <f t="shared" si="106"/>
        <v>1.6940090386467809E-3</v>
      </c>
      <c r="AB48" s="16">
        <f t="shared" si="106"/>
        <v>1.2100064561762719E-3</v>
      </c>
      <c r="AD48" s="172" t="s">
        <v>57</v>
      </c>
      <c r="AE48" s="186" t="s">
        <v>32</v>
      </c>
      <c r="AF48" s="15" t="s">
        <v>43</v>
      </c>
      <c r="AG48" s="16">
        <f>AG53*$E$4/AG$14</f>
        <v>2.5000000000000005E-2</v>
      </c>
      <c r="AH48" s="16">
        <f t="shared" ref="AH48:AP48" si="107">AH53*$E$4/AH$14</f>
        <v>1.785714285714286E-2</v>
      </c>
      <c r="AI48" s="16">
        <f t="shared" si="107"/>
        <v>1.2755102040816329E-2</v>
      </c>
      <c r="AJ48" s="16">
        <f t="shared" si="107"/>
        <v>9.1107871720116623E-3</v>
      </c>
      <c r="AK48" s="16">
        <f t="shared" si="107"/>
        <v>6.5077051228654738E-3</v>
      </c>
      <c r="AL48" s="16">
        <f t="shared" si="107"/>
        <v>4.6483608020467674E-3</v>
      </c>
      <c r="AM48" s="16">
        <f t="shared" si="107"/>
        <v>3.3202577157476904E-3</v>
      </c>
      <c r="AN48" s="16">
        <f t="shared" si="107"/>
        <v>2.3716126541054932E-3</v>
      </c>
      <c r="AO48" s="16">
        <f t="shared" si="107"/>
        <v>1.6940090386467809E-3</v>
      </c>
      <c r="AP48" s="16">
        <f t="shared" si="107"/>
        <v>1.2100064561762719E-3</v>
      </c>
      <c r="AR48" s="172" t="s">
        <v>57</v>
      </c>
      <c r="AS48" s="186" t="s">
        <v>32</v>
      </c>
      <c r="AT48" s="15" t="s">
        <v>43</v>
      </c>
      <c r="AU48" s="16">
        <f>AU53*$E$4/AU$14</f>
        <v>2.5000000000000005E-2</v>
      </c>
      <c r="AV48" s="16">
        <f t="shared" ref="AV48:BD48" si="108">AV53*$E$4/AV$14</f>
        <v>1.785714285714286E-2</v>
      </c>
      <c r="AW48" s="16">
        <f t="shared" si="108"/>
        <v>1.2755102040816329E-2</v>
      </c>
      <c r="AX48" s="16">
        <f t="shared" si="108"/>
        <v>9.1107871720116623E-3</v>
      </c>
      <c r="AY48" s="16">
        <f t="shared" si="108"/>
        <v>6.5077051228654738E-3</v>
      </c>
      <c r="AZ48" s="16">
        <f t="shared" si="108"/>
        <v>4.6483608020467674E-3</v>
      </c>
      <c r="BA48" s="16">
        <f t="shared" si="108"/>
        <v>3.3202577157476904E-3</v>
      </c>
      <c r="BB48" s="16">
        <f t="shared" si="108"/>
        <v>2.3716126541054932E-3</v>
      </c>
      <c r="BC48" s="16">
        <f t="shared" si="108"/>
        <v>1.6940090386467809E-3</v>
      </c>
      <c r="BD48" s="16">
        <f t="shared" si="108"/>
        <v>1.2100064561762719E-3</v>
      </c>
      <c r="BF48" s="172" t="s">
        <v>57</v>
      </c>
      <c r="BG48" s="186" t="s">
        <v>32</v>
      </c>
      <c r="BH48" s="15" t="s">
        <v>43</v>
      </c>
      <c r="BI48" s="16">
        <f>BI53*$E$4/BI$14</f>
        <v>2.5000000000000005E-2</v>
      </c>
      <c r="BJ48" s="16">
        <f t="shared" ref="BJ48:BR48" si="109">BJ53*$E$4/BJ$14</f>
        <v>1.785714285714286E-2</v>
      </c>
      <c r="BK48" s="16">
        <f t="shared" si="109"/>
        <v>1.2755102040816329E-2</v>
      </c>
      <c r="BL48" s="16">
        <f t="shared" si="109"/>
        <v>9.1107871720116623E-3</v>
      </c>
      <c r="BM48" s="16">
        <f t="shared" si="109"/>
        <v>6.5077051228654738E-3</v>
      </c>
      <c r="BN48" s="16">
        <f t="shared" si="109"/>
        <v>4.6483608020467674E-3</v>
      </c>
      <c r="BO48" s="16">
        <f t="shared" si="109"/>
        <v>3.3202577157476904E-3</v>
      </c>
      <c r="BP48" s="16">
        <f t="shared" si="109"/>
        <v>2.3716126541054932E-3</v>
      </c>
      <c r="BQ48" s="16">
        <f t="shared" si="109"/>
        <v>1.6940090386467809E-3</v>
      </c>
      <c r="BR48" s="16">
        <f t="shared" si="109"/>
        <v>1.2100064561762719E-3</v>
      </c>
    </row>
    <row r="49" spans="1:71" ht="14.25" x14ac:dyDescent="0.45">
      <c r="B49" s="173"/>
      <c r="C49" s="186"/>
      <c r="D49" s="15" t="s">
        <v>44</v>
      </c>
      <c r="E49" s="16"/>
      <c r="F49" s="16"/>
      <c r="G49" s="16"/>
      <c r="H49" s="16"/>
      <c r="I49" s="153">
        <f>AVERAGE(E48:I48)</f>
        <v>1.4246147438567263E-2</v>
      </c>
      <c r="J49" s="16"/>
      <c r="K49" s="16"/>
      <c r="L49" s="16"/>
      <c r="M49" s="16"/>
      <c r="N49" s="17">
        <f>AVERAGE(E48:N48)</f>
        <v>8.4474983859559316E-3</v>
      </c>
      <c r="P49" s="173"/>
      <c r="Q49" s="186"/>
      <c r="R49" s="15" t="s">
        <v>44</v>
      </c>
      <c r="S49" s="16"/>
      <c r="T49" s="16"/>
      <c r="U49" s="16"/>
      <c r="V49" s="16"/>
      <c r="W49" s="153">
        <f>AVERAGE(S48:W48)</f>
        <v>1.4246147438567263E-2</v>
      </c>
      <c r="X49" s="16"/>
      <c r="Y49" s="16"/>
      <c r="Z49" s="16"/>
      <c r="AA49" s="16"/>
      <c r="AB49" s="17">
        <f>AVERAGE(S48:AB48)</f>
        <v>8.4474983859559316E-3</v>
      </c>
      <c r="AD49" s="173"/>
      <c r="AE49" s="186"/>
      <c r="AF49" s="15" t="s">
        <v>44</v>
      </c>
      <c r="AG49" s="16"/>
      <c r="AH49" s="16"/>
      <c r="AI49" s="16"/>
      <c r="AJ49" s="16"/>
      <c r="AK49" s="153">
        <f>AVERAGE(AG48:AK48)</f>
        <v>1.4246147438567263E-2</v>
      </c>
      <c r="AL49" s="16"/>
      <c r="AM49" s="16"/>
      <c r="AN49" s="16"/>
      <c r="AO49" s="16"/>
      <c r="AP49" s="17">
        <f>AVERAGE(AG48:AP48)</f>
        <v>8.4474983859559316E-3</v>
      </c>
      <c r="AR49" s="173"/>
      <c r="AS49" s="186"/>
      <c r="AT49" s="15" t="s">
        <v>44</v>
      </c>
      <c r="AU49" s="16"/>
      <c r="AV49" s="16"/>
      <c r="AW49" s="16"/>
      <c r="AX49" s="16"/>
      <c r="AY49" s="153">
        <f>AVERAGE(AU48:AY48)</f>
        <v>1.4246147438567263E-2</v>
      </c>
      <c r="AZ49" s="16"/>
      <c r="BA49" s="16"/>
      <c r="BB49" s="16"/>
      <c r="BC49" s="16"/>
      <c r="BD49" s="17">
        <f>AVERAGE(AU48:BD48)</f>
        <v>8.4474983859559316E-3</v>
      </c>
      <c r="BF49" s="173"/>
      <c r="BG49" s="186"/>
      <c r="BH49" s="15" t="s">
        <v>44</v>
      </c>
      <c r="BI49" s="16"/>
      <c r="BJ49" s="16"/>
      <c r="BK49" s="16"/>
      <c r="BL49" s="16"/>
      <c r="BM49" s="153">
        <f>AVERAGE(BI48:BM48)</f>
        <v>1.4246147438567263E-2</v>
      </c>
      <c r="BN49" s="16"/>
      <c r="BO49" s="16"/>
      <c r="BP49" s="16"/>
      <c r="BQ49" s="16"/>
      <c r="BR49" s="17">
        <f>AVERAGE(BI48:BR48)</f>
        <v>8.4474983859559316E-3</v>
      </c>
    </row>
    <row r="50" spans="1:71" ht="14.25" x14ac:dyDescent="0.45">
      <c r="B50" s="173"/>
      <c r="C50" s="186"/>
      <c r="D50" s="15" t="s">
        <v>42</v>
      </c>
      <c r="E50" s="16">
        <f t="shared" ref="E50:N50" si="110">E$16*(E48/E$18)</f>
        <v>2.5000000000000005E-2</v>
      </c>
      <c r="F50" s="16">
        <f t="shared" si="110"/>
        <v>4.2857142857142858E-2</v>
      </c>
      <c r="G50" s="16">
        <f t="shared" si="110"/>
        <v>5.5612244897959184E-2</v>
      </c>
      <c r="H50" s="16">
        <f t="shared" si="110"/>
        <v>6.4723032069970876E-2</v>
      </c>
      <c r="I50" s="16">
        <f t="shared" si="110"/>
        <v>7.1230737192836319E-2</v>
      </c>
      <c r="J50" s="16">
        <f t="shared" si="110"/>
        <v>7.5879097994883099E-2</v>
      </c>
      <c r="K50" s="16">
        <f t="shared" si="110"/>
        <v>7.9199355710630748E-2</v>
      </c>
      <c r="L50" s="16">
        <f t="shared" si="110"/>
        <v>8.1570968364736152E-2</v>
      </c>
      <c r="M50" s="16">
        <f t="shared" si="110"/>
        <v>8.3264977403383192E-2</v>
      </c>
      <c r="N50" s="16">
        <f t="shared" si="110"/>
        <v>8.4474983859559552E-2</v>
      </c>
      <c r="P50" s="173"/>
      <c r="Q50" s="186"/>
      <c r="R50" s="15" t="s">
        <v>42</v>
      </c>
      <c r="S50" s="16">
        <f t="shared" ref="S50:AB50" si="111">S$16*(S48/S$18)</f>
        <v>2.5000000000000005E-2</v>
      </c>
      <c r="T50" s="16">
        <f t="shared" si="111"/>
        <v>4.2857142857142858E-2</v>
      </c>
      <c r="U50" s="16">
        <f t="shared" si="111"/>
        <v>5.5612244897959184E-2</v>
      </c>
      <c r="V50" s="16">
        <f t="shared" si="111"/>
        <v>6.4723032069970876E-2</v>
      </c>
      <c r="W50" s="16">
        <f t="shared" si="111"/>
        <v>7.1230737192836319E-2</v>
      </c>
      <c r="X50" s="16">
        <f t="shared" si="111"/>
        <v>7.5879097994883099E-2</v>
      </c>
      <c r="Y50" s="16">
        <f t="shared" si="111"/>
        <v>7.9199355710630748E-2</v>
      </c>
      <c r="Z50" s="16">
        <f t="shared" si="111"/>
        <v>8.1570968364736152E-2</v>
      </c>
      <c r="AA50" s="16">
        <f t="shared" si="111"/>
        <v>8.3264977403383192E-2</v>
      </c>
      <c r="AB50" s="16">
        <f t="shared" si="111"/>
        <v>8.4474983859559552E-2</v>
      </c>
      <c r="AD50" s="173"/>
      <c r="AE50" s="186"/>
      <c r="AF50" s="15" t="s">
        <v>42</v>
      </c>
      <c r="AG50" s="16">
        <f t="shared" ref="AG50:AP50" si="112">AG$16*(AG48/AG$18)</f>
        <v>2.5000000000000005E-2</v>
      </c>
      <c r="AH50" s="16">
        <f t="shared" si="112"/>
        <v>4.2857142857142858E-2</v>
      </c>
      <c r="AI50" s="16">
        <f t="shared" si="112"/>
        <v>5.5612244897959184E-2</v>
      </c>
      <c r="AJ50" s="16">
        <f t="shared" si="112"/>
        <v>6.4723032069970876E-2</v>
      </c>
      <c r="AK50" s="16">
        <f t="shared" si="112"/>
        <v>7.1230737192836319E-2</v>
      </c>
      <c r="AL50" s="16">
        <f t="shared" si="112"/>
        <v>7.5879097994883099E-2</v>
      </c>
      <c r="AM50" s="16">
        <f t="shared" si="112"/>
        <v>7.9199355710630748E-2</v>
      </c>
      <c r="AN50" s="16">
        <f t="shared" si="112"/>
        <v>8.1570968364736152E-2</v>
      </c>
      <c r="AO50" s="16">
        <f t="shared" si="112"/>
        <v>8.3264977403383192E-2</v>
      </c>
      <c r="AP50" s="16">
        <f t="shared" si="112"/>
        <v>8.4474983859559552E-2</v>
      </c>
      <c r="AR50" s="173"/>
      <c r="AS50" s="186"/>
      <c r="AT50" s="15" t="s">
        <v>42</v>
      </c>
      <c r="AU50" s="16">
        <f t="shared" ref="AU50:BD50" si="113">AU$16*(AU48/AU$18)</f>
        <v>2.5000000000000005E-2</v>
      </c>
      <c r="AV50" s="16">
        <f t="shared" si="113"/>
        <v>4.2857142857142858E-2</v>
      </c>
      <c r="AW50" s="16">
        <f t="shared" si="113"/>
        <v>5.5612244897959184E-2</v>
      </c>
      <c r="AX50" s="16">
        <f t="shared" si="113"/>
        <v>6.4723032069970876E-2</v>
      </c>
      <c r="AY50" s="16">
        <f t="shared" si="113"/>
        <v>7.1230737192836319E-2</v>
      </c>
      <c r="AZ50" s="16">
        <f t="shared" si="113"/>
        <v>7.5879097994883099E-2</v>
      </c>
      <c r="BA50" s="16">
        <f t="shared" si="113"/>
        <v>7.9199355710630748E-2</v>
      </c>
      <c r="BB50" s="16">
        <f t="shared" si="113"/>
        <v>8.1570968364736152E-2</v>
      </c>
      <c r="BC50" s="16">
        <f t="shared" si="113"/>
        <v>8.3264977403383192E-2</v>
      </c>
      <c r="BD50" s="16">
        <f t="shared" si="113"/>
        <v>8.4474983859559552E-2</v>
      </c>
      <c r="BF50" s="173"/>
      <c r="BG50" s="186"/>
      <c r="BH50" s="15" t="s">
        <v>42</v>
      </c>
      <c r="BI50" s="16">
        <f t="shared" ref="BI50:BR50" si="114">BI$16*(BI48/BI$18)</f>
        <v>2.5000000000000005E-2</v>
      </c>
      <c r="BJ50" s="16">
        <f t="shared" si="114"/>
        <v>4.2857142857142858E-2</v>
      </c>
      <c r="BK50" s="16">
        <f t="shared" si="114"/>
        <v>5.5612244897959184E-2</v>
      </c>
      <c r="BL50" s="16">
        <f t="shared" si="114"/>
        <v>6.4723032069970876E-2</v>
      </c>
      <c r="BM50" s="16">
        <f t="shared" si="114"/>
        <v>7.1230737192836319E-2</v>
      </c>
      <c r="BN50" s="16">
        <f t="shared" si="114"/>
        <v>7.5879097994883099E-2</v>
      </c>
      <c r="BO50" s="16">
        <f t="shared" si="114"/>
        <v>7.9199355710630748E-2</v>
      </c>
      <c r="BP50" s="16">
        <f t="shared" si="114"/>
        <v>8.1570968364736152E-2</v>
      </c>
      <c r="BQ50" s="16">
        <f t="shared" si="114"/>
        <v>8.3264977403383192E-2</v>
      </c>
      <c r="BR50" s="16">
        <f t="shared" si="114"/>
        <v>8.4474983859559552E-2</v>
      </c>
    </row>
    <row r="51" spans="1:71" ht="14.25" x14ac:dyDescent="0.45">
      <c r="B51" s="173"/>
      <c r="C51" s="185"/>
      <c r="D51" s="19" t="s">
        <v>45</v>
      </c>
      <c r="E51" s="20">
        <f>10*E48</f>
        <v>0.25000000000000006</v>
      </c>
      <c r="F51" s="20">
        <f t="shared" ref="F51:N51" si="115">10*F48</f>
        <v>0.1785714285714286</v>
      </c>
      <c r="G51" s="20">
        <f t="shared" si="115"/>
        <v>0.1275510204081633</v>
      </c>
      <c r="H51" s="20">
        <f t="shared" si="115"/>
        <v>9.1107871720116626E-2</v>
      </c>
      <c r="I51" s="20">
        <f t="shared" si="115"/>
        <v>6.5077051228654731E-2</v>
      </c>
      <c r="J51" s="20">
        <f t="shared" si="115"/>
        <v>4.6483608020467672E-2</v>
      </c>
      <c r="K51" s="20">
        <f t="shared" si="115"/>
        <v>3.3202577157476904E-2</v>
      </c>
      <c r="L51" s="20">
        <f t="shared" si="115"/>
        <v>2.3716126541054934E-2</v>
      </c>
      <c r="M51" s="20">
        <f t="shared" si="115"/>
        <v>1.6940090386467807E-2</v>
      </c>
      <c r="N51" s="20">
        <f t="shared" si="115"/>
        <v>1.2100064561762719E-2</v>
      </c>
      <c r="P51" s="173"/>
      <c r="Q51" s="185"/>
      <c r="R51" s="19" t="s">
        <v>45</v>
      </c>
      <c r="S51" s="20">
        <f>10*S48</f>
        <v>0.25000000000000006</v>
      </c>
      <c r="T51" s="20">
        <f t="shared" ref="T51:AB51" si="116">10*T48</f>
        <v>0.1785714285714286</v>
      </c>
      <c r="U51" s="20">
        <f t="shared" si="116"/>
        <v>0.1275510204081633</v>
      </c>
      <c r="V51" s="20">
        <f t="shared" si="116"/>
        <v>9.1107871720116626E-2</v>
      </c>
      <c r="W51" s="20">
        <f t="shared" si="116"/>
        <v>6.5077051228654731E-2</v>
      </c>
      <c r="X51" s="20">
        <f t="shared" si="116"/>
        <v>4.6483608020467672E-2</v>
      </c>
      <c r="Y51" s="20">
        <f t="shared" si="116"/>
        <v>3.3202577157476904E-2</v>
      </c>
      <c r="Z51" s="20">
        <f t="shared" si="116"/>
        <v>2.3716126541054934E-2</v>
      </c>
      <c r="AA51" s="20">
        <f t="shared" si="116"/>
        <v>1.6940090386467807E-2</v>
      </c>
      <c r="AB51" s="20">
        <f t="shared" si="116"/>
        <v>1.2100064561762719E-2</v>
      </c>
      <c r="AD51" s="173"/>
      <c r="AE51" s="185"/>
      <c r="AF51" s="19" t="s">
        <v>45</v>
      </c>
      <c r="AG51" s="20">
        <f>10*AG48</f>
        <v>0.25000000000000006</v>
      </c>
      <c r="AH51" s="20">
        <f t="shared" ref="AH51:AP51" si="117">10*AH48</f>
        <v>0.1785714285714286</v>
      </c>
      <c r="AI51" s="20">
        <f t="shared" si="117"/>
        <v>0.1275510204081633</v>
      </c>
      <c r="AJ51" s="20">
        <f t="shared" si="117"/>
        <v>9.1107871720116626E-2</v>
      </c>
      <c r="AK51" s="20">
        <f t="shared" si="117"/>
        <v>6.5077051228654731E-2</v>
      </c>
      <c r="AL51" s="20">
        <f t="shared" si="117"/>
        <v>4.6483608020467672E-2</v>
      </c>
      <c r="AM51" s="20">
        <f t="shared" si="117"/>
        <v>3.3202577157476904E-2</v>
      </c>
      <c r="AN51" s="20">
        <f t="shared" si="117"/>
        <v>2.3716126541054934E-2</v>
      </c>
      <c r="AO51" s="20">
        <f t="shared" si="117"/>
        <v>1.6940090386467807E-2</v>
      </c>
      <c r="AP51" s="20">
        <f t="shared" si="117"/>
        <v>1.2100064561762719E-2</v>
      </c>
      <c r="AR51" s="173"/>
      <c r="AS51" s="185"/>
      <c r="AT51" s="19" t="s">
        <v>45</v>
      </c>
      <c r="AU51" s="20">
        <f>10*AU48</f>
        <v>0.25000000000000006</v>
      </c>
      <c r="AV51" s="20">
        <f t="shared" ref="AV51:BD51" si="118">10*AV48</f>
        <v>0.1785714285714286</v>
      </c>
      <c r="AW51" s="20">
        <f t="shared" si="118"/>
        <v>0.1275510204081633</v>
      </c>
      <c r="AX51" s="20">
        <f t="shared" si="118"/>
        <v>9.1107871720116626E-2</v>
      </c>
      <c r="AY51" s="20">
        <f t="shared" si="118"/>
        <v>6.5077051228654731E-2</v>
      </c>
      <c r="AZ51" s="20">
        <f t="shared" si="118"/>
        <v>4.6483608020467672E-2</v>
      </c>
      <c r="BA51" s="20">
        <f t="shared" si="118"/>
        <v>3.3202577157476904E-2</v>
      </c>
      <c r="BB51" s="20">
        <f t="shared" si="118"/>
        <v>2.3716126541054934E-2</v>
      </c>
      <c r="BC51" s="20">
        <f t="shared" si="118"/>
        <v>1.6940090386467807E-2</v>
      </c>
      <c r="BD51" s="20">
        <f t="shared" si="118"/>
        <v>1.2100064561762719E-2</v>
      </c>
      <c r="BF51" s="173"/>
      <c r="BG51" s="185"/>
      <c r="BH51" s="19" t="s">
        <v>45</v>
      </c>
      <c r="BI51" s="20">
        <f>10*BI48</f>
        <v>0.25000000000000006</v>
      </c>
      <c r="BJ51" s="20">
        <f t="shared" ref="BJ51:BR51" si="119">10*BJ48</f>
        <v>0.1785714285714286</v>
      </c>
      <c r="BK51" s="20">
        <f t="shared" si="119"/>
        <v>0.1275510204081633</v>
      </c>
      <c r="BL51" s="20">
        <f t="shared" si="119"/>
        <v>9.1107871720116626E-2</v>
      </c>
      <c r="BM51" s="20">
        <f t="shared" si="119"/>
        <v>6.5077051228654731E-2</v>
      </c>
      <c r="BN51" s="20">
        <f t="shared" si="119"/>
        <v>4.6483608020467672E-2</v>
      </c>
      <c r="BO51" s="20">
        <f t="shared" si="119"/>
        <v>3.3202577157476904E-2</v>
      </c>
      <c r="BP51" s="20">
        <f t="shared" si="119"/>
        <v>2.3716126541054934E-2</v>
      </c>
      <c r="BQ51" s="20">
        <f t="shared" si="119"/>
        <v>1.6940090386467807E-2</v>
      </c>
      <c r="BR51" s="20">
        <f t="shared" si="119"/>
        <v>1.2100064561762719E-2</v>
      </c>
    </row>
    <row r="52" spans="1:71" ht="14.25" x14ac:dyDescent="0.45">
      <c r="B52" s="173"/>
      <c r="C52" s="185"/>
      <c r="D52" s="19" t="s">
        <v>46</v>
      </c>
      <c r="E52" s="20">
        <f>10*E50</f>
        <v>0.25000000000000006</v>
      </c>
      <c r="F52" s="20">
        <f>10*F50</f>
        <v>0.4285714285714286</v>
      </c>
      <c r="G52" s="20">
        <f>10*G50</f>
        <v>0.55612244897959184</v>
      </c>
      <c r="H52" s="20">
        <f t="shared" ref="H52:N52" si="120">10*H50</f>
        <v>0.64723032069970876</v>
      </c>
      <c r="I52" s="20">
        <f t="shared" si="120"/>
        <v>0.71230737192836324</v>
      </c>
      <c r="J52" s="20">
        <f t="shared" si="120"/>
        <v>0.75879097994883105</v>
      </c>
      <c r="K52" s="20">
        <f t="shared" si="120"/>
        <v>0.79199355710630748</v>
      </c>
      <c r="L52" s="20">
        <f t="shared" si="120"/>
        <v>0.81570968364736152</v>
      </c>
      <c r="M52" s="20">
        <f t="shared" si="120"/>
        <v>0.83264977403383189</v>
      </c>
      <c r="N52" s="20">
        <f t="shared" si="120"/>
        <v>0.84474983859559549</v>
      </c>
      <c r="P52" s="173"/>
      <c r="Q52" s="185"/>
      <c r="R52" s="19" t="s">
        <v>46</v>
      </c>
      <c r="S52" s="20">
        <f>10*S50</f>
        <v>0.25000000000000006</v>
      </c>
      <c r="T52" s="20">
        <f>10*T50</f>
        <v>0.4285714285714286</v>
      </c>
      <c r="U52" s="20">
        <f>10*U50</f>
        <v>0.55612244897959184</v>
      </c>
      <c r="V52" s="20">
        <f t="shared" ref="V52:AB52" si="121">10*V50</f>
        <v>0.64723032069970876</v>
      </c>
      <c r="W52" s="20">
        <f t="shared" si="121"/>
        <v>0.71230737192836324</v>
      </c>
      <c r="X52" s="20">
        <f t="shared" si="121"/>
        <v>0.75879097994883105</v>
      </c>
      <c r="Y52" s="20">
        <f t="shared" si="121"/>
        <v>0.79199355710630748</v>
      </c>
      <c r="Z52" s="20">
        <f t="shared" si="121"/>
        <v>0.81570968364736152</v>
      </c>
      <c r="AA52" s="20">
        <f t="shared" si="121"/>
        <v>0.83264977403383189</v>
      </c>
      <c r="AB52" s="20">
        <f t="shared" si="121"/>
        <v>0.84474983859559549</v>
      </c>
      <c r="AD52" s="173"/>
      <c r="AE52" s="185"/>
      <c r="AF52" s="19" t="s">
        <v>46</v>
      </c>
      <c r="AG52" s="20">
        <f>10*AG50</f>
        <v>0.25000000000000006</v>
      </c>
      <c r="AH52" s="20">
        <f>10*AH50</f>
        <v>0.4285714285714286</v>
      </c>
      <c r="AI52" s="20">
        <f>10*AI50</f>
        <v>0.55612244897959184</v>
      </c>
      <c r="AJ52" s="20">
        <f t="shared" ref="AJ52:AP52" si="122">10*AJ50</f>
        <v>0.64723032069970876</v>
      </c>
      <c r="AK52" s="20">
        <f t="shared" si="122"/>
        <v>0.71230737192836324</v>
      </c>
      <c r="AL52" s="20">
        <f t="shared" si="122"/>
        <v>0.75879097994883105</v>
      </c>
      <c r="AM52" s="20">
        <f t="shared" si="122"/>
        <v>0.79199355710630748</v>
      </c>
      <c r="AN52" s="20">
        <f t="shared" si="122"/>
        <v>0.81570968364736152</v>
      </c>
      <c r="AO52" s="20">
        <f t="shared" si="122"/>
        <v>0.83264977403383189</v>
      </c>
      <c r="AP52" s="20">
        <f t="shared" si="122"/>
        <v>0.84474983859559549</v>
      </c>
      <c r="AR52" s="173"/>
      <c r="AS52" s="185"/>
      <c r="AT52" s="19" t="s">
        <v>46</v>
      </c>
      <c r="AU52" s="20">
        <f>10*AU50</f>
        <v>0.25000000000000006</v>
      </c>
      <c r="AV52" s="20">
        <f>10*AV50</f>
        <v>0.4285714285714286</v>
      </c>
      <c r="AW52" s="20">
        <f>10*AW50</f>
        <v>0.55612244897959184</v>
      </c>
      <c r="AX52" s="20">
        <f t="shared" ref="AX52:BD52" si="123">10*AX50</f>
        <v>0.64723032069970876</v>
      </c>
      <c r="AY52" s="20">
        <f t="shared" si="123"/>
        <v>0.71230737192836324</v>
      </c>
      <c r="AZ52" s="20">
        <f t="shared" si="123"/>
        <v>0.75879097994883105</v>
      </c>
      <c r="BA52" s="20">
        <f t="shared" si="123"/>
        <v>0.79199355710630748</v>
      </c>
      <c r="BB52" s="20">
        <f t="shared" si="123"/>
        <v>0.81570968364736152</v>
      </c>
      <c r="BC52" s="20">
        <f t="shared" si="123"/>
        <v>0.83264977403383189</v>
      </c>
      <c r="BD52" s="20">
        <f t="shared" si="123"/>
        <v>0.84474983859559549</v>
      </c>
      <c r="BF52" s="173"/>
      <c r="BG52" s="185"/>
      <c r="BH52" s="19" t="s">
        <v>46</v>
      </c>
      <c r="BI52" s="20">
        <f>10*BI50</f>
        <v>0.25000000000000006</v>
      </c>
      <c r="BJ52" s="20">
        <f>10*BJ50</f>
        <v>0.4285714285714286</v>
      </c>
      <c r="BK52" s="20">
        <f>10*BK50</f>
        <v>0.55612244897959184</v>
      </c>
      <c r="BL52" s="20">
        <f t="shared" ref="BL52:BR52" si="124">10*BL50</f>
        <v>0.64723032069970876</v>
      </c>
      <c r="BM52" s="20">
        <f t="shared" si="124"/>
        <v>0.71230737192836324</v>
      </c>
      <c r="BN52" s="20">
        <f t="shared" si="124"/>
        <v>0.75879097994883105</v>
      </c>
      <c r="BO52" s="20">
        <f t="shared" si="124"/>
        <v>0.79199355710630748</v>
      </c>
      <c r="BP52" s="20">
        <f t="shared" si="124"/>
        <v>0.81570968364736152</v>
      </c>
      <c r="BQ52" s="20">
        <f t="shared" si="124"/>
        <v>0.83264977403383189</v>
      </c>
      <c r="BR52" s="20">
        <f t="shared" si="124"/>
        <v>0.84474983859559549</v>
      </c>
    </row>
    <row r="53" spans="1:71" ht="14.25" x14ac:dyDescent="0.45">
      <c r="B53" s="173"/>
      <c r="C53" s="184" t="s">
        <v>36</v>
      </c>
      <c r="D53" s="15" t="s">
        <v>43</v>
      </c>
      <c r="E53" s="16">
        <f>$E8+($E$9*$E$10)</f>
        <v>3.5000000000000003E-2</v>
      </c>
      <c r="F53" s="16">
        <f>E53</f>
        <v>3.5000000000000003E-2</v>
      </c>
      <c r="G53" s="16">
        <f t="shared" ref="G53:N53" si="125">F53</f>
        <v>3.5000000000000003E-2</v>
      </c>
      <c r="H53" s="16">
        <f t="shared" si="125"/>
        <v>3.5000000000000003E-2</v>
      </c>
      <c r="I53" s="16">
        <f t="shared" si="125"/>
        <v>3.5000000000000003E-2</v>
      </c>
      <c r="J53" s="16">
        <f t="shared" si="125"/>
        <v>3.5000000000000003E-2</v>
      </c>
      <c r="K53" s="16">
        <f t="shared" si="125"/>
        <v>3.5000000000000003E-2</v>
      </c>
      <c r="L53" s="16">
        <f t="shared" si="125"/>
        <v>3.5000000000000003E-2</v>
      </c>
      <c r="M53" s="16">
        <f t="shared" si="125"/>
        <v>3.5000000000000003E-2</v>
      </c>
      <c r="N53" s="16">
        <f t="shared" si="125"/>
        <v>3.5000000000000003E-2</v>
      </c>
      <c r="P53" s="173"/>
      <c r="Q53" s="184" t="s">
        <v>36</v>
      </c>
      <c r="R53" s="15" t="s">
        <v>43</v>
      </c>
      <c r="S53" s="16">
        <f>$E8+($E$9*$E$10)</f>
        <v>3.5000000000000003E-2</v>
      </c>
      <c r="T53" s="16">
        <f>S53</f>
        <v>3.5000000000000003E-2</v>
      </c>
      <c r="U53" s="16">
        <f t="shared" ref="U53:AB53" si="126">T53</f>
        <v>3.5000000000000003E-2</v>
      </c>
      <c r="V53" s="16">
        <f t="shared" si="126"/>
        <v>3.5000000000000003E-2</v>
      </c>
      <c r="W53" s="16">
        <f t="shared" si="126"/>
        <v>3.5000000000000003E-2</v>
      </c>
      <c r="X53" s="16">
        <f t="shared" si="126"/>
        <v>3.5000000000000003E-2</v>
      </c>
      <c r="Y53" s="16">
        <f t="shared" si="126"/>
        <v>3.5000000000000003E-2</v>
      </c>
      <c r="Z53" s="16">
        <f t="shared" si="126"/>
        <v>3.5000000000000003E-2</v>
      </c>
      <c r="AA53" s="16">
        <f t="shared" si="126"/>
        <v>3.5000000000000003E-2</v>
      </c>
      <c r="AB53" s="16">
        <f t="shared" si="126"/>
        <v>3.5000000000000003E-2</v>
      </c>
      <c r="AD53" s="173"/>
      <c r="AE53" s="184" t="s">
        <v>36</v>
      </c>
      <c r="AF53" s="15" t="s">
        <v>43</v>
      </c>
      <c r="AG53" s="16">
        <f>$E8+($E$9*$E$10)</f>
        <v>3.5000000000000003E-2</v>
      </c>
      <c r="AH53" s="16">
        <f>AG53</f>
        <v>3.5000000000000003E-2</v>
      </c>
      <c r="AI53" s="16">
        <f t="shared" ref="AI53:AP53" si="127">AH53</f>
        <v>3.5000000000000003E-2</v>
      </c>
      <c r="AJ53" s="16">
        <f t="shared" si="127"/>
        <v>3.5000000000000003E-2</v>
      </c>
      <c r="AK53" s="16">
        <f t="shared" si="127"/>
        <v>3.5000000000000003E-2</v>
      </c>
      <c r="AL53" s="16">
        <f t="shared" si="127"/>
        <v>3.5000000000000003E-2</v>
      </c>
      <c r="AM53" s="16">
        <f t="shared" si="127"/>
        <v>3.5000000000000003E-2</v>
      </c>
      <c r="AN53" s="16">
        <f t="shared" si="127"/>
        <v>3.5000000000000003E-2</v>
      </c>
      <c r="AO53" s="16">
        <f t="shared" si="127"/>
        <v>3.5000000000000003E-2</v>
      </c>
      <c r="AP53" s="16">
        <f t="shared" si="127"/>
        <v>3.5000000000000003E-2</v>
      </c>
      <c r="AR53" s="173"/>
      <c r="AS53" s="184" t="s">
        <v>36</v>
      </c>
      <c r="AT53" s="15" t="s">
        <v>43</v>
      </c>
      <c r="AU53" s="16">
        <f>$E8+($E$9*$E$10)</f>
        <v>3.5000000000000003E-2</v>
      </c>
      <c r="AV53" s="16">
        <f>AU53</f>
        <v>3.5000000000000003E-2</v>
      </c>
      <c r="AW53" s="16">
        <f t="shared" ref="AW53:BD53" si="128">AV53</f>
        <v>3.5000000000000003E-2</v>
      </c>
      <c r="AX53" s="16">
        <f t="shared" si="128"/>
        <v>3.5000000000000003E-2</v>
      </c>
      <c r="AY53" s="16">
        <f t="shared" si="128"/>
        <v>3.5000000000000003E-2</v>
      </c>
      <c r="AZ53" s="16">
        <f t="shared" si="128"/>
        <v>3.5000000000000003E-2</v>
      </c>
      <c r="BA53" s="16">
        <f t="shared" si="128"/>
        <v>3.5000000000000003E-2</v>
      </c>
      <c r="BB53" s="16">
        <f t="shared" si="128"/>
        <v>3.5000000000000003E-2</v>
      </c>
      <c r="BC53" s="16">
        <f t="shared" si="128"/>
        <v>3.5000000000000003E-2</v>
      </c>
      <c r="BD53" s="16">
        <f t="shared" si="128"/>
        <v>3.5000000000000003E-2</v>
      </c>
      <c r="BF53" s="173"/>
      <c r="BG53" s="184" t="s">
        <v>36</v>
      </c>
      <c r="BH53" s="15" t="s">
        <v>43</v>
      </c>
      <c r="BI53" s="16">
        <f>$E8+($E$9*$E$10)</f>
        <v>3.5000000000000003E-2</v>
      </c>
      <c r="BJ53" s="16">
        <f>BI53</f>
        <v>3.5000000000000003E-2</v>
      </c>
      <c r="BK53" s="16">
        <f t="shared" ref="BK53:BR53" si="129">BJ53</f>
        <v>3.5000000000000003E-2</v>
      </c>
      <c r="BL53" s="16">
        <f t="shared" si="129"/>
        <v>3.5000000000000003E-2</v>
      </c>
      <c r="BM53" s="16">
        <f t="shared" si="129"/>
        <v>3.5000000000000003E-2</v>
      </c>
      <c r="BN53" s="16">
        <f t="shared" si="129"/>
        <v>3.5000000000000003E-2</v>
      </c>
      <c r="BO53" s="16">
        <f t="shared" si="129"/>
        <v>3.5000000000000003E-2</v>
      </c>
      <c r="BP53" s="16">
        <f t="shared" si="129"/>
        <v>3.5000000000000003E-2</v>
      </c>
      <c r="BQ53" s="16">
        <f t="shared" si="129"/>
        <v>3.5000000000000003E-2</v>
      </c>
      <c r="BR53" s="16">
        <f t="shared" si="129"/>
        <v>3.5000000000000003E-2</v>
      </c>
    </row>
    <row r="54" spans="1:71" ht="14.25" x14ac:dyDescent="0.45">
      <c r="B54" s="173"/>
      <c r="C54" s="185"/>
      <c r="D54" s="19" t="s">
        <v>45</v>
      </c>
      <c r="E54" s="21">
        <f t="shared" ref="E54:N54" si="130">E51*E$14</f>
        <v>35000.000000000007</v>
      </c>
      <c r="F54" s="21">
        <f t="shared" si="130"/>
        <v>35000.000000000007</v>
      </c>
      <c r="G54" s="21">
        <f t="shared" si="130"/>
        <v>35000.000000000007</v>
      </c>
      <c r="H54" s="21">
        <f t="shared" si="130"/>
        <v>35000</v>
      </c>
      <c r="I54" s="21">
        <f t="shared" si="130"/>
        <v>35000</v>
      </c>
      <c r="J54" s="21">
        <f t="shared" si="130"/>
        <v>35000.000000000007</v>
      </c>
      <c r="K54" s="21">
        <f t="shared" si="130"/>
        <v>35000</v>
      </c>
      <c r="L54" s="21">
        <f t="shared" si="130"/>
        <v>35000.000000000007</v>
      </c>
      <c r="M54" s="21">
        <f t="shared" si="130"/>
        <v>35000</v>
      </c>
      <c r="N54" s="21">
        <f t="shared" si="130"/>
        <v>35000</v>
      </c>
      <c r="P54" s="173"/>
      <c r="Q54" s="185"/>
      <c r="R54" s="19" t="s">
        <v>45</v>
      </c>
      <c r="S54" s="21">
        <f t="shared" ref="S54:AB54" si="131">S51*S$14</f>
        <v>35000.000000000007</v>
      </c>
      <c r="T54" s="21">
        <f t="shared" si="131"/>
        <v>35000.000000000007</v>
      </c>
      <c r="U54" s="21">
        <f t="shared" si="131"/>
        <v>35000.000000000007</v>
      </c>
      <c r="V54" s="21">
        <f t="shared" si="131"/>
        <v>35000</v>
      </c>
      <c r="W54" s="21">
        <f t="shared" si="131"/>
        <v>35000</v>
      </c>
      <c r="X54" s="21">
        <f t="shared" si="131"/>
        <v>35000.000000000007</v>
      </c>
      <c r="Y54" s="21">
        <f t="shared" si="131"/>
        <v>35000</v>
      </c>
      <c r="Z54" s="21">
        <f t="shared" si="131"/>
        <v>35000.000000000007</v>
      </c>
      <c r="AA54" s="21">
        <f t="shared" si="131"/>
        <v>35000</v>
      </c>
      <c r="AB54" s="21">
        <f t="shared" si="131"/>
        <v>35000</v>
      </c>
      <c r="AD54" s="173"/>
      <c r="AE54" s="185"/>
      <c r="AF54" s="19" t="s">
        <v>45</v>
      </c>
      <c r="AG54" s="21">
        <f t="shared" ref="AG54:AP54" si="132">AG51*AG$14</f>
        <v>35000.000000000007</v>
      </c>
      <c r="AH54" s="21">
        <f t="shared" si="132"/>
        <v>35000.000000000007</v>
      </c>
      <c r="AI54" s="21">
        <f t="shared" si="132"/>
        <v>35000.000000000007</v>
      </c>
      <c r="AJ54" s="21">
        <f t="shared" si="132"/>
        <v>35000</v>
      </c>
      <c r="AK54" s="21">
        <f t="shared" si="132"/>
        <v>35000</v>
      </c>
      <c r="AL54" s="21">
        <f t="shared" si="132"/>
        <v>35000.000000000007</v>
      </c>
      <c r="AM54" s="21">
        <f t="shared" si="132"/>
        <v>35000</v>
      </c>
      <c r="AN54" s="21">
        <f t="shared" si="132"/>
        <v>35000.000000000007</v>
      </c>
      <c r="AO54" s="21">
        <f t="shared" si="132"/>
        <v>35000</v>
      </c>
      <c r="AP54" s="21">
        <f t="shared" si="132"/>
        <v>35000</v>
      </c>
      <c r="AR54" s="173"/>
      <c r="AS54" s="185"/>
      <c r="AT54" s="19" t="s">
        <v>45</v>
      </c>
      <c r="AU54" s="21">
        <f t="shared" ref="AU54:BD54" si="133">AU51*AU$14</f>
        <v>35000.000000000007</v>
      </c>
      <c r="AV54" s="21">
        <f t="shared" si="133"/>
        <v>35000.000000000007</v>
      </c>
      <c r="AW54" s="21">
        <f t="shared" si="133"/>
        <v>35000.000000000007</v>
      </c>
      <c r="AX54" s="21">
        <f t="shared" si="133"/>
        <v>35000</v>
      </c>
      <c r="AY54" s="21">
        <f t="shared" si="133"/>
        <v>35000</v>
      </c>
      <c r="AZ54" s="21">
        <f t="shared" si="133"/>
        <v>35000.000000000007</v>
      </c>
      <c r="BA54" s="21">
        <f t="shared" si="133"/>
        <v>35000</v>
      </c>
      <c r="BB54" s="21">
        <f t="shared" si="133"/>
        <v>35000.000000000007</v>
      </c>
      <c r="BC54" s="21">
        <f t="shared" si="133"/>
        <v>35000</v>
      </c>
      <c r="BD54" s="21">
        <f t="shared" si="133"/>
        <v>35000</v>
      </c>
      <c r="BF54" s="173"/>
      <c r="BG54" s="185"/>
      <c r="BH54" s="19" t="s">
        <v>45</v>
      </c>
      <c r="BI54" s="21">
        <f t="shared" ref="BI54:BR54" si="134">BI51*BI$14</f>
        <v>35000.000000000007</v>
      </c>
      <c r="BJ54" s="21">
        <f t="shared" si="134"/>
        <v>35000.000000000007</v>
      </c>
      <c r="BK54" s="21">
        <f t="shared" si="134"/>
        <v>35000.000000000007</v>
      </c>
      <c r="BL54" s="21">
        <f t="shared" si="134"/>
        <v>35000</v>
      </c>
      <c r="BM54" s="21">
        <f t="shared" si="134"/>
        <v>35000</v>
      </c>
      <c r="BN54" s="21">
        <f t="shared" si="134"/>
        <v>35000.000000000007</v>
      </c>
      <c r="BO54" s="21">
        <f t="shared" si="134"/>
        <v>35000</v>
      </c>
      <c r="BP54" s="21">
        <f t="shared" si="134"/>
        <v>35000.000000000007</v>
      </c>
      <c r="BQ54" s="21">
        <f t="shared" si="134"/>
        <v>35000</v>
      </c>
      <c r="BR54" s="21">
        <f t="shared" si="134"/>
        <v>35000</v>
      </c>
    </row>
    <row r="55" spans="1:71" ht="14.25" x14ac:dyDescent="0.45">
      <c r="B55" s="173"/>
      <c r="C55" s="185"/>
      <c r="D55" s="19" t="s">
        <v>46</v>
      </c>
      <c r="E55" s="21">
        <f>E54</f>
        <v>35000.000000000007</v>
      </c>
      <c r="F55" s="21">
        <f>E55+F54</f>
        <v>70000.000000000015</v>
      </c>
      <c r="G55" s="21">
        <f>F55+G54</f>
        <v>105000.00000000003</v>
      </c>
      <c r="H55" s="21">
        <f t="shared" ref="H55:N55" si="135">G55+H54</f>
        <v>140000.00000000003</v>
      </c>
      <c r="I55" s="21">
        <f t="shared" si="135"/>
        <v>175000.00000000003</v>
      </c>
      <c r="J55" s="21">
        <f>I55+J54</f>
        <v>210000.00000000003</v>
      </c>
      <c r="K55" s="21">
        <f t="shared" si="135"/>
        <v>245000.00000000003</v>
      </c>
      <c r="L55" s="21">
        <f t="shared" si="135"/>
        <v>280000.00000000006</v>
      </c>
      <c r="M55" s="21">
        <f t="shared" si="135"/>
        <v>315000.00000000006</v>
      </c>
      <c r="N55" s="21">
        <f t="shared" si="135"/>
        <v>350000.00000000006</v>
      </c>
      <c r="P55" s="173"/>
      <c r="Q55" s="185"/>
      <c r="R55" s="19" t="s">
        <v>46</v>
      </c>
      <c r="S55" s="21">
        <f>S54</f>
        <v>35000.000000000007</v>
      </c>
      <c r="T55" s="21">
        <f>S55+T54</f>
        <v>70000.000000000015</v>
      </c>
      <c r="U55" s="21">
        <f>T55+U54</f>
        <v>105000.00000000003</v>
      </c>
      <c r="V55" s="21">
        <f t="shared" ref="V55:AB55" si="136">U55+V54</f>
        <v>140000.00000000003</v>
      </c>
      <c r="W55" s="21">
        <f t="shared" si="136"/>
        <v>175000.00000000003</v>
      </c>
      <c r="X55" s="21">
        <f>W55+X54</f>
        <v>210000.00000000003</v>
      </c>
      <c r="Y55" s="21">
        <f t="shared" si="136"/>
        <v>245000.00000000003</v>
      </c>
      <c r="Z55" s="21">
        <f t="shared" si="136"/>
        <v>280000.00000000006</v>
      </c>
      <c r="AA55" s="21">
        <f t="shared" si="136"/>
        <v>315000.00000000006</v>
      </c>
      <c r="AB55" s="21">
        <f t="shared" si="136"/>
        <v>350000.00000000006</v>
      </c>
      <c r="AD55" s="173"/>
      <c r="AE55" s="185"/>
      <c r="AF55" s="19" t="s">
        <v>46</v>
      </c>
      <c r="AG55" s="21">
        <f>AG54</f>
        <v>35000.000000000007</v>
      </c>
      <c r="AH55" s="21">
        <f>AG55+AH54</f>
        <v>70000.000000000015</v>
      </c>
      <c r="AI55" s="21">
        <f>AH55+AI54</f>
        <v>105000.00000000003</v>
      </c>
      <c r="AJ55" s="21">
        <f t="shared" ref="AJ55:AP55" si="137">AI55+AJ54</f>
        <v>140000.00000000003</v>
      </c>
      <c r="AK55" s="21">
        <f t="shared" si="137"/>
        <v>175000.00000000003</v>
      </c>
      <c r="AL55" s="21">
        <f>AK55+AL54</f>
        <v>210000.00000000003</v>
      </c>
      <c r="AM55" s="21">
        <f t="shared" si="137"/>
        <v>245000.00000000003</v>
      </c>
      <c r="AN55" s="21">
        <f t="shared" si="137"/>
        <v>280000.00000000006</v>
      </c>
      <c r="AO55" s="21">
        <f t="shared" si="137"/>
        <v>315000.00000000006</v>
      </c>
      <c r="AP55" s="21">
        <f t="shared" si="137"/>
        <v>350000.00000000006</v>
      </c>
      <c r="AR55" s="173"/>
      <c r="AS55" s="185"/>
      <c r="AT55" s="19" t="s">
        <v>46</v>
      </c>
      <c r="AU55" s="21">
        <f>AU54</f>
        <v>35000.000000000007</v>
      </c>
      <c r="AV55" s="21">
        <f>AU55+AV54</f>
        <v>70000.000000000015</v>
      </c>
      <c r="AW55" s="21">
        <f>AV55+AW54</f>
        <v>105000.00000000003</v>
      </c>
      <c r="AX55" s="21">
        <f t="shared" ref="AX55:BD55" si="138">AW55+AX54</f>
        <v>140000.00000000003</v>
      </c>
      <c r="AY55" s="21">
        <f t="shared" si="138"/>
        <v>175000.00000000003</v>
      </c>
      <c r="AZ55" s="21">
        <f>AY55+AZ54</f>
        <v>210000.00000000003</v>
      </c>
      <c r="BA55" s="21">
        <f t="shared" si="138"/>
        <v>245000.00000000003</v>
      </c>
      <c r="BB55" s="21">
        <f t="shared" si="138"/>
        <v>280000.00000000006</v>
      </c>
      <c r="BC55" s="21">
        <f t="shared" si="138"/>
        <v>315000.00000000006</v>
      </c>
      <c r="BD55" s="21">
        <f t="shared" si="138"/>
        <v>350000.00000000006</v>
      </c>
      <c r="BF55" s="173"/>
      <c r="BG55" s="185"/>
      <c r="BH55" s="19" t="s">
        <v>46</v>
      </c>
      <c r="BI55" s="21">
        <f>BI54</f>
        <v>35000.000000000007</v>
      </c>
      <c r="BJ55" s="21">
        <f>BI55+BJ54</f>
        <v>70000.000000000015</v>
      </c>
      <c r="BK55" s="21">
        <f>BJ55+BK54</f>
        <v>105000.00000000003</v>
      </c>
      <c r="BL55" s="21">
        <f t="shared" ref="BL55:BR55" si="139">BK55+BL54</f>
        <v>140000.00000000003</v>
      </c>
      <c r="BM55" s="21">
        <f t="shared" si="139"/>
        <v>175000.00000000003</v>
      </c>
      <c r="BN55" s="21">
        <f>BM55+BN54</f>
        <v>210000.00000000003</v>
      </c>
      <c r="BO55" s="21">
        <f t="shared" si="139"/>
        <v>245000.00000000003</v>
      </c>
      <c r="BP55" s="21">
        <f t="shared" si="139"/>
        <v>280000.00000000006</v>
      </c>
      <c r="BQ55" s="21">
        <f t="shared" si="139"/>
        <v>315000.00000000006</v>
      </c>
      <c r="BR55" s="21">
        <f t="shared" si="139"/>
        <v>350000.00000000006</v>
      </c>
    </row>
    <row r="56" spans="1:71" ht="14.25" x14ac:dyDescent="0.45">
      <c r="B56" s="173"/>
      <c r="C56" s="184" t="s">
        <v>35</v>
      </c>
      <c r="D56" s="15" t="s">
        <v>43</v>
      </c>
      <c r="E56" s="16">
        <f>E50*E$14/$E$4</f>
        <v>3.5000000000000003E-2</v>
      </c>
      <c r="F56" s="16">
        <f>F50*F$14/$E$4-E56</f>
        <v>4.9000000000000002E-2</v>
      </c>
      <c r="G56" s="16">
        <f>G50*G$14/$E$4-F56-E56</f>
        <v>6.8600000000000008E-2</v>
      </c>
      <c r="H56" s="16">
        <f>H50*H$14/$E$4-G56-F56-E56</f>
        <v>9.6040000000000098E-2</v>
      </c>
      <c r="I56" s="16">
        <f>I50*I$14/$E$4-H56-G56-F56-E56</f>
        <v>0.13445599999999988</v>
      </c>
      <c r="J56" s="16">
        <f>J50*J$14/$E$4-I56-H56-G56-F56-E56</f>
        <v>0.18823840000000011</v>
      </c>
      <c r="K56" s="16">
        <f>K50*K$14/$E$4-J56-I56-H56-G56-F56-E56</f>
        <v>0.26353375999999962</v>
      </c>
      <c r="L56" s="16">
        <f>L50*L$14/$E$4-K56-J56-I56-H56-G56-F56-E56</f>
        <v>0.36894726399999855</v>
      </c>
      <c r="M56" s="16">
        <f>M50*M$14/$E$4-L56-K56-J56-I56-H56-G56-F56-E56</f>
        <v>0.51652616960000475</v>
      </c>
      <c r="N56" s="16">
        <f>N50*N$14/$E$4-M56-L56-K56-J56-I56-H56-G56-F56-E56</f>
        <v>0.72313663744000389</v>
      </c>
      <c r="P56" s="173"/>
      <c r="Q56" s="184" t="s">
        <v>35</v>
      </c>
      <c r="R56" s="15" t="s">
        <v>43</v>
      </c>
      <c r="S56" s="16">
        <f>S50*S$14/$E$4</f>
        <v>3.5000000000000003E-2</v>
      </c>
      <c r="T56" s="16">
        <f>T50*T$14/$E$4-S56</f>
        <v>4.9000000000000002E-2</v>
      </c>
      <c r="U56" s="16">
        <f>U50*U$14/$E$4-T56-S56</f>
        <v>6.8600000000000008E-2</v>
      </c>
      <c r="V56" s="16">
        <f>V50*V$14/$E$4-U56-T56-S56</f>
        <v>9.6040000000000098E-2</v>
      </c>
      <c r="W56" s="16">
        <f>W50*W$14/$E$4-V56-U56-T56-S56</f>
        <v>0.13445599999999988</v>
      </c>
      <c r="X56" s="16">
        <f>X50*X$14/$E$4-W56-V56-U56-T56-S56</f>
        <v>0.18823840000000011</v>
      </c>
      <c r="Y56" s="16">
        <f>Y50*Y$14/$E$4-X56-W56-V56-U56-T56-S56</f>
        <v>0.26353375999999962</v>
      </c>
      <c r="Z56" s="16">
        <f>Z50*Z$14/$E$4-Y56-X56-W56-V56-U56-T56-S56</f>
        <v>0.36894726399999855</v>
      </c>
      <c r="AA56" s="16">
        <f>AA50*AA$14/$E$4-Z56-Y56-X56-W56-V56-U56-T56-S56</f>
        <v>0.51652616960000475</v>
      </c>
      <c r="AB56" s="16">
        <f>AB50*AB$14/$E$4-AA56-Z56-Y56-X56-W56-V56-U56-T56-S56</f>
        <v>0.72313663744000389</v>
      </c>
      <c r="AD56" s="173"/>
      <c r="AE56" s="184" t="s">
        <v>35</v>
      </c>
      <c r="AF56" s="15" t="s">
        <v>43</v>
      </c>
      <c r="AG56" s="16">
        <f>AG50*AG$14/$E$4</f>
        <v>3.5000000000000003E-2</v>
      </c>
      <c r="AH56" s="16">
        <f>AH50*AH$14/$E$4-AG56</f>
        <v>4.9000000000000002E-2</v>
      </c>
      <c r="AI56" s="16">
        <f>AI50*AI$14/$E$4-AH56-AG56</f>
        <v>6.8600000000000008E-2</v>
      </c>
      <c r="AJ56" s="16">
        <f>AJ50*AJ$14/$E$4-AI56-AH56-AG56</f>
        <v>9.6040000000000098E-2</v>
      </c>
      <c r="AK56" s="16">
        <f>AK50*AK$14/$E$4-AJ56-AI56-AH56-AG56</f>
        <v>0.13445599999999988</v>
      </c>
      <c r="AL56" s="16">
        <f>AL50*AL$14/$E$4-AK56-AJ56-AI56-AH56-AG56</f>
        <v>0.18823840000000011</v>
      </c>
      <c r="AM56" s="16">
        <f>AM50*AM$14/$E$4-AL56-AK56-AJ56-AI56-AH56-AG56</f>
        <v>0.26353375999999962</v>
      </c>
      <c r="AN56" s="16">
        <f>AN50*AN$14/$E$4-AM56-AL56-AK56-AJ56-AI56-AH56-AG56</f>
        <v>0.36894726399999855</v>
      </c>
      <c r="AO56" s="16">
        <f>AO50*AO$14/$E$4-AN56-AM56-AL56-AK56-AJ56-AI56-AH56-AG56</f>
        <v>0.51652616960000475</v>
      </c>
      <c r="AP56" s="16">
        <f>AP50*AP$14/$E$4-AO56-AN56-AM56-AL56-AK56-AJ56-AI56-AH56-AG56</f>
        <v>0.72313663744000389</v>
      </c>
      <c r="AR56" s="173"/>
      <c r="AS56" s="184" t="s">
        <v>35</v>
      </c>
      <c r="AT56" s="15" t="s">
        <v>43</v>
      </c>
      <c r="AU56" s="16">
        <f>AU50*AU$14/$E$4</f>
        <v>3.5000000000000003E-2</v>
      </c>
      <c r="AV56" s="16">
        <f>AV50*AV$14/$E$4-AU56</f>
        <v>4.9000000000000002E-2</v>
      </c>
      <c r="AW56" s="16">
        <f>AW50*AW$14/$E$4-AV56-AU56</f>
        <v>6.8600000000000008E-2</v>
      </c>
      <c r="AX56" s="16">
        <f>AX50*AX$14/$E$4-AW56-AV56-AU56</f>
        <v>9.6040000000000098E-2</v>
      </c>
      <c r="AY56" s="16">
        <f>AY50*AY$14/$E$4-AX56-AW56-AV56-AU56</f>
        <v>0.13445599999999988</v>
      </c>
      <c r="AZ56" s="16">
        <f>AZ50*AZ$14/$E$4-AY56-AX56-AW56-AV56-AU56</f>
        <v>0.18823840000000011</v>
      </c>
      <c r="BA56" s="16">
        <f>BA50*BA$14/$E$4-AZ56-AY56-AX56-AW56-AV56-AU56</f>
        <v>0.26353375999999962</v>
      </c>
      <c r="BB56" s="16">
        <f>BB50*BB$14/$E$4-BA56-AZ56-AY56-AX56-AW56-AV56-AU56</f>
        <v>0.36894726399999855</v>
      </c>
      <c r="BC56" s="16">
        <f>BC50*BC$14/$E$4-BB56-BA56-AZ56-AY56-AX56-AW56-AV56-AU56</f>
        <v>0.51652616960000475</v>
      </c>
      <c r="BD56" s="16">
        <f>BD50*BD$14/$E$4-BC56-BB56-BA56-AZ56-AY56-AX56-AW56-AV56-AU56</f>
        <v>0.72313663744000389</v>
      </c>
      <c r="BF56" s="173"/>
      <c r="BG56" s="184" t="s">
        <v>35</v>
      </c>
      <c r="BH56" s="15" t="s">
        <v>43</v>
      </c>
      <c r="BI56" s="16">
        <f>BI50*BI$14/$E$4</f>
        <v>3.5000000000000003E-2</v>
      </c>
      <c r="BJ56" s="16">
        <f>BJ50*BJ$14/$E$4-BI56</f>
        <v>4.9000000000000002E-2</v>
      </c>
      <c r="BK56" s="16">
        <f>BK50*BK$14/$E$4-BJ56-BI56</f>
        <v>6.8600000000000008E-2</v>
      </c>
      <c r="BL56" s="16">
        <f>BL50*BL$14/$E$4-BK56-BJ56-BI56</f>
        <v>9.6040000000000098E-2</v>
      </c>
      <c r="BM56" s="16">
        <f>BM50*BM$14/$E$4-BL56-BK56-BJ56-BI56</f>
        <v>0.13445599999999988</v>
      </c>
      <c r="BN56" s="16">
        <f>BN50*BN$14/$E$4-BM56-BL56-BK56-BJ56-BI56</f>
        <v>0.18823840000000011</v>
      </c>
      <c r="BO56" s="16">
        <f>BO50*BO$14/$E$4-BN56-BM56-BL56-BK56-BJ56-BI56</f>
        <v>0.26353375999999962</v>
      </c>
      <c r="BP56" s="16">
        <f>BP50*BP$14/$E$4-BO56-BN56-BM56-BL56-BK56-BJ56-BI56</f>
        <v>0.36894726399999855</v>
      </c>
      <c r="BQ56" s="16">
        <f>BQ50*BQ$14/$E$4-BP56-BO56-BN56-BM56-BL56-BK56-BJ56-BI56</f>
        <v>0.51652616960000475</v>
      </c>
      <c r="BR56" s="16">
        <f>BR50*BR$14/$E$4-BQ56-BP56-BO56-BN56-BM56-BL56-BK56-BJ56-BI56</f>
        <v>0.72313663744000389</v>
      </c>
    </row>
    <row r="57" spans="1:71" ht="14.25" x14ac:dyDescent="0.45">
      <c r="B57" s="173"/>
      <c r="C57" s="186"/>
      <c r="D57" s="15" t="s">
        <v>44</v>
      </c>
      <c r="E57" s="17"/>
      <c r="F57" s="17"/>
      <c r="G57" s="17"/>
      <c r="H57" s="17"/>
      <c r="I57" s="17">
        <f>AVERAGE(E56:I56)</f>
        <v>7.6619199999999998E-2</v>
      </c>
      <c r="J57" s="17"/>
      <c r="K57" s="17"/>
      <c r="L57" s="17"/>
      <c r="M57" s="17"/>
      <c r="N57" s="17">
        <f>AVERAGE(E56:N56)</f>
        <v>0.24434782310400069</v>
      </c>
      <c r="P57" s="173"/>
      <c r="Q57" s="186"/>
      <c r="R57" s="15" t="s">
        <v>44</v>
      </c>
      <c r="S57" s="17"/>
      <c r="T57" s="17"/>
      <c r="U57" s="17"/>
      <c r="V57" s="17"/>
      <c r="W57" s="17">
        <f>AVERAGE(S56:W56)</f>
        <v>7.6619199999999998E-2</v>
      </c>
      <c r="X57" s="17"/>
      <c r="Y57" s="17"/>
      <c r="Z57" s="17"/>
      <c r="AA57" s="17"/>
      <c r="AB57" s="17">
        <f>AVERAGE(S56:AB56)</f>
        <v>0.24434782310400069</v>
      </c>
      <c r="AD57" s="173"/>
      <c r="AE57" s="186"/>
      <c r="AF57" s="15" t="s">
        <v>44</v>
      </c>
      <c r="AG57" s="17"/>
      <c r="AH57" s="17"/>
      <c r="AI57" s="17"/>
      <c r="AJ57" s="17"/>
      <c r="AK57" s="17">
        <f>AVERAGE(AG56:AK56)</f>
        <v>7.6619199999999998E-2</v>
      </c>
      <c r="AL57" s="17"/>
      <c r="AM57" s="17"/>
      <c r="AN57" s="17"/>
      <c r="AO57" s="17"/>
      <c r="AP57" s="17">
        <f>AVERAGE(AG56:AP56)</f>
        <v>0.24434782310400069</v>
      </c>
      <c r="AR57" s="173"/>
      <c r="AS57" s="186"/>
      <c r="AT57" s="15" t="s">
        <v>44</v>
      </c>
      <c r="AU57" s="17"/>
      <c r="AV57" s="17"/>
      <c r="AW57" s="17"/>
      <c r="AX57" s="17"/>
      <c r="AY57" s="17">
        <f>AVERAGE(AU56:AY56)</f>
        <v>7.6619199999999998E-2</v>
      </c>
      <c r="AZ57" s="17"/>
      <c r="BA57" s="17"/>
      <c r="BB57" s="17"/>
      <c r="BC57" s="17"/>
      <c r="BD57" s="17">
        <f>AVERAGE(AU56:BD56)</f>
        <v>0.24434782310400069</v>
      </c>
      <c r="BF57" s="173"/>
      <c r="BG57" s="186"/>
      <c r="BH57" s="15" t="s">
        <v>44</v>
      </c>
      <c r="BI57" s="17"/>
      <c r="BJ57" s="17"/>
      <c r="BK57" s="17"/>
      <c r="BL57" s="17"/>
      <c r="BM57" s="17">
        <f>AVERAGE(BI56:BM56)</f>
        <v>7.6619199999999998E-2</v>
      </c>
      <c r="BN57" s="17"/>
      <c r="BO57" s="17"/>
      <c r="BP57" s="17"/>
      <c r="BQ57" s="17"/>
      <c r="BR57" s="17">
        <f>AVERAGE(BI56:BR56)</f>
        <v>0.24434782310400069</v>
      </c>
    </row>
    <row r="58" spans="1:71" ht="14.25" x14ac:dyDescent="0.45">
      <c r="B58" s="173"/>
      <c r="C58" s="185"/>
      <c r="D58" s="19" t="s">
        <v>45</v>
      </c>
      <c r="E58" s="22">
        <f>E60</f>
        <v>35000.000000000007</v>
      </c>
      <c r="F58" s="22">
        <f>F60-E60</f>
        <v>48999.999999999993</v>
      </c>
      <c r="G58" s="22">
        <f>G60-F60</f>
        <v>68600</v>
      </c>
      <c r="H58" s="22">
        <f t="shared" ref="H58:N58" si="140">H60-G60</f>
        <v>96040.000000000116</v>
      </c>
      <c r="I58" s="22">
        <f t="shared" si="140"/>
        <v>134455.99999999994</v>
      </c>
      <c r="J58" s="22">
        <f>J60-I60</f>
        <v>188238.40000000008</v>
      </c>
      <c r="K58" s="22">
        <f t="shared" si="140"/>
        <v>263533.75999999966</v>
      </c>
      <c r="L58" s="22">
        <f t="shared" si="140"/>
        <v>368947.26399999869</v>
      </c>
      <c r="M58" s="22">
        <f t="shared" si="140"/>
        <v>516526.16960000456</v>
      </c>
      <c r="N58" s="22">
        <f t="shared" si="140"/>
        <v>723136.63744000392</v>
      </c>
      <c r="P58" s="173"/>
      <c r="Q58" s="185"/>
      <c r="R58" s="19" t="s">
        <v>45</v>
      </c>
      <c r="S58" s="22">
        <f>S60</f>
        <v>35000.000000000007</v>
      </c>
      <c r="T58" s="22">
        <f>T60-S60</f>
        <v>48999.999999999993</v>
      </c>
      <c r="U58" s="22">
        <f>U60-T60</f>
        <v>68600</v>
      </c>
      <c r="V58" s="22">
        <f t="shared" ref="V58:AB58" si="141">V60-U60</f>
        <v>96040.000000000116</v>
      </c>
      <c r="W58" s="22">
        <f t="shared" si="141"/>
        <v>134455.99999999994</v>
      </c>
      <c r="X58" s="22">
        <f>X60-W60</f>
        <v>188238.40000000008</v>
      </c>
      <c r="Y58" s="22">
        <f t="shared" si="141"/>
        <v>263533.75999999966</v>
      </c>
      <c r="Z58" s="22">
        <f t="shared" si="141"/>
        <v>368947.26399999869</v>
      </c>
      <c r="AA58" s="22">
        <f t="shared" si="141"/>
        <v>516526.16960000456</v>
      </c>
      <c r="AB58" s="22">
        <f t="shared" si="141"/>
        <v>723136.63744000392</v>
      </c>
      <c r="AD58" s="173"/>
      <c r="AE58" s="185"/>
      <c r="AF58" s="19" t="s">
        <v>45</v>
      </c>
      <c r="AG58" s="22">
        <f>AG60</f>
        <v>35000.000000000007</v>
      </c>
      <c r="AH58" s="22">
        <f>AH60-AG60</f>
        <v>48999.999999999993</v>
      </c>
      <c r="AI58" s="22">
        <f>AI60-AH60</f>
        <v>68600</v>
      </c>
      <c r="AJ58" s="22">
        <f t="shared" ref="AJ58:AP58" si="142">AJ60-AI60</f>
        <v>96040.000000000116</v>
      </c>
      <c r="AK58" s="22">
        <f t="shared" si="142"/>
        <v>134455.99999999994</v>
      </c>
      <c r="AL58" s="22">
        <f>AL60-AK60</f>
        <v>188238.40000000008</v>
      </c>
      <c r="AM58" s="22">
        <f t="shared" si="142"/>
        <v>263533.75999999966</v>
      </c>
      <c r="AN58" s="22">
        <f t="shared" si="142"/>
        <v>368947.26399999869</v>
      </c>
      <c r="AO58" s="22">
        <f t="shared" si="142"/>
        <v>516526.16960000456</v>
      </c>
      <c r="AP58" s="22">
        <f t="shared" si="142"/>
        <v>723136.63744000392</v>
      </c>
      <c r="AR58" s="173"/>
      <c r="AS58" s="185"/>
      <c r="AT58" s="19" t="s">
        <v>45</v>
      </c>
      <c r="AU58" s="22">
        <f>AU60</f>
        <v>35000.000000000007</v>
      </c>
      <c r="AV58" s="22">
        <f>AV60-AU60</f>
        <v>48999.999999999993</v>
      </c>
      <c r="AW58" s="22">
        <f>AW60-AV60</f>
        <v>68600</v>
      </c>
      <c r="AX58" s="22">
        <f t="shared" ref="AX58:BD58" si="143">AX60-AW60</f>
        <v>96040.000000000116</v>
      </c>
      <c r="AY58" s="22">
        <f t="shared" si="143"/>
        <v>134455.99999999994</v>
      </c>
      <c r="AZ58" s="22">
        <f>AZ60-AY60</f>
        <v>188238.40000000008</v>
      </c>
      <c r="BA58" s="22">
        <f t="shared" si="143"/>
        <v>263533.75999999966</v>
      </c>
      <c r="BB58" s="22">
        <f t="shared" si="143"/>
        <v>368947.26399999869</v>
      </c>
      <c r="BC58" s="22">
        <f t="shared" si="143"/>
        <v>516526.16960000456</v>
      </c>
      <c r="BD58" s="22">
        <f t="shared" si="143"/>
        <v>723136.63744000392</v>
      </c>
      <c r="BF58" s="173"/>
      <c r="BG58" s="185"/>
      <c r="BH58" s="19" t="s">
        <v>45</v>
      </c>
      <c r="BI58" s="22">
        <f>BI60</f>
        <v>35000.000000000007</v>
      </c>
      <c r="BJ58" s="22">
        <f>BJ60-BI60</f>
        <v>48999.999999999993</v>
      </c>
      <c r="BK58" s="22">
        <f>BK60-BJ60</f>
        <v>68600</v>
      </c>
      <c r="BL58" s="22">
        <f t="shared" ref="BL58:BR58" si="144">BL60-BK60</f>
        <v>96040.000000000116</v>
      </c>
      <c r="BM58" s="22">
        <f t="shared" si="144"/>
        <v>134455.99999999994</v>
      </c>
      <c r="BN58" s="22">
        <f>BN60-BM60</f>
        <v>188238.40000000008</v>
      </c>
      <c r="BO58" s="22">
        <f t="shared" si="144"/>
        <v>263533.75999999966</v>
      </c>
      <c r="BP58" s="22">
        <f t="shared" si="144"/>
        <v>368947.26399999869</v>
      </c>
      <c r="BQ58" s="22">
        <f t="shared" si="144"/>
        <v>516526.16960000456</v>
      </c>
      <c r="BR58" s="22">
        <f t="shared" si="144"/>
        <v>723136.63744000392</v>
      </c>
    </row>
    <row r="59" spans="1:71" ht="14.25" x14ac:dyDescent="0.45">
      <c r="B59" s="173"/>
      <c r="C59" s="185"/>
      <c r="D59" s="19" t="s">
        <v>47</v>
      </c>
      <c r="E59" s="22"/>
      <c r="F59" s="22"/>
      <c r="G59" s="22"/>
      <c r="H59" s="22"/>
      <c r="I59" s="22">
        <f>AVERAGE(E58:I58)</f>
        <v>76619.200000000012</v>
      </c>
      <c r="J59" s="22"/>
      <c r="K59" s="22"/>
      <c r="L59" s="22"/>
      <c r="M59" s="22"/>
      <c r="N59" s="22">
        <f>AVERAGE(E58:N58)</f>
        <v>244347.82310400071</v>
      </c>
      <c r="P59" s="173"/>
      <c r="Q59" s="185"/>
      <c r="R59" s="19" t="s">
        <v>47</v>
      </c>
      <c r="S59" s="22"/>
      <c r="T59" s="22"/>
      <c r="U59" s="22"/>
      <c r="V59" s="22"/>
      <c r="W59" s="22">
        <f>AVERAGE(S58:W58)</f>
        <v>76619.200000000012</v>
      </c>
      <c r="X59" s="22"/>
      <c r="Y59" s="22"/>
      <c r="Z59" s="22"/>
      <c r="AA59" s="22"/>
      <c r="AB59" s="22">
        <f>AVERAGE(S58:AB58)</f>
        <v>244347.82310400071</v>
      </c>
      <c r="AD59" s="173"/>
      <c r="AE59" s="185"/>
      <c r="AF59" s="19" t="s">
        <v>47</v>
      </c>
      <c r="AG59" s="22"/>
      <c r="AH59" s="22"/>
      <c r="AI59" s="22"/>
      <c r="AJ59" s="22"/>
      <c r="AK59" s="22">
        <f>AVERAGE(AG58:AK58)</f>
        <v>76619.200000000012</v>
      </c>
      <c r="AL59" s="22"/>
      <c r="AM59" s="22"/>
      <c r="AN59" s="22"/>
      <c r="AO59" s="22"/>
      <c r="AP59" s="22">
        <f>AVERAGE(AG58:AP58)</f>
        <v>244347.82310400071</v>
      </c>
      <c r="AR59" s="173"/>
      <c r="AS59" s="185"/>
      <c r="AT59" s="19" t="s">
        <v>47</v>
      </c>
      <c r="AU59" s="22"/>
      <c r="AV59" s="22"/>
      <c r="AW59" s="22"/>
      <c r="AX59" s="22"/>
      <c r="AY59" s="22">
        <f>AVERAGE(AU58:AY58)</f>
        <v>76619.200000000012</v>
      </c>
      <c r="AZ59" s="22"/>
      <c r="BA59" s="22"/>
      <c r="BB59" s="22"/>
      <c r="BC59" s="22"/>
      <c r="BD59" s="22">
        <f>AVERAGE(AU58:BD58)</f>
        <v>244347.82310400071</v>
      </c>
      <c r="BF59" s="173"/>
      <c r="BG59" s="185"/>
      <c r="BH59" s="19" t="s">
        <v>47</v>
      </c>
      <c r="BI59" s="22"/>
      <c r="BJ59" s="22"/>
      <c r="BK59" s="22"/>
      <c r="BL59" s="22"/>
      <c r="BM59" s="22">
        <f>AVERAGE(BI58:BM58)</f>
        <v>76619.200000000012</v>
      </c>
      <c r="BN59" s="22"/>
      <c r="BO59" s="22"/>
      <c r="BP59" s="22"/>
      <c r="BQ59" s="22"/>
      <c r="BR59" s="22">
        <f>AVERAGE(BI58:BR58)</f>
        <v>244347.82310400071</v>
      </c>
    </row>
    <row r="60" spans="1:71" ht="14.25" x14ac:dyDescent="0.45">
      <c r="B60" s="174"/>
      <c r="C60" s="185"/>
      <c r="D60" s="19" t="s">
        <v>46</v>
      </c>
      <c r="E60" s="21">
        <f t="shared" ref="E60:N60" si="145">E52*E$14</f>
        <v>35000.000000000007</v>
      </c>
      <c r="F60" s="21">
        <f t="shared" si="145"/>
        <v>84000</v>
      </c>
      <c r="G60" s="21">
        <f t="shared" si="145"/>
        <v>152600</v>
      </c>
      <c r="H60" s="21">
        <f t="shared" si="145"/>
        <v>248640.00000000012</v>
      </c>
      <c r="I60" s="21">
        <f t="shared" si="145"/>
        <v>383096.00000000006</v>
      </c>
      <c r="J60" s="21">
        <f t="shared" si="145"/>
        <v>571334.40000000014</v>
      </c>
      <c r="K60" s="21">
        <f t="shared" si="145"/>
        <v>834868.1599999998</v>
      </c>
      <c r="L60" s="21">
        <f t="shared" si="145"/>
        <v>1203815.4239999985</v>
      </c>
      <c r="M60" s="21">
        <f t="shared" si="145"/>
        <v>1720341.593600003</v>
      </c>
      <c r="N60" s="21">
        <f t="shared" si="145"/>
        <v>2443478.231040007</v>
      </c>
      <c r="P60" s="174"/>
      <c r="Q60" s="185"/>
      <c r="R60" s="19" t="s">
        <v>46</v>
      </c>
      <c r="S60" s="21">
        <f t="shared" ref="S60:AB60" si="146">S52*S$14</f>
        <v>35000.000000000007</v>
      </c>
      <c r="T60" s="21">
        <f t="shared" si="146"/>
        <v>84000</v>
      </c>
      <c r="U60" s="21">
        <f t="shared" si="146"/>
        <v>152600</v>
      </c>
      <c r="V60" s="21">
        <f t="shared" si="146"/>
        <v>248640.00000000012</v>
      </c>
      <c r="W60" s="21">
        <f t="shared" si="146"/>
        <v>383096.00000000006</v>
      </c>
      <c r="X60" s="21">
        <f t="shared" si="146"/>
        <v>571334.40000000014</v>
      </c>
      <c r="Y60" s="21">
        <f t="shared" si="146"/>
        <v>834868.1599999998</v>
      </c>
      <c r="Z60" s="21">
        <f t="shared" si="146"/>
        <v>1203815.4239999985</v>
      </c>
      <c r="AA60" s="21">
        <f t="shared" si="146"/>
        <v>1720341.593600003</v>
      </c>
      <c r="AB60" s="21">
        <f t="shared" si="146"/>
        <v>2443478.231040007</v>
      </c>
      <c r="AD60" s="174"/>
      <c r="AE60" s="185"/>
      <c r="AF60" s="19" t="s">
        <v>46</v>
      </c>
      <c r="AG60" s="21">
        <f t="shared" ref="AG60:AP60" si="147">AG52*AG$14</f>
        <v>35000.000000000007</v>
      </c>
      <c r="AH60" s="21">
        <f t="shared" si="147"/>
        <v>84000</v>
      </c>
      <c r="AI60" s="21">
        <f t="shared" si="147"/>
        <v>152600</v>
      </c>
      <c r="AJ60" s="21">
        <f t="shared" si="147"/>
        <v>248640.00000000012</v>
      </c>
      <c r="AK60" s="21">
        <f t="shared" si="147"/>
        <v>383096.00000000006</v>
      </c>
      <c r="AL60" s="21">
        <f t="shared" si="147"/>
        <v>571334.40000000014</v>
      </c>
      <c r="AM60" s="21">
        <f t="shared" si="147"/>
        <v>834868.1599999998</v>
      </c>
      <c r="AN60" s="21">
        <f t="shared" si="147"/>
        <v>1203815.4239999985</v>
      </c>
      <c r="AO60" s="21">
        <f t="shared" si="147"/>
        <v>1720341.593600003</v>
      </c>
      <c r="AP60" s="21">
        <f t="shared" si="147"/>
        <v>2443478.231040007</v>
      </c>
      <c r="AR60" s="174"/>
      <c r="AS60" s="185"/>
      <c r="AT60" s="19" t="s">
        <v>46</v>
      </c>
      <c r="AU60" s="21">
        <f t="shared" ref="AU60:BD60" si="148">AU52*AU$14</f>
        <v>35000.000000000007</v>
      </c>
      <c r="AV60" s="21">
        <f t="shared" si="148"/>
        <v>84000</v>
      </c>
      <c r="AW60" s="21">
        <f t="shared" si="148"/>
        <v>152600</v>
      </c>
      <c r="AX60" s="21">
        <f t="shared" si="148"/>
        <v>248640.00000000012</v>
      </c>
      <c r="AY60" s="21">
        <f t="shared" si="148"/>
        <v>383096.00000000006</v>
      </c>
      <c r="AZ60" s="21">
        <f t="shared" si="148"/>
        <v>571334.40000000014</v>
      </c>
      <c r="BA60" s="21">
        <f t="shared" si="148"/>
        <v>834868.1599999998</v>
      </c>
      <c r="BB60" s="21">
        <f t="shared" si="148"/>
        <v>1203815.4239999985</v>
      </c>
      <c r="BC60" s="21">
        <f t="shared" si="148"/>
        <v>1720341.593600003</v>
      </c>
      <c r="BD60" s="21">
        <f t="shared" si="148"/>
        <v>2443478.231040007</v>
      </c>
      <c r="BF60" s="174"/>
      <c r="BG60" s="185"/>
      <c r="BH60" s="19" t="s">
        <v>46</v>
      </c>
      <c r="BI60" s="21">
        <f t="shared" ref="BI60:BR60" si="149">BI52*BI$14</f>
        <v>35000.000000000007</v>
      </c>
      <c r="BJ60" s="21">
        <f t="shared" si="149"/>
        <v>84000</v>
      </c>
      <c r="BK60" s="21">
        <f t="shared" si="149"/>
        <v>152600</v>
      </c>
      <c r="BL60" s="21">
        <f t="shared" si="149"/>
        <v>248640.00000000012</v>
      </c>
      <c r="BM60" s="21">
        <f t="shared" si="149"/>
        <v>383096.00000000006</v>
      </c>
      <c r="BN60" s="21">
        <f t="shared" si="149"/>
        <v>571334.40000000014</v>
      </c>
      <c r="BO60" s="21">
        <f t="shared" si="149"/>
        <v>834868.1599999998</v>
      </c>
      <c r="BP60" s="21">
        <f t="shared" si="149"/>
        <v>1203815.4239999985</v>
      </c>
      <c r="BQ60" s="21">
        <f t="shared" si="149"/>
        <v>1720341.593600003</v>
      </c>
      <c r="BR60" s="21">
        <f t="shared" si="149"/>
        <v>2443478.231040007</v>
      </c>
    </row>
    <row r="61" spans="1:71" ht="15" customHeight="1" x14ac:dyDescent="0.45">
      <c r="A61" s="8"/>
      <c r="B61" s="3"/>
      <c r="C61" s="1"/>
      <c r="D61" s="43"/>
      <c r="E61" s="31"/>
      <c r="F61" s="31"/>
      <c r="G61" s="31"/>
      <c r="H61" s="31"/>
      <c r="I61" s="31"/>
      <c r="J61" s="31"/>
      <c r="K61" s="31"/>
      <c r="L61" s="31"/>
      <c r="M61" s="31"/>
      <c r="N61" s="31"/>
      <c r="O61" s="8"/>
      <c r="P61" s="3"/>
      <c r="Q61" s="1"/>
      <c r="R61" s="43"/>
      <c r="S61" s="31"/>
      <c r="T61" s="31"/>
      <c r="U61" s="31"/>
      <c r="V61" s="31"/>
      <c r="W61" s="31"/>
      <c r="X61" s="31"/>
      <c r="Y61" s="31"/>
      <c r="Z61" s="31"/>
      <c r="AA61" s="31"/>
      <c r="AB61" s="31"/>
      <c r="AC61" s="8"/>
      <c r="AD61" s="3"/>
      <c r="AE61" s="1"/>
      <c r="AF61" s="43"/>
      <c r="AG61" s="31"/>
      <c r="AH61" s="31"/>
      <c r="AI61" s="31"/>
      <c r="AJ61" s="31"/>
      <c r="AK61" s="31"/>
      <c r="AL61" s="31"/>
      <c r="AM61" s="31"/>
      <c r="AN61" s="31"/>
      <c r="AO61" s="31"/>
      <c r="AP61" s="31"/>
      <c r="AQ61" s="8"/>
      <c r="AR61" s="3"/>
      <c r="AS61" s="1"/>
      <c r="AT61" s="43"/>
      <c r="AU61" s="31"/>
      <c r="AV61" s="31"/>
      <c r="AW61" s="31"/>
      <c r="AX61" s="31"/>
      <c r="AY61" s="31"/>
      <c r="AZ61" s="31"/>
      <c r="BA61" s="31"/>
      <c r="BB61" s="31"/>
      <c r="BC61" s="31"/>
      <c r="BD61" s="31"/>
      <c r="BE61" s="8"/>
      <c r="BF61" s="3"/>
      <c r="BG61" s="1"/>
      <c r="BH61" s="43"/>
      <c r="BI61" s="31"/>
      <c r="BJ61" s="31"/>
      <c r="BK61" s="31"/>
      <c r="BL61" s="31"/>
      <c r="BM61" s="31"/>
      <c r="BN61" s="31"/>
      <c r="BO61" s="31"/>
      <c r="BP61" s="31"/>
      <c r="BQ61" s="31"/>
      <c r="BR61" s="31"/>
      <c r="BS61" s="8"/>
    </row>
    <row r="62" spans="1:71" ht="14.25" x14ac:dyDescent="0.45">
      <c r="B62" s="197" t="s">
        <v>147</v>
      </c>
      <c r="C62" s="195" t="s">
        <v>21</v>
      </c>
      <c r="D62" s="189" t="str">
        <f>"10 BTC / "&amp;TEXT($E$4*10, "$###0.00,,")&amp;"M USD"</f>
        <v>10 BTC / $1.00M USD</v>
      </c>
      <c r="E62" s="163" t="s">
        <v>3</v>
      </c>
      <c r="F62" s="163" t="s">
        <v>4</v>
      </c>
      <c r="G62" s="163" t="s">
        <v>5</v>
      </c>
      <c r="H62" s="163" t="s">
        <v>6</v>
      </c>
      <c r="I62" s="163" t="s">
        <v>7</v>
      </c>
      <c r="J62" s="163" t="s">
        <v>8</v>
      </c>
      <c r="K62" s="163" t="s">
        <v>9</v>
      </c>
      <c r="L62" s="163" t="s">
        <v>10</v>
      </c>
      <c r="M62" s="163" t="s">
        <v>11</v>
      </c>
      <c r="N62" s="163" t="s">
        <v>12</v>
      </c>
      <c r="P62" s="197" t="s">
        <v>147</v>
      </c>
      <c r="Q62" s="195" t="s">
        <v>21</v>
      </c>
      <c r="R62" s="189" t="str">
        <f>"10 BTC / "&amp;TEXT($E$4*10, "$###0.00,,")&amp;"M USD"</f>
        <v>10 BTC / $1.00M USD</v>
      </c>
      <c r="S62" s="163" t="s">
        <v>3</v>
      </c>
      <c r="T62" s="163" t="s">
        <v>4</v>
      </c>
      <c r="U62" s="163" t="s">
        <v>5</v>
      </c>
      <c r="V62" s="163" t="s">
        <v>6</v>
      </c>
      <c r="W62" s="163" t="s">
        <v>7</v>
      </c>
      <c r="X62" s="163" t="s">
        <v>8</v>
      </c>
      <c r="Y62" s="163" t="s">
        <v>9</v>
      </c>
      <c r="Z62" s="163" t="s">
        <v>10</v>
      </c>
      <c r="AA62" s="163" t="s">
        <v>11</v>
      </c>
      <c r="AB62" s="163" t="s">
        <v>12</v>
      </c>
      <c r="AD62" s="197" t="s">
        <v>147</v>
      </c>
      <c r="AE62" s="195" t="s">
        <v>21</v>
      </c>
      <c r="AF62" s="189" t="str">
        <f>"10 BTC / "&amp;TEXT($E$4*10, "$###0.00,,")&amp;"M USD"</f>
        <v>10 BTC / $1.00M USD</v>
      </c>
      <c r="AG62" s="163" t="s">
        <v>3</v>
      </c>
      <c r="AH62" s="163" t="s">
        <v>4</v>
      </c>
      <c r="AI62" s="163" t="s">
        <v>5</v>
      </c>
      <c r="AJ62" s="163" t="s">
        <v>6</v>
      </c>
      <c r="AK62" s="163" t="s">
        <v>7</v>
      </c>
      <c r="AL62" s="163" t="s">
        <v>8</v>
      </c>
      <c r="AM62" s="163" t="s">
        <v>9</v>
      </c>
      <c r="AN62" s="163" t="s">
        <v>10</v>
      </c>
      <c r="AO62" s="163" t="s">
        <v>11</v>
      </c>
      <c r="AP62" s="163" t="s">
        <v>12</v>
      </c>
      <c r="AR62" s="197" t="s">
        <v>147</v>
      </c>
      <c r="AS62" s="195" t="s">
        <v>21</v>
      </c>
      <c r="AT62" s="189" t="str">
        <f>"10 BTC / "&amp;TEXT($E$4*10, "$###0.00,,")&amp;"M USD"</f>
        <v>10 BTC / $1.00M USD</v>
      </c>
      <c r="AU62" s="163" t="s">
        <v>3</v>
      </c>
      <c r="AV62" s="163" t="s">
        <v>4</v>
      </c>
      <c r="AW62" s="163" t="s">
        <v>5</v>
      </c>
      <c r="AX62" s="163" t="s">
        <v>6</v>
      </c>
      <c r="AY62" s="163" t="s">
        <v>7</v>
      </c>
      <c r="AZ62" s="163" t="s">
        <v>8</v>
      </c>
      <c r="BA62" s="163" t="s">
        <v>9</v>
      </c>
      <c r="BB62" s="163" t="s">
        <v>10</v>
      </c>
      <c r="BC62" s="163" t="s">
        <v>11</v>
      </c>
      <c r="BD62" s="163" t="s">
        <v>12</v>
      </c>
      <c r="BF62" s="197" t="s">
        <v>147</v>
      </c>
      <c r="BG62" s="195" t="s">
        <v>21</v>
      </c>
      <c r="BH62" s="189" t="str">
        <f>"10 BTC / "&amp;TEXT($E$4*10, "$###0.00,,")&amp;"M USD"</f>
        <v>10 BTC / $1.00M USD</v>
      </c>
      <c r="BI62" s="163" t="s">
        <v>3</v>
      </c>
      <c r="BJ62" s="163" t="s">
        <v>4</v>
      </c>
      <c r="BK62" s="163" t="s">
        <v>5</v>
      </c>
      <c r="BL62" s="163" t="s">
        <v>6</v>
      </c>
      <c r="BM62" s="163" t="s">
        <v>7</v>
      </c>
      <c r="BN62" s="163" t="s">
        <v>8</v>
      </c>
      <c r="BO62" s="163" t="s">
        <v>9</v>
      </c>
      <c r="BP62" s="163" t="s">
        <v>10</v>
      </c>
      <c r="BQ62" s="163" t="s">
        <v>11</v>
      </c>
      <c r="BR62" s="163" t="s">
        <v>12</v>
      </c>
    </row>
    <row r="63" spans="1:71" ht="14.25" x14ac:dyDescent="0.45">
      <c r="B63" s="198"/>
      <c r="C63" s="196"/>
      <c r="D63" s="190"/>
      <c r="E63" s="164"/>
      <c r="F63" s="164"/>
      <c r="G63" s="164"/>
      <c r="H63" s="164"/>
      <c r="I63" s="164"/>
      <c r="J63" s="164"/>
      <c r="K63" s="164"/>
      <c r="L63" s="164"/>
      <c r="M63" s="164"/>
      <c r="N63" s="164"/>
      <c r="P63" s="198"/>
      <c r="Q63" s="196"/>
      <c r="R63" s="190"/>
      <c r="S63" s="164"/>
      <c r="T63" s="164"/>
      <c r="U63" s="164"/>
      <c r="V63" s="164"/>
      <c r="W63" s="164"/>
      <c r="X63" s="164"/>
      <c r="Y63" s="164"/>
      <c r="Z63" s="164"/>
      <c r="AA63" s="164"/>
      <c r="AB63" s="164"/>
      <c r="AD63" s="198"/>
      <c r="AE63" s="196"/>
      <c r="AF63" s="190"/>
      <c r="AG63" s="164"/>
      <c r="AH63" s="164"/>
      <c r="AI63" s="164"/>
      <c r="AJ63" s="164"/>
      <c r="AK63" s="164"/>
      <c r="AL63" s="164"/>
      <c r="AM63" s="164"/>
      <c r="AN63" s="164"/>
      <c r="AO63" s="164"/>
      <c r="AP63" s="164"/>
      <c r="AR63" s="198"/>
      <c r="AS63" s="196"/>
      <c r="AT63" s="190"/>
      <c r="AU63" s="164"/>
      <c r="AV63" s="164"/>
      <c r="AW63" s="164"/>
      <c r="AX63" s="164"/>
      <c r="AY63" s="164"/>
      <c r="AZ63" s="164"/>
      <c r="BA63" s="164"/>
      <c r="BB63" s="164"/>
      <c r="BC63" s="164"/>
      <c r="BD63" s="164"/>
      <c r="BF63" s="198"/>
      <c r="BG63" s="196"/>
      <c r="BH63" s="190"/>
      <c r="BI63" s="164"/>
      <c r="BJ63" s="164"/>
      <c r="BK63" s="164"/>
      <c r="BL63" s="164"/>
      <c r="BM63" s="164"/>
      <c r="BN63" s="164"/>
      <c r="BO63" s="164"/>
      <c r="BP63" s="164"/>
      <c r="BQ63" s="164"/>
      <c r="BR63" s="164"/>
    </row>
    <row r="64" spans="1:71" ht="14.25" x14ac:dyDescent="0.45">
      <c r="B64" s="185" t="s">
        <v>16</v>
      </c>
      <c r="C64" s="186" t="s">
        <v>32</v>
      </c>
      <c r="D64" s="15" t="s">
        <v>61</v>
      </c>
      <c r="E64" s="16">
        <f>E$22</f>
        <v>0.2857142857142857</v>
      </c>
      <c r="F64" s="16">
        <f t="shared" ref="F64:N64" si="150">F$22</f>
        <v>0.20408163265306123</v>
      </c>
      <c r="G64" s="16">
        <f t="shared" si="150"/>
        <v>0.14577259475218662</v>
      </c>
      <c r="H64" s="16">
        <f t="shared" si="150"/>
        <v>0.10412328196584753</v>
      </c>
      <c r="I64" s="16">
        <f t="shared" si="150"/>
        <v>7.4373772832748264E-2</v>
      </c>
      <c r="J64" s="16">
        <f t="shared" si="150"/>
        <v>5.3124123451963046E-2</v>
      </c>
      <c r="K64" s="16">
        <f t="shared" si="150"/>
        <v>3.7945802465687906E-2</v>
      </c>
      <c r="L64" s="16">
        <f t="shared" si="150"/>
        <v>2.7104144618348536E-2</v>
      </c>
      <c r="M64" s="16">
        <f t="shared" si="150"/>
        <v>1.9360103298820319E-2</v>
      </c>
      <c r="N64" s="16">
        <f t="shared" si="150"/>
        <v>1.3828645213443069E-2</v>
      </c>
      <c r="P64" s="185" t="s">
        <v>16</v>
      </c>
      <c r="Q64" s="186" t="s">
        <v>32</v>
      </c>
      <c r="R64" s="15" t="s">
        <v>61</v>
      </c>
      <c r="S64" s="16">
        <f>S$22</f>
        <v>0.2857142857142857</v>
      </c>
      <c r="T64" s="16">
        <f t="shared" ref="T64:AB64" si="151">T$22</f>
        <v>0.20408163265306123</v>
      </c>
      <c r="U64" s="16">
        <f t="shared" si="151"/>
        <v>0.14577259475218662</v>
      </c>
      <c r="V64" s="16">
        <f t="shared" si="151"/>
        <v>0.10412328196584753</v>
      </c>
      <c r="W64" s="16">
        <f t="shared" si="151"/>
        <v>7.4373772832748264E-2</v>
      </c>
      <c r="X64" s="16">
        <f t="shared" si="151"/>
        <v>5.3124123451963046E-2</v>
      </c>
      <c r="Y64" s="16">
        <f t="shared" si="151"/>
        <v>3.7945802465687906E-2</v>
      </c>
      <c r="Z64" s="16">
        <f t="shared" si="151"/>
        <v>2.7104144618348536E-2</v>
      </c>
      <c r="AA64" s="16">
        <f t="shared" si="151"/>
        <v>1.9360103298820319E-2</v>
      </c>
      <c r="AB64" s="16">
        <f t="shared" si="151"/>
        <v>1.3828645213443069E-2</v>
      </c>
      <c r="AD64" s="185" t="s">
        <v>16</v>
      </c>
      <c r="AE64" s="186" t="s">
        <v>32</v>
      </c>
      <c r="AF64" s="15" t="s">
        <v>61</v>
      </c>
      <c r="AG64" s="16">
        <f>AG$22</f>
        <v>0.2857142857142857</v>
      </c>
      <c r="AH64" s="16">
        <f t="shared" ref="AH64:AP64" si="152">AH$22</f>
        <v>0.20408163265306123</v>
      </c>
      <c r="AI64" s="16">
        <f t="shared" si="152"/>
        <v>0.14577259475218662</v>
      </c>
      <c r="AJ64" s="16">
        <f t="shared" si="152"/>
        <v>0.10412328196584753</v>
      </c>
      <c r="AK64" s="16">
        <f t="shared" si="152"/>
        <v>7.4373772832748264E-2</v>
      </c>
      <c r="AL64" s="16">
        <f t="shared" si="152"/>
        <v>5.3124123451963046E-2</v>
      </c>
      <c r="AM64" s="16">
        <f t="shared" si="152"/>
        <v>3.7945802465687906E-2</v>
      </c>
      <c r="AN64" s="16">
        <f t="shared" si="152"/>
        <v>2.7104144618348536E-2</v>
      </c>
      <c r="AO64" s="16">
        <f t="shared" si="152"/>
        <v>1.9360103298820319E-2</v>
      </c>
      <c r="AP64" s="16">
        <f t="shared" si="152"/>
        <v>1.3828645213443069E-2</v>
      </c>
      <c r="AR64" s="185" t="s">
        <v>16</v>
      </c>
      <c r="AS64" s="186" t="s">
        <v>32</v>
      </c>
      <c r="AT64" s="15" t="s">
        <v>61</v>
      </c>
      <c r="AU64" s="16">
        <f>AU$22</f>
        <v>0.2857142857142857</v>
      </c>
      <c r="AV64" s="16">
        <f t="shared" ref="AV64:BD64" si="153">AV$22</f>
        <v>0.20408163265306123</v>
      </c>
      <c r="AW64" s="16">
        <f t="shared" si="153"/>
        <v>0.14577259475218662</v>
      </c>
      <c r="AX64" s="16">
        <f t="shared" si="153"/>
        <v>0.10412328196584753</v>
      </c>
      <c r="AY64" s="16">
        <f t="shared" si="153"/>
        <v>7.4373772832748264E-2</v>
      </c>
      <c r="AZ64" s="16">
        <f t="shared" si="153"/>
        <v>5.3124123451963046E-2</v>
      </c>
      <c r="BA64" s="16">
        <f t="shared" si="153"/>
        <v>3.7945802465687906E-2</v>
      </c>
      <c r="BB64" s="16">
        <f t="shared" si="153"/>
        <v>2.7104144618348536E-2</v>
      </c>
      <c r="BC64" s="16">
        <f t="shared" si="153"/>
        <v>1.9360103298820319E-2</v>
      </c>
      <c r="BD64" s="16">
        <f t="shared" si="153"/>
        <v>1.3828645213443069E-2</v>
      </c>
      <c r="BF64" s="185" t="s">
        <v>16</v>
      </c>
      <c r="BG64" s="186" t="s">
        <v>32</v>
      </c>
      <c r="BH64" s="15" t="s">
        <v>61</v>
      </c>
      <c r="BI64" s="16">
        <f>BI$22</f>
        <v>0.2857142857142857</v>
      </c>
      <c r="BJ64" s="16">
        <f t="shared" ref="BJ64:BR64" si="154">BJ$22</f>
        <v>0.20408163265306123</v>
      </c>
      <c r="BK64" s="16">
        <f t="shared" si="154"/>
        <v>0.14577259475218662</v>
      </c>
      <c r="BL64" s="16">
        <f t="shared" si="154"/>
        <v>0.10412328196584753</v>
      </c>
      <c r="BM64" s="16">
        <f t="shared" si="154"/>
        <v>7.4373772832748264E-2</v>
      </c>
      <c r="BN64" s="16">
        <f t="shared" si="154"/>
        <v>5.3124123451963046E-2</v>
      </c>
      <c r="BO64" s="16">
        <f t="shared" si="154"/>
        <v>3.7945802465687906E-2</v>
      </c>
      <c r="BP64" s="16">
        <f t="shared" si="154"/>
        <v>2.7104144618348536E-2</v>
      </c>
      <c r="BQ64" s="16">
        <f t="shared" si="154"/>
        <v>1.9360103298820319E-2</v>
      </c>
      <c r="BR64" s="16">
        <f t="shared" si="154"/>
        <v>1.3828645213443069E-2</v>
      </c>
    </row>
    <row r="65" spans="2:70" ht="14.25" x14ac:dyDescent="0.45">
      <c r="B65" s="185"/>
      <c r="C65" s="186"/>
      <c r="D65" s="15" t="s">
        <v>62</v>
      </c>
      <c r="E65" s="16"/>
      <c r="F65" s="16"/>
      <c r="G65" s="16"/>
      <c r="H65" s="16"/>
      <c r="I65" s="82">
        <f>AVERAGE(E64:I64)</f>
        <v>0.16281311358362588</v>
      </c>
      <c r="J65" s="16"/>
      <c r="K65" s="16"/>
      <c r="L65" s="16"/>
      <c r="M65" s="16"/>
      <c r="N65" s="17">
        <f>AVERAGE(E64:N64)</f>
        <v>9.6542838696639224E-2</v>
      </c>
      <c r="P65" s="185"/>
      <c r="Q65" s="186"/>
      <c r="R65" s="15" t="s">
        <v>62</v>
      </c>
      <c r="S65" s="16"/>
      <c r="T65" s="16"/>
      <c r="U65" s="16"/>
      <c r="V65" s="16"/>
      <c r="W65" s="82">
        <f>AVERAGE(S64:W64)</f>
        <v>0.16281311358362588</v>
      </c>
      <c r="X65" s="16"/>
      <c r="Y65" s="16"/>
      <c r="Z65" s="16"/>
      <c r="AA65" s="16"/>
      <c r="AB65" s="17">
        <f>AVERAGE(S64:AB64)</f>
        <v>9.6542838696639224E-2</v>
      </c>
      <c r="AD65" s="185"/>
      <c r="AE65" s="186"/>
      <c r="AF65" s="15" t="s">
        <v>62</v>
      </c>
      <c r="AG65" s="16"/>
      <c r="AH65" s="16"/>
      <c r="AI65" s="16"/>
      <c r="AJ65" s="16"/>
      <c r="AK65" s="82">
        <f>AVERAGE(AG64:AK64)</f>
        <v>0.16281311358362588</v>
      </c>
      <c r="AL65" s="16"/>
      <c r="AM65" s="16"/>
      <c r="AN65" s="16"/>
      <c r="AO65" s="16"/>
      <c r="AP65" s="17">
        <f>AVERAGE(AG64:AP64)</f>
        <v>9.6542838696639224E-2</v>
      </c>
      <c r="AR65" s="185"/>
      <c r="AS65" s="186"/>
      <c r="AT65" s="15" t="s">
        <v>62</v>
      </c>
      <c r="AU65" s="16"/>
      <c r="AV65" s="16"/>
      <c r="AW65" s="16"/>
      <c r="AX65" s="16"/>
      <c r="AY65" s="82">
        <f>AVERAGE(AU64:AY64)</f>
        <v>0.16281311358362588</v>
      </c>
      <c r="AZ65" s="16"/>
      <c r="BA65" s="16"/>
      <c r="BB65" s="16"/>
      <c r="BC65" s="16"/>
      <c r="BD65" s="17">
        <f>AVERAGE(AU64:BD64)</f>
        <v>9.6542838696639224E-2</v>
      </c>
      <c r="BF65" s="185"/>
      <c r="BG65" s="186"/>
      <c r="BH65" s="15" t="s">
        <v>62</v>
      </c>
      <c r="BI65" s="16"/>
      <c r="BJ65" s="16"/>
      <c r="BK65" s="16"/>
      <c r="BL65" s="16"/>
      <c r="BM65" s="82">
        <f>AVERAGE(BI64:BM64)</f>
        <v>0.16281311358362588</v>
      </c>
      <c r="BN65" s="16"/>
      <c r="BO65" s="16"/>
      <c r="BP65" s="16"/>
      <c r="BQ65" s="16"/>
      <c r="BR65" s="17">
        <f>AVERAGE(BI64:BR64)</f>
        <v>9.6542838696639224E-2</v>
      </c>
    </row>
    <row r="66" spans="2:70" ht="14.25" x14ac:dyDescent="0.45">
      <c r="B66" s="185"/>
      <c r="C66" s="186"/>
      <c r="D66" s="15" t="s">
        <v>42</v>
      </c>
      <c r="E66" s="16">
        <f>E$16*(E64/E$18)</f>
        <v>0.2857142857142857</v>
      </c>
      <c r="F66" s="16">
        <f t="shared" ref="F66:N66" si="155">F$16*(F64/F$18)</f>
        <v>0.48979591836734693</v>
      </c>
      <c r="G66" s="16">
        <f>G$16*(G64/G$18)</f>
        <v>0.63556851311953355</v>
      </c>
      <c r="H66" s="16">
        <f>H$16*(H64/H$18)</f>
        <v>0.73969179508538108</v>
      </c>
      <c r="I66" s="16">
        <f>I$16*(I64/I$18)</f>
        <v>0.81406556791812934</v>
      </c>
      <c r="J66" s="16">
        <f t="shared" si="155"/>
        <v>0.86718969137009239</v>
      </c>
      <c r="K66" s="16">
        <f t="shared" si="155"/>
        <v>0.90513549383578029</v>
      </c>
      <c r="L66" s="16">
        <f t="shared" si="155"/>
        <v>0.93223963845412883</v>
      </c>
      <c r="M66" s="16">
        <f t="shared" si="155"/>
        <v>0.95159974175294915</v>
      </c>
      <c r="N66" s="16">
        <f t="shared" si="155"/>
        <v>0.96542838696639222</v>
      </c>
      <c r="P66" s="185"/>
      <c r="Q66" s="186"/>
      <c r="R66" s="15" t="s">
        <v>42</v>
      </c>
      <c r="S66" s="16">
        <f>S$16*(S64/S$18)</f>
        <v>0.2857142857142857</v>
      </c>
      <c r="T66" s="16">
        <f t="shared" ref="T66:AB66" si="156">T$16*(T64/T$18)</f>
        <v>0.48979591836734693</v>
      </c>
      <c r="U66" s="16">
        <f>U$16*(U64/U$18)</f>
        <v>0.63556851311953355</v>
      </c>
      <c r="V66" s="16">
        <f>V$16*(V64/V$18)</f>
        <v>0.73969179508538108</v>
      </c>
      <c r="W66" s="16">
        <f>W$16*(W64/W$18)</f>
        <v>0.81406556791812934</v>
      </c>
      <c r="X66" s="16">
        <f t="shared" si="156"/>
        <v>0.86718969137009239</v>
      </c>
      <c r="Y66" s="16">
        <f t="shared" si="156"/>
        <v>0.90513549383578029</v>
      </c>
      <c r="Z66" s="16">
        <f t="shared" si="156"/>
        <v>0.93223963845412883</v>
      </c>
      <c r="AA66" s="16">
        <f t="shared" si="156"/>
        <v>0.95159974175294915</v>
      </c>
      <c r="AB66" s="16">
        <f t="shared" si="156"/>
        <v>0.96542838696639222</v>
      </c>
      <c r="AD66" s="185"/>
      <c r="AE66" s="186"/>
      <c r="AF66" s="15" t="s">
        <v>42</v>
      </c>
      <c r="AG66" s="16">
        <f>AG$16*(AG64/AG$18)</f>
        <v>0.2857142857142857</v>
      </c>
      <c r="AH66" s="16">
        <f t="shared" ref="AH66:AP66" si="157">AH$16*(AH64/AH$18)</f>
        <v>0.48979591836734693</v>
      </c>
      <c r="AI66" s="16">
        <f>AI$16*(AI64/AI$18)</f>
        <v>0.63556851311953355</v>
      </c>
      <c r="AJ66" s="16">
        <f>AJ$16*(AJ64/AJ$18)</f>
        <v>0.73969179508538108</v>
      </c>
      <c r="AK66" s="16">
        <f>AK$16*(AK64/AK$18)</f>
        <v>0.81406556791812934</v>
      </c>
      <c r="AL66" s="16">
        <f t="shared" si="157"/>
        <v>0.86718969137009239</v>
      </c>
      <c r="AM66" s="16">
        <f t="shared" si="157"/>
        <v>0.90513549383578029</v>
      </c>
      <c r="AN66" s="16">
        <f t="shared" si="157"/>
        <v>0.93223963845412883</v>
      </c>
      <c r="AO66" s="16">
        <f t="shared" si="157"/>
        <v>0.95159974175294915</v>
      </c>
      <c r="AP66" s="16">
        <f t="shared" si="157"/>
        <v>0.96542838696639222</v>
      </c>
      <c r="AR66" s="185"/>
      <c r="AS66" s="186"/>
      <c r="AT66" s="15" t="s">
        <v>42</v>
      </c>
      <c r="AU66" s="16">
        <f>AU$16*(AU64/AU$18)</f>
        <v>0.2857142857142857</v>
      </c>
      <c r="AV66" s="16">
        <f t="shared" ref="AV66:BD66" si="158">AV$16*(AV64/AV$18)</f>
        <v>0.48979591836734693</v>
      </c>
      <c r="AW66" s="16">
        <f>AW$16*(AW64/AW$18)</f>
        <v>0.63556851311953355</v>
      </c>
      <c r="AX66" s="16">
        <f>AX$16*(AX64/AX$18)</f>
        <v>0.73969179508538108</v>
      </c>
      <c r="AY66" s="16">
        <f>AY$16*(AY64/AY$18)</f>
        <v>0.81406556791812934</v>
      </c>
      <c r="AZ66" s="16">
        <f t="shared" si="158"/>
        <v>0.86718969137009239</v>
      </c>
      <c r="BA66" s="16">
        <f t="shared" si="158"/>
        <v>0.90513549383578029</v>
      </c>
      <c r="BB66" s="16">
        <f t="shared" si="158"/>
        <v>0.93223963845412883</v>
      </c>
      <c r="BC66" s="16">
        <f t="shared" si="158"/>
        <v>0.95159974175294915</v>
      </c>
      <c r="BD66" s="16">
        <f t="shared" si="158"/>
        <v>0.96542838696639222</v>
      </c>
      <c r="BF66" s="185"/>
      <c r="BG66" s="186"/>
      <c r="BH66" s="15" t="s">
        <v>42</v>
      </c>
      <c r="BI66" s="16">
        <f>BI$16*(BI64/BI$18)</f>
        <v>0.2857142857142857</v>
      </c>
      <c r="BJ66" s="16">
        <f t="shared" ref="BJ66:BR66" si="159">BJ$16*(BJ64/BJ$18)</f>
        <v>0.48979591836734693</v>
      </c>
      <c r="BK66" s="16">
        <f>BK$16*(BK64/BK$18)</f>
        <v>0.63556851311953355</v>
      </c>
      <c r="BL66" s="16">
        <f>BL$16*(BL64/BL$18)</f>
        <v>0.73969179508538108</v>
      </c>
      <c r="BM66" s="16">
        <f>BM$16*(BM64/BM$18)</f>
        <v>0.81406556791812934</v>
      </c>
      <c r="BN66" s="16">
        <f t="shared" si="159"/>
        <v>0.86718969137009239</v>
      </c>
      <c r="BO66" s="16">
        <f t="shared" si="159"/>
        <v>0.90513549383578029</v>
      </c>
      <c r="BP66" s="16">
        <f t="shared" si="159"/>
        <v>0.93223963845412883</v>
      </c>
      <c r="BQ66" s="16">
        <f t="shared" si="159"/>
        <v>0.95159974175294915</v>
      </c>
      <c r="BR66" s="16">
        <f t="shared" si="159"/>
        <v>0.96542838696639222</v>
      </c>
    </row>
    <row r="67" spans="2:70" ht="14.25" x14ac:dyDescent="0.45">
      <c r="B67" s="185"/>
      <c r="C67" s="185"/>
      <c r="D67" s="19" t="s">
        <v>45</v>
      </c>
      <c r="E67" s="20">
        <f>10*E64</f>
        <v>2.8571428571428568</v>
      </c>
      <c r="F67" s="20">
        <f t="shared" ref="F67:N67" si="160">10*F64</f>
        <v>2.0408163265306123</v>
      </c>
      <c r="G67" s="20">
        <f t="shared" si="160"/>
        <v>1.4577259475218662</v>
      </c>
      <c r="H67" s="20">
        <f t="shared" si="160"/>
        <v>1.0412328196584753</v>
      </c>
      <c r="I67" s="20">
        <f t="shared" si="160"/>
        <v>0.74373772832748264</v>
      </c>
      <c r="J67" s="20">
        <f t="shared" si="160"/>
        <v>0.53124123451963046</v>
      </c>
      <c r="K67" s="20">
        <f t="shared" si="160"/>
        <v>0.37945802465687906</v>
      </c>
      <c r="L67" s="20">
        <f t="shared" si="160"/>
        <v>0.27104144618348536</v>
      </c>
      <c r="M67" s="20">
        <f t="shared" si="160"/>
        <v>0.19360103298820319</v>
      </c>
      <c r="N67" s="20">
        <f t="shared" si="160"/>
        <v>0.13828645213443069</v>
      </c>
      <c r="P67" s="185"/>
      <c r="Q67" s="185"/>
      <c r="R67" s="19" t="s">
        <v>45</v>
      </c>
      <c r="S67" s="20">
        <f>10*S64</f>
        <v>2.8571428571428568</v>
      </c>
      <c r="T67" s="20">
        <f t="shared" ref="T67:AB67" si="161">10*T64</f>
        <v>2.0408163265306123</v>
      </c>
      <c r="U67" s="20">
        <f t="shared" si="161"/>
        <v>1.4577259475218662</v>
      </c>
      <c r="V67" s="20">
        <f t="shared" si="161"/>
        <v>1.0412328196584753</v>
      </c>
      <c r="W67" s="20">
        <f t="shared" si="161"/>
        <v>0.74373772832748264</v>
      </c>
      <c r="X67" s="20">
        <f t="shared" si="161"/>
        <v>0.53124123451963046</v>
      </c>
      <c r="Y67" s="20">
        <f t="shared" si="161"/>
        <v>0.37945802465687906</v>
      </c>
      <c r="Z67" s="20">
        <f t="shared" si="161"/>
        <v>0.27104144618348536</v>
      </c>
      <c r="AA67" s="20">
        <f t="shared" si="161"/>
        <v>0.19360103298820319</v>
      </c>
      <c r="AB67" s="20">
        <f t="shared" si="161"/>
        <v>0.13828645213443069</v>
      </c>
      <c r="AD67" s="185"/>
      <c r="AE67" s="185"/>
      <c r="AF67" s="19" t="s">
        <v>45</v>
      </c>
      <c r="AG67" s="20">
        <f>10*AG64</f>
        <v>2.8571428571428568</v>
      </c>
      <c r="AH67" s="20">
        <f t="shared" ref="AH67:AP67" si="162">10*AH64</f>
        <v>2.0408163265306123</v>
      </c>
      <c r="AI67" s="20">
        <f t="shared" si="162"/>
        <v>1.4577259475218662</v>
      </c>
      <c r="AJ67" s="20">
        <f t="shared" si="162"/>
        <v>1.0412328196584753</v>
      </c>
      <c r="AK67" s="20">
        <f t="shared" si="162"/>
        <v>0.74373772832748264</v>
      </c>
      <c r="AL67" s="20">
        <f t="shared" si="162"/>
        <v>0.53124123451963046</v>
      </c>
      <c r="AM67" s="20">
        <f t="shared" si="162"/>
        <v>0.37945802465687906</v>
      </c>
      <c r="AN67" s="20">
        <f t="shared" si="162"/>
        <v>0.27104144618348536</v>
      </c>
      <c r="AO67" s="20">
        <f t="shared" si="162"/>
        <v>0.19360103298820319</v>
      </c>
      <c r="AP67" s="20">
        <f t="shared" si="162"/>
        <v>0.13828645213443069</v>
      </c>
      <c r="AR67" s="185"/>
      <c r="AS67" s="185"/>
      <c r="AT67" s="19" t="s">
        <v>45</v>
      </c>
      <c r="AU67" s="20">
        <f>10*AU64</f>
        <v>2.8571428571428568</v>
      </c>
      <c r="AV67" s="20">
        <f t="shared" ref="AV67:BD67" si="163">10*AV64</f>
        <v>2.0408163265306123</v>
      </c>
      <c r="AW67" s="20">
        <f t="shared" si="163"/>
        <v>1.4577259475218662</v>
      </c>
      <c r="AX67" s="20">
        <f t="shared" si="163"/>
        <v>1.0412328196584753</v>
      </c>
      <c r="AY67" s="20">
        <f t="shared" si="163"/>
        <v>0.74373772832748264</v>
      </c>
      <c r="AZ67" s="20">
        <f t="shared" si="163"/>
        <v>0.53124123451963046</v>
      </c>
      <c r="BA67" s="20">
        <f t="shared" si="163"/>
        <v>0.37945802465687906</v>
      </c>
      <c r="BB67" s="20">
        <f t="shared" si="163"/>
        <v>0.27104144618348536</v>
      </c>
      <c r="BC67" s="20">
        <f t="shared" si="163"/>
        <v>0.19360103298820319</v>
      </c>
      <c r="BD67" s="20">
        <f t="shared" si="163"/>
        <v>0.13828645213443069</v>
      </c>
      <c r="BF67" s="185"/>
      <c r="BG67" s="185"/>
      <c r="BH67" s="19" t="s">
        <v>45</v>
      </c>
      <c r="BI67" s="20">
        <f>10*BI64</f>
        <v>2.8571428571428568</v>
      </c>
      <c r="BJ67" s="20">
        <f t="shared" ref="BJ67:BR67" si="164">10*BJ64</f>
        <v>2.0408163265306123</v>
      </c>
      <c r="BK67" s="20">
        <f t="shared" si="164"/>
        <v>1.4577259475218662</v>
      </c>
      <c r="BL67" s="20">
        <f t="shared" si="164"/>
        <v>1.0412328196584753</v>
      </c>
      <c r="BM67" s="20">
        <f t="shared" si="164"/>
        <v>0.74373772832748264</v>
      </c>
      <c r="BN67" s="20">
        <f t="shared" si="164"/>
        <v>0.53124123451963046</v>
      </c>
      <c r="BO67" s="20">
        <f t="shared" si="164"/>
        <v>0.37945802465687906</v>
      </c>
      <c r="BP67" s="20">
        <f t="shared" si="164"/>
        <v>0.27104144618348536</v>
      </c>
      <c r="BQ67" s="20">
        <f t="shared" si="164"/>
        <v>0.19360103298820319</v>
      </c>
      <c r="BR67" s="20">
        <f t="shared" si="164"/>
        <v>0.13828645213443069</v>
      </c>
    </row>
    <row r="68" spans="2:70" ht="14.25" x14ac:dyDescent="0.45">
      <c r="B68" s="185"/>
      <c r="C68" s="185"/>
      <c r="D68" s="19" t="s">
        <v>46</v>
      </c>
      <c r="E68" s="20">
        <f>10*E66</f>
        <v>2.8571428571428568</v>
      </c>
      <c r="F68" s="20">
        <f>10*F66</f>
        <v>4.8979591836734695</v>
      </c>
      <c r="G68" s="20">
        <f>10*G66</f>
        <v>6.3556851311953357</v>
      </c>
      <c r="H68" s="20">
        <f t="shared" ref="H68:N68" si="165">10*H66</f>
        <v>7.396917950853811</v>
      </c>
      <c r="I68" s="20">
        <f t="shared" si="165"/>
        <v>8.1406556791812932</v>
      </c>
      <c r="J68" s="20">
        <f t="shared" si="165"/>
        <v>8.6718969137009232</v>
      </c>
      <c r="K68" s="20">
        <f t="shared" si="165"/>
        <v>9.0513549383578038</v>
      </c>
      <c r="L68" s="20">
        <f t="shared" si="165"/>
        <v>9.3223963845412889</v>
      </c>
      <c r="M68" s="20">
        <f t="shared" si="165"/>
        <v>9.5159974175294906</v>
      </c>
      <c r="N68" s="20">
        <f t="shared" si="165"/>
        <v>9.6542838696639226</v>
      </c>
      <c r="P68" s="185"/>
      <c r="Q68" s="185"/>
      <c r="R68" s="19" t="s">
        <v>46</v>
      </c>
      <c r="S68" s="20">
        <f>10*S66</f>
        <v>2.8571428571428568</v>
      </c>
      <c r="T68" s="20">
        <f>10*T66</f>
        <v>4.8979591836734695</v>
      </c>
      <c r="U68" s="20">
        <f>10*U66</f>
        <v>6.3556851311953357</v>
      </c>
      <c r="V68" s="20">
        <f t="shared" ref="V68:AB68" si="166">10*V66</f>
        <v>7.396917950853811</v>
      </c>
      <c r="W68" s="20">
        <f t="shared" si="166"/>
        <v>8.1406556791812932</v>
      </c>
      <c r="X68" s="20">
        <f t="shared" si="166"/>
        <v>8.6718969137009232</v>
      </c>
      <c r="Y68" s="20">
        <f t="shared" si="166"/>
        <v>9.0513549383578038</v>
      </c>
      <c r="Z68" s="20">
        <f t="shared" si="166"/>
        <v>9.3223963845412889</v>
      </c>
      <c r="AA68" s="20">
        <f t="shared" si="166"/>
        <v>9.5159974175294906</v>
      </c>
      <c r="AB68" s="20">
        <f t="shared" si="166"/>
        <v>9.6542838696639226</v>
      </c>
      <c r="AD68" s="185"/>
      <c r="AE68" s="185"/>
      <c r="AF68" s="19" t="s">
        <v>46</v>
      </c>
      <c r="AG68" s="20">
        <f>10*AG66</f>
        <v>2.8571428571428568</v>
      </c>
      <c r="AH68" s="20">
        <f>10*AH66</f>
        <v>4.8979591836734695</v>
      </c>
      <c r="AI68" s="20">
        <f>10*AI66</f>
        <v>6.3556851311953357</v>
      </c>
      <c r="AJ68" s="20">
        <f t="shared" ref="AJ68:AP68" si="167">10*AJ66</f>
        <v>7.396917950853811</v>
      </c>
      <c r="AK68" s="20">
        <f t="shared" si="167"/>
        <v>8.1406556791812932</v>
      </c>
      <c r="AL68" s="20">
        <f t="shared" si="167"/>
        <v>8.6718969137009232</v>
      </c>
      <c r="AM68" s="20">
        <f t="shared" si="167"/>
        <v>9.0513549383578038</v>
      </c>
      <c r="AN68" s="20">
        <f t="shared" si="167"/>
        <v>9.3223963845412889</v>
      </c>
      <c r="AO68" s="20">
        <f t="shared" si="167"/>
        <v>9.5159974175294906</v>
      </c>
      <c r="AP68" s="20">
        <f t="shared" si="167"/>
        <v>9.6542838696639226</v>
      </c>
      <c r="AR68" s="185"/>
      <c r="AS68" s="185"/>
      <c r="AT68" s="19" t="s">
        <v>46</v>
      </c>
      <c r="AU68" s="20">
        <f>10*AU66</f>
        <v>2.8571428571428568</v>
      </c>
      <c r="AV68" s="20">
        <f>10*AV66</f>
        <v>4.8979591836734695</v>
      </c>
      <c r="AW68" s="20">
        <f>10*AW66</f>
        <v>6.3556851311953357</v>
      </c>
      <c r="AX68" s="20">
        <f t="shared" ref="AX68:BD68" si="168">10*AX66</f>
        <v>7.396917950853811</v>
      </c>
      <c r="AY68" s="20">
        <f t="shared" si="168"/>
        <v>8.1406556791812932</v>
      </c>
      <c r="AZ68" s="20">
        <f t="shared" si="168"/>
        <v>8.6718969137009232</v>
      </c>
      <c r="BA68" s="20">
        <f t="shared" si="168"/>
        <v>9.0513549383578038</v>
      </c>
      <c r="BB68" s="20">
        <f t="shared" si="168"/>
        <v>9.3223963845412889</v>
      </c>
      <c r="BC68" s="20">
        <f t="shared" si="168"/>
        <v>9.5159974175294906</v>
      </c>
      <c r="BD68" s="20">
        <f t="shared" si="168"/>
        <v>9.6542838696639226</v>
      </c>
      <c r="BF68" s="185"/>
      <c r="BG68" s="185"/>
      <c r="BH68" s="19" t="s">
        <v>46</v>
      </c>
      <c r="BI68" s="20">
        <f>10*BI66</f>
        <v>2.8571428571428568</v>
      </c>
      <c r="BJ68" s="20">
        <f>10*BJ66</f>
        <v>4.8979591836734695</v>
      </c>
      <c r="BK68" s="20">
        <f>10*BK66</f>
        <v>6.3556851311953357</v>
      </c>
      <c r="BL68" s="20">
        <f t="shared" ref="BL68:BR68" si="169">10*BL66</f>
        <v>7.396917950853811</v>
      </c>
      <c r="BM68" s="20">
        <f t="shared" si="169"/>
        <v>8.1406556791812932</v>
      </c>
      <c r="BN68" s="20">
        <f t="shared" si="169"/>
        <v>8.6718969137009232</v>
      </c>
      <c r="BO68" s="20">
        <f t="shared" si="169"/>
        <v>9.0513549383578038</v>
      </c>
      <c r="BP68" s="20">
        <f t="shared" si="169"/>
        <v>9.3223963845412889</v>
      </c>
      <c r="BQ68" s="20">
        <f t="shared" si="169"/>
        <v>9.5159974175294906</v>
      </c>
      <c r="BR68" s="20">
        <f t="shared" si="169"/>
        <v>9.6542838696639226</v>
      </c>
    </row>
    <row r="69" spans="2:70" ht="14.25" x14ac:dyDescent="0.45">
      <c r="B69" s="185"/>
      <c r="C69" s="184" t="s">
        <v>36</v>
      </c>
      <c r="D69" s="15" t="s">
        <v>43</v>
      </c>
      <c r="E69" s="16">
        <f t="shared" ref="E69:N69" si="170">E64*E$14/$E$4</f>
        <v>0.4</v>
      </c>
      <c r="F69" s="16">
        <f t="shared" si="170"/>
        <v>0.4</v>
      </c>
      <c r="G69" s="16">
        <f t="shared" si="170"/>
        <v>0.40000000000000008</v>
      </c>
      <c r="H69" s="16">
        <f t="shared" si="170"/>
        <v>0.39999999999999986</v>
      </c>
      <c r="I69" s="16">
        <f t="shared" si="170"/>
        <v>0.4</v>
      </c>
      <c r="J69" s="16">
        <f t="shared" si="170"/>
        <v>0.4</v>
      </c>
      <c r="K69" s="16">
        <f t="shared" si="170"/>
        <v>0.40000000000000024</v>
      </c>
      <c r="L69" s="16">
        <f t="shared" si="170"/>
        <v>0.40000000000000063</v>
      </c>
      <c r="M69" s="16">
        <f t="shared" si="170"/>
        <v>0.39999999999999936</v>
      </c>
      <c r="N69" s="16">
        <f t="shared" si="170"/>
        <v>0.39999999999999891</v>
      </c>
      <c r="P69" s="185"/>
      <c r="Q69" s="184" t="s">
        <v>36</v>
      </c>
      <c r="R69" s="15" t="s">
        <v>43</v>
      </c>
      <c r="S69" s="16">
        <f t="shared" ref="S69:AB69" si="171">S64*S$14/$E$4</f>
        <v>0.4</v>
      </c>
      <c r="T69" s="16">
        <f t="shared" si="171"/>
        <v>0.4</v>
      </c>
      <c r="U69" s="16">
        <f t="shared" si="171"/>
        <v>0.40000000000000008</v>
      </c>
      <c r="V69" s="16">
        <f t="shared" si="171"/>
        <v>0.39999999999999986</v>
      </c>
      <c r="W69" s="16">
        <f t="shared" si="171"/>
        <v>0.4</v>
      </c>
      <c r="X69" s="16">
        <f t="shared" si="171"/>
        <v>0.4</v>
      </c>
      <c r="Y69" s="16">
        <f t="shared" si="171"/>
        <v>0.40000000000000024</v>
      </c>
      <c r="Z69" s="16">
        <f t="shared" si="171"/>
        <v>0.40000000000000063</v>
      </c>
      <c r="AA69" s="16">
        <f t="shared" si="171"/>
        <v>0.39999999999999936</v>
      </c>
      <c r="AB69" s="16">
        <f t="shared" si="171"/>
        <v>0.39999999999999891</v>
      </c>
      <c r="AD69" s="185"/>
      <c r="AE69" s="184" t="s">
        <v>36</v>
      </c>
      <c r="AF69" s="15" t="s">
        <v>43</v>
      </c>
      <c r="AG69" s="16">
        <f t="shared" ref="AG69:AP69" si="172">AG64*AG$14/$E$4</f>
        <v>0.4</v>
      </c>
      <c r="AH69" s="16">
        <f t="shared" si="172"/>
        <v>0.4</v>
      </c>
      <c r="AI69" s="16">
        <f t="shared" si="172"/>
        <v>0.40000000000000008</v>
      </c>
      <c r="AJ69" s="16">
        <f t="shared" si="172"/>
        <v>0.39999999999999986</v>
      </c>
      <c r="AK69" s="16">
        <f t="shared" si="172"/>
        <v>0.4</v>
      </c>
      <c r="AL69" s="16">
        <f t="shared" si="172"/>
        <v>0.4</v>
      </c>
      <c r="AM69" s="16">
        <f t="shared" si="172"/>
        <v>0.40000000000000024</v>
      </c>
      <c r="AN69" s="16">
        <f t="shared" si="172"/>
        <v>0.40000000000000063</v>
      </c>
      <c r="AO69" s="16">
        <f t="shared" si="172"/>
        <v>0.39999999999999936</v>
      </c>
      <c r="AP69" s="16">
        <f t="shared" si="172"/>
        <v>0.39999999999999891</v>
      </c>
      <c r="AR69" s="185"/>
      <c r="AS69" s="184" t="s">
        <v>36</v>
      </c>
      <c r="AT69" s="15" t="s">
        <v>43</v>
      </c>
      <c r="AU69" s="16">
        <f t="shared" ref="AU69:BD69" si="173">AU64*AU$14/$E$4</f>
        <v>0.4</v>
      </c>
      <c r="AV69" s="16">
        <f t="shared" si="173"/>
        <v>0.4</v>
      </c>
      <c r="AW69" s="16">
        <f t="shared" si="173"/>
        <v>0.40000000000000008</v>
      </c>
      <c r="AX69" s="16">
        <f t="shared" si="173"/>
        <v>0.39999999999999986</v>
      </c>
      <c r="AY69" s="16">
        <f t="shared" si="173"/>
        <v>0.4</v>
      </c>
      <c r="AZ69" s="16">
        <f t="shared" si="173"/>
        <v>0.4</v>
      </c>
      <c r="BA69" s="16">
        <f t="shared" si="173"/>
        <v>0.40000000000000024</v>
      </c>
      <c r="BB69" s="16">
        <f t="shared" si="173"/>
        <v>0.40000000000000063</v>
      </c>
      <c r="BC69" s="16">
        <f t="shared" si="173"/>
        <v>0.39999999999999936</v>
      </c>
      <c r="BD69" s="16">
        <f t="shared" si="173"/>
        <v>0.39999999999999891</v>
      </c>
      <c r="BF69" s="185"/>
      <c r="BG69" s="184" t="s">
        <v>36</v>
      </c>
      <c r="BH69" s="15" t="s">
        <v>43</v>
      </c>
      <c r="BI69" s="16">
        <f t="shared" ref="BI69:BR69" si="174">BI64*BI$14/$E$4</f>
        <v>0.4</v>
      </c>
      <c r="BJ69" s="16">
        <f t="shared" si="174"/>
        <v>0.4</v>
      </c>
      <c r="BK69" s="16">
        <f t="shared" si="174"/>
        <v>0.40000000000000008</v>
      </c>
      <c r="BL69" s="16">
        <f t="shared" si="174"/>
        <v>0.39999999999999986</v>
      </c>
      <c r="BM69" s="16">
        <f t="shared" si="174"/>
        <v>0.4</v>
      </c>
      <c r="BN69" s="16">
        <f t="shared" si="174"/>
        <v>0.4</v>
      </c>
      <c r="BO69" s="16">
        <f t="shared" si="174"/>
        <v>0.40000000000000024</v>
      </c>
      <c r="BP69" s="16">
        <f t="shared" si="174"/>
        <v>0.40000000000000063</v>
      </c>
      <c r="BQ69" s="16">
        <f t="shared" si="174"/>
        <v>0.39999999999999936</v>
      </c>
      <c r="BR69" s="16">
        <f t="shared" si="174"/>
        <v>0.39999999999999891</v>
      </c>
    </row>
    <row r="70" spans="2:70" ht="14.25" x14ac:dyDescent="0.45">
      <c r="B70" s="185"/>
      <c r="C70" s="185"/>
      <c r="D70" s="19" t="s">
        <v>45</v>
      </c>
      <c r="E70" s="21">
        <f t="shared" ref="E70:N70" si="175">E67*E$14</f>
        <v>399999.99999999994</v>
      </c>
      <c r="F70" s="21">
        <f t="shared" si="175"/>
        <v>400000</v>
      </c>
      <c r="G70" s="21">
        <f>G67*G$14</f>
        <v>400000.00000000012</v>
      </c>
      <c r="H70" s="21">
        <f>H67*H$14</f>
        <v>399999.99999999983</v>
      </c>
      <c r="I70" s="21">
        <f>I67*I$14</f>
        <v>400000</v>
      </c>
      <c r="J70" s="21">
        <f t="shared" si="175"/>
        <v>400000</v>
      </c>
      <c r="K70" s="21">
        <f t="shared" si="175"/>
        <v>400000.00000000023</v>
      </c>
      <c r="L70" s="21">
        <f t="shared" si="175"/>
        <v>400000.0000000007</v>
      </c>
      <c r="M70" s="21">
        <f t="shared" si="175"/>
        <v>399999.99999999936</v>
      </c>
      <c r="N70" s="21">
        <f t="shared" si="175"/>
        <v>399999.99999999895</v>
      </c>
      <c r="P70" s="185"/>
      <c r="Q70" s="185"/>
      <c r="R70" s="19" t="s">
        <v>45</v>
      </c>
      <c r="S70" s="21">
        <f t="shared" ref="S70:AB70" si="176">S67*S$14</f>
        <v>399999.99999999994</v>
      </c>
      <c r="T70" s="21">
        <f t="shared" si="176"/>
        <v>400000</v>
      </c>
      <c r="U70" s="21">
        <f>U67*U$14</f>
        <v>400000.00000000012</v>
      </c>
      <c r="V70" s="21">
        <f>V67*V$14</f>
        <v>399999.99999999983</v>
      </c>
      <c r="W70" s="21">
        <f>W67*W$14</f>
        <v>400000</v>
      </c>
      <c r="X70" s="21">
        <f t="shared" si="176"/>
        <v>400000</v>
      </c>
      <c r="Y70" s="21">
        <f t="shared" si="176"/>
        <v>400000.00000000023</v>
      </c>
      <c r="Z70" s="21">
        <f t="shared" si="176"/>
        <v>400000.0000000007</v>
      </c>
      <c r="AA70" s="21">
        <f t="shared" si="176"/>
        <v>399999.99999999936</v>
      </c>
      <c r="AB70" s="21">
        <f t="shared" si="176"/>
        <v>399999.99999999895</v>
      </c>
      <c r="AD70" s="185"/>
      <c r="AE70" s="185"/>
      <c r="AF70" s="19" t="s">
        <v>45</v>
      </c>
      <c r="AG70" s="21">
        <f t="shared" ref="AG70:AP70" si="177">AG67*AG$14</f>
        <v>399999.99999999994</v>
      </c>
      <c r="AH70" s="21">
        <f t="shared" si="177"/>
        <v>400000</v>
      </c>
      <c r="AI70" s="21">
        <f>AI67*AI$14</f>
        <v>400000.00000000012</v>
      </c>
      <c r="AJ70" s="21">
        <f>AJ67*AJ$14</f>
        <v>399999.99999999983</v>
      </c>
      <c r="AK70" s="21">
        <f>AK67*AK$14</f>
        <v>400000</v>
      </c>
      <c r="AL70" s="21">
        <f t="shared" si="177"/>
        <v>400000</v>
      </c>
      <c r="AM70" s="21">
        <f t="shared" si="177"/>
        <v>400000.00000000023</v>
      </c>
      <c r="AN70" s="21">
        <f t="shared" si="177"/>
        <v>400000.0000000007</v>
      </c>
      <c r="AO70" s="21">
        <f t="shared" si="177"/>
        <v>399999.99999999936</v>
      </c>
      <c r="AP70" s="21">
        <f t="shared" si="177"/>
        <v>399999.99999999895</v>
      </c>
      <c r="AR70" s="185"/>
      <c r="AS70" s="185"/>
      <c r="AT70" s="19" t="s">
        <v>45</v>
      </c>
      <c r="AU70" s="21">
        <f t="shared" ref="AU70:BD70" si="178">AU67*AU$14</f>
        <v>399999.99999999994</v>
      </c>
      <c r="AV70" s="21">
        <f t="shared" si="178"/>
        <v>400000</v>
      </c>
      <c r="AW70" s="21">
        <f>AW67*AW$14</f>
        <v>400000.00000000012</v>
      </c>
      <c r="AX70" s="21">
        <f>AX67*AX$14</f>
        <v>399999.99999999983</v>
      </c>
      <c r="AY70" s="21">
        <f>AY67*AY$14</f>
        <v>400000</v>
      </c>
      <c r="AZ70" s="21">
        <f t="shared" si="178"/>
        <v>400000</v>
      </c>
      <c r="BA70" s="21">
        <f t="shared" si="178"/>
        <v>400000.00000000023</v>
      </c>
      <c r="BB70" s="21">
        <f t="shared" si="178"/>
        <v>400000.0000000007</v>
      </c>
      <c r="BC70" s="21">
        <f t="shared" si="178"/>
        <v>399999.99999999936</v>
      </c>
      <c r="BD70" s="21">
        <f t="shared" si="178"/>
        <v>399999.99999999895</v>
      </c>
      <c r="BF70" s="185"/>
      <c r="BG70" s="185"/>
      <c r="BH70" s="19" t="s">
        <v>45</v>
      </c>
      <c r="BI70" s="21">
        <f t="shared" ref="BI70:BR70" si="179">BI67*BI$14</f>
        <v>399999.99999999994</v>
      </c>
      <c r="BJ70" s="21">
        <f t="shared" si="179"/>
        <v>400000</v>
      </c>
      <c r="BK70" s="21">
        <f>BK67*BK$14</f>
        <v>400000.00000000012</v>
      </c>
      <c r="BL70" s="21">
        <f>BL67*BL$14</f>
        <v>399999.99999999983</v>
      </c>
      <c r="BM70" s="21">
        <f>BM67*BM$14</f>
        <v>400000</v>
      </c>
      <c r="BN70" s="21">
        <f t="shared" si="179"/>
        <v>400000</v>
      </c>
      <c r="BO70" s="21">
        <f t="shared" si="179"/>
        <v>400000.00000000023</v>
      </c>
      <c r="BP70" s="21">
        <f t="shared" si="179"/>
        <v>400000.0000000007</v>
      </c>
      <c r="BQ70" s="21">
        <f t="shared" si="179"/>
        <v>399999.99999999936</v>
      </c>
      <c r="BR70" s="21">
        <f t="shared" si="179"/>
        <v>399999.99999999895</v>
      </c>
    </row>
    <row r="71" spans="2:70" ht="14.25" x14ac:dyDescent="0.45">
      <c r="B71" s="185"/>
      <c r="C71" s="185"/>
      <c r="D71" s="19" t="s">
        <v>46</v>
      </c>
      <c r="E71" s="21">
        <f>E70</f>
        <v>399999.99999999994</v>
      </c>
      <c r="F71" s="21">
        <f>E71+F70</f>
        <v>800000</v>
      </c>
      <c r="G71" s="21">
        <f>F71+G70</f>
        <v>1200000</v>
      </c>
      <c r="H71" s="21">
        <f t="shared" ref="H71:N71" si="180">G71+H70</f>
        <v>1599999.9999999998</v>
      </c>
      <c r="I71" s="21">
        <f t="shared" si="180"/>
        <v>1999999.9999999998</v>
      </c>
      <c r="J71" s="21">
        <f>I71+J70</f>
        <v>2400000</v>
      </c>
      <c r="K71" s="21">
        <f t="shared" si="180"/>
        <v>2800000</v>
      </c>
      <c r="L71" s="21">
        <f t="shared" si="180"/>
        <v>3200000.0000000009</v>
      </c>
      <c r="M71" s="21">
        <f t="shared" si="180"/>
        <v>3600000.0000000005</v>
      </c>
      <c r="N71" s="21">
        <f t="shared" si="180"/>
        <v>3999999.9999999995</v>
      </c>
      <c r="P71" s="185"/>
      <c r="Q71" s="185"/>
      <c r="R71" s="19" t="s">
        <v>46</v>
      </c>
      <c r="S71" s="21">
        <f>S70</f>
        <v>399999.99999999994</v>
      </c>
      <c r="T71" s="21">
        <f>S71+T70</f>
        <v>800000</v>
      </c>
      <c r="U71" s="21">
        <f>T71+U70</f>
        <v>1200000</v>
      </c>
      <c r="V71" s="21">
        <f t="shared" ref="V71:AB71" si="181">U71+V70</f>
        <v>1599999.9999999998</v>
      </c>
      <c r="W71" s="21">
        <f t="shared" si="181"/>
        <v>1999999.9999999998</v>
      </c>
      <c r="X71" s="21">
        <f>W71+X70</f>
        <v>2400000</v>
      </c>
      <c r="Y71" s="21">
        <f t="shared" si="181"/>
        <v>2800000</v>
      </c>
      <c r="Z71" s="21">
        <f t="shared" si="181"/>
        <v>3200000.0000000009</v>
      </c>
      <c r="AA71" s="21">
        <f t="shared" si="181"/>
        <v>3600000.0000000005</v>
      </c>
      <c r="AB71" s="21">
        <f t="shared" si="181"/>
        <v>3999999.9999999995</v>
      </c>
      <c r="AD71" s="185"/>
      <c r="AE71" s="185"/>
      <c r="AF71" s="19" t="s">
        <v>46</v>
      </c>
      <c r="AG71" s="21">
        <f>AG70</f>
        <v>399999.99999999994</v>
      </c>
      <c r="AH71" s="21">
        <f>AG71+AH70</f>
        <v>800000</v>
      </c>
      <c r="AI71" s="21">
        <f>AH71+AI70</f>
        <v>1200000</v>
      </c>
      <c r="AJ71" s="21">
        <f t="shared" ref="AJ71:AP71" si="182">AI71+AJ70</f>
        <v>1599999.9999999998</v>
      </c>
      <c r="AK71" s="21">
        <f t="shared" si="182"/>
        <v>1999999.9999999998</v>
      </c>
      <c r="AL71" s="21">
        <f>AK71+AL70</f>
        <v>2400000</v>
      </c>
      <c r="AM71" s="21">
        <f t="shared" si="182"/>
        <v>2800000</v>
      </c>
      <c r="AN71" s="21">
        <f t="shared" si="182"/>
        <v>3200000.0000000009</v>
      </c>
      <c r="AO71" s="21">
        <f t="shared" si="182"/>
        <v>3600000.0000000005</v>
      </c>
      <c r="AP71" s="21">
        <f t="shared" si="182"/>
        <v>3999999.9999999995</v>
      </c>
      <c r="AR71" s="185"/>
      <c r="AS71" s="185"/>
      <c r="AT71" s="19" t="s">
        <v>46</v>
      </c>
      <c r="AU71" s="21">
        <f>AU70</f>
        <v>399999.99999999994</v>
      </c>
      <c r="AV71" s="21">
        <f>AU71+AV70</f>
        <v>800000</v>
      </c>
      <c r="AW71" s="21">
        <f>AV71+AW70</f>
        <v>1200000</v>
      </c>
      <c r="AX71" s="21">
        <f t="shared" ref="AX71:BD71" si="183">AW71+AX70</f>
        <v>1599999.9999999998</v>
      </c>
      <c r="AY71" s="21">
        <f t="shared" si="183"/>
        <v>1999999.9999999998</v>
      </c>
      <c r="AZ71" s="21">
        <f>AY71+AZ70</f>
        <v>2400000</v>
      </c>
      <c r="BA71" s="21">
        <f t="shared" si="183"/>
        <v>2800000</v>
      </c>
      <c r="BB71" s="21">
        <f t="shared" si="183"/>
        <v>3200000.0000000009</v>
      </c>
      <c r="BC71" s="21">
        <f t="shared" si="183"/>
        <v>3600000.0000000005</v>
      </c>
      <c r="BD71" s="21">
        <f t="shared" si="183"/>
        <v>3999999.9999999995</v>
      </c>
      <c r="BF71" s="185"/>
      <c r="BG71" s="185"/>
      <c r="BH71" s="19" t="s">
        <v>46</v>
      </c>
      <c r="BI71" s="21">
        <f>BI70</f>
        <v>399999.99999999994</v>
      </c>
      <c r="BJ71" s="21">
        <f>BI71+BJ70</f>
        <v>800000</v>
      </c>
      <c r="BK71" s="21">
        <f>BJ71+BK70</f>
        <v>1200000</v>
      </c>
      <c r="BL71" s="21">
        <f t="shared" ref="BL71:BR71" si="184">BK71+BL70</f>
        <v>1599999.9999999998</v>
      </c>
      <c r="BM71" s="21">
        <f t="shared" si="184"/>
        <v>1999999.9999999998</v>
      </c>
      <c r="BN71" s="21">
        <f>BM71+BN70</f>
        <v>2400000</v>
      </c>
      <c r="BO71" s="21">
        <f t="shared" si="184"/>
        <v>2800000</v>
      </c>
      <c r="BP71" s="21">
        <f t="shared" si="184"/>
        <v>3200000.0000000009</v>
      </c>
      <c r="BQ71" s="21">
        <f t="shared" si="184"/>
        <v>3600000.0000000005</v>
      </c>
      <c r="BR71" s="21">
        <f t="shared" si="184"/>
        <v>3999999.9999999995</v>
      </c>
    </row>
    <row r="72" spans="2:70" ht="14.25" x14ac:dyDescent="0.45">
      <c r="B72" s="185"/>
      <c r="C72" s="184" t="s">
        <v>35</v>
      </c>
      <c r="D72" s="15" t="s">
        <v>43</v>
      </c>
      <c r="E72" s="16">
        <f>E66*E$14/$E$4</f>
        <v>0.4</v>
      </c>
      <c r="F72" s="16">
        <f>F66*F$14/$E$4-E72</f>
        <v>0.55999999999999994</v>
      </c>
      <c r="G72" s="16">
        <f>G66*G$14/$E$4-F72-E72</f>
        <v>0.78400000000000014</v>
      </c>
      <c r="H72" s="16">
        <f>H66*H$14/$E$4-G72-F72-E72</f>
        <v>1.0975999999999999</v>
      </c>
      <c r="I72" s="16">
        <f>I66*I$14/$E$4-H72-G72-F72-E72</f>
        <v>1.5366399999999998</v>
      </c>
      <c r="J72" s="16">
        <f>J66*J$14/$E$4-I72-H72-G72-F72-E72</f>
        <v>2.1512959999999999</v>
      </c>
      <c r="K72" s="16">
        <f>K66*K$14/$E$4-J72-I72-H72-G72-F72-E72</f>
        <v>3.0118144</v>
      </c>
      <c r="L72" s="16">
        <f>L66*L$14/$E$4-K72-J72-I72-H72-G72-F72-E72</f>
        <v>4.216540160000001</v>
      </c>
      <c r="M72" s="16">
        <f>M66*M$14/$E$4-L72-K72-J72-I72-H72-G72-F72-E72</f>
        <v>5.9031562239999982</v>
      </c>
      <c r="N72" s="16">
        <f>N66*N$14/$E$4-M72-L72-K72-J72-I72-H72-G72-F72-E72</f>
        <v>8.2644187136000049</v>
      </c>
      <c r="P72" s="185"/>
      <c r="Q72" s="184" t="s">
        <v>35</v>
      </c>
      <c r="R72" s="15" t="s">
        <v>43</v>
      </c>
      <c r="S72" s="16">
        <f>S66*S$14/$E$4</f>
        <v>0.4</v>
      </c>
      <c r="T72" s="16">
        <f>T66*T$14/$E$4-S72</f>
        <v>0.55999999999999994</v>
      </c>
      <c r="U72" s="16">
        <f>U66*U$14/$E$4-T72-S72</f>
        <v>0.78400000000000014</v>
      </c>
      <c r="V72" s="16">
        <f>V66*V$14/$E$4-U72-T72-S72</f>
        <v>1.0975999999999999</v>
      </c>
      <c r="W72" s="16">
        <f>W66*W$14/$E$4-V72-U72-T72-S72</f>
        <v>1.5366399999999998</v>
      </c>
      <c r="X72" s="16">
        <f>X66*X$14/$E$4-W72-V72-U72-T72-S72</f>
        <v>2.1512959999999999</v>
      </c>
      <c r="Y72" s="16">
        <f>Y66*Y$14/$E$4-X72-W72-V72-U72-T72-S72</f>
        <v>3.0118144</v>
      </c>
      <c r="Z72" s="16">
        <f>Z66*Z$14/$E$4-Y72-X72-W72-V72-U72-T72-S72</f>
        <v>4.216540160000001</v>
      </c>
      <c r="AA72" s="16">
        <f>AA66*AA$14/$E$4-Z72-Y72-X72-W72-V72-U72-T72-S72</f>
        <v>5.9031562239999982</v>
      </c>
      <c r="AB72" s="16">
        <f>AB66*AB$14/$E$4-AA72-Z72-Y72-X72-W72-V72-U72-T72-S72</f>
        <v>8.2644187136000049</v>
      </c>
      <c r="AD72" s="185"/>
      <c r="AE72" s="184" t="s">
        <v>35</v>
      </c>
      <c r="AF72" s="15" t="s">
        <v>43</v>
      </c>
      <c r="AG72" s="16">
        <f>AG66*AG$14/$E$4</f>
        <v>0.4</v>
      </c>
      <c r="AH72" s="16">
        <f>AH66*AH$14/$E$4-AG72</f>
        <v>0.55999999999999994</v>
      </c>
      <c r="AI72" s="16">
        <f>AI66*AI$14/$E$4-AH72-AG72</f>
        <v>0.78400000000000014</v>
      </c>
      <c r="AJ72" s="16">
        <f>AJ66*AJ$14/$E$4-AI72-AH72-AG72</f>
        <v>1.0975999999999999</v>
      </c>
      <c r="AK72" s="16">
        <f>AK66*AK$14/$E$4-AJ72-AI72-AH72-AG72</f>
        <v>1.5366399999999998</v>
      </c>
      <c r="AL72" s="16">
        <f>AL66*AL$14/$E$4-AK72-AJ72-AI72-AH72-AG72</f>
        <v>2.1512959999999999</v>
      </c>
      <c r="AM72" s="16">
        <f>AM66*AM$14/$E$4-AL72-AK72-AJ72-AI72-AH72-AG72</f>
        <v>3.0118144</v>
      </c>
      <c r="AN72" s="16">
        <f>AN66*AN$14/$E$4-AM72-AL72-AK72-AJ72-AI72-AH72-AG72</f>
        <v>4.216540160000001</v>
      </c>
      <c r="AO72" s="16">
        <f>AO66*AO$14/$E$4-AN72-AM72-AL72-AK72-AJ72-AI72-AH72-AG72</f>
        <v>5.9031562239999982</v>
      </c>
      <c r="AP72" s="16">
        <f>AP66*AP$14/$E$4-AO72-AN72-AM72-AL72-AK72-AJ72-AI72-AH72-AG72</f>
        <v>8.2644187136000049</v>
      </c>
      <c r="AR72" s="185"/>
      <c r="AS72" s="184" t="s">
        <v>35</v>
      </c>
      <c r="AT72" s="15" t="s">
        <v>43</v>
      </c>
      <c r="AU72" s="16">
        <f>AU66*AU$14/$E$4</f>
        <v>0.4</v>
      </c>
      <c r="AV72" s="16">
        <f>AV66*AV$14/$E$4-AU72</f>
        <v>0.55999999999999994</v>
      </c>
      <c r="AW72" s="16">
        <f>AW66*AW$14/$E$4-AV72-AU72</f>
        <v>0.78400000000000014</v>
      </c>
      <c r="AX72" s="16">
        <f>AX66*AX$14/$E$4-AW72-AV72-AU72</f>
        <v>1.0975999999999999</v>
      </c>
      <c r="AY72" s="16">
        <f>AY66*AY$14/$E$4-AX72-AW72-AV72-AU72</f>
        <v>1.5366399999999998</v>
      </c>
      <c r="AZ72" s="16">
        <f>AZ66*AZ$14/$E$4-AY72-AX72-AW72-AV72-AU72</f>
        <v>2.1512959999999999</v>
      </c>
      <c r="BA72" s="16">
        <f>BA66*BA$14/$E$4-AZ72-AY72-AX72-AW72-AV72-AU72</f>
        <v>3.0118144</v>
      </c>
      <c r="BB72" s="16">
        <f>BB66*BB$14/$E$4-BA72-AZ72-AY72-AX72-AW72-AV72-AU72</f>
        <v>4.216540160000001</v>
      </c>
      <c r="BC72" s="16">
        <f>BC66*BC$14/$E$4-BB72-BA72-AZ72-AY72-AX72-AW72-AV72-AU72</f>
        <v>5.9031562239999982</v>
      </c>
      <c r="BD72" s="16">
        <f>BD66*BD$14/$E$4-BC72-BB72-BA72-AZ72-AY72-AX72-AW72-AV72-AU72</f>
        <v>8.2644187136000049</v>
      </c>
      <c r="BF72" s="185"/>
      <c r="BG72" s="184" t="s">
        <v>35</v>
      </c>
      <c r="BH72" s="15" t="s">
        <v>43</v>
      </c>
      <c r="BI72" s="16">
        <f>BI66*BI$14/$E$4</f>
        <v>0.4</v>
      </c>
      <c r="BJ72" s="16">
        <f>BJ66*BJ$14/$E$4-BI72</f>
        <v>0.55999999999999994</v>
      </c>
      <c r="BK72" s="16">
        <f>BK66*BK$14/$E$4-BJ72-BI72</f>
        <v>0.78400000000000014</v>
      </c>
      <c r="BL72" s="16">
        <f>BL66*BL$14/$E$4-BK72-BJ72-BI72</f>
        <v>1.0975999999999999</v>
      </c>
      <c r="BM72" s="16">
        <f>BM66*BM$14/$E$4-BL72-BK72-BJ72-BI72</f>
        <v>1.5366399999999998</v>
      </c>
      <c r="BN72" s="16">
        <f>BN66*BN$14/$E$4-BM72-BL72-BK72-BJ72-BI72</f>
        <v>2.1512959999999999</v>
      </c>
      <c r="BO72" s="16">
        <f>BO66*BO$14/$E$4-BN72-BM72-BL72-BK72-BJ72-BI72</f>
        <v>3.0118144</v>
      </c>
      <c r="BP72" s="16">
        <f>BP66*BP$14/$E$4-BO72-BN72-BM72-BL72-BK72-BJ72-BI72</f>
        <v>4.216540160000001</v>
      </c>
      <c r="BQ72" s="16">
        <f>BQ66*BQ$14/$E$4-BP72-BO72-BN72-BM72-BL72-BK72-BJ72-BI72</f>
        <v>5.9031562239999982</v>
      </c>
      <c r="BR72" s="16">
        <f>BR66*BR$14/$E$4-BQ72-BP72-BO72-BN72-BM72-BL72-BK72-BJ72-BI72</f>
        <v>8.2644187136000049</v>
      </c>
    </row>
    <row r="73" spans="2:70" ht="14.25" x14ac:dyDescent="0.45">
      <c r="B73" s="185"/>
      <c r="C73" s="186"/>
      <c r="D73" s="15" t="s">
        <v>44</v>
      </c>
      <c r="E73" s="17"/>
      <c r="F73" s="17"/>
      <c r="G73" s="17"/>
      <c r="H73" s="17"/>
      <c r="I73" s="17">
        <f>AVERAGE(E72:I72)</f>
        <v>0.87564799999999998</v>
      </c>
      <c r="J73" s="17"/>
      <c r="K73" s="17"/>
      <c r="L73" s="17"/>
      <c r="M73" s="17"/>
      <c r="N73" s="17">
        <f>AVERAGE(E72:N72)</f>
        <v>2.7925465497600004</v>
      </c>
      <c r="P73" s="185"/>
      <c r="Q73" s="186"/>
      <c r="R73" s="15" t="s">
        <v>44</v>
      </c>
      <c r="S73" s="17"/>
      <c r="T73" s="17"/>
      <c r="U73" s="17"/>
      <c r="V73" s="17"/>
      <c r="W73" s="17">
        <f>AVERAGE(S72:W72)</f>
        <v>0.87564799999999998</v>
      </c>
      <c r="X73" s="17"/>
      <c r="Y73" s="17"/>
      <c r="Z73" s="17"/>
      <c r="AA73" s="17"/>
      <c r="AB73" s="17">
        <f>AVERAGE(S72:AB72)</f>
        <v>2.7925465497600004</v>
      </c>
      <c r="AD73" s="185"/>
      <c r="AE73" s="186"/>
      <c r="AF73" s="15" t="s">
        <v>44</v>
      </c>
      <c r="AG73" s="17"/>
      <c r="AH73" s="17"/>
      <c r="AI73" s="17"/>
      <c r="AJ73" s="17"/>
      <c r="AK73" s="17">
        <f>AVERAGE(AG72:AK72)</f>
        <v>0.87564799999999998</v>
      </c>
      <c r="AL73" s="17"/>
      <c r="AM73" s="17"/>
      <c r="AN73" s="17"/>
      <c r="AO73" s="17"/>
      <c r="AP73" s="17">
        <f>AVERAGE(AG72:AP72)</f>
        <v>2.7925465497600004</v>
      </c>
      <c r="AR73" s="185"/>
      <c r="AS73" s="186"/>
      <c r="AT73" s="15" t="s">
        <v>44</v>
      </c>
      <c r="AU73" s="17"/>
      <c r="AV73" s="17"/>
      <c r="AW73" s="17"/>
      <c r="AX73" s="17"/>
      <c r="AY73" s="17">
        <f>AVERAGE(AU72:AY72)</f>
        <v>0.87564799999999998</v>
      </c>
      <c r="AZ73" s="17"/>
      <c r="BA73" s="17"/>
      <c r="BB73" s="17"/>
      <c r="BC73" s="17"/>
      <c r="BD73" s="17">
        <f>AVERAGE(AU72:BD72)</f>
        <v>2.7925465497600004</v>
      </c>
      <c r="BF73" s="185"/>
      <c r="BG73" s="186"/>
      <c r="BH73" s="15" t="s">
        <v>44</v>
      </c>
      <c r="BI73" s="17"/>
      <c r="BJ73" s="17"/>
      <c r="BK73" s="17"/>
      <c r="BL73" s="17"/>
      <c r="BM73" s="17">
        <f>AVERAGE(BI72:BM72)</f>
        <v>0.87564799999999998</v>
      </c>
      <c r="BN73" s="17"/>
      <c r="BO73" s="17"/>
      <c r="BP73" s="17"/>
      <c r="BQ73" s="17"/>
      <c r="BR73" s="17">
        <f>AVERAGE(BI72:BR72)</f>
        <v>2.7925465497600004</v>
      </c>
    </row>
    <row r="74" spans="2:70" ht="14.25" x14ac:dyDescent="0.45">
      <c r="B74" s="185"/>
      <c r="C74" s="185"/>
      <c r="D74" s="19" t="s">
        <v>45</v>
      </c>
      <c r="E74" s="22">
        <f>E76</f>
        <v>399999.99999999994</v>
      </c>
      <c r="F74" s="22">
        <f>F76-E76</f>
        <v>560000</v>
      </c>
      <c r="G74" s="22">
        <f>G76-F76</f>
        <v>784000.00000000023</v>
      </c>
      <c r="H74" s="22">
        <f t="shared" ref="H74:N74" si="185">H76-G76</f>
        <v>1097599.9999999998</v>
      </c>
      <c r="I74" s="22">
        <f t="shared" si="185"/>
        <v>1536640</v>
      </c>
      <c r="J74" s="22">
        <f>J76-I76</f>
        <v>2151295.9999999991</v>
      </c>
      <c r="K74" s="22">
        <f t="shared" si="185"/>
        <v>3011814.4000000032</v>
      </c>
      <c r="L74" s="22">
        <f t="shared" si="185"/>
        <v>4216540.16</v>
      </c>
      <c r="M74" s="22">
        <f t="shared" si="185"/>
        <v>5903156.2239999957</v>
      </c>
      <c r="N74" s="22">
        <f t="shared" si="185"/>
        <v>8264418.713600006</v>
      </c>
      <c r="P74" s="185"/>
      <c r="Q74" s="185"/>
      <c r="R74" s="19" t="s">
        <v>45</v>
      </c>
      <c r="S74" s="22">
        <f>S76</f>
        <v>399999.99999999994</v>
      </c>
      <c r="T74" s="22">
        <f>T76-S76</f>
        <v>560000</v>
      </c>
      <c r="U74" s="22">
        <f>U76-T76</f>
        <v>784000.00000000023</v>
      </c>
      <c r="V74" s="22">
        <f t="shared" ref="V74:AB74" si="186">V76-U76</f>
        <v>1097599.9999999998</v>
      </c>
      <c r="W74" s="22">
        <f t="shared" si="186"/>
        <v>1536640</v>
      </c>
      <c r="X74" s="22">
        <f>X76-W76</f>
        <v>2151295.9999999991</v>
      </c>
      <c r="Y74" s="22">
        <f t="shared" si="186"/>
        <v>3011814.4000000032</v>
      </c>
      <c r="Z74" s="22">
        <f t="shared" si="186"/>
        <v>4216540.16</v>
      </c>
      <c r="AA74" s="22">
        <f t="shared" si="186"/>
        <v>5903156.2239999957</v>
      </c>
      <c r="AB74" s="22">
        <f t="shared" si="186"/>
        <v>8264418.713600006</v>
      </c>
      <c r="AD74" s="185"/>
      <c r="AE74" s="185"/>
      <c r="AF74" s="19" t="s">
        <v>45</v>
      </c>
      <c r="AG74" s="22">
        <f>AG76</f>
        <v>399999.99999999994</v>
      </c>
      <c r="AH74" s="22">
        <f>AH76-AG76</f>
        <v>560000</v>
      </c>
      <c r="AI74" s="22">
        <f>AI76-AH76</f>
        <v>784000.00000000023</v>
      </c>
      <c r="AJ74" s="22">
        <f t="shared" ref="AJ74:AP74" si="187">AJ76-AI76</f>
        <v>1097599.9999999998</v>
      </c>
      <c r="AK74" s="22">
        <f t="shared" si="187"/>
        <v>1536640</v>
      </c>
      <c r="AL74" s="22">
        <f>AL76-AK76</f>
        <v>2151295.9999999991</v>
      </c>
      <c r="AM74" s="22">
        <f t="shared" si="187"/>
        <v>3011814.4000000032</v>
      </c>
      <c r="AN74" s="22">
        <f t="shared" si="187"/>
        <v>4216540.16</v>
      </c>
      <c r="AO74" s="22">
        <f t="shared" si="187"/>
        <v>5903156.2239999957</v>
      </c>
      <c r="AP74" s="22">
        <f t="shared" si="187"/>
        <v>8264418.713600006</v>
      </c>
      <c r="AR74" s="185"/>
      <c r="AS74" s="185"/>
      <c r="AT74" s="19" t="s">
        <v>45</v>
      </c>
      <c r="AU74" s="22">
        <f>AU76</f>
        <v>399999.99999999994</v>
      </c>
      <c r="AV74" s="22">
        <f>AV76-AU76</f>
        <v>560000</v>
      </c>
      <c r="AW74" s="22">
        <f>AW76-AV76</f>
        <v>784000.00000000023</v>
      </c>
      <c r="AX74" s="22">
        <f t="shared" ref="AX74:BD74" si="188">AX76-AW76</f>
        <v>1097599.9999999998</v>
      </c>
      <c r="AY74" s="22">
        <f t="shared" si="188"/>
        <v>1536640</v>
      </c>
      <c r="AZ74" s="22">
        <f>AZ76-AY76</f>
        <v>2151295.9999999991</v>
      </c>
      <c r="BA74" s="22">
        <f t="shared" si="188"/>
        <v>3011814.4000000032</v>
      </c>
      <c r="BB74" s="22">
        <f t="shared" si="188"/>
        <v>4216540.16</v>
      </c>
      <c r="BC74" s="22">
        <f t="shared" si="188"/>
        <v>5903156.2239999957</v>
      </c>
      <c r="BD74" s="22">
        <f t="shared" si="188"/>
        <v>8264418.713600006</v>
      </c>
      <c r="BF74" s="185"/>
      <c r="BG74" s="185"/>
      <c r="BH74" s="19" t="s">
        <v>45</v>
      </c>
      <c r="BI74" s="22">
        <f>BI76</f>
        <v>399999.99999999994</v>
      </c>
      <c r="BJ74" s="22">
        <f>BJ76-BI76</f>
        <v>560000</v>
      </c>
      <c r="BK74" s="22">
        <f>BK76-BJ76</f>
        <v>784000.00000000023</v>
      </c>
      <c r="BL74" s="22">
        <f t="shared" ref="BL74:BR74" si="189">BL76-BK76</f>
        <v>1097599.9999999998</v>
      </c>
      <c r="BM74" s="22">
        <f t="shared" si="189"/>
        <v>1536640</v>
      </c>
      <c r="BN74" s="22">
        <f>BN76-BM76</f>
        <v>2151295.9999999991</v>
      </c>
      <c r="BO74" s="22">
        <f t="shared" si="189"/>
        <v>3011814.4000000032</v>
      </c>
      <c r="BP74" s="22">
        <f t="shared" si="189"/>
        <v>4216540.16</v>
      </c>
      <c r="BQ74" s="22">
        <f t="shared" si="189"/>
        <v>5903156.2239999957</v>
      </c>
      <c r="BR74" s="22">
        <f t="shared" si="189"/>
        <v>8264418.713600006</v>
      </c>
    </row>
    <row r="75" spans="2:70" ht="14.25" x14ac:dyDescent="0.45">
      <c r="B75" s="185"/>
      <c r="C75" s="185"/>
      <c r="D75" s="19" t="s">
        <v>47</v>
      </c>
      <c r="E75" s="22"/>
      <c r="F75" s="22"/>
      <c r="G75" s="22"/>
      <c r="H75" s="22"/>
      <c r="I75" s="22">
        <f>AVERAGE(E74:I74)</f>
        <v>875648</v>
      </c>
      <c r="J75" s="22"/>
      <c r="K75" s="22"/>
      <c r="L75" s="22"/>
      <c r="M75" s="22"/>
      <c r="N75" s="22">
        <f>AVERAGE(E74:N74)</f>
        <v>2792546.5497600003</v>
      </c>
      <c r="P75" s="185"/>
      <c r="Q75" s="185"/>
      <c r="R75" s="19" t="s">
        <v>47</v>
      </c>
      <c r="S75" s="22"/>
      <c r="T75" s="22"/>
      <c r="U75" s="22"/>
      <c r="V75" s="22"/>
      <c r="W75" s="22">
        <f>AVERAGE(S74:W74)</f>
        <v>875648</v>
      </c>
      <c r="X75" s="22"/>
      <c r="Y75" s="22"/>
      <c r="Z75" s="22"/>
      <c r="AA75" s="22"/>
      <c r="AB75" s="22">
        <f>AVERAGE(S74:AB74)</f>
        <v>2792546.5497600003</v>
      </c>
      <c r="AD75" s="185"/>
      <c r="AE75" s="185"/>
      <c r="AF75" s="19" t="s">
        <v>47</v>
      </c>
      <c r="AG75" s="22"/>
      <c r="AH75" s="22"/>
      <c r="AI75" s="22"/>
      <c r="AJ75" s="22"/>
      <c r="AK75" s="22">
        <f>AVERAGE(AG74:AK74)</f>
        <v>875648</v>
      </c>
      <c r="AL75" s="22"/>
      <c r="AM75" s="22"/>
      <c r="AN75" s="22"/>
      <c r="AO75" s="22"/>
      <c r="AP75" s="22">
        <f>AVERAGE(AG74:AP74)</f>
        <v>2792546.5497600003</v>
      </c>
      <c r="AR75" s="185"/>
      <c r="AS75" s="185"/>
      <c r="AT75" s="19" t="s">
        <v>47</v>
      </c>
      <c r="AU75" s="22"/>
      <c r="AV75" s="22"/>
      <c r="AW75" s="22"/>
      <c r="AX75" s="22"/>
      <c r="AY75" s="22">
        <f>AVERAGE(AU74:AY74)</f>
        <v>875648</v>
      </c>
      <c r="AZ75" s="22"/>
      <c r="BA75" s="22"/>
      <c r="BB75" s="22"/>
      <c r="BC75" s="22"/>
      <c r="BD75" s="22">
        <f>AVERAGE(AU74:BD74)</f>
        <v>2792546.5497600003</v>
      </c>
      <c r="BF75" s="185"/>
      <c r="BG75" s="185"/>
      <c r="BH75" s="19" t="s">
        <v>47</v>
      </c>
      <c r="BI75" s="22"/>
      <c r="BJ75" s="22"/>
      <c r="BK75" s="22"/>
      <c r="BL75" s="22"/>
      <c r="BM75" s="22">
        <f>AVERAGE(BI74:BM74)</f>
        <v>875648</v>
      </c>
      <c r="BN75" s="22"/>
      <c r="BO75" s="22"/>
      <c r="BP75" s="22"/>
      <c r="BQ75" s="22"/>
      <c r="BR75" s="22">
        <f>AVERAGE(BI74:BR74)</f>
        <v>2792546.5497600003</v>
      </c>
    </row>
    <row r="76" spans="2:70" ht="14.25" x14ac:dyDescent="0.45">
      <c r="B76" s="185"/>
      <c r="C76" s="185"/>
      <c r="D76" s="19" t="s">
        <v>46</v>
      </c>
      <c r="E76" s="21">
        <f t="shared" ref="E76:N76" si="190">E68*E$14</f>
        <v>399999.99999999994</v>
      </c>
      <c r="F76" s="21">
        <f t="shared" si="190"/>
        <v>960000</v>
      </c>
      <c r="G76" s="21">
        <f>G68*G$14</f>
        <v>1744000.0000000002</v>
      </c>
      <c r="H76" s="21">
        <f>H68*H$14</f>
        <v>2841600</v>
      </c>
      <c r="I76" s="21">
        <f>I68*I$14</f>
        <v>4378240</v>
      </c>
      <c r="J76" s="21">
        <f t="shared" si="190"/>
        <v>6529535.9999999991</v>
      </c>
      <c r="K76" s="21">
        <f t="shared" si="190"/>
        <v>9541350.4000000022</v>
      </c>
      <c r="L76" s="21">
        <f t="shared" si="190"/>
        <v>13757890.560000002</v>
      </c>
      <c r="M76" s="21">
        <f t="shared" si="190"/>
        <v>19661046.783999998</v>
      </c>
      <c r="N76" s="21">
        <f t="shared" si="190"/>
        <v>27925465.497600004</v>
      </c>
      <c r="P76" s="185"/>
      <c r="Q76" s="185"/>
      <c r="R76" s="19" t="s">
        <v>46</v>
      </c>
      <c r="S76" s="21">
        <f t="shared" ref="S76:AB76" si="191">S68*S$14</f>
        <v>399999.99999999994</v>
      </c>
      <c r="T76" s="21">
        <f t="shared" si="191"/>
        <v>960000</v>
      </c>
      <c r="U76" s="21">
        <f>U68*U$14</f>
        <v>1744000.0000000002</v>
      </c>
      <c r="V76" s="21">
        <f>V68*V$14</f>
        <v>2841600</v>
      </c>
      <c r="W76" s="21">
        <f>W68*W$14</f>
        <v>4378240</v>
      </c>
      <c r="X76" s="21">
        <f t="shared" si="191"/>
        <v>6529535.9999999991</v>
      </c>
      <c r="Y76" s="21">
        <f t="shared" si="191"/>
        <v>9541350.4000000022</v>
      </c>
      <c r="Z76" s="21">
        <f t="shared" si="191"/>
        <v>13757890.560000002</v>
      </c>
      <c r="AA76" s="21">
        <f t="shared" si="191"/>
        <v>19661046.783999998</v>
      </c>
      <c r="AB76" s="21">
        <f t="shared" si="191"/>
        <v>27925465.497600004</v>
      </c>
      <c r="AD76" s="185"/>
      <c r="AE76" s="185"/>
      <c r="AF76" s="19" t="s">
        <v>46</v>
      </c>
      <c r="AG76" s="21">
        <f t="shared" ref="AG76:AP76" si="192">AG68*AG$14</f>
        <v>399999.99999999994</v>
      </c>
      <c r="AH76" s="21">
        <f t="shared" si="192"/>
        <v>960000</v>
      </c>
      <c r="AI76" s="21">
        <f>AI68*AI$14</f>
        <v>1744000.0000000002</v>
      </c>
      <c r="AJ76" s="21">
        <f>AJ68*AJ$14</f>
        <v>2841600</v>
      </c>
      <c r="AK76" s="21">
        <f>AK68*AK$14</f>
        <v>4378240</v>
      </c>
      <c r="AL76" s="21">
        <f t="shared" si="192"/>
        <v>6529535.9999999991</v>
      </c>
      <c r="AM76" s="21">
        <f t="shared" si="192"/>
        <v>9541350.4000000022</v>
      </c>
      <c r="AN76" s="21">
        <f t="shared" si="192"/>
        <v>13757890.560000002</v>
      </c>
      <c r="AO76" s="21">
        <f t="shared" si="192"/>
        <v>19661046.783999998</v>
      </c>
      <c r="AP76" s="21">
        <f t="shared" si="192"/>
        <v>27925465.497600004</v>
      </c>
      <c r="AR76" s="185"/>
      <c r="AS76" s="185"/>
      <c r="AT76" s="19" t="s">
        <v>46</v>
      </c>
      <c r="AU76" s="21">
        <f t="shared" ref="AU76:BD76" si="193">AU68*AU$14</f>
        <v>399999.99999999994</v>
      </c>
      <c r="AV76" s="21">
        <f t="shared" si="193"/>
        <v>960000</v>
      </c>
      <c r="AW76" s="21">
        <f>AW68*AW$14</f>
        <v>1744000.0000000002</v>
      </c>
      <c r="AX76" s="21">
        <f>AX68*AX$14</f>
        <v>2841600</v>
      </c>
      <c r="AY76" s="21">
        <f>AY68*AY$14</f>
        <v>4378240</v>
      </c>
      <c r="AZ76" s="21">
        <f t="shared" si="193"/>
        <v>6529535.9999999991</v>
      </c>
      <c r="BA76" s="21">
        <f t="shared" si="193"/>
        <v>9541350.4000000022</v>
      </c>
      <c r="BB76" s="21">
        <f t="shared" si="193"/>
        <v>13757890.560000002</v>
      </c>
      <c r="BC76" s="21">
        <f t="shared" si="193"/>
        <v>19661046.783999998</v>
      </c>
      <c r="BD76" s="21">
        <f t="shared" si="193"/>
        <v>27925465.497600004</v>
      </c>
      <c r="BF76" s="185"/>
      <c r="BG76" s="185"/>
      <c r="BH76" s="19" t="s">
        <v>46</v>
      </c>
      <c r="BI76" s="21">
        <f t="shared" ref="BI76:BR76" si="194">BI68*BI$14</f>
        <v>399999.99999999994</v>
      </c>
      <c r="BJ76" s="21">
        <f t="shared" si="194"/>
        <v>960000</v>
      </c>
      <c r="BK76" s="21">
        <f>BK68*BK$14</f>
        <v>1744000.0000000002</v>
      </c>
      <c r="BL76" s="21">
        <f>BL68*BL$14</f>
        <v>2841600</v>
      </c>
      <c r="BM76" s="21">
        <f>BM68*BM$14</f>
        <v>4378240</v>
      </c>
      <c r="BN76" s="21">
        <f t="shared" si="194"/>
        <v>6529535.9999999991</v>
      </c>
      <c r="BO76" s="21">
        <f t="shared" si="194"/>
        <v>9541350.4000000022</v>
      </c>
      <c r="BP76" s="21">
        <f t="shared" si="194"/>
        <v>13757890.560000002</v>
      </c>
      <c r="BQ76" s="21">
        <f t="shared" si="194"/>
        <v>19661046.783999998</v>
      </c>
      <c r="BR76" s="21">
        <f t="shared" si="194"/>
        <v>27925465.497600004</v>
      </c>
    </row>
    <row r="77" spans="2:70" ht="14.25" x14ac:dyDescent="0.45">
      <c r="B77" s="185" t="s">
        <v>17</v>
      </c>
      <c r="C77" s="186" t="s">
        <v>32</v>
      </c>
      <c r="D77" s="15" t="s">
        <v>43</v>
      </c>
      <c r="E77" s="16">
        <f>E$24</f>
        <v>1.7142857142857144E-2</v>
      </c>
      <c r="F77" s="16">
        <f t="shared" ref="F77:N77" si="195">F$24</f>
        <v>1.5102040816326531E-2</v>
      </c>
      <c r="G77" s="16">
        <f t="shared" si="195"/>
        <v>1.3644314868804665E-2</v>
      </c>
      <c r="H77" s="16">
        <f t="shared" si="195"/>
        <v>1.2603082049146189E-2</v>
      </c>
      <c r="I77" s="16">
        <f t="shared" si="195"/>
        <v>1.1859344320818707E-2</v>
      </c>
      <c r="J77" s="16">
        <f t="shared" si="195"/>
        <v>1.1328103086299076E-2</v>
      </c>
      <c r="K77" s="16">
        <f t="shared" si="195"/>
        <v>1.0948645061642198E-2</v>
      </c>
      <c r="L77" s="16">
        <f t="shared" si="195"/>
        <v>1.0677603615458713E-2</v>
      </c>
      <c r="M77" s="16">
        <f t="shared" si="195"/>
        <v>1.0484002582470509E-2</v>
      </c>
      <c r="N77" s="16">
        <f t="shared" si="195"/>
        <v>1.0345716130336078E-2</v>
      </c>
      <c r="P77" s="185" t="s">
        <v>17</v>
      </c>
      <c r="Q77" s="186" t="s">
        <v>32</v>
      </c>
      <c r="R77" s="15" t="s">
        <v>43</v>
      </c>
      <c r="S77" s="16">
        <f>S$24</f>
        <v>1.7142857142857144E-2</v>
      </c>
      <c r="T77" s="16">
        <f t="shared" ref="T77:AB77" si="196">T$24</f>
        <v>1.5102040816326531E-2</v>
      </c>
      <c r="U77" s="16">
        <f t="shared" si="196"/>
        <v>1.3644314868804665E-2</v>
      </c>
      <c r="V77" s="16">
        <f t="shared" si="196"/>
        <v>1.2603082049146189E-2</v>
      </c>
      <c r="W77" s="16">
        <f t="shared" si="196"/>
        <v>1.1859344320818707E-2</v>
      </c>
      <c r="X77" s="16">
        <f t="shared" si="196"/>
        <v>1.1328103086299076E-2</v>
      </c>
      <c r="Y77" s="16">
        <f t="shared" si="196"/>
        <v>1.0948645061642198E-2</v>
      </c>
      <c r="Z77" s="16">
        <f t="shared" si="196"/>
        <v>1.0677603615458713E-2</v>
      </c>
      <c r="AA77" s="16">
        <f t="shared" si="196"/>
        <v>1.0484002582470509E-2</v>
      </c>
      <c r="AB77" s="16">
        <f t="shared" si="196"/>
        <v>1.0345716130336078E-2</v>
      </c>
      <c r="AD77" s="185" t="s">
        <v>17</v>
      </c>
      <c r="AE77" s="186" t="s">
        <v>32</v>
      </c>
      <c r="AF77" s="15" t="s">
        <v>43</v>
      </c>
      <c r="AG77" s="16">
        <f>AG$24</f>
        <v>1.7142857142857144E-2</v>
      </c>
      <c r="AH77" s="16">
        <f t="shared" ref="AH77:AP77" si="197">AH$24</f>
        <v>1.5102040816326531E-2</v>
      </c>
      <c r="AI77" s="16">
        <f t="shared" si="197"/>
        <v>1.3644314868804665E-2</v>
      </c>
      <c r="AJ77" s="16">
        <f t="shared" si="197"/>
        <v>1.2603082049146189E-2</v>
      </c>
      <c r="AK77" s="16">
        <f t="shared" si="197"/>
        <v>1.1859344320818707E-2</v>
      </c>
      <c r="AL77" s="16">
        <f t="shared" si="197"/>
        <v>1.1328103086299076E-2</v>
      </c>
      <c r="AM77" s="16">
        <f t="shared" si="197"/>
        <v>1.0948645061642198E-2</v>
      </c>
      <c r="AN77" s="16">
        <f t="shared" si="197"/>
        <v>1.0677603615458713E-2</v>
      </c>
      <c r="AO77" s="16">
        <f t="shared" si="197"/>
        <v>1.0484002582470509E-2</v>
      </c>
      <c r="AP77" s="16">
        <f t="shared" si="197"/>
        <v>1.0345716130336078E-2</v>
      </c>
      <c r="AR77" s="185" t="s">
        <v>17</v>
      </c>
      <c r="AS77" s="186" t="s">
        <v>32</v>
      </c>
      <c r="AT77" s="15" t="s">
        <v>43</v>
      </c>
      <c r="AU77" s="16">
        <f>AU$24</f>
        <v>1.7142857142857144E-2</v>
      </c>
      <c r="AV77" s="16">
        <f t="shared" ref="AV77:BD77" si="198">AV$24</f>
        <v>1.5102040816326531E-2</v>
      </c>
      <c r="AW77" s="16">
        <f t="shared" si="198"/>
        <v>1.3644314868804665E-2</v>
      </c>
      <c r="AX77" s="16">
        <f t="shared" si="198"/>
        <v>1.2603082049146189E-2</v>
      </c>
      <c r="AY77" s="16">
        <f t="shared" si="198"/>
        <v>1.1859344320818707E-2</v>
      </c>
      <c r="AZ77" s="16">
        <f t="shared" si="198"/>
        <v>1.1328103086299076E-2</v>
      </c>
      <c r="BA77" s="16">
        <f t="shared" si="198"/>
        <v>1.0948645061642198E-2</v>
      </c>
      <c r="BB77" s="16">
        <f t="shared" si="198"/>
        <v>1.0677603615458713E-2</v>
      </c>
      <c r="BC77" s="16">
        <f t="shared" si="198"/>
        <v>1.0484002582470509E-2</v>
      </c>
      <c r="BD77" s="16">
        <f t="shared" si="198"/>
        <v>1.0345716130336078E-2</v>
      </c>
      <c r="BF77" s="185" t="s">
        <v>17</v>
      </c>
      <c r="BG77" s="186" t="s">
        <v>32</v>
      </c>
      <c r="BH77" s="15" t="s">
        <v>43</v>
      </c>
      <c r="BI77" s="16">
        <f>BI$24</f>
        <v>1.7142857142857144E-2</v>
      </c>
      <c r="BJ77" s="16">
        <f t="shared" ref="BJ77:BR77" si="199">BJ$24</f>
        <v>1.5102040816326531E-2</v>
      </c>
      <c r="BK77" s="16">
        <f t="shared" si="199"/>
        <v>1.3644314868804665E-2</v>
      </c>
      <c r="BL77" s="16">
        <f t="shared" si="199"/>
        <v>1.2603082049146189E-2</v>
      </c>
      <c r="BM77" s="16">
        <f t="shared" si="199"/>
        <v>1.1859344320818707E-2</v>
      </c>
      <c r="BN77" s="16">
        <f t="shared" si="199"/>
        <v>1.1328103086299076E-2</v>
      </c>
      <c r="BO77" s="16">
        <f t="shared" si="199"/>
        <v>1.0948645061642198E-2</v>
      </c>
      <c r="BP77" s="16">
        <f t="shared" si="199"/>
        <v>1.0677603615458713E-2</v>
      </c>
      <c r="BQ77" s="16">
        <f t="shared" si="199"/>
        <v>1.0484002582470509E-2</v>
      </c>
      <c r="BR77" s="16">
        <f t="shared" si="199"/>
        <v>1.0345716130336078E-2</v>
      </c>
    </row>
    <row r="78" spans="2:70" ht="14.25" x14ac:dyDescent="0.45">
      <c r="B78" s="185"/>
      <c r="C78" s="186"/>
      <c r="D78" s="15" t="s">
        <v>44</v>
      </c>
      <c r="E78" s="16"/>
      <c r="F78" s="16"/>
      <c r="G78" s="16"/>
      <c r="H78" s="16"/>
      <c r="I78" s="82">
        <f>AVERAGE(E77:I77)</f>
        <v>1.4070327839590646E-2</v>
      </c>
      <c r="J78" s="17"/>
      <c r="K78" s="17"/>
      <c r="L78" s="17"/>
      <c r="M78" s="17"/>
      <c r="N78" s="17">
        <f>AVERAGE(E77:N77)</f>
        <v>1.2413570967415979E-2</v>
      </c>
      <c r="P78" s="185"/>
      <c r="Q78" s="186"/>
      <c r="R78" s="15" t="s">
        <v>44</v>
      </c>
      <c r="S78" s="16"/>
      <c r="T78" s="16"/>
      <c r="U78" s="16"/>
      <c r="V78" s="16"/>
      <c r="W78" s="82">
        <f>AVERAGE(S77:W77)</f>
        <v>1.4070327839590646E-2</v>
      </c>
      <c r="X78" s="17"/>
      <c r="Y78" s="17"/>
      <c r="Z78" s="17"/>
      <c r="AA78" s="17"/>
      <c r="AB78" s="17">
        <f>AVERAGE(S77:AB77)</f>
        <v>1.2413570967415979E-2</v>
      </c>
      <c r="AD78" s="185"/>
      <c r="AE78" s="186"/>
      <c r="AF78" s="15" t="s">
        <v>44</v>
      </c>
      <c r="AG78" s="16"/>
      <c r="AH78" s="16"/>
      <c r="AI78" s="16"/>
      <c r="AJ78" s="16"/>
      <c r="AK78" s="82">
        <f>AVERAGE(AG77:AK77)</f>
        <v>1.4070327839590646E-2</v>
      </c>
      <c r="AL78" s="17"/>
      <c r="AM78" s="17"/>
      <c r="AN78" s="17"/>
      <c r="AO78" s="17"/>
      <c r="AP78" s="17">
        <f>AVERAGE(AG77:AP77)</f>
        <v>1.2413570967415979E-2</v>
      </c>
      <c r="AR78" s="185"/>
      <c r="AS78" s="186"/>
      <c r="AT78" s="15" t="s">
        <v>44</v>
      </c>
      <c r="AU78" s="16"/>
      <c r="AV78" s="16"/>
      <c r="AW78" s="16"/>
      <c r="AX78" s="16"/>
      <c r="AY78" s="82">
        <f>AVERAGE(AU77:AY77)</f>
        <v>1.4070327839590646E-2</v>
      </c>
      <c r="AZ78" s="17"/>
      <c r="BA78" s="17"/>
      <c r="BB78" s="17"/>
      <c r="BC78" s="17"/>
      <c r="BD78" s="17">
        <f>AVERAGE(AU77:BD77)</f>
        <v>1.2413570967415979E-2</v>
      </c>
      <c r="BF78" s="185"/>
      <c r="BG78" s="186"/>
      <c r="BH78" s="15" t="s">
        <v>44</v>
      </c>
      <c r="BI78" s="16"/>
      <c r="BJ78" s="16"/>
      <c r="BK78" s="16"/>
      <c r="BL78" s="16"/>
      <c r="BM78" s="82">
        <f>AVERAGE(BI77:BM77)</f>
        <v>1.4070327839590646E-2</v>
      </c>
      <c r="BN78" s="17"/>
      <c r="BO78" s="17"/>
      <c r="BP78" s="17"/>
      <c r="BQ78" s="17"/>
      <c r="BR78" s="17">
        <f>AVERAGE(BI77:BR77)</f>
        <v>1.2413570967415979E-2</v>
      </c>
    </row>
    <row r="79" spans="2:70" ht="14.25" x14ac:dyDescent="0.45">
      <c r="B79" s="185"/>
      <c r="C79" s="186"/>
      <c r="D79" s="15" t="s">
        <v>42</v>
      </c>
      <c r="E79" s="16">
        <f t="shared" ref="E79:N79" si="200">E$26</f>
        <v>1.7142857142857144E-2</v>
      </c>
      <c r="F79" s="16">
        <f t="shared" si="200"/>
        <v>3.2244897959183672E-2</v>
      </c>
      <c r="G79" s="16">
        <f t="shared" si="200"/>
        <v>4.5889212827988336E-2</v>
      </c>
      <c r="H79" s="16">
        <f t="shared" si="200"/>
        <v>5.8492294877134525E-2</v>
      </c>
      <c r="I79" s="16">
        <f t="shared" si="200"/>
        <v>7.0351639197953231E-2</v>
      </c>
      <c r="J79" s="16">
        <f t="shared" si="200"/>
        <v>8.1679742284252302E-2</v>
      </c>
      <c r="K79" s="16">
        <f t="shared" si="200"/>
        <v>9.26283873458945E-2</v>
      </c>
      <c r="L79" s="16">
        <f t="shared" si="200"/>
        <v>0.10330599096135321</v>
      </c>
      <c r="M79" s="16">
        <f t="shared" si="200"/>
        <v>0.11378999354382371</v>
      </c>
      <c r="N79" s="16">
        <f t="shared" si="200"/>
        <v>0.12413570967415979</v>
      </c>
      <c r="P79" s="185"/>
      <c r="Q79" s="186"/>
      <c r="R79" s="15" t="s">
        <v>42</v>
      </c>
      <c r="S79" s="16">
        <f t="shared" ref="S79:AB79" si="201">S$26</f>
        <v>1.7142857142857144E-2</v>
      </c>
      <c r="T79" s="16">
        <f t="shared" si="201"/>
        <v>3.2244897959183672E-2</v>
      </c>
      <c r="U79" s="16">
        <f t="shared" si="201"/>
        <v>4.5889212827988336E-2</v>
      </c>
      <c r="V79" s="16">
        <f t="shared" si="201"/>
        <v>5.8492294877134525E-2</v>
      </c>
      <c r="W79" s="16">
        <f t="shared" si="201"/>
        <v>7.0351639197953231E-2</v>
      </c>
      <c r="X79" s="16">
        <f t="shared" si="201"/>
        <v>8.1679742284252302E-2</v>
      </c>
      <c r="Y79" s="16">
        <f t="shared" si="201"/>
        <v>9.26283873458945E-2</v>
      </c>
      <c r="Z79" s="16">
        <f t="shared" si="201"/>
        <v>0.10330599096135321</v>
      </c>
      <c r="AA79" s="16">
        <f t="shared" si="201"/>
        <v>0.11378999354382371</v>
      </c>
      <c r="AB79" s="16">
        <f t="shared" si="201"/>
        <v>0.12413570967415979</v>
      </c>
      <c r="AD79" s="185"/>
      <c r="AE79" s="186"/>
      <c r="AF79" s="15" t="s">
        <v>42</v>
      </c>
      <c r="AG79" s="16">
        <f t="shared" ref="AG79:AP79" si="202">AG$26</f>
        <v>1.7142857142857144E-2</v>
      </c>
      <c r="AH79" s="16">
        <f t="shared" si="202"/>
        <v>3.2244897959183672E-2</v>
      </c>
      <c r="AI79" s="16">
        <f t="shared" si="202"/>
        <v>4.5889212827988336E-2</v>
      </c>
      <c r="AJ79" s="16">
        <f t="shared" si="202"/>
        <v>5.8492294877134525E-2</v>
      </c>
      <c r="AK79" s="16">
        <f t="shared" si="202"/>
        <v>7.0351639197953231E-2</v>
      </c>
      <c r="AL79" s="16">
        <f t="shared" si="202"/>
        <v>8.1679742284252302E-2</v>
      </c>
      <c r="AM79" s="16">
        <f t="shared" si="202"/>
        <v>9.26283873458945E-2</v>
      </c>
      <c r="AN79" s="16">
        <f t="shared" si="202"/>
        <v>0.10330599096135321</v>
      </c>
      <c r="AO79" s="16">
        <f t="shared" si="202"/>
        <v>0.11378999354382371</v>
      </c>
      <c r="AP79" s="16">
        <f t="shared" si="202"/>
        <v>0.12413570967415979</v>
      </c>
      <c r="AR79" s="185"/>
      <c r="AS79" s="186"/>
      <c r="AT79" s="15" t="s">
        <v>42</v>
      </c>
      <c r="AU79" s="16">
        <f t="shared" ref="AU79:BD79" si="203">AU$26</f>
        <v>1.7142857142857144E-2</v>
      </c>
      <c r="AV79" s="16">
        <f t="shared" si="203"/>
        <v>3.2244897959183672E-2</v>
      </c>
      <c r="AW79" s="16">
        <f t="shared" si="203"/>
        <v>4.5889212827988336E-2</v>
      </c>
      <c r="AX79" s="16">
        <f t="shared" si="203"/>
        <v>5.8492294877134525E-2</v>
      </c>
      <c r="AY79" s="16">
        <f t="shared" si="203"/>
        <v>7.0351639197953231E-2</v>
      </c>
      <c r="AZ79" s="16">
        <f t="shared" si="203"/>
        <v>8.1679742284252302E-2</v>
      </c>
      <c r="BA79" s="16">
        <f t="shared" si="203"/>
        <v>9.26283873458945E-2</v>
      </c>
      <c r="BB79" s="16">
        <f t="shared" si="203"/>
        <v>0.10330599096135321</v>
      </c>
      <c r="BC79" s="16">
        <f t="shared" si="203"/>
        <v>0.11378999354382371</v>
      </c>
      <c r="BD79" s="16">
        <f t="shared" si="203"/>
        <v>0.12413570967415979</v>
      </c>
      <c r="BF79" s="185"/>
      <c r="BG79" s="186"/>
      <c r="BH79" s="15" t="s">
        <v>42</v>
      </c>
      <c r="BI79" s="16">
        <f t="shared" ref="BI79:BR79" si="204">BI$26</f>
        <v>1.7142857142857144E-2</v>
      </c>
      <c r="BJ79" s="16">
        <f t="shared" si="204"/>
        <v>3.2244897959183672E-2</v>
      </c>
      <c r="BK79" s="16">
        <f t="shared" si="204"/>
        <v>4.5889212827988336E-2</v>
      </c>
      <c r="BL79" s="16">
        <f t="shared" si="204"/>
        <v>5.8492294877134525E-2</v>
      </c>
      <c r="BM79" s="16">
        <f t="shared" si="204"/>
        <v>7.0351639197953231E-2</v>
      </c>
      <c r="BN79" s="16">
        <f t="shared" si="204"/>
        <v>8.1679742284252302E-2</v>
      </c>
      <c r="BO79" s="16">
        <f t="shared" si="204"/>
        <v>9.26283873458945E-2</v>
      </c>
      <c r="BP79" s="16">
        <f t="shared" si="204"/>
        <v>0.10330599096135321</v>
      </c>
      <c r="BQ79" s="16">
        <f t="shared" si="204"/>
        <v>0.11378999354382371</v>
      </c>
      <c r="BR79" s="16">
        <f t="shared" si="204"/>
        <v>0.12413570967415979</v>
      </c>
    </row>
    <row r="80" spans="2:70" ht="14.25" x14ac:dyDescent="0.45">
      <c r="B80" s="185"/>
      <c r="C80" s="185"/>
      <c r="D80" s="19" t="s">
        <v>45</v>
      </c>
      <c r="E80" s="20">
        <f t="shared" ref="E80:N80" si="205">10*E77</f>
        <v>0.17142857142857143</v>
      </c>
      <c r="F80" s="20">
        <f t="shared" si="205"/>
        <v>0.15102040816326531</v>
      </c>
      <c r="G80" s="20">
        <f t="shared" si="205"/>
        <v>0.13644314868804663</v>
      </c>
      <c r="H80" s="20">
        <f t="shared" si="205"/>
        <v>0.12603082049146189</v>
      </c>
      <c r="I80" s="20">
        <f t="shared" si="205"/>
        <v>0.11859344320818707</v>
      </c>
      <c r="J80" s="20">
        <f t="shared" si="205"/>
        <v>0.11328103086299077</v>
      </c>
      <c r="K80" s="20">
        <f t="shared" si="205"/>
        <v>0.10948645061642198</v>
      </c>
      <c r="L80" s="20">
        <f t="shared" si="205"/>
        <v>0.10677603615458713</v>
      </c>
      <c r="M80" s="20">
        <f t="shared" si="205"/>
        <v>0.10484002582470509</v>
      </c>
      <c r="N80" s="20">
        <f t="shared" si="205"/>
        <v>0.10345716130336079</v>
      </c>
      <c r="P80" s="185"/>
      <c r="Q80" s="185"/>
      <c r="R80" s="19" t="s">
        <v>45</v>
      </c>
      <c r="S80" s="20">
        <f t="shared" ref="S80:AB80" si="206">10*S77</f>
        <v>0.17142857142857143</v>
      </c>
      <c r="T80" s="20">
        <f t="shared" si="206"/>
        <v>0.15102040816326531</v>
      </c>
      <c r="U80" s="20">
        <f t="shared" si="206"/>
        <v>0.13644314868804663</v>
      </c>
      <c r="V80" s="20">
        <f t="shared" si="206"/>
        <v>0.12603082049146189</v>
      </c>
      <c r="W80" s="20">
        <f t="shared" si="206"/>
        <v>0.11859344320818707</v>
      </c>
      <c r="X80" s="20">
        <f t="shared" si="206"/>
        <v>0.11328103086299077</v>
      </c>
      <c r="Y80" s="20">
        <f t="shared" si="206"/>
        <v>0.10948645061642198</v>
      </c>
      <c r="Z80" s="20">
        <f t="shared" si="206"/>
        <v>0.10677603615458713</v>
      </c>
      <c r="AA80" s="20">
        <f t="shared" si="206"/>
        <v>0.10484002582470509</v>
      </c>
      <c r="AB80" s="20">
        <f t="shared" si="206"/>
        <v>0.10345716130336079</v>
      </c>
      <c r="AD80" s="185"/>
      <c r="AE80" s="185"/>
      <c r="AF80" s="19" t="s">
        <v>45</v>
      </c>
      <c r="AG80" s="20">
        <f t="shared" ref="AG80:AP80" si="207">10*AG77</f>
        <v>0.17142857142857143</v>
      </c>
      <c r="AH80" s="20">
        <f t="shared" si="207"/>
        <v>0.15102040816326531</v>
      </c>
      <c r="AI80" s="20">
        <f t="shared" si="207"/>
        <v>0.13644314868804663</v>
      </c>
      <c r="AJ80" s="20">
        <f t="shared" si="207"/>
        <v>0.12603082049146189</v>
      </c>
      <c r="AK80" s="20">
        <f t="shared" si="207"/>
        <v>0.11859344320818707</v>
      </c>
      <c r="AL80" s="20">
        <f t="shared" si="207"/>
        <v>0.11328103086299077</v>
      </c>
      <c r="AM80" s="20">
        <f t="shared" si="207"/>
        <v>0.10948645061642198</v>
      </c>
      <c r="AN80" s="20">
        <f t="shared" si="207"/>
        <v>0.10677603615458713</v>
      </c>
      <c r="AO80" s="20">
        <f t="shared" si="207"/>
        <v>0.10484002582470509</v>
      </c>
      <c r="AP80" s="20">
        <f t="shared" si="207"/>
        <v>0.10345716130336079</v>
      </c>
      <c r="AR80" s="185"/>
      <c r="AS80" s="185"/>
      <c r="AT80" s="19" t="s">
        <v>45</v>
      </c>
      <c r="AU80" s="20">
        <f t="shared" ref="AU80:BD80" si="208">10*AU77</f>
        <v>0.17142857142857143</v>
      </c>
      <c r="AV80" s="20">
        <f t="shared" si="208"/>
        <v>0.15102040816326531</v>
      </c>
      <c r="AW80" s="20">
        <f t="shared" si="208"/>
        <v>0.13644314868804663</v>
      </c>
      <c r="AX80" s="20">
        <f t="shared" si="208"/>
        <v>0.12603082049146189</v>
      </c>
      <c r="AY80" s="20">
        <f t="shared" si="208"/>
        <v>0.11859344320818707</v>
      </c>
      <c r="AZ80" s="20">
        <f t="shared" si="208"/>
        <v>0.11328103086299077</v>
      </c>
      <c r="BA80" s="20">
        <f t="shared" si="208"/>
        <v>0.10948645061642198</v>
      </c>
      <c r="BB80" s="20">
        <f t="shared" si="208"/>
        <v>0.10677603615458713</v>
      </c>
      <c r="BC80" s="20">
        <f t="shared" si="208"/>
        <v>0.10484002582470509</v>
      </c>
      <c r="BD80" s="20">
        <f t="shared" si="208"/>
        <v>0.10345716130336079</v>
      </c>
      <c r="BF80" s="185"/>
      <c r="BG80" s="185"/>
      <c r="BH80" s="19" t="s">
        <v>45</v>
      </c>
      <c r="BI80" s="20">
        <f t="shared" ref="BI80:BR80" si="209">10*BI77</f>
        <v>0.17142857142857143</v>
      </c>
      <c r="BJ80" s="20">
        <f t="shared" si="209"/>
        <v>0.15102040816326531</v>
      </c>
      <c r="BK80" s="20">
        <f t="shared" si="209"/>
        <v>0.13644314868804663</v>
      </c>
      <c r="BL80" s="20">
        <f t="shared" si="209"/>
        <v>0.12603082049146189</v>
      </c>
      <c r="BM80" s="20">
        <f t="shared" si="209"/>
        <v>0.11859344320818707</v>
      </c>
      <c r="BN80" s="20">
        <f t="shared" si="209"/>
        <v>0.11328103086299077</v>
      </c>
      <c r="BO80" s="20">
        <f t="shared" si="209"/>
        <v>0.10948645061642198</v>
      </c>
      <c r="BP80" s="20">
        <f t="shared" si="209"/>
        <v>0.10677603615458713</v>
      </c>
      <c r="BQ80" s="20">
        <f t="shared" si="209"/>
        <v>0.10484002582470509</v>
      </c>
      <c r="BR80" s="20">
        <f t="shared" si="209"/>
        <v>0.10345716130336079</v>
      </c>
    </row>
    <row r="81" spans="2:70" ht="14.25" x14ac:dyDescent="0.45">
      <c r="B81" s="185"/>
      <c r="C81" s="185"/>
      <c r="D81" s="19" t="s">
        <v>46</v>
      </c>
      <c r="E81" s="20">
        <f>10*E79</f>
        <v>0.17142857142857143</v>
      </c>
      <c r="F81" s="20">
        <f t="shared" ref="F81:N81" si="210">10*F79</f>
        <v>0.32244897959183672</v>
      </c>
      <c r="G81" s="20">
        <f t="shared" si="210"/>
        <v>0.45889212827988335</v>
      </c>
      <c r="H81" s="20">
        <f t="shared" si="210"/>
        <v>0.58492294877134521</v>
      </c>
      <c r="I81" s="20">
        <f t="shared" si="210"/>
        <v>0.70351639197953231</v>
      </c>
      <c r="J81" s="20">
        <f t="shared" si="210"/>
        <v>0.81679742284252299</v>
      </c>
      <c r="K81" s="20">
        <f t="shared" si="210"/>
        <v>0.92628387345894503</v>
      </c>
      <c r="L81" s="20">
        <f t="shared" si="210"/>
        <v>1.033059909613532</v>
      </c>
      <c r="M81" s="20">
        <f t="shared" si="210"/>
        <v>1.1378999354382371</v>
      </c>
      <c r="N81" s="20">
        <f t="shared" si="210"/>
        <v>1.2413570967415979</v>
      </c>
      <c r="P81" s="185"/>
      <c r="Q81" s="185"/>
      <c r="R81" s="19" t="s">
        <v>46</v>
      </c>
      <c r="S81" s="20">
        <f>10*S79</f>
        <v>0.17142857142857143</v>
      </c>
      <c r="T81" s="20">
        <f t="shared" ref="T81:AB81" si="211">10*T79</f>
        <v>0.32244897959183672</v>
      </c>
      <c r="U81" s="20">
        <f t="shared" si="211"/>
        <v>0.45889212827988335</v>
      </c>
      <c r="V81" s="20">
        <f t="shared" si="211"/>
        <v>0.58492294877134521</v>
      </c>
      <c r="W81" s="20">
        <f t="shared" si="211"/>
        <v>0.70351639197953231</v>
      </c>
      <c r="X81" s="20">
        <f t="shared" si="211"/>
        <v>0.81679742284252299</v>
      </c>
      <c r="Y81" s="20">
        <f t="shared" si="211"/>
        <v>0.92628387345894503</v>
      </c>
      <c r="Z81" s="20">
        <f t="shared" si="211"/>
        <v>1.033059909613532</v>
      </c>
      <c r="AA81" s="20">
        <f t="shared" si="211"/>
        <v>1.1378999354382371</v>
      </c>
      <c r="AB81" s="20">
        <f t="shared" si="211"/>
        <v>1.2413570967415979</v>
      </c>
      <c r="AD81" s="185"/>
      <c r="AE81" s="185"/>
      <c r="AF81" s="19" t="s">
        <v>46</v>
      </c>
      <c r="AG81" s="20">
        <f>10*AG79</f>
        <v>0.17142857142857143</v>
      </c>
      <c r="AH81" s="20">
        <f t="shared" ref="AH81:AP81" si="212">10*AH79</f>
        <v>0.32244897959183672</v>
      </c>
      <c r="AI81" s="20">
        <f t="shared" si="212"/>
        <v>0.45889212827988335</v>
      </c>
      <c r="AJ81" s="20">
        <f t="shared" si="212"/>
        <v>0.58492294877134521</v>
      </c>
      <c r="AK81" s="20">
        <f t="shared" si="212"/>
        <v>0.70351639197953231</v>
      </c>
      <c r="AL81" s="20">
        <f t="shared" si="212"/>
        <v>0.81679742284252299</v>
      </c>
      <c r="AM81" s="20">
        <f t="shared" si="212"/>
        <v>0.92628387345894503</v>
      </c>
      <c r="AN81" s="20">
        <f t="shared" si="212"/>
        <v>1.033059909613532</v>
      </c>
      <c r="AO81" s="20">
        <f t="shared" si="212"/>
        <v>1.1378999354382371</v>
      </c>
      <c r="AP81" s="20">
        <f t="shared" si="212"/>
        <v>1.2413570967415979</v>
      </c>
      <c r="AR81" s="185"/>
      <c r="AS81" s="185"/>
      <c r="AT81" s="19" t="s">
        <v>46</v>
      </c>
      <c r="AU81" s="20">
        <f>10*AU79</f>
        <v>0.17142857142857143</v>
      </c>
      <c r="AV81" s="20">
        <f t="shared" ref="AV81:BD81" si="213">10*AV79</f>
        <v>0.32244897959183672</v>
      </c>
      <c r="AW81" s="20">
        <f t="shared" si="213"/>
        <v>0.45889212827988335</v>
      </c>
      <c r="AX81" s="20">
        <f t="shared" si="213"/>
        <v>0.58492294877134521</v>
      </c>
      <c r="AY81" s="20">
        <f t="shared" si="213"/>
        <v>0.70351639197953231</v>
      </c>
      <c r="AZ81" s="20">
        <f t="shared" si="213"/>
        <v>0.81679742284252299</v>
      </c>
      <c r="BA81" s="20">
        <f t="shared" si="213"/>
        <v>0.92628387345894503</v>
      </c>
      <c r="BB81" s="20">
        <f t="shared" si="213"/>
        <v>1.033059909613532</v>
      </c>
      <c r="BC81" s="20">
        <f t="shared" si="213"/>
        <v>1.1378999354382371</v>
      </c>
      <c r="BD81" s="20">
        <f t="shared" si="213"/>
        <v>1.2413570967415979</v>
      </c>
      <c r="BF81" s="185"/>
      <c r="BG81" s="185"/>
      <c r="BH81" s="19" t="s">
        <v>46</v>
      </c>
      <c r="BI81" s="20">
        <f>10*BI79</f>
        <v>0.17142857142857143</v>
      </c>
      <c r="BJ81" s="20">
        <f t="shared" ref="BJ81:BR81" si="214">10*BJ79</f>
        <v>0.32244897959183672</v>
      </c>
      <c r="BK81" s="20">
        <f t="shared" si="214"/>
        <v>0.45889212827988335</v>
      </c>
      <c r="BL81" s="20">
        <f t="shared" si="214"/>
        <v>0.58492294877134521</v>
      </c>
      <c r="BM81" s="20">
        <f t="shared" si="214"/>
        <v>0.70351639197953231</v>
      </c>
      <c r="BN81" s="20">
        <f t="shared" si="214"/>
        <v>0.81679742284252299</v>
      </c>
      <c r="BO81" s="20">
        <f t="shared" si="214"/>
        <v>0.92628387345894503</v>
      </c>
      <c r="BP81" s="20">
        <f t="shared" si="214"/>
        <v>1.033059909613532</v>
      </c>
      <c r="BQ81" s="20">
        <f t="shared" si="214"/>
        <v>1.1378999354382371</v>
      </c>
      <c r="BR81" s="20">
        <f t="shared" si="214"/>
        <v>1.2413570967415979</v>
      </c>
    </row>
    <row r="82" spans="2:70" ht="14.25" x14ac:dyDescent="0.45">
      <c r="B82" s="185"/>
      <c r="C82" s="184" t="s">
        <v>36</v>
      </c>
      <c r="D82" s="15" t="s">
        <v>43</v>
      </c>
      <c r="E82" s="16">
        <f t="shared" ref="E82:N82" si="215">E77*E$14/$E$4</f>
        <v>2.4E-2</v>
      </c>
      <c r="F82" s="16">
        <f t="shared" si="215"/>
        <v>2.9600000000000001E-2</v>
      </c>
      <c r="G82" s="16">
        <f t="shared" si="215"/>
        <v>3.7440000000000001E-2</v>
      </c>
      <c r="H82" s="16">
        <f t="shared" si="215"/>
        <v>4.8415999999999994E-2</v>
      </c>
      <c r="I82" s="16">
        <f t="shared" si="215"/>
        <v>6.3782400000000003E-2</v>
      </c>
      <c r="J82" s="16">
        <f t="shared" si="215"/>
        <v>8.5295360000000001E-2</v>
      </c>
      <c r="K82" s="16">
        <f t="shared" si="215"/>
        <v>0.11541350400000001</v>
      </c>
      <c r="L82" s="16">
        <f t="shared" si="215"/>
        <v>0.15757890560000001</v>
      </c>
      <c r="M82" s="16">
        <f t="shared" si="215"/>
        <v>0.21661046784000001</v>
      </c>
      <c r="N82" s="16">
        <f t="shared" si="215"/>
        <v>0.29925465497600007</v>
      </c>
      <c r="P82" s="185"/>
      <c r="Q82" s="184" t="s">
        <v>36</v>
      </c>
      <c r="R82" s="15" t="s">
        <v>43</v>
      </c>
      <c r="S82" s="16">
        <f t="shared" ref="S82:AB82" si="216">S77*S$14/$E$4</f>
        <v>2.4E-2</v>
      </c>
      <c r="T82" s="16">
        <f t="shared" si="216"/>
        <v>2.9600000000000001E-2</v>
      </c>
      <c r="U82" s="16">
        <f t="shared" si="216"/>
        <v>3.7440000000000001E-2</v>
      </c>
      <c r="V82" s="16">
        <f t="shared" si="216"/>
        <v>4.8415999999999994E-2</v>
      </c>
      <c r="W82" s="16">
        <f t="shared" si="216"/>
        <v>6.3782400000000003E-2</v>
      </c>
      <c r="X82" s="16">
        <f t="shared" si="216"/>
        <v>8.5295360000000001E-2</v>
      </c>
      <c r="Y82" s="16">
        <f t="shared" si="216"/>
        <v>0.11541350400000001</v>
      </c>
      <c r="Z82" s="16">
        <f t="shared" si="216"/>
        <v>0.15757890560000001</v>
      </c>
      <c r="AA82" s="16">
        <f t="shared" si="216"/>
        <v>0.21661046784000001</v>
      </c>
      <c r="AB82" s="16">
        <f t="shared" si="216"/>
        <v>0.29925465497600007</v>
      </c>
      <c r="AD82" s="185"/>
      <c r="AE82" s="184" t="s">
        <v>36</v>
      </c>
      <c r="AF82" s="15" t="s">
        <v>43</v>
      </c>
      <c r="AG82" s="16">
        <f t="shared" ref="AG82:AP82" si="217">AG77*AG$14/$E$4</f>
        <v>2.4E-2</v>
      </c>
      <c r="AH82" s="16">
        <f t="shared" si="217"/>
        <v>2.9600000000000001E-2</v>
      </c>
      <c r="AI82" s="16">
        <f t="shared" si="217"/>
        <v>3.7440000000000001E-2</v>
      </c>
      <c r="AJ82" s="16">
        <f t="shared" si="217"/>
        <v>4.8415999999999994E-2</v>
      </c>
      <c r="AK82" s="16">
        <f t="shared" si="217"/>
        <v>6.3782400000000003E-2</v>
      </c>
      <c r="AL82" s="16">
        <f t="shared" si="217"/>
        <v>8.5295360000000001E-2</v>
      </c>
      <c r="AM82" s="16">
        <f t="shared" si="217"/>
        <v>0.11541350400000001</v>
      </c>
      <c r="AN82" s="16">
        <f t="shared" si="217"/>
        <v>0.15757890560000001</v>
      </c>
      <c r="AO82" s="16">
        <f t="shared" si="217"/>
        <v>0.21661046784000001</v>
      </c>
      <c r="AP82" s="16">
        <f t="shared" si="217"/>
        <v>0.29925465497600007</v>
      </c>
      <c r="AR82" s="185"/>
      <c r="AS82" s="184" t="s">
        <v>36</v>
      </c>
      <c r="AT82" s="15" t="s">
        <v>43</v>
      </c>
      <c r="AU82" s="16">
        <f t="shared" ref="AU82:BD82" si="218">AU77*AU$14/$E$4</f>
        <v>2.4E-2</v>
      </c>
      <c r="AV82" s="16">
        <f t="shared" si="218"/>
        <v>2.9600000000000001E-2</v>
      </c>
      <c r="AW82" s="16">
        <f t="shared" si="218"/>
        <v>3.7440000000000001E-2</v>
      </c>
      <c r="AX82" s="16">
        <f t="shared" si="218"/>
        <v>4.8415999999999994E-2</v>
      </c>
      <c r="AY82" s="16">
        <f t="shared" si="218"/>
        <v>6.3782400000000003E-2</v>
      </c>
      <c r="AZ82" s="16">
        <f t="shared" si="218"/>
        <v>8.5295360000000001E-2</v>
      </c>
      <c r="BA82" s="16">
        <f t="shared" si="218"/>
        <v>0.11541350400000001</v>
      </c>
      <c r="BB82" s="16">
        <f t="shared" si="218"/>
        <v>0.15757890560000001</v>
      </c>
      <c r="BC82" s="16">
        <f t="shared" si="218"/>
        <v>0.21661046784000001</v>
      </c>
      <c r="BD82" s="16">
        <f t="shared" si="218"/>
        <v>0.29925465497600007</v>
      </c>
      <c r="BF82" s="185"/>
      <c r="BG82" s="184" t="s">
        <v>36</v>
      </c>
      <c r="BH82" s="15" t="s">
        <v>43</v>
      </c>
      <c r="BI82" s="16">
        <f t="shared" ref="BI82:BR82" si="219">BI77*BI$14/$E$4</f>
        <v>2.4E-2</v>
      </c>
      <c r="BJ82" s="16">
        <f t="shared" si="219"/>
        <v>2.9600000000000001E-2</v>
      </c>
      <c r="BK82" s="16">
        <f t="shared" si="219"/>
        <v>3.7440000000000001E-2</v>
      </c>
      <c r="BL82" s="16">
        <f t="shared" si="219"/>
        <v>4.8415999999999994E-2</v>
      </c>
      <c r="BM82" s="16">
        <f t="shared" si="219"/>
        <v>6.3782400000000003E-2</v>
      </c>
      <c r="BN82" s="16">
        <f t="shared" si="219"/>
        <v>8.5295360000000001E-2</v>
      </c>
      <c r="BO82" s="16">
        <f t="shared" si="219"/>
        <v>0.11541350400000001</v>
      </c>
      <c r="BP82" s="16">
        <f t="shared" si="219"/>
        <v>0.15757890560000001</v>
      </c>
      <c r="BQ82" s="16">
        <f t="shared" si="219"/>
        <v>0.21661046784000001</v>
      </c>
      <c r="BR82" s="16">
        <f t="shared" si="219"/>
        <v>0.29925465497600007</v>
      </c>
    </row>
    <row r="83" spans="2:70" ht="14.25" x14ac:dyDescent="0.45">
      <c r="B83" s="185"/>
      <c r="C83" s="186"/>
      <c r="D83" s="15" t="s">
        <v>44</v>
      </c>
      <c r="E83" s="16"/>
      <c r="F83" s="16"/>
      <c r="G83" s="16"/>
      <c r="H83" s="16"/>
      <c r="I83" s="17">
        <f>AVERAGE(E82:I82)</f>
        <v>4.0647679999999999E-2</v>
      </c>
      <c r="J83" s="17"/>
      <c r="K83" s="17"/>
      <c r="L83" s="17"/>
      <c r="M83" s="17"/>
      <c r="N83" s="17">
        <f>AVERAGE(E82:N82)</f>
        <v>0.10773912924160001</v>
      </c>
      <c r="P83" s="185"/>
      <c r="Q83" s="186"/>
      <c r="R83" s="15" t="s">
        <v>44</v>
      </c>
      <c r="S83" s="16"/>
      <c r="T83" s="16"/>
      <c r="U83" s="16"/>
      <c r="V83" s="16"/>
      <c r="W83" s="17">
        <f>AVERAGE(S82:W82)</f>
        <v>4.0647679999999999E-2</v>
      </c>
      <c r="X83" s="17"/>
      <c r="Y83" s="17"/>
      <c r="Z83" s="17"/>
      <c r="AA83" s="17"/>
      <c r="AB83" s="17">
        <f>AVERAGE(S82:AB82)</f>
        <v>0.10773912924160001</v>
      </c>
      <c r="AD83" s="185"/>
      <c r="AE83" s="186"/>
      <c r="AF83" s="15" t="s">
        <v>44</v>
      </c>
      <c r="AG83" s="16"/>
      <c r="AH83" s="16"/>
      <c r="AI83" s="16"/>
      <c r="AJ83" s="16"/>
      <c r="AK83" s="17">
        <f>AVERAGE(AG82:AK82)</f>
        <v>4.0647679999999999E-2</v>
      </c>
      <c r="AL83" s="17"/>
      <c r="AM83" s="17"/>
      <c r="AN83" s="17"/>
      <c r="AO83" s="17"/>
      <c r="AP83" s="17">
        <f>AVERAGE(AG82:AP82)</f>
        <v>0.10773912924160001</v>
      </c>
      <c r="AR83" s="185"/>
      <c r="AS83" s="186"/>
      <c r="AT83" s="15" t="s">
        <v>44</v>
      </c>
      <c r="AU83" s="16"/>
      <c r="AV83" s="16"/>
      <c r="AW83" s="16"/>
      <c r="AX83" s="16"/>
      <c r="AY83" s="17">
        <f>AVERAGE(AU82:AY82)</f>
        <v>4.0647679999999999E-2</v>
      </c>
      <c r="AZ83" s="17"/>
      <c r="BA83" s="17"/>
      <c r="BB83" s="17"/>
      <c r="BC83" s="17"/>
      <c r="BD83" s="17">
        <f>AVERAGE(AU82:BD82)</f>
        <v>0.10773912924160001</v>
      </c>
      <c r="BF83" s="185"/>
      <c r="BG83" s="186"/>
      <c r="BH83" s="15" t="s">
        <v>44</v>
      </c>
      <c r="BI83" s="16"/>
      <c r="BJ83" s="16"/>
      <c r="BK83" s="16"/>
      <c r="BL83" s="16"/>
      <c r="BM83" s="17">
        <f>AVERAGE(BI82:BM82)</f>
        <v>4.0647679999999999E-2</v>
      </c>
      <c r="BN83" s="17"/>
      <c r="BO83" s="17"/>
      <c r="BP83" s="17"/>
      <c r="BQ83" s="17"/>
      <c r="BR83" s="17">
        <f>AVERAGE(BI82:BR82)</f>
        <v>0.10773912924160001</v>
      </c>
    </row>
    <row r="84" spans="2:70" ht="14.25" x14ac:dyDescent="0.45">
      <c r="B84" s="185"/>
      <c r="C84" s="185"/>
      <c r="D84" s="19" t="s">
        <v>45</v>
      </c>
      <c r="E84" s="23">
        <f t="shared" ref="E84:N84" si="220">E80*E$14</f>
        <v>24000</v>
      </c>
      <c r="F84" s="23">
        <f t="shared" si="220"/>
        <v>29600</v>
      </c>
      <c r="G84" s="23">
        <f>G80*G$14</f>
        <v>37439.999999999993</v>
      </c>
      <c r="H84" s="23">
        <f>H80*H$14</f>
        <v>48416</v>
      </c>
      <c r="I84" s="23">
        <f>I80*I$14</f>
        <v>63782.400000000001</v>
      </c>
      <c r="J84" s="23">
        <f t="shared" si="220"/>
        <v>85295.360000000001</v>
      </c>
      <c r="K84" s="23">
        <f t="shared" si="220"/>
        <v>115413.50400000002</v>
      </c>
      <c r="L84" s="23">
        <f t="shared" si="220"/>
        <v>157578.90560000003</v>
      </c>
      <c r="M84" s="23">
        <f t="shared" si="220"/>
        <v>216610.46784</v>
      </c>
      <c r="N84" s="23">
        <f t="shared" si="220"/>
        <v>299254.65497600008</v>
      </c>
      <c r="P84" s="185"/>
      <c r="Q84" s="185"/>
      <c r="R84" s="19" t="s">
        <v>45</v>
      </c>
      <c r="S84" s="23">
        <f t="shared" ref="S84:AB84" si="221">S80*S$14</f>
        <v>24000</v>
      </c>
      <c r="T84" s="23">
        <f t="shared" si="221"/>
        <v>29600</v>
      </c>
      <c r="U84" s="23">
        <f>U80*U$14</f>
        <v>37439.999999999993</v>
      </c>
      <c r="V84" s="23">
        <f>V80*V$14</f>
        <v>48416</v>
      </c>
      <c r="W84" s="23">
        <f>W80*W$14</f>
        <v>63782.400000000001</v>
      </c>
      <c r="X84" s="23">
        <f t="shared" si="221"/>
        <v>85295.360000000001</v>
      </c>
      <c r="Y84" s="23">
        <f t="shared" si="221"/>
        <v>115413.50400000002</v>
      </c>
      <c r="Z84" s="23">
        <f t="shared" si="221"/>
        <v>157578.90560000003</v>
      </c>
      <c r="AA84" s="23">
        <f t="shared" si="221"/>
        <v>216610.46784</v>
      </c>
      <c r="AB84" s="23">
        <f t="shared" si="221"/>
        <v>299254.65497600008</v>
      </c>
      <c r="AD84" s="185"/>
      <c r="AE84" s="185"/>
      <c r="AF84" s="19" t="s">
        <v>45</v>
      </c>
      <c r="AG84" s="23">
        <f t="shared" ref="AG84:AP84" si="222">AG80*AG$14</f>
        <v>24000</v>
      </c>
      <c r="AH84" s="23">
        <f t="shared" si="222"/>
        <v>29600</v>
      </c>
      <c r="AI84" s="23">
        <f>AI80*AI$14</f>
        <v>37439.999999999993</v>
      </c>
      <c r="AJ84" s="23">
        <f>AJ80*AJ$14</f>
        <v>48416</v>
      </c>
      <c r="AK84" s="23">
        <f>AK80*AK$14</f>
        <v>63782.400000000001</v>
      </c>
      <c r="AL84" s="23">
        <f t="shared" si="222"/>
        <v>85295.360000000001</v>
      </c>
      <c r="AM84" s="23">
        <f t="shared" si="222"/>
        <v>115413.50400000002</v>
      </c>
      <c r="AN84" s="23">
        <f t="shared" si="222"/>
        <v>157578.90560000003</v>
      </c>
      <c r="AO84" s="23">
        <f t="shared" si="222"/>
        <v>216610.46784</v>
      </c>
      <c r="AP84" s="23">
        <f t="shared" si="222"/>
        <v>299254.65497600008</v>
      </c>
      <c r="AR84" s="185"/>
      <c r="AS84" s="185"/>
      <c r="AT84" s="19" t="s">
        <v>45</v>
      </c>
      <c r="AU84" s="23">
        <f t="shared" ref="AU84:BD84" si="223">AU80*AU$14</f>
        <v>24000</v>
      </c>
      <c r="AV84" s="23">
        <f t="shared" si="223"/>
        <v>29600</v>
      </c>
      <c r="AW84" s="23">
        <f>AW80*AW$14</f>
        <v>37439.999999999993</v>
      </c>
      <c r="AX84" s="23">
        <f>AX80*AX$14</f>
        <v>48416</v>
      </c>
      <c r="AY84" s="23">
        <f>AY80*AY$14</f>
        <v>63782.400000000001</v>
      </c>
      <c r="AZ84" s="23">
        <f t="shared" si="223"/>
        <v>85295.360000000001</v>
      </c>
      <c r="BA84" s="23">
        <f t="shared" si="223"/>
        <v>115413.50400000002</v>
      </c>
      <c r="BB84" s="23">
        <f t="shared" si="223"/>
        <v>157578.90560000003</v>
      </c>
      <c r="BC84" s="23">
        <f t="shared" si="223"/>
        <v>216610.46784</v>
      </c>
      <c r="BD84" s="23">
        <f t="shared" si="223"/>
        <v>299254.65497600008</v>
      </c>
      <c r="BF84" s="185"/>
      <c r="BG84" s="185"/>
      <c r="BH84" s="19" t="s">
        <v>45</v>
      </c>
      <c r="BI84" s="23">
        <f t="shared" ref="BI84:BR84" si="224">BI80*BI$14</f>
        <v>24000</v>
      </c>
      <c r="BJ84" s="23">
        <f t="shared" si="224"/>
        <v>29600</v>
      </c>
      <c r="BK84" s="23">
        <f>BK80*BK$14</f>
        <v>37439.999999999993</v>
      </c>
      <c r="BL84" s="23">
        <f>BL80*BL$14</f>
        <v>48416</v>
      </c>
      <c r="BM84" s="23">
        <f>BM80*BM$14</f>
        <v>63782.400000000001</v>
      </c>
      <c r="BN84" s="23">
        <f t="shared" si="224"/>
        <v>85295.360000000001</v>
      </c>
      <c r="BO84" s="23">
        <f t="shared" si="224"/>
        <v>115413.50400000002</v>
      </c>
      <c r="BP84" s="23">
        <f t="shared" si="224"/>
        <v>157578.90560000003</v>
      </c>
      <c r="BQ84" s="23">
        <f t="shared" si="224"/>
        <v>216610.46784</v>
      </c>
      <c r="BR84" s="23">
        <f t="shared" si="224"/>
        <v>299254.65497600008</v>
      </c>
    </row>
    <row r="85" spans="2:70" ht="14.25" x14ac:dyDescent="0.45">
      <c r="B85" s="185"/>
      <c r="C85" s="185"/>
      <c r="D85" s="19" t="s">
        <v>47</v>
      </c>
      <c r="E85" s="24"/>
      <c r="F85" s="24"/>
      <c r="G85" s="24"/>
      <c r="H85" s="24"/>
      <c r="I85" s="23">
        <f>AVERAGE(E84:I84)</f>
        <v>40647.68</v>
      </c>
      <c r="J85" s="23"/>
      <c r="K85" s="23"/>
      <c r="L85" s="23"/>
      <c r="M85" s="23"/>
      <c r="N85" s="23">
        <f>AVERAGE(E84:N84)</f>
        <v>107739.12924160001</v>
      </c>
      <c r="P85" s="185"/>
      <c r="Q85" s="185"/>
      <c r="R85" s="19" t="s">
        <v>47</v>
      </c>
      <c r="S85" s="24"/>
      <c r="T85" s="24"/>
      <c r="U85" s="24"/>
      <c r="V85" s="24"/>
      <c r="W85" s="23">
        <f>AVERAGE(S84:W84)</f>
        <v>40647.68</v>
      </c>
      <c r="X85" s="23"/>
      <c r="Y85" s="23"/>
      <c r="Z85" s="23"/>
      <c r="AA85" s="23"/>
      <c r="AB85" s="23">
        <f>AVERAGE(S84:AB84)</f>
        <v>107739.12924160001</v>
      </c>
      <c r="AD85" s="185"/>
      <c r="AE85" s="185"/>
      <c r="AF85" s="19" t="s">
        <v>47</v>
      </c>
      <c r="AG85" s="24"/>
      <c r="AH85" s="24"/>
      <c r="AI85" s="24"/>
      <c r="AJ85" s="24"/>
      <c r="AK85" s="23">
        <f>AVERAGE(AG84:AK84)</f>
        <v>40647.68</v>
      </c>
      <c r="AL85" s="23"/>
      <c r="AM85" s="23"/>
      <c r="AN85" s="23"/>
      <c r="AO85" s="23"/>
      <c r="AP85" s="23">
        <f>AVERAGE(AG84:AP84)</f>
        <v>107739.12924160001</v>
      </c>
      <c r="AR85" s="185"/>
      <c r="AS85" s="185"/>
      <c r="AT85" s="19" t="s">
        <v>47</v>
      </c>
      <c r="AU85" s="24"/>
      <c r="AV85" s="24"/>
      <c r="AW85" s="24"/>
      <c r="AX85" s="24"/>
      <c r="AY85" s="23">
        <f>AVERAGE(AU84:AY84)</f>
        <v>40647.68</v>
      </c>
      <c r="AZ85" s="23"/>
      <c r="BA85" s="23"/>
      <c r="BB85" s="23"/>
      <c r="BC85" s="23"/>
      <c r="BD85" s="23">
        <f>AVERAGE(AU84:BD84)</f>
        <v>107739.12924160001</v>
      </c>
      <c r="BF85" s="185"/>
      <c r="BG85" s="185"/>
      <c r="BH85" s="19" t="s">
        <v>47</v>
      </c>
      <c r="BI85" s="24"/>
      <c r="BJ85" s="24"/>
      <c r="BK85" s="24"/>
      <c r="BL85" s="24"/>
      <c r="BM85" s="23">
        <f>AVERAGE(BI84:BM84)</f>
        <v>40647.68</v>
      </c>
      <c r="BN85" s="23"/>
      <c r="BO85" s="23"/>
      <c r="BP85" s="23"/>
      <c r="BQ85" s="23"/>
      <c r="BR85" s="23">
        <f>AVERAGE(BI84:BR84)</f>
        <v>107739.12924160001</v>
      </c>
    </row>
    <row r="86" spans="2:70" ht="14.25" x14ac:dyDescent="0.45">
      <c r="B86" s="185"/>
      <c r="C86" s="185"/>
      <c r="D86" s="19" t="s">
        <v>46</v>
      </c>
      <c r="E86" s="24">
        <f>E84</f>
        <v>24000</v>
      </c>
      <c r="F86" s="24">
        <f t="shared" ref="F86:N86" si="225">E86+F84</f>
        <v>53600</v>
      </c>
      <c r="G86" s="24">
        <f>F86+G84</f>
        <v>91040</v>
      </c>
      <c r="H86" s="24">
        <f t="shared" si="225"/>
        <v>139456</v>
      </c>
      <c r="I86" s="24">
        <f t="shared" si="225"/>
        <v>203238.39999999999</v>
      </c>
      <c r="J86" s="24">
        <f>I86+J84</f>
        <v>288533.76000000001</v>
      </c>
      <c r="K86" s="24">
        <f t="shared" si="225"/>
        <v>403947.26400000002</v>
      </c>
      <c r="L86" s="24">
        <f t="shared" si="225"/>
        <v>561526.16960000002</v>
      </c>
      <c r="M86" s="24">
        <f t="shared" si="225"/>
        <v>778136.63743999996</v>
      </c>
      <c r="N86" s="24">
        <f t="shared" si="225"/>
        <v>1077391.292416</v>
      </c>
      <c r="P86" s="185"/>
      <c r="Q86" s="185"/>
      <c r="R86" s="19" t="s">
        <v>46</v>
      </c>
      <c r="S86" s="24">
        <f>S84</f>
        <v>24000</v>
      </c>
      <c r="T86" s="24">
        <f t="shared" ref="T86:AB86" si="226">S86+T84</f>
        <v>53600</v>
      </c>
      <c r="U86" s="24">
        <f>T86+U84</f>
        <v>91040</v>
      </c>
      <c r="V86" s="24">
        <f t="shared" si="226"/>
        <v>139456</v>
      </c>
      <c r="W86" s="24">
        <f t="shared" si="226"/>
        <v>203238.39999999999</v>
      </c>
      <c r="X86" s="24">
        <f>W86+X84</f>
        <v>288533.76000000001</v>
      </c>
      <c r="Y86" s="24">
        <f t="shared" si="226"/>
        <v>403947.26400000002</v>
      </c>
      <c r="Z86" s="24">
        <f t="shared" si="226"/>
        <v>561526.16960000002</v>
      </c>
      <c r="AA86" s="24">
        <f t="shared" si="226"/>
        <v>778136.63743999996</v>
      </c>
      <c r="AB86" s="24">
        <f t="shared" si="226"/>
        <v>1077391.292416</v>
      </c>
      <c r="AD86" s="185"/>
      <c r="AE86" s="185"/>
      <c r="AF86" s="19" t="s">
        <v>46</v>
      </c>
      <c r="AG86" s="24">
        <f>AG84</f>
        <v>24000</v>
      </c>
      <c r="AH86" s="24">
        <f t="shared" ref="AH86:AP86" si="227">AG86+AH84</f>
        <v>53600</v>
      </c>
      <c r="AI86" s="24">
        <f>AH86+AI84</f>
        <v>91040</v>
      </c>
      <c r="AJ86" s="24">
        <f t="shared" si="227"/>
        <v>139456</v>
      </c>
      <c r="AK86" s="24">
        <f t="shared" si="227"/>
        <v>203238.39999999999</v>
      </c>
      <c r="AL86" s="24">
        <f>AK86+AL84</f>
        <v>288533.76000000001</v>
      </c>
      <c r="AM86" s="24">
        <f t="shared" si="227"/>
        <v>403947.26400000002</v>
      </c>
      <c r="AN86" s="24">
        <f t="shared" si="227"/>
        <v>561526.16960000002</v>
      </c>
      <c r="AO86" s="24">
        <f t="shared" si="227"/>
        <v>778136.63743999996</v>
      </c>
      <c r="AP86" s="24">
        <f t="shared" si="227"/>
        <v>1077391.292416</v>
      </c>
      <c r="AR86" s="185"/>
      <c r="AS86" s="185"/>
      <c r="AT86" s="19" t="s">
        <v>46</v>
      </c>
      <c r="AU86" s="24">
        <f>AU84</f>
        <v>24000</v>
      </c>
      <c r="AV86" s="24">
        <f t="shared" ref="AV86:BD86" si="228">AU86+AV84</f>
        <v>53600</v>
      </c>
      <c r="AW86" s="24">
        <f>AV86+AW84</f>
        <v>91040</v>
      </c>
      <c r="AX86" s="24">
        <f t="shared" si="228"/>
        <v>139456</v>
      </c>
      <c r="AY86" s="24">
        <f t="shared" si="228"/>
        <v>203238.39999999999</v>
      </c>
      <c r="AZ86" s="24">
        <f>AY86+AZ84</f>
        <v>288533.76000000001</v>
      </c>
      <c r="BA86" s="24">
        <f t="shared" si="228"/>
        <v>403947.26400000002</v>
      </c>
      <c r="BB86" s="24">
        <f t="shared" si="228"/>
        <v>561526.16960000002</v>
      </c>
      <c r="BC86" s="24">
        <f t="shared" si="228"/>
        <v>778136.63743999996</v>
      </c>
      <c r="BD86" s="24">
        <f t="shared" si="228"/>
        <v>1077391.292416</v>
      </c>
      <c r="BF86" s="185"/>
      <c r="BG86" s="185"/>
      <c r="BH86" s="19" t="s">
        <v>46</v>
      </c>
      <c r="BI86" s="24">
        <f>BI84</f>
        <v>24000</v>
      </c>
      <c r="BJ86" s="24">
        <f t="shared" ref="BJ86:BR86" si="229">BI86+BJ84</f>
        <v>53600</v>
      </c>
      <c r="BK86" s="24">
        <f>BJ86+BK84</f>
        <v>91040</v>
      </c>
      <c r="BL86" s="24">
        <f t="shared" si="229"/>
        <v>139456</v>
      </c>
      <c r="BM86" s="24">
        <f t="shared" si="229"/>
        <v>203238.39999999999</v>
      </c>
      <c r="BN86" s="24">
        <f>BM86+BN84</f>
        <v>288533.76000000001</v>
      </c>
      <c r="BO86" s="24">
        <f t="shared" si="229"/>
        <v>403947.26400000002</v>
      </c>
      <c r="BP86" s="24">
        <f t="shared" si="229"/>
        <v>561526.16960000002</v>
      </c>
      <c r="BQ86" s="24">
        <f t="shared" si="229"/>
        <v>778136.63743999996</v>
      </c>
      <c r="BR86" s="24">
        <f t="shared" si="229"/>
        <v>1077391.292416</v>
      </c>
    </row>
    <row r="87" spans="2:70" ht="14.25" x14ac:dyDescent="0.45">
      <c r="B87" s="185"/>
      <c r="C87" s="184" t="s">
        <v>35</v>
      </c>
      <c r="D87" s="15" t="s">
        <v>43</v>
      </c>
      <c r="E87" s="16">
        <f>E79*E$14/$E$4</f>
        <v>2.4E-2</v>
      </c>
      <c r="F87" s="16">
        <f>F79*F$14/$E$4-E87</f>
        <v>3.9200000000000006E-2</v>
      </c>
      <c r="G87" s="16">
        <f>G79*G$14/$E$4-F87-E87</f>
        <v>6.2719999999999998E-2</v>
      </c>
      <c r="H87" s="16">
        <f>H79*H$14/$E$4-G87-F87-E87</f>
        <v>9.8783999999999983E-2</v>
      </c>
      <c r="I87" s="16">
        <f>I79*I$14/$E$4-H87-G87-F87-E87</f>
        <v>0.153664</v>
      </c>
      <c r="J87" s="16">
        <f>J79*J$14/$E$4-I87-H87-G87-F87-E87</f>
        <v>0.23664255999999986</v>
      </c>
      <c r="K87" s="16">
        <f>K79*K$14/$E$4-J87-I87-H87-G87-F87-E87</f>
        <v>0.36141772800000016</v>
      </c>
      <c r="L87" s="16">
        <f>L79*L$14/$E$4-K87-J87-I87-H87-G87-F87-E87</f>
        <v>0.54815022079999987</v>
      </c>
      <c r="M87" s="16">
        <f>M79*M$14/$E$4-L87-K87-J87-I87-H87-G87-F87-E87</f>
        <v>0.82644187135999969</v>
      </c>
      <c r="N87" s="16">
        <f>N79*N$14/$E$4-M87-L87-K87-J87-I87-H87-G87-F87-E87</f>
        <v>1.2396628070400004</v>
      </c>
      <c r="P87" s="185"/>
      <c r="Q87" s="184" t="s">
        <v>35</v>
      </c>
      <c r="R87" s="15" t="s">
        <v>43</v>
      </c>
      <c r="S87" s="16">
        <f>S79*S$14/$E$4</f>
        <v>2.4E-2</v>
      </c>
      <c r="T87" s="16">
        <f>T79*T$14/$E$4-S87</f>
        <v>3.9200000000000006E-2</v>
      </c>
      <c r="U87" s="16">
        <f>U79*U$14/$E$4-T87-S87</f>
        <v>6.2719999999999998E-2</v>
      </c>
      <c r="V87" s="16">
        <f>V79*V$14/$E$4-U87-T87-S87</f>
        <v>9.8783999999999983E-2</v>
      </c>
      <c r="W87" s="16">
        <f>W79*W$14/$E$4-V87-U87-T87-S87</f>
        <v>0.153664</v>
      </c>
      <c r="X87" s="16">
        <f>X79*X$14/$E$4-W87-V87-U87-T87-S87</f>
        <v>0.23664255999999986</v>
      </c>
      <c r="Y87" s="16">
        <f>Y79*Y$14/$E$4-X87-W87-V87-U87-T87-S87</f>
        <v>0.36141772800000016</v>
      </c>
      <c r="Z87" s="16">
        <f>Z79*Z$14/$E$4-Y87-X87-W87-V87-U87-T87-S87</f>
        <v>0.54815022079999987</v>
      </c>
      <c r="AA87" s="16">
        <f>AA79*AA$14/$E$4-Z87-Y87-X87-W87-V87-U87-T87-S87</f>
        <v>0.82644187135999969</v>
      </c>
      <c r="AB87" s="16">
        <f>AB79*AB$14/$E$4-AA87-Z87-Y87-X87-W87-V87-U87-T87-S87</f>
        <v>1.2396628070400004</v>
      </c>
      <c r="AD87" s="185"/>
      <c r="AE87" s="184" t="s">
        <v>35</v>
      </c>
      <c r="AF87" s="15" t="s">
        <v>43</v>
      </c>
      <c r="AG87" s="16">
        <f>AG79*AG$14/$E$4</f>
        <v>2.4E-2</v>
      </c>
      <c r="AH87" s="16">
        <f>AH79*AH$14/$E$4-AG87</f>
        <v>3.9200000000000006E-2</v>
      </c>
      <c r="AI87" s="16">
        <f>AI79*AI$14/$E$4-AH87-AG87</f>
        <v>6.2719999999999998E-2</v>
      </c>
      <c r="AJ87" s="16">
        <f>AJ79*AJ$14/$E$4-AI87-AH87-AG87</f>
        <v>9.8783999999999983E-2</v>
      </c>
      <c r="AK87" s="16">
        <f>AK79*AK$14/$E$4-AJ87-AI87-AH87-AG87</f>
        <v>0.153664</v>
      </c>
      <c r="AL87" s="16">
        <f>AL79*AL$14/$E$4-AK87-AJ87-AI87-AH87-AG87</f>
        <v>0.23664255999999986</v>
      </c>
      <c r="AM87" s="16">
        <f>AM79*AM$14/$E$4-AL87-AK87-AJ87-AI87-AH87-AG87</f>
        <v>0.36141772800000016</v>
      </c>
      <c r="AN87" s="16">
        <f>AN79*AN$14/$E$4-AM87-AL87-AK87-AJ87-AI87-AH87-AG87</f>
        <v>0.54815022079999987</v>
      </c>
      <c r="AO87" s="16">
        <f>AO79*AO$14/$E$4-AN87-AM87-AL87-AK87-AJ87-AI87-AH87-AG87</f>
        <v>0.82644187135999969</v>
      </c>
      <c r="AP87" s="16">
        <f>AP79*AP$14/$E$4-AO87-AN87-AM87-AL87-AK87-AJ87-AI87-AH87-AG87</f>
        <v>1.2396628070400004</v>
      </c>
      <c r="AR87" s="185"/>
      <c r="AS87" s="184" t="s">
        <v>35</v>
      </c>
      <c r="AT87" s="15" t="s">
        <v>43</v>
      </c>
      <c r="AU87" s="16">
        <f>AU79*AU$14/$E$4</f>
        <v>2.4E-2</v>
      </c>
      <c r="AV87" s="16">
        <f>AV79*AV$14/$E$4-AU87</f>
        <v>3.9200000000000006E-2</v>
      </c>
      <c r="AW87" s="16">
        <f>AW79*AW$14/$E$4-AV87-AU87</f>
        <v>6.2719999999999998E-2</v>
      </c>
      <c r="AX87" s="16">
        <f>AX79*AX$14/$E$4-AW87-AV87-AU87</f>
        <v>9.8783999999999983E-2</v>
      </c>
      <c r="AY87" s="16">
        <f>AY79*AY$14/$E$4-AX87-AW87-AV87-AU87</f>
        <v>0.153664</v>
      </c>
      <c r="AZ87" s="16">
        <f>AZ79*AZ$14/$E$4-AY87-AX87-AW87-AV87-AU87</f>
        <v>0.23664255999999986</v>
      </c>
      <c r="BA87" s="16">
        <f>BA79*BA$14/$E$4-AZ87-AY87-AX87-AW87-AV87-AU87</f>
        <v>0.36141772800000016</v>
      </c>
      <c r="BB87" s="16">
        <f>BB79*BB$14/$E$4-BA87-AZ87-AY87-AX87-AW87-AV87-AU87</f>
        <v>0.54815022079999987</v>
      </c>
      <c r="BC87" s="16">
        <f>BC79*BC$14/$E$4-BB87-BA87-AZ87-AY87-AX87-AW87-AV87-AU87</f>
        <v>0.82644187135999969</v>
      </c>
      <c r="BD87" s="16">
        <f>BD79*BD$14/$E$4-BC87-BB87-BA87-AZ87-AY87-AX87-AW87-AV87-AU87</f>
        <v>1.2396628070400004</v>
      </c>
      <c r="BF87" s="185"/>
      <c r="BG87" s="184" t="s">
        <v>35</v>
      </c>
      <c r="BH87" s="15" t="s">
        <v>43</v>
      </c>
      <c r="BI87" s="16">
        <f>BI79*BI$14/$E$4</f>
        <v>2.4E-2</v>
      </c>
      <c r="BJ87" s="16">
        <f>BJ79*BJ$14/$E$4-BI87</f>
        <v>3.9200000000000006E-2</v>
      </c>
      <c r="BK87" s="16">
        <f>BK79*BK$14/$E$4-BJ87-BI87</f>
        <v>6.2719999999999998E-2</v>
      </c>
      <c r="BL87" s="16">
        <f>BL79*BL$14/$E$4-BK87-BJ87-BI87</f>
        <v>9.8783999999999983E-2</v>
      </c>
      <c r="BM87" s="16">
        <f>BM79*BM$14/$E$4-BL87-BK87-BJ87-BI87</f>
        <v>0.153664</v>
      </c>
      <c r="BN87" s="16">
        <f>BN79*BN$14/$E$4-BM87-BL87-BK87-BJ87-BI87</f>
        <v>0.23664255999999986</v>
      </c>
      <c r="BO87" s="16">
        <f>BO79*BO$14/$E$4-BN87-BM87-BL87-BK87-BJ87-BI87</f>
        <v>0.36141772800000016</v>
      </c>
      <c r="BP87" s="16">
        <f>BP79*BP$14/$E$4-BO87-BN87-BM87-BL87-BK87-BJ87-BI87</f>
        <v>0.54815022079999987</v>
      </c>
      <c r="BQ87" s="16">
        <f>BQ79*BQ$14/$E$4-BP87-BO87-BN87-BM87-BL87-BK87-BJ87-BI87</f>
        <v>0.82644187135999969</v>
      </c>
      <c r="BR87" s="16">
        <f>BR79*BR$14/$E$4-BQ87-BP87-BO87-BN87-BM87-BL87-BK87-BJ87-BI87</f>
        <v>1.2396628070400004</v>
      </c>
    </row>
    <row r="88" spans="2:70" ht="14.25" x14ac:dyDescent="0.45">
      <c r="B88" s="185"/>
      <c r="C88" s="186"/>
      <c r="D88" s="15" t="s">
        <v>44</v>
      </c>
      <c r="E88" s="17"/>
      <c r="F88" s="17"/>
      <c r="G88" s="17"/>
      <c r="H88" s="17"/>
      <c r="I88" s="17">
        <f>AVERAGE(E87:I87)</f>
        <v>7.5673599999999994E-2</v>
      </c>
      <c r="J88" s="17"/>
      <c r="K88" s="17"/>
      <c r="L88" s="17"/>
      <c r="M88" s="17"/>
      <c r="N88" s="17">
        <f>AVERAGE(E87:N87)</f>
        <v>0.35906831872</v>
      </c>
      <c r="P88" s="185"/>
      <c r="Q88" s="186"/>
      <c r="R88" s="15" t="s">
        <v>44</v>
      </c>
      <c r="S88" s="17"/>
      <c r="T88" s="17"/>
      <c r="U88" s="17"/>
      <c r="V88" s="17"/>
      <c r="W88" s="17">
        <f>AVERAGE(S87:W87)</f>
        <v>7.5673599999999994E-2</v>
      </c>
      <c r="X88" s="17"/>
      <c r="Y88" s="17"/>
      <c r="Z88" s="17"/>
      <c r="AA88" s="17"/>
      <c r="AB88" s="17">
        <f>AVERAGE(S87:AB87)</f>
        <v>0.35906831872</v>
      </c>
      <c r="AD88" s="185"/>
      <c r="AE88" s="186"/>
      <c r="AF88" s="15" t="s">
        <v>44</v>
      </c>
      <c r="AG88" s="17"/>
      <c r="AH88" s="17"/>
      <c r="AI88" s="17"/>
      <c r="AJ88" s="17"/>
      <c r="AK88" s="17">
        <f>AVERAGE(AG87:AK87)</f>
        <v>7.5673599999999994E-2</v>
      </c>
      <c r="AL88" s="17"/>
      <c r="AM88" s="17"/>
      <c r="AN88" s="17"/>
      <c r="AO88" s="17"/>
      <c r="AP88" s="17">
        <f>AVERAGE(AG87:AP87)</f>
        <v>0.35906831872</v>
      </c>
      <c r="AR88" s="185"/>
      <c r="AS88" s="186"/>
      <c r="AT88" s="15" t="s">
        <v>44</v>
      </c>
      <c r="AU88" s="17"/>
      <c r="AV88" s="17"/>
      <c r="AW88" s="17"/>
      <c r="AX88" s="17"/>
      <c r="AY88" s="17">
        <f>AVERAGE(AU87:AY87)</f>
        <v>7.5673599999999994E-2</v>
      </c>
      <c r="AZ88" s="17"/>
      <c r="BA88" s="17"/>
      <c r="BB88" s="17"/>
      <c r="BC88" s="17"/>
      <c r="BD88" s="17">
        <f>AVERAGE(AU87:BD87)</f>
        <v>0.35906831872</v>
      </c>
      <c r="BF88" s="185"/>
      <c r="BG88" s="186"/>
      <c r="BH88" s="15" t="s">
        <v>44</v>
      </c>
      <c r="BI88" s="17"/>
      <c r="BJ88" s="17"/>
      <c r="BK88" s="17"/>
      <c r="BL88" s="17"/>
      <c r="BM88" s="17">
        <f>AVERAGE(BI87:BM87)</f>
        <v>7.5673599999999994E-2</v>
      </c>
      <c r="BN88" s="17"/>
      <c r="BO88" s="17"/>
      <c r="BP88" s="17"/>
      <c r="BQ88" s="17"/>
      <c r="BR88" s="17">
        <f>AVERAGE(BI87:BR87)</f>
        <v>0.35906831872</v>
      </c>
    </row>
    <row r="89" spans="2:70" ht="14.25" x14ac:dyDescent="0.45">
      <c r="B89" s="185"/>
      <c r="C89" s="185"/>
      <c r="D89" s="19" t="s">
        <v>45</v>
      </c>
      <c r="E89" s="23">
        <f>E91</f>
        <v>24000</v>
      </c>
      <c r="F89" s="23">
        <f>F91-E91</f>
        <v>39199.999999999993</v>
      </c>
      <c r="G89" s="23">
        <f>G91-F91</f>
        <v>62719.999999999993</v>
      </c>
      <c r="H89" s="23">
        <f>H91-G91</f>
        <v>98783.999999999985</v>
      </c>
      <c r="I89" s="23">
        <f>I91-H91</f>
        <v>153664.00000000003</v>
      </c>
      <c r="J89" s="23">
        <f>J91-I91</f>
        <v>236642.55999999994</v>
      </c>
      <c r="K89" s="23">
        <f t="shared" ref="K89:N89" si="230">K91-J91</f>
        <v>361417.728</v>
      </c>
      <c r="L89" s="23">
        <f t="shared" si="230"/>
        <v>548150.22079999978</v>
      </c>
      <c r="M89" s="23">
        <f t="shared" si="230"/>
        <v>826441.87135999999</v>
      </c>
      <c r="N89" s="23">
        <f t="shared" si="230"/>
        <v>1239662.8070400003</v>
      </c>
      <c r="P89" s="185"/>
      <c r="Q89" s="185"/>
      <c r="R89" s="19" t="s">
        <v>45</v>
      </c>
      <c r="S89" s="23">
        <f>S91</f>
        <v>24000</v>
      </c>
      <c r="T89" s="23">
        <f>T91-S91</f>
        <v>39199.999999999993</v>
      </c>
      <c r="U89" s="23">
        <f>U91-T91</f>
        <v>62719.999999999993</v>
      </c>
      <c r="V89" s="23">
        <f>V91-U91</f>
        <v>98783.999999999985</v>
      </c>
      <c r="W89" s="23">
        <f>W91-V91</f>
        <v>153664.00000000003</v>
      </c>
      <c r="X89" s="23">
        <f>X91-W91</f>
        <v>236642.55999999994</v>
      </c>
      <c r="Y89" s="23">
        <f t="shared" ref="Y89:AB89" si="231">Y91-X91</f>
        <v>361417.728</v>
      </c>
      <c r="Z89" s="23">
        <f t="shared" si="231"/>
        <v>548150.22079999978</v>
      </c>
      <c r="AA89" s="23">
        <f t="shared" si="231"/>
        <v>826441.87135999999</v>
      </c>
      <c r="AB89" s="23">
        <f t="shared" si="231"/>
        <v>1239662.8070400003</v>
      </c>
      <c r="AD89" s="185"/>
      <c r="AE89" s="185"/>
      <c r="AF89" s="19" t="s">
        <v>45</v>
      </c>
      <c r="AG89" s="23">
        <f>AG91</f>
        <v>24000</v>
      </c>
      <c r="AH89" s="23">
        <f>AH91-AG91</f>
        <v>39199.999999999993</v>
      </c>
      <c r="AI89" s="23">
        <f>AI91-AH91</f>
        <v>62719.999999999993</v>
      </c>
      <c r="AJ89" s="23">
        <f>AJ91-AI91</f>
        <v>98783.999999999985</v>
      </c>
      <c r="AK89" s="23">
        <f>AK91-AJ91</f>
        <v>153664.00000000003</v>
      </c>
      <c r="AL89" s="23">
        <f>AL91-AK91</f>
        <v>236642.55999999994</v>
      </c>
      <c r="AM89" s="23">
        <f t="shared" ref="AM89:AP89" si="232">AM91-AL91</f>
        <v>361417.728</v>
      </c>
      <c r="AN89" s="23">
        <f t="shared" si="232"/>
        <v>548150.22079999978</v>
      </c>
      <c r="AO89" s="23">
        <f t="shared" si="232"/>
        <v>826441.87135999999</v>
      </c>
      <c r="AP89" s="23">
        <f t="shared" si="232"/>
        <v>1239662.8070400003</v>
      </c>
      <c r="AR89" s="185"/>
      <c r="AS89" s="185"/>
      <c r="AT89" s="19" t="s">
        <v>45</v>
      </c>
      <c r="AU89" s="23">
        <f>AU91</f>
        <v>24000</v>
      </c>
      <c r="AV89" s="23">
        <f>AV91-AU91</f>
        <v>39199.999999999993</v>
      </c>
      <c r="AW89" s="23">
        <f>AW91-AV91</f>
        <v>62719.999999999993</v>
      </c>
      <c r="AX89" s="23">
        <f>AX91-AW91</f>
        <v>98783.999999999985</v>
      </c>
      <c r="AY89" s="23">
        <f>AY91-AX91</f>
        <v>153664.00000000003</v>
      </c>
      <c r="AZ89" s="23">
        <f>AZ91-AY91</f>
        <v>236642.55999999994</v>
      </c>
      <c r="BA89" s="23">
        <f t="shared" ref="BA89:BD89" si="233">BA91-AZ91</f>
        <v>361417.728</v>
      </c>
      <c r="BB89" s="23">
        <f t="shared" si="233"/>
        <v>548150.22079999978</v>
      </c>
      <c r="BC89" s="23">
        <f t="shared" si="233"/>
        <v>826441.87135999999</v>
      </c>
      <c r="BD89" s="23">
        <f t="shared" si="233"/>
        <v>1239662.8070400003</v>
      </c>
      <c r="BF89" s="185"/>
      <c r="BG89" s="185"/>
      <c r="BH89" s="19" t="s">
        <v>45</v>
      </c>
      <c r="BI89" s="23">
        <f>BI91</f>
        <v>24000</v>
      </c>
      <c r="BJ89" s="23">
        <f>BJ91-BI91</f>
        <v>39199.999999999993</v>
      </c>
      <c r="BK89" s="23">
        <f>BK91-BJ91</f>
        <v>62719.999999999993</v>
      </c>
      <c r="BL89" s="23">
        <f>BL91-BK91</f>
        <v>98783.999999999985</v>
      </c>
      <c r="BM89" s="23">
        <f>BM91-BL91</f>
        <v>153664.00000000003</v>
      </c>
      <c r="BN89" s="23">
        <f>BN91-BM91</f>
        <v>236642.55999999994</v>
      </c>
      <c r="BO89" s="23">
        <f t="shared" ref="BO89:BR89" si="234">BO91-BN91</f>
        <v>361417.728</v>
      </c>
      <c r="BP89" s="23">
        <f t="shared" si="234"/>
        <v>548150.22079999978</v>
      </c>
      <c r="BQ89" s="23">
        <f t="shared" si="234"/>
        <v>826441.87135999999</v>
      </c>
      <c r="BR89" s="23">
        <f t="shared" si="234"/>
        <v>1239662.8070400003</v>
      </c>
    </row>
    <row r="90" spans="2:70" ht="14.25" x14ac:dyDescent="0.45">
      <c r="B90" s="185"/>
      <c r="C90" s="185"/>
      <c r="D90" s="19" t="s">
        <v>47</v>
      </c>
      <c r="E90" s="23"/>
      <c r="F90" s="23"/>
      <c r="G90" s="23"/>
      <c r="H90" s="23"/>
      <c r="I90" s="23">
        <f>AVERAGE(E89:I89)</f>
        <v>75673.600000000006</v>
      </c>
      <c r="J90" s="23"/>
      <c r="K90" s="23"/>
      <c r="L90" s="23"/>
      <c r="M90" s="23"/>
      <c r="N90" s="23">
        <f>AVERAGE(E89:N89)</f>
        <v>359068.31871999998</v>
      </c>
      <c r="P90" s="185"/>
      <c r="Q90" s="185"/>
      <c r="R90" s="19" t="s">
        <v>47</v>
      </c>
      <c r="S90" s="23"/>
      <c r="T90" s="23"/>
      <c r="U90" s="23"/>
      <c r="V90" s="23"/>
      <c r="W90" s="23">
        <f>AVERAGE(S89:W89)</f>
        <v>75673.600000000006</v>
      </c>
      <c r="X90" s="23"/>
      <c r="Y90" s="23"/>
      <c r="Z90" s="23"/>
      <c r="AA90" s="23"/>
      <c r="AB90" s="23">
        <f>AVERAGE(S89:AB89)</f>
        <v>359068.31871999998</v>
      </c>
      <c r="AD90" s="185"/>
      <c r="AE90" s="185"/>
      <c r="AF90" s="19" t="s">
        <v>47</v>
      </c>
      <c r="AG90" s="23"/>
      <c r="AH90" s="23"/>
      <c r="AI90" s="23"/>
      <c r="AJ90" s="23"/>
      <c r="AK90" s="23">
        <f>AVERAGE(AG89:AK89)</f>
        <v>75673.600000000006</v>
      </c>
      <c r="AL90" s="23"/>
      <c r="AM90" s="23"/>
      <c r="AN90" s="23"/>
      <c r="AO90" s="23"/>
      <c r="AP90" s="23">
        <f>AVERAGE(AG89:AP89)</f>
        <v>359068.31871999998</v>
      </c>
      <c r="AR90" s="185"/>
      <c r="AS90" s="185"/>
      <c r="AT90" s="19" t="s">
        <v>47</v>
      </c>
      <c r="AU90" s="23"/>
      <c r="AV90" s="23"/>
      <c r="AW90" s="23"/>
      <c r="AX90" s="23"/>
      <c r="AY90" s="23">
        <f>AVERAGE(AU89:AY89)</f>
        <v>75673.600000000006</v>
      </c>
      <c r="AZ90" s="23"/>
      <c r="BA90" s="23"/>
      <c r="BB90" s="23"/>
      <c r="BC90" s="23"/>
      <c r="BD90" s="23">
        <f>AVERAGE(AU89:BD89)</f>
        <v>359068.31871999998</v>
      </c>
      <c r="BF90" s="185"/>
      <c r="BG90" s="185"/>
      <c r="BH90" s="19" t="s">
        <v>47</v>
      </c>
      <c r="BI90" s="23"/>
      <c r="BJ90" s="23"/>
      <c r="BK90" s="23"/>
      <c r="BL90" s="23"/>
      <c r="BM90" s="23">
        <f>AVERAGE(BI89:BM89)</f>
        <v>75673.600000000006</v>
      </c>
      <c r="BN90" s="23"/>
      <c r="BO90" s="23"/>
      <c r="BP90" s="23"/>
      <c r="BQ90" s="23"/>
      <c r="BR90" s="23">
        <f>AVERAGE(BI89:BR89)</f>
        <v>359068.31871999998</v>
      </c>
    </row>
    <row r="91" spans="2:70" ht="14.25" x14ac:dyDescent="0.45">
      <c r="B91" s="185"/>
      <c r="C91" s="185"/>
      <c r="D91" s="19" t="s">
        <v>46</v>
      </c>
      <c r="E91" s="24">
        <f t="shared" ref="E91:N91" si="235">E81*E$14</f>
        <v>24000</v>
      </c>
      <c r="F91" s="24">
        <f t="shared" si="235"/>
        <v>63199.999999999993</v>
      </c>
      <c r="G91" s="24">
        <f>G81*G$14</f>
        <v>125919.99999999999</v>
      </c>
      <c r="H91" s="24">
        <f>H81*H$14</f>
        <v>224703.99999999997</v>
      </c>
      <c r="I91" s="24">
        <f>I81*I$14</f>
        <v>378368</v>
      </c>
      <c r="J91" s="24">
        <f t="shared" si="235"/>
        <v>615010.55999999994</v>
      </c>
      <c r="K91" s="24">
        <f t="shared" si="235"/>
        <v>976428.28799999994</v>
      </c>
      <c r="L91" s="24">
        <f t="shared" si="235"/>
        <v>1524578.5087999997</v>
      </c>
      <c r="M91" s="24">
        <f t="shared" si="235"/>
        <v>2351020.3801599997</v>
      </c>
      <c r="N91" s="24">
        <f t="shared" si="235"/>
        <v>3590683.1872</v>
      </c>
      <c r="P91" s="185"/>
      <c r="Q91" s="185"/>
      <c r="R91" s="19" t="s">
        <v>46</v>
      </c>
      <c r="S91" s="24">
        <f t="shared" ref="S91:AB91" si="236">S81*S$14</f>
        <v>24000</v>
      </c>
      <c r="T91" s="24">
        <f t="shared" si="236"/>
        <v>63199.999999999993</v>
      </c>
      <c r="U91" s="24">
        <f>U81*U$14</f>
        <v>125919.99999999999</v>
      </c>
      <c r="V91" s="24">
        <f>V81*V$14</f>
        <v>224703.99999999997</v>
      </c>
      <c r="W91" s="24">
        <f>W81*W$14</f>
        <v>378368</v>
      </c>
      <c r="X91" s="24">
        <f t="shared" si="236"/>
        <v>615010.55999999994</v>
      </c>
      <c r="Y91" s="24">
        <f t="shared" si="236"/>
        <v>976428.28799999994</v>
      </c>
      <c r="Z91" s="24">
        <f t="shared" si="236"/>
        <v>1524578.5087999997</v>
      </c>
      <c r="AA91" s="24">
        <f t="shared" si="236"/>
        <v>2351020.3801599997</v>
      </c>
      <c r="AB91" s="24">
        <f t="shared" si="236"/>
        <v>3590683.1872</v>
      </c>
      <c r="AD91" s="185"/>
      <c r="AE91" s="185"/>
      <c r="AF91" s="19" t="s">
        <v>46</v>
      </c>
      <c r="AG91" s="24">
        <f t="shared" ref="AG91:AP91" si="237">AG81*AG$14</f>
        <v>24000</v>
      </c>
      <c r="AH91" s="24">
        <f t="shared" si="237"/>
        <v>63199.999999999993</v>
      </c>
      <c r="AI91" s="24">
        <f>AI81*AI$14</f>
        <v>125919.99999999999</v>
      </c>
      <c r="AJ91" s="24">
        <f>AJ81*AJ$14</f>
        <v>224703.99999999997</v>
      </c>
      <c r="AK91" s="24">
        <f>AK81*AK$14</f>
        <v>378368</v>
      </c>
      <c r="AL91" s="24">
        <f t="shared" si="237"/>
        <v>615010.55999999994</v>
      </c>
      <c r="AM91" s="24">
        <f t="shared" si="237"/>
        <v>976428.28799999994</v>
      </c>
      <c r="AN91" s="24">
        <f t="shared" si="237"/>
        <v>1524578.5087999997</v>
      </c>
      <c r="AO91" s="24">
        <f t="shared" si="237"/>
        <v>2351020.3801599997</v>
      </c>
      <c r="AP91" s="24">
        <f t="shared" si="237"/>
        <v>3590683.1872</v>
      </c>
      <c r="AR91" s="185"/>
      <c r="AS91" s="185"/>
      <c r="AT91" s="19" t="s">
        <v>46</v>
      </c>
      <c r="AU91" s="24">
        <f t="shared" ref="AU91:BD91" si="238">AU81*AU$14</f>
        <v>24000</v>
      </c>
      <c r="AV91" s="24">
        <f t="shared" si="238"/>
        <v>63199.999999999993</v>
      </c>
      <c r="AW91" s="24">
        <f>AW81*AW$14</f>
        <v>125919.99999999999</v>
      </c>
      <c r="AX91" s="24">
        <f>AX81*AX$14</f>
        <v>224703.99999999997</v>
      </c>
      <c r="AY91" s="24">
        <f>AY81*AY$14</f>
        <v>378368</v>
      </c>
      <c r="AZ91" s="24">
        <f t="shared" si="238"/>
        <v>615010.55999999994</v>
      </c>
      <c r="BA91" s="24">
        <f t="shared" si="238"/>
        <v>976428.28799999994</v>
      </c>
      <c r="BB91" s="24">
        <f t="shared" si="238"/>
        <v>1524578.5087999997</v>
      </c>
      <c r="BC91" s="24">
        <f t="shared" si="238"/>
        <v>2351020.3801599997</v>
      </c>
      <c r="BD91" s="24">
        <f t="shared" si="238"/>
        <v>3590683.1872</v>
      </c>
      <c r="BF91" s="185"/>
      <c r="BG91" s="185"/>
      <c r="BH91" s="19" t="s">
        <v>46</v>
      </c>
      <c r="BI91" s="24">
        <f t="shared" ref="BI91:BR91" si="239">BI81*BI$14</f>
        <v>24000</v>
      </c>
      <c r="BJ91" s="24">
        <f t="shared" si="239"/>
        <v>63199.999999999993</v>
      </c>
      <c r="BK91" s="24">
        <f>BK81*BK$14</f>
        <v>125919.99999999999</v>
      </c>
      <c r="BL91" s="24">
        <f>BL81*BL$14</f>
        <v>224703.99999999997</v>
      </c>
      <c r="BM91" s="24">
        <f>BM81*BM$14</f>
        <v>378368</v>
      </c>
      <c r="BN91" s="24">
        <f t="shared" si="239"/>
        <v>615010.55999999994</v>
      </c>
      <c r="BO91" s="24">
        <f t="shared" si="239"/>
        <v>976428.28799999994</v>
      </c>
      <c r="BP91" s="24">
        <f t="shared" si="239"/>
        <v>1524578.5087999997</v>
      </c>
      <c r="BQ91" s="24">
        <f t="shared" si="239"/>
        <v>2351020.3801599997</v>
      </c>
      <c r="BR91" s="24">
        <f t="shared" si="239"/>
        <v>3590683.1872</v>
      </c>
    </row>
    <row r="92" spans="2:70" ht="14.25" x14ac:dyDescent="0.45">
      <c r="B92" s="185" t="s">
        <v>18</v>
      </c>
      <c r="C92" s="186" t="s">
        <v>32</v>
      </c>
      <c r="D92" s="15" t="s">
        <v>43</v>
      </c>
      <c r="E92" s="16">
        <f>E64+E77-E32-E48</f>
        <v>0.17071428571428568</v>
      </c>
      <c r="F92" s="16">
        <f t="shared" ref="F92:N92" si="240">F64+F77-F32-F48</f>
        <v>0.12479591836734695</v>
      </c>
      <c r="G92" s="16">
        <f t="shared" si="240"/>
        <v>9.1997084548104985E-2</v>
      </c>
      <c r="H92" s="16">
        <f t="shared" si="240"/>
        <v>6.8569346105789214E-2</v>
      </c>
      <c r="I92" s="16">
        <f t="shared" si="240"/>
        <v>5.1835247218420907E-2</v>
      </c>
      <c r="J92" s="16">
        <f t="shared" si="240"/>
        <v>3.9882319441729208E-2</v>
      </c>
      <c r="K92" s="16">
        <f t="shared" si="240"/>
        <v>3.1344513886949456E-2</v>
      </c>
      <c r="L92" s="16">
        <f t="shared" si="240"/>
        <v>2.5246081347821071E-2</v>
      </c>
      <c r="M92" s="16">
        <f t="shared" si="240"/>
        <v>2.0890058105586418E-2</v>
      </c>
      <c r="N92" s="16">
        <f t="shared" si="240"/>
        <v>1.7778612932561711E-2</v>
      </c>
      <c r="P92" s="185" t="s">
        <v>18</v>
      </c>
      <c r="Q92" s="186" t="s">
        <v>32</v>
      </c>
      <c r="R92" s="15" t="s">
        <v>43</v>
      </c>
      <c r="S92" s="16">
        <f>S64+S77-S32-S48</f>
        <v>0.18857142857142853</v>
      </c>
      <c r="T92" s="16">
        <f t="shared" ref="T92:AB92" si="241">T64+T77-T32-T48</f>
        <v>0.1375510204081633</v>
      </c>
      <c r="U92" s="16">
        <f t="shared" si="241"/>
        <v>0.10110787172011665</v>
      </c>
      <c r="V92" s="16">
        <f t="shared" si="241"/>
        <v>7.5077051228654684E-2</v>
      </c>
      <c r="W92" s="16">
        <f t="shared" si="241"/>
        <v>5.6483608020467674E-2</v>
      </c>
      <c r="X92" s="16">
        <f t="shared" si="241"/>
        <v>4.3202577157476899E-2</v>
      </c>
      <c r="Y92" s="16">
        <f t="shared" si="241"/>
        <v>3.371612654105495E-2</v>
      </c>
      <c r="Z92" s="16">
        <f t="shared" si="241"/>
        <v>2.6940090386467851E-2</v>
      </c>
      <c r="AA92" s="16">
        <f t="shared" si="241"/>
        <v>2.2100064561762688E-2</v>
      </c>
      <c r="AB92" s="16">
        <f t="shared" si="241"/>
        <v>1.8642903258401906E-2</v>
      </c>
      <c r="AD92" s="185" t="s">
        <v>18</v>
      </c>
      <c r="AE92" s="186" t="s">
        <v>32</v>
      </c>
      <c r="AF92" s="15" t="s">
        <v>43</v>
      </c>
      <c r="AG92" s="16">
        <f>AG64+AG77-AG32-AG48</f>
        <v>0.20642857142857141</v>
      </c>
      <c r="AH92" s="16">
        <f t="shared" ref="AH92:AP92" si="242">AH64+AH77-AH32-AH48</f>
        <v>0.15030612244897962</v>
      </c>
      <c r="AI92" s="16">
        <f t="shared" si="242"/>
        <v>0.1102186588921283</v>
      </c>
      <c r="AJ92" s="16">
        <f t="shared" si="242"/>
        <v>8.1584756351520155E-2</v>
      </c>
      <c r="AK92" s="16">
        <f t="shared" si="242"/>
        <v>6.113196882251444E-2</v>
      </c>
      <c r="AL92" s="16">
        <f t="shared" si="242"/>
        <v>4.6522834873224589E-2</v>
      </c>
      <c r="AM92" s="16">
        <f t="shared" si="242"/>
        <v>3.6087739195160444E-2</v>
      </c>
      <c r="AN92" s="16">
        <f t="shared" si="242"/>
        <v>2.8634099425114631E-2</v>
      </c>
      <c r="AO92" s="16">
        <f t="shared" si="242"/>
        <v>2.3310071017938961E-2</v>
      </c>
      <c r="AP92" s="16">
        <f t="shared" si="242"/>
        <v>1.9507193584242098E-2</v>
      </c>
      <c r="AR92" s="185" t="s">
        <v>18</v>
      </c>
      <c r="AS92" s="186" t="s">
        <v>32</v>
      </c>
      <c r="AT92" s="15" t="s">
        <v>43</v>
      </c>
      <c r="AU92" s="16">
        <f>AU64+AU77-AU32-AU48</f>
        <v>0.22428571428571425</v>
      </c>
      <c r="AV92" s="16">
        <f t="shared" ref="AV92:BD92" si="243">AV64+AV77-AV32-AV48</f>
        <v>0.16306122448979593</v>
      </c>
      <c r="AW92" s="16">
        <f t="shared" si="243"/>
        <v>0.11932944606413996</v>
      </c>
      <c r="AX92" s="16">
        <f t="shared" si="243"/>
        <v>8.8092461474385625E-2</v>
      </c>
      <c r="AY92" s="16">
        <f t="shared" si="243"/>
        <v>6.5780329624561207E-2</v>
      </c>
      <c r="AZ92" s="16">
        <f t="shared" si="243"/>
        <v>4.9843092588972279E-2</v>
      </c>
      <c r="BA92" s="16">
        <f t="shared" si="243"/>
        <v>3.8459351849265931E-2</v>
      </c>
      <c r="BB92" s="16">
        <f t="shared" si="243"/>
        <v>3.0328108463761411E-2</v>
      </c>
      <c r="BC92" s="16">
        <f t="shared" si="243"/>
        <v>2.4520077474115231E-2</v>
      </c>
      <c r="BD92" s="16">
        <f t="shared" si="243"/>
        <v>2.0371483910082294E-2</v>
      </c>
      <c r="BF92" s="185" t="s">
        <v>18</v>
      </c>
      <c r="BG92" s="186" t="s">
        <v>32</v>
      </c>
      <c r="BH92" s="15" t="s">
        <v>43</v>
      </c>
      <c r="BI92" s="16">
        <f>BI64+BI77-BI32-BI48</f>
        <v>0.24214285714285713</v>
      </c>
      <c r="BJ92" s="16">
        <f t="shared" ref="BJ92:BR92" si="244">BJ64+BJ77-BJ32-BJ48</f>
        <v>0.17581632653061227</v>
      </c>
      <c r="BK92" s="16">
        <f t="shared" si="244"/>
        <v>0.12844023323615161</v>
      </c>
      <c r="BL92" s="16">
        <f t="shared" si="244"/>
        <v>9.4600166597251095E-2</v>
      </c>
      <c r="BM92" s="16">
        <f t="shared" si="244"/>
        <v>7.0428690426607973E-2</v>
      </c>
      <c r="BN92" s="16">
        <f t="shared" si="244"/>
        <v>5.316335030471997E-2</v>
      </c>
      <c r="BO92" s="16">
        <f t="shared" si="244"/>
        <v>4.0830964503371425E-2</v>
      </c>
      <c r="BP92" s="16">
        <f t="shared" si="244"/>
        <v>3.2022117502408194E-2</v>
      </c>
      <c r="BQ92" s="16">
        <f t="shared" si="244"/>
        <v>2.5730083930291504E-2</v>
      </c>
      <c r="BR92" s="16">
        <f t="shared" si="244"/>
        <v>2.1235774235922489E-2</v>
      </c>
    </row>
    <row r="93" spans="2:70" ht="14.25" x14ac:dyDescent="0.45">
      <c r="B93" s="185"/>
      <c r="C93" s="186"/>
      <c r="D93" s="15" t="s">
        <v>44</v>
      </c>
      <c r="E93" s="16"/>
      <c r="F93" s="16"/>
      <c r="G93" s="16"/>
      <c r="H93" s="16"/>
      <c r="I93" s="38">
        <f>AVERAGE(E92:I92)</f>
        <v>0.10158237639078956</v>
      </c>
      <c r="J93" s="16"/>
      <c r="K93" s="16"/>
      <c r="L93" s="16"/>
      <c r="M93" s="16"/>
      <c r="N93" s="17">
        <f>AVERAGE(E92:N92)</f>
        <v>6.4305346766859547E-2</v>
      </c>
      <c r="P93" s="185"/>
      <c r="Q93" s="186"/>
      <c r="R93" s="15" t="s">
        <v>44</v>
      </c>
      <c r="S93" s="16"/>
      <c r="T93" s="16"/>
      <c r="U93" s="16"/>
      <c r="V93" s="16"/>
      <c r="W93" s="38">
        <f>AVERAGE(S92:W92)</f>
        <v>0.11175819598976618</v>
      </c>
      <c r="X93" s="16"/>
      <c r="Y93" s="16"/>
      <c r="Z93" s="16"/>
      <c r="AA93" s="16"/>
      <c r="AB93" s="17">
        <f>AVERAGE(S92:AB92)</f>
        <v>7.0339274185399508E-2</v>
      </c>
      <c r="AD93" s="185"/>
      <c r="AE93" s="186"/>
      <c r="AF93" s="15" t="s">
        <v>44</v>
      </c>
      <c r="AG93" s="16"/>
      <c r="AH93" s="16"/>
      <c r="AI93" s="16"/>
      <c r="AJ93" s="16"/>
      <c r="AK93" s="38">
        <f>AVERAGE(AG92:AK92)</f>
        <v>0.1219340155887428</v>
      </c>
      <c r="AL93" s="16"/>
      <c r="AM93" s="16"/>
      <c r="AN93" s="16"/>
      <c r="AO93" s="16"/>
      <c r="AP93" s="17">
        <f>AVERAGE(AG92:AP92)</f>
        <v>7.637320160393947E-2</v>
      </c>
      <c r="AR93" s="185"/>
      <c r="AS93" s="186"/>
      <c r="AT93" s="15" t="s">
        <v>44</v>
      </c>
      <c r="AU93" s="16"/>
      <c r="AV93" s="16"/>
      <c r="AW93" s="16"/>
      <c r="AX93" s="16"/>
      <c r="AY93" s="38">
        <f>AVERAGE(AU92:AY92)</f>
        <v>0.1321098351877194</v>
      </c>
      <c r="AZ93" s="16"/>
      <c r="BA93" s="16"/>
      <c r="BB93" s="16"/>
      <c r="BC93" s="16"/>
      <c r="BD93" s="17">
        <f>AVERAGE(AU92:BD92)</f>
        <v>8.2407129022479417E-2</v>
      </c>
      <c r="BF93" s="185"/>
      <c r="BG93" s="186"/>
      <c r="BH93" s="15" t="s">
        <v>44</v>
      </c>
      <c r="BI93" s="16"/>
      <c r="BJ93" s="16"/>
      <c r="BK93" s="16"/>
      <c r="BL93" s="16"/>
      <c r="BM93" s="38">
        <f>AVERAGE(BI92:BM92)</f>
        <v>0.14228565478669603</v>
      </c>
      <c r="BN93" s="16"/>
      <c r="BO93" s="16"/>
      <c r="BP93" s="16"/>
      <c r="BQ93" s="16"/>
      <c r="BR93" s="17">
        <f>AVERAGE(BI92:BR92)</f>
        <v>8.8441056441019378E-2</v>
      </c>
    </row>
    <row r="94" spans="2:70" ht="14.25" x14ac:dyDescent="0.45">
      <c r="B94" s="185"/>
      <c r="C94" s="186"/>
      <c r="D94" s="15" t="s">
        <v>42</v>
      </c>
      <c r="E94" s="16">
        <f>E66+E79-E34-E50</f>
        <v>0.17071428571428568</v>
      </c>
      <c r="F94" s="16">
        <f t="shared" ref="F94:N94" si="245">F66+F79-F34-F50</f>
        <v>0.2955102040816327</v>
      </c>
      <c r="G94" s="16">
        <f t="shared" si="245"/>
        <v>0.38750728862973766</v>
      </c>
      <c r="H94" s="16">
        <f t="shared" si="245"/>
        <v>0.45607663473552662</v>
      </c>
      <c r="I94" s="16">
        <f t="shared" si="245"/>
        <v>0.50791188195394765</v>
      </c>
      <c r="J94" s="16">
        <f t="shared" si="245"/>
        <v>0.54779420139567692</v>
      </c>
      <c r="K94" s="16">
        <f t="shared" si="245"/>
        <v>0.57913871528262661</v>
      </c>
      <c r="L94" s="16">
        <f t="shared" si="245"/>
        <v>0.60438479663044831</v>
      </c>
      <c r="M94" s="16">
        <f t="shared" si="245"/>
        <v>0.62527485473603328</v>
      </c>
      <c r="N94" s="16">
        <f t="shared" si="245"/>
        <v>0.64305346766859439</v>
      </c>
      <c r="P94" s="185"/>
      <c r="Q94" s="186"/>
      <c r="R94" s="15" t="s">
        <v>42</v>
      </c>
      <c r="S94" s="16">
        <f>S66+S79-S34-S50</f>
        <v>0.18857142857142856</v>
      </c>
      <c r="T94" s="16">
        <f t="shared" ref="T94:AB94" si="246">T66+T79-T34-T50</f>
        <v>0.32612244897959186</v>
      </c>
      <c r="U94" s="16">
        <f t="shared" si="246"/>
        <v>0.42723032069970851</v>
      </c>
      <c r="V94" s="16">
        <f t="shared" si="246"/>
        <v>0.50230737192836294</v>
      </c>
      <c r="W94" s="16">
        <f t="shared" si="246"/>
        <v>0.55879097994883076</v>
      </c>
      <c r="X94" s="16">
        <f t="shared" si="246"/>
        <v>0.60199355710630775</v>
      </c>
      <c r="Y94" s="16">
        <f t="shared" si="246"/>
        <v>0.6357096836473628</v>
      </c>
      <c r="Z94" s="16">
        <f t="shared" si="246"/>
        <v>0.6626497740338313</v>
      </c>
      <c r="AA94" s="16">
        <f t="shared" si="246"/>
        <v>0.68474983859559269</v>
      </c>
      <c r="AB94" s="16">
        <f t="shared" si="246"/>
        <v>0.70339274185399403</v>
      </c>
      <c r="AD94" s="185"/>
      <c r="AE94" s="186"/>
      <c r="AF94" s="15" t="s">
        <v>42</v>
      </c>
      <c r="AG94" s="16">
        <f>AG66+AG79-AG34-AG50</f>
        <v>0.20642857142857141</v>
      </c>
      <c r="AH94" s="16">
        <f t="shared" ref="AH94:AP94" si="247">AH66+AH79-AH34-AH50</f>
        <v>0.35673469387755102</v>
      </c>
      <c r="AI94" s="16">
        <f t="shared" si="247"/>
        <v>0.46695335276967925</v>
      </c>
      <c r="AJ94" s="16">
        <f t="shared" si="247"/>
        <v>0.54853810912119927</v>
      </c>
      <c r="AK94" s="16">
        <f t="shared" si="247"/>
        <v>0.60967007794371386</v>
      </c>
      <c r="AL94" s="16">
        <f t="shared" si="247"/>
        <v>0.65619291281693848</v>
      </c>
      <c r="AM94" s="16">
        <f t="shared" si="247"/>
        <v>0.6922806520120991</v>
      </c>
      <c r="AN94" s="16">
        <f t="shared" si="247"/>
        <v>0.72091475143721406</v>
      </c>
      <c r="AO94" s="16">
        <f t="shared" si="247"/>
        <v>0.74422482245515209</v>
      </c>
      <c r="AP94" s="16">
        <f t="shared" si="247"/>
        <v>0.76373201603939378</v>
      </c>
      <c r="AR94" s="185"/>
      <c r="AS94" s="186"/>
      <c r="AT94" s="15" t="s">
        <v>42</v>
      </c>
      <c r="AU94" s="16">
        <f>AU66+AU79-AU34-AU50</f>
        <v>0.22428571428571425</v>
      </c>
      <c r="AV94" s="16">
        <f t="shared" ref="AV94:BD94" si="248">AV66+AV79-AV34-AV50</f>
        <v>0.38734693877551024</v>
      </c>
      <c r="AW94" s="16">
        <f t="shared" si="248"/>
        <v>0.50667638483965005</v>
      </c>
      <c r="AX94" s="16">
        <f t="shared" si="248"/>
        <v>0.59476884631403559</v>
      </c>
      <c r="AY94" s="16">
        <f t="shared" si="248"/>
        <v>0.66054917593859686</v>
      </c>
      <c r="AZ94" s="16">
        <f t="shared" si="248"/>
        <v>0.7103922685275692</v>
      </c>
      <c r="BA94" s="16">
        <f t="shared" si="248"/>
        <v>0.74885162037683528</v>
      </c>
      <c r="BB94" s="16">
        <f t="shared" si="248"/>
        <v>0.77917972884059705</v>
      </c>
      <c r="BC94" s="16">
        <f t="shared" si="248"/>
        <v>0.8036998063147115</v>
      </c>
      <c r="BD94" s="16">
        <f t="shared" si="248"/>
        <v>0.82407129022479342</v>
      </c>
      <c r="BF94" s="185"/>
      <c r="BG94" s="186"/>
      <c r="BH94" s="15" t="s">
        <v>42</v>
      </c>
      <c r="BI94" s="16">
        <f>BI66+BI79-BI34-BI50</f>
        <v>0.24214285714285713</v>
      </c>
      <c r="BJ94" s="16">
        <f t="shared" ref="BJ94:BR94" si="249">BJ66+BJ79-BJ34-BJ50</f>
        <v>0.4179591836734694</v>
      </c>
      <c r="BK94" s="16">
        <f t="shared" si="249"/>
        <v>0.54639941690962091</v>
      </c>
      <c r="BL94" s="16">
        <f t="shared" si="249"/>
        <v>0.64099958350687203</v>
      </c>
      <c r="BM94" s="16">
        <f t="shared" si="249"/>
        <v>0.71142827393347996</v>
      </c>
      <c r="BN94" s="16">
        <f t="shared" si="249"/>
        <v>0.76459162423820004</v>
      </c>
      <c r="BO94" s="16">
        <f t="shared" si="249"/>
        <v>0.80542258874157158</v>
      </c>
      <c r="BP94" s="16">
        <f t="shared" si="249"/>
        <v>0.83744470624398004</v>
      </c>
      <c r="BQ94" s="16">
        <f t="shared" si="249"/>
        <v>0.8631747901742709</v>
      </c>
      <c r="BR94" s="16">
        <f t="shared" si="249"/>
        <v>0.88441056441019306</v>
      </c>
    </row>
    <row r="95" spans="2:70" ht="14.25" x14ac:dyDescent="0.45">
      <c r="B95" s="185"/>
      <c r="C95" s="185"/>
      <c r="D95" s="19" t="s">
        <v>45</v>
      </c>
      <c r="E95" s="20">
        <f>10*E92</f>
        <v>1.7071428571428569</v>
      </c>
      <c r="F95" s="20">
        <f t="shared" ref="F95:N95" si="250">10*F92</f>
        <v>1.2479591836734696</v>
      </c>
      <c r="G95" s="20">
        <f t="shared" si="250"/>
        <v>0.91997084548104979</v>
      </c>
      <c r="H95" s="20">
        <f t="shared" si="250"/>
        <v>0.6856934610578922</v>
      </c>
      <c r="I95" s="20">
        <f t="shared" si="250"/>
        <v>0.5183524721842091</v>
      </c>
      <c r="J95" s="20">
        <f t="shared" si="250"/>
        <v>0.39882319441729208</v>
      </c>
      <c r="K95" s="20">
        <f t="shared" si="250"/>
        <v>0.31344513886949454</v>
      </c>
      <c r="L95" s="20">
        <f t="shared" si="250"/>
        <v>0.2524608134782107</v>
      </c>
      <c r="M95" s="20">
        <f t="shared" si="250"/>
        <v>0.20890058105586418</v>
      </c>
      <c r="N95" s="20">
        <f t="shared" si="250"/>
        <v>0.1777861293256171</v>
      </c>
      <c r="P95" s="185"/>
      <c r="Q95" s="185"/>
      <c r="R95" s="19" t="s">
        <v>45</v>
      </c>
      <c r="S95" s="20">
        <f>10*S92</f>
        <v>1.8857142857142852</v>
      </c>
      <c r="T95" s="20">
        <f t="shared" ref="T95:AB95" si="251">10*T92</f>
        <v>1.3755102040816332</v>
      </c>
      <c r="U95" s="20">
        <f t="shared" si="251"/>
        <v>1.0110787172011664</v>
      </c>
      <c r="V95" s="20">
        <f t="shared" si="251"/>
        <v>0.7507705122865469</v>
      </c>
      <c r="W95" s="20">
        <f t="shared" si="251"/>
        <v>0.56483608020467679</v>
      </c>
      <c r="X95" s="20">
        <f t="shared" si="251"/>
        <v>0.43202577157476896</v>
      </c>
      <c r="Y95" s="20">
        <f t="shared" si="251"/>
        <v>0.33716126541054947</v>
      </c>
      <c r="Z95" s="20">
        <f t="shared" si="251"/>
        <v>0.26940090386467852</v>
      </c>
      <c r="AA95" s="20">
        <f t="shared" si="251"/>
        <v>0.22100064561762689</v>
      </c>
      <c r="AB95" s="20">
        <f t="shared" si="251"/>
        <v>0.18642903258401905</v>
      </c>
      <c r="AD95" s="185"/>
      <c r="AE95" s="185"/>
      <c r="AF95" s="19" t="s">
        <v>45</v>
      </c>
      <c r="AG95" s="20">
        <f>10*AG92</f>
        <v>2.0642857142857141</v>
      </c>
      <c r="AH95" s="20">
        <f t="shared" ref="AH95:AP95" si="252">10*AH92</f>
        <v>1.5030612244897963</v>
      </c>
      <c r="AI95" s="20">
        <f t="shared" si="252"/>
        <v>1.102186588921283</v>
      </c>
      <c r="AJ95" s="20">
        <f t="shared" si="252"/>
        <v>0.8158475635152016</v>
      </c>
      <c r="AK95" s="20">
        <f t="shared" si="252"/>
        <v>0.61131968822514438</v>
      </c>
      <c r="AL95" s="20">
        <f t="shared" si="252"/>
        <v>0.46522834873224589</v>
      </c>
      <c r="AM95" s="20">
        <f t="shared" si="252"/>
        <v>0.36087739195160445</v>
      </c>
      <c r="AN95" s="20">
        <f t="shared" si="252"/>
        <v>0.28634099425114629</v>
      </c>
      <c r="AO95" s="20">
        <f t="shared" si="252"/>
        <v>0.2331007101793896</v>
      </c>
      <c r="AP95" s="20">
        <f t="shared" si="252"/>
        <v>0.195071935842421</v>
      </c>
      <c r="AR95" s="185"/>
      <c r="AS95" s="185"/>
      <c r="AT95" s="19" t="s">
        <v>45</v>
      </c>
      <c r="AU95" s="20">
        <f>10*AU92</f>
        <v>2.2428571428571424</v>
      </c>
      <c r="AV95" s="20">
        <f t="shared" ref="AV95:BD95" si="253">10*AV92</f>
        <v>1.6306122448979594</v>
      </c>
      <c r="AW95" s="20">
        <f t="shared" si="253"/>
        <v>1.1932944606413995</v>
      </c>
      <c r="AX95" s="20">
        <f t="shared" si="253"/>
        <v>0.8809246147438563</v>
      </c>
      <c r="AY95" s="20">
        <f t="shared" si="253"/>
        <v>0.65780329624561207</v>
      </c>
      <c r="AZ95" s="20">
        <f t="shared" si="253"/>
        <v>0.49843092588972282</v>
      </c>
      <c r="BA95" s="20">
        <f t="shared" si="253"/>
        <v>0.38459351849265933</v>
      </c>
      <c r="BB95" s="20">
        <f t="shared" si="253"/>
        <v>0.30328108463761411</v>
      </c>
      <c r="BC95" s="20">
        <f t="shared" si="253"/>
        <v>0.24520077474115232</v>
      </c>
      <c r="BD95" s="20">
        <f t="shared" si="253"/>
        <v>0.20371483910082294</v>
      </c>
      <c r="BF95" s="185"/>
      <c r="BG95" s="185"/>
      <c r="BH95" s="19" t="s">
        <v>45</v>
      </c>
      <c r="BI95" s="20">
        <f>10*BI92</f>
        <v>2.4214285714285713</v>
      </c>
      <c r="BJ95" s="20">
        <f t="shared" ref="BJ95:BR95" si="254">10*BJ92</f>
        <v>1.7581632653061228</v>
      </c>
      <c r="BK95" s="20">
        <f t="shared" si="254"/>
        <v>1.2844023323615161</v>
      </c>
      <c r="BL95" s="20">
        <f t="shared" si="254"/>
        <v>0.94600166597251101</v>
      </c>
      <c r="BM95" s="20">
        <f t="shared" si="254"/>
        <v>0.70428690426607976</v>
      </c>
      <c r="BN95" s="20">
        <f t="shared" si="254"/>
        <v>0.5316335030471997</v>
      </c>
      <c r="BO95" s="20">
        <f t="shared" si="254"/>
        <v>0.40830964503371425</v>
      </c>
      <c r="BP95" s="20">
        <f t="shared" si="254"/>
        <v>0.32022117502408193</v>
      </c>
      <c r="BQ95" s="20">
        <f t="shared" si="254"/>
        <v>0.25730083930291503</v>
      </c>
      <c r="BR95" s="20">
        <f t="shared" si="254"/>
        <v>0.21235774235922489</v>
      </c>
    </row>
    <row r="96" spans="2:70" ht="14.25" x14ac:dyDescent="0.45">
      <c r="B96" s="185"/>
      <c r="C96" s="185"/>
      <c r="D96" s="19" t="s">
        <v>46</v>
      </c>
      <c r="E96" s="20">
        <f>10*E94</f>
        <v>1.7071428571428569</v>
      </c>
      <c r="F96" s="20">
        <f>10*F94</f>
        <v>2.9551020408163269</v>
      </c>
      <c r="G96" s="20">
        <f>10*G94</f>
        <v>3.8750728862973767</v>
      </c>
      <c r="H96" s="20">
        <f t="shared" ref="H96:N96" si="255">10*H94</f>
        <v>4.5607663473552664</v>
      </c>
      <c r="I96" s="20">
        <f t="shared" si="255"/>
        <v>5.0791188195394765</v>
      </c>
      <c r="J96" s="20">
        <f t="shared" si="255"/>
        <v>5.4779420139567687</v>
      </c>
      <c r="K96" s="20">
        <f t="shared" si="255"/>
        <v>5.7913871528262657</v>
      </c>
      <c r="L96" s="20">
        <f t="shared" si="255"/>
        <v>6.0438479663044831</v>
      </c>
      <c r="M96" s="20">
        <f t="shared" si="255"/>
        <v>6.2527485473603326</v>
      </c>
      <c r="N96" s="20">
        <f t="shared" si="255"/>
        <v>6.4305346766859444</v>
      </c>
      <c r="P96" s="185"/>
      <c r="Q96" s="185"/>
      <c r="R96" s="19" t="s">
        <v>46</v>
      </c>
      <c r="S96" s="20">
        <f>10*S94</f>
        <v>1.8857142857142857</v>
      </c>
      <c r="T96" s="20">
        <f>10*T94</f>
        <v>3.2612244897959188</v>
      </c>
      <c r="U96" s="20">
        <f>10*U94</f>
        <v>4.2723032069970852</v>
      </c>
      <c r="V96" s="20">
        <f t="shared" ref="V96:AB96" si="256">10*V94</f>
        <v>5.0230737192836292</v>
      </c>
      <c r="W96" s="20">
        <f t="shared" si="256"/>
        <v>5.5879097994883073</v>
      </c>
      <c r="X96" s="20">
        <f t="shared" si="256"/>
        <v>6.019935571063078</v>
      </c>
      <c r="Y96" s="20">
        <f t="shared" si="256"/>
        <v>6.3570968364736284</v>
      </c>
      <c r="Z96" s="20">
        <f t="shared" si="256"/>
        <v>6.626497740338313</v>
      </c>
      <c r="AA96" s="20">
        <f t="shared" si="256"/>
        <v>6.8474983859559266</v>
      </c>
      <c r="AB96" s="20">
        <f t="shared" si="256"/>
        <v>7.0339274185399407</v>
      </c>
      <c r="AD96" s="185"/>
      <c r="AE96" s="185"/>
      <c r="AF96" s="19" t="s">
        <v>46</v>
      </c>
      <c r="AG96" s="20">
        <f>10*AG94</f>
        <v>2.0642857142857141</v>
      </c>
      <c r="AH96" s="20">
        <f>10*AH94</f>
        <v>3.5673469387755103</v>
      </c>
      <c r="AI96" s="20">
        <f>10*AI94</f>
        <v>4.6695335276967924</v>
      </c>
      <c r="AJ96" s="20">
        <f t="shared" ref="AJ96:AP96" si="257">10*AJ94</f>
        <v>5.4853810912119929</v>
      </c>
      <c r="AK96" s="20">
        <f t="shared" si="257"/>
        <v>6.0967007794371391</v>
      </c>
      <c r="AL96" s="20">
        <f t="shared" si="257"/>
        <v>6.5619291281693846</v>
      </c>
      <c r="AM96" s="20">
        <f t="shared" si="257"/>
        <v>6.9228065201209912</v>
      </c>
      <c r="AN96" s="20">
        <f t="shared" si="257"/>
        <v>7.2091475143721411</v>
      </c>
      <c r="AO96" s="20">
        <f t="shared" si="257"/>
        <v>7.4422482245515207</v>
      </c>
      <c r="AP96" s="20">
        <f t="shared" si="257"/>
        <v>7.637320160393938</v>
      </c>
      <c r="AR96" s="185"/>
      <c r="AS96" s="185"/>
      <c r="AT96" s="19" t="s">
        <v>46</v>
      </c>
      <c r="AU96" s="20">
        <f>10*AU94</f>
        <v>2.2428571428571424</v>
      </c>
      <c r="AV96" s="20">
        <f>10*AV94</f>
        <v>3.8734693877551023</v>
      </c>
      <c r="AW96" s="20">
        <f>10*AW94</f>
        <v>5.0667638483965005</v>
      </c>
      <c r="AX96" s="20">
        <f t="shared" ref="AX96:BD96" si="258">10*AX94</f>
        <v>5.9476884631403557</v>
      </c>
      <c r="AY96" s="20">
        <f t="shared" si="258"/>
        <v>6.6054917593859681</v>
      </c>
      <c r="AZ96" s="20">
        <f t="shared" si="258"/>
        <v>7.103922685275692</v>
      </c>
      <c r="BA96" s="20">
        <f t="shared" si="258"/>
        <v>7.488516203768353</v>
      </c>
      <c r="BB96" s="20">
        <f t="shared" si="258"/>
        <v>7.7917972884059701</v>
      </c>
      <c r="BC96" s="20">
        <f t="shared" si="258"/>
        <v>8.0369980631471147</v>
      </c>
      <c r="BD96" s="20">
        <f t="shared" si="258"/>
        <v>8.2407129022479335</v>
      </c>
      <c r="BF96" s="185"/>
      <c r="BG96" s="185"/>
      <c r="BH96" s="19" t="s">
        <v>46</v>
      </c>
      <c r="BI96" s="20">
        <f>10*BI94</f>
        <v>2.4214285714285713</v>
      </c>
      <c r="BJ96" s="20">
        <f>10*BJ94</f>
        <v>4.1795918367346943</v>
      </c>
      <c r="BK96" s="20">
        <f>10*BK94</f>
        <v>5.4639941690962086</v>
      </c>
      <c r="BL96" s="20">
        <f t="shared" ref="BL96:BR96" si="259">10*BL94</f>
        <v>6.4099958350687203</v>
      </c>
      <c r="BM96" s="20">
        <f t="shared" si="259"/>
        <v>7.1142827393347998</v>
      </c>
      <c r="BN96" s="20">
        <f t="shared" si="259"/>
        <v>7.6459162423820004</v>
      </c>
      <c r="BO96" s="20">
        <f t="shared" si="259"/>
        <v>8.0542258874157149</v>
      </c>
      <c r="BP96" s="20">
        <f t="shared" si="259"/>
        <v>8.3744470624398009</v>
      </c>
      <c r="BQ96" s="20">
        <f t="shared" si="259"/>
        <v>8.6317479017427097</v>
      </c>
      <c r="BR96" s="20">
        <f t="shared" si="259"/>
        <v>8.8441056441019299</v>
      </c>
    </row>
    <row r="97" spans="1:71" ht="14.25" x14ac:dyDescent="0.45">
      <c r="B97" s="185"/>
      <c r="C97" s="184" t="s">
        <v>36</v>
      </c>
      <c r="D97" s="15" t="s">
        <v>43</v>
      </c>
      <c r="E97" s="16">
        <f>E69+E82-E37-E53</f>
        <v>0.23900000000000002</v>
      </c>
      <c r="F97" s="16">
        <f t="shared" ref="F97:N97" si="260">F69+F82-F37-F53</f>
        <v>0.24460000000000007</v>
      </c>
      <c r="G97" s="16">
        <f t="shared" si="260"/>
        <v>0.25244</v>
      </c>
      <c r="H97" s="16">
        <f t="shared" si="260"/>
        <v>0.26341599999999987</v>
      </c>
      <c r="I97" s="16">
        <f t="shared" si="260"/>
        <v>0.27878239999999999</v>
      </c>
      <c r="J97" s="16">
        <f t="shared" si="260"/>
        <v>0.30029536000000001</v>
      </c>
      <c r="K97" s="16">
        <f t="shared" si="260"/>
        <v>0.33041350400000025</v>
      </c>
      <c r="L97" s="16">
        <f t="shared" si="260"/>
        <v>0.37257890560000062</v>
      </c>
      <c r="M97" s="16">
        <f t="shared" si="260"/>
        <v>0.43161046783999935</v>
      </c>
      <c r="N97" s="16">
        <f t="shared" si="260"/>
        <v>0.51425465497599898</v>
      </c>
      <c r="P97" s="185"/>
      <c r="Q97" s="184" t="s">
        <v>36</v>
      </c>
      <c r="R97" s="15" t="s">
        <v>43</v>
      </c>
      <c r="S97" s="16">
        <f>S69+S82-S37-S53</f>
        <v>0.26400000000000001</v>
      </c>
      <c r="T97" s="16">
        <f t="shared" ref="T97:AB97" si="261">T69+T82-T37-T53</f>
        <v>0.26960000000000006</v>
      </c>
      <c r="U97" s="16">
        <f t="shared" si="261"/>
        <v>0.27744000000000002</v>
      </c>
      <c r="V97" s="16">
        <f t="shared" si="261"/>
        <v>0.28841599999999989</v>
      </c>
      <c r="W97" s="16">
        <f t="shared" si="261"/>
        <v>0.30378240000000001</v>
      </c>
      <c r="X97" s="16">
        <f t="shared" si="261"/>
        <v>0.32529536000000003</v>
      </c>
      <c r="Y97" s="16">
        <f t="shared" si="261"/>
        <v>0.35541350400000027</v>
      </c>
      <c r="Z97" s="16">
        <f t="shared" si="261"/>
        <v>0.39757890560000064</v>
      </c>
      <c r="AA97" s="16">
        <f t="shared" si="261"/>
        <v>0.45661046783999937</v>
      </c>
      <c r="AB97" s="16">
        <f t="shared" si="261"/>
        <v>0.539254654975999</v>
      </c>
      <c r="AD97" s="185"/>
      <c r="AE97" s="184" t="s">
        <v>36</v>
      </c>
      <c r="AF97" s="15" t="s">
        <v>43</v>
      </c>
      <c r="AG97" s="16">
        <f>AG69+AG82-AG37-AG53</f>
        <v>0.28900000000000003</v>
      </c>
      <c r="AH97" s="16">
        <f t="shared" ref="AH97:AP97" si="262">AH69+AH82-AH37-AH53</f>
        <v>0.29459999999999997</v>
      </c>
      <c r="AI97" s="16">
        <f t="shared" si="262"/>
        <v>0.30244000000000004</v>
      </c>
      <c r="AJ97" s="16">
        <f t="shared" si="262"/>
        <v>0.31341599999999981</v>
      </c>
      <c r="AK97" s="16">
        <f t="shared" si="262"/>
        <v>0.32878240000000003</v>
      </c>
      <c r="AL97" s="16">
        <f t="shared" si="262"/>
        <v>0.35029535999999994</v>
      </c>
      <c r="AM97" s="16">
        <f t="shared" si="262"/>
        <v>0.38041350400000029</v>
      </c>
      <c r="AN97" s="16">
        <f t="shared" si="262"/>
        <v>0.42257890560000066</v>
      </c>
      <c r="AO97" s="16">
        <f t="shared" si="262"/>
        <v>0.48161046783999939</v>
      </c>
      <c r="AP97" s="16">
        <f t="shared" si="262"/>
        <v>0.56425465497599903</v>
      </c>
      <c r="AR97" s="185"/>
      <c r="AS97" s="184" t="s">
        <v>36</v>
      </c>
      <c r="AT97" s="15" t="s">
        <v>43</v>
      </c>
      <c r="AU97" s="16">
        <f>AU69+AU82-AU37-AU53</f>
        <v>0.31400000000000006</v>
      </c>
      <c r="AV97" s="16">
        <f t="shared" ref="AV97:BD97" si="263">AV69+AV82-AV37-AV53</f>
        <v>0.3196</v>
      </c>
      <c r="AW97" s="16">
        <f t="shared" si="263"/>
        <v>0.32744000000000006</v>
      </c>
      <c r="AX97" s="16">
        <f t="shared" si="263"/>
        <v>0.33841599999999983</v>
      </c>
      <c r="AY97" s="16">
        <f t="shared" si="263"/>
        <v>0.35378240000000005</v>
      </c>
      <c r="AZ97" s="16">
        <f t="shared" si="263"/>
        <v>0.37529535999999997</v>
      </c>
      <c r="BA97" s="16">
        <f t="shared" si="263"/>
        <v>0.40541350400000031</v>
      </c>
      <c r="BB97" s="16">
        <f t="shared" si="263"/>
        <v>0.44757890560000069</v>
      </c>
      <c r="BC97" s="16">
        <f t="shared" si="263"/>
        <v>0.5066104678399993</v>
      </c>
      <c r="BD97" s="16">
        <f t="shared" si="263"/>
        <v>0.58925465497599905</v>
      </c>
      <c r="BF97" s="185"/>
      <c r="BG97" s="184" t="s">
        <v>36</v>
      </c>
      <c r="BH97" s="15" t="s">
        <v>43</v>
      </c>
      <c r="BI97" s="16">
        <f>BI69+BI82-BI37-BI53</f>
        <v>0.33900000000000008</v>
      </c>
      <c r="BJ97" s="16">
        <f t="shared" ref="BJ97:BR97" si="264">BJ69+BJ82-BJ37-BJ53</f>
        <v>0.34460000000000002</v>
      </c>
      <c r="BK97" s="16">
        <f t="shared" si="264"/>
        <v>0.35244000000000009</v>
      </c>
      <c r="BL97" s="16">
        <f t="shared" si="264"/>
        <v>0.36341599999999985</v>
      </c>
      <c r="BM97" s="16">
        <f t="shared" si="264"/>
        <v>0.37878240000000007</v>
      </c>
      <c r="BN97" s="16">
        <f t="shared" si="264"/>
        <v>0.40029535999999999</v>
      </c>
      <c r="BO97" s="16">
        <f t="shared" si="264"/>
        <v>0.43041350400000034</v>
      </c>
      <c r="BP97" s="16">
        <f t="shared" si="264"/>
        <v>0.4725789056000006</v>
      </c>
      <c r="BQ97" s="16">
        <f t="shared" si="264"/>
        <v>0.53161046783999932</v>
      </c>
      <c r="BR97" s="16">
        <f t="shared" si="264"/>
        <v>0.61425465497599896</v>
      </c>
    </row>
    <row r="98" spans="1:71" ht="14.25" x14ac:dyDescent="0.45">
      <c r="B98" s="185"/>
      <c r="C98" s="186"/>
      <c r="D98" s="15" t="s">
        <v>44</v>
      </c>
      <c r="E98" s="16"/>
      <c r="F98" s="16"/>
      <c r="G98" s="16"/>
      <c r="H98" s="16"/>
      <c r="I98" s="17">
        <f>AVERAGE(E97:I97)</f>
        <v>0.25564767999999993</v>
      </c>
      <c r="J98" s="17"/>
      <c r="K98" s="17"/>
      <c r="L98" s="17"/>
      <c r="M98" s="17"/>
      <c r="N98" s="17">
        <f>AVERAGE(E97:N97)</f>
        <v>0.32273912924159986</v>
      </c>
      <c r="P98" s="185"/>
      <c r="Q98" s="186"/>
      <c r="R98" s="15" t="s">
        <v>44</v>
      </c>
      <c r="S98" s="16"/>
      <c r="T98" s="16"/>
      <c r="U98" s="16"/>
      <c r="V98" s="16"/>
      <c r="W98" s="17">
        <f>AVERAGE(S97:W97)</f>
        <v>0.28064768000000001</v>
      </c>
      <c r="X98" s="17"/>
      <c r="Y98" s="17"/>
      <c r="Z98" s="17"/>
      <c r="AA98" s="17"/>
      <c r="AB98" s="17">
        <f>AVERAGE(S97:AB97)</f>
        <v>0.34773912924159994</v>
      </c>
      <c r="AD98" s="185"/>
      <c r="AE98" s="186"/>
      <c r="AF98" s="15" t="s">
        <v>44</v>
      </c>
      <c r="AG98" s="16"/>
      <c r="AH98" s="16"/>
      <c r="AI98" s="16"/>
      <c r="AJ98" s="16"/>
      <c r="AK98" s="17">
        <f>AVERAGE(AG97:AK97)</f>
        <v>0.30564767999999998</v>
      </c>
      <c r="AL98" s="17"/>
      <c r="AM98" s="17"/>
      <c r="AN98" s="17"/>
      <c r="AO98" s="17"/>
      <c r="AP98" s="17">
        <f>AVERAGE(AG97:AP97)</f>
        <v>0.37273912924159991</v>
      </c>
      <c r="AR98" s="185"/>
      <c r="AS98" s="186"/>
      <c r="AT98" s="15" t="s">
        <v>44</v>
      </c>
      <c r="AU98" s="16"/>
      <c r="AV98" s="16"/>
      <c r="AW98" s="16"/>
      <c r="AX98" s="16"/>
      <c r="AY98" s="17">
        <f>AVERAGE(AU97:AY97)</f>
        <v>0.33064768</v>
      </c>
      <c r="AZ98" s="17"/>
      <c r="BA98" s="17"/>
      <c r="BB98" s="17"/>
      <c r="BC98" s="17"/>
      <c r="BD98" s="17">
        <f>AVERAGE(AU97:BD97)</f>
        <v>0.39773912924159999</v>
      </c>
      <c r="BF98" s="185"/>
      <c r="BG98" s="186"/>
      <c r="BH98" s="15" t="s">
        <v>44</v>
      </c>
      <c r="BI98" s="16"/>
      <c r="BJ98" s="16"/>
      <c r="BK98" s="16"/>
      <c r="BL98" s="16"/>
      <c r="BM98" s="17">
        <f>AVERAGE(BI97:BM97)</f>
        <v>0.35564768000000002</v>
      </c>
      <c r="BN98" s="17"/>
      <c r="BO98" s="17"/>
      <c r="BP98" s="17"/>
      <c r="BQ98" s="17"/>
      <c r="BR98" s="17">
        <f>AVERAGE(BI97:BR97)</f>
        <v>0.4227391292415999</v>
      </c>
    </row>
    <row r="99" spans="1:71" ht="14.25" x14ac:dyDescent="0.45">
      <c r="B99" s="185"/>
      <c r="C99" s="185"/>
      <c r="D99" s="19" t="s">
        <v>45</v>
      </c>
      <c r="E99" s="22">
        <f t="shared" ref="E99:N99" si="265">E95*E$14</f>
        <v>238999.99999999997</v>
      </c>
      <c r="F99" s="22">
        <f t="shared" si="265"/>
        <v>244600.00000000003</v>
      </c>
      <c r="G99" s="22">
        <f>G95*G$14</f>
        <v>252440.00000000006</v>
      </c>
      <c r="H99" s="22">
        <f>H95*H$14</f>
        <v>263415.99999999988</v>
      </c>
      <c r="I99" s="22">
        <f>I95*I$14</f>
        <v>278782.40000000008</v>
      </c>
      <c r="J99" s="22">
        <f t="shared" si="265"/>
        <v>300295.36</v>
      </c>
      <c r="K99" s="22">
        <f t="shared" si="265"/>
        <v>330413.50400000019</v>
      </c>
      <c r="L99" s="22">
        <f t="shared" si="265"/>
        <v>372578.9056000007</v>
      </c>
      <c r="M99" s="22">
        <f t="shared" si="265"/>
        <v>431610.46783999942</v>
      </c>
      <c r="N99" s="22">
        <f t="shared" si="265"/>
        <v>514254.65497599897</v>
      </c>
      <c r="P99" s="185"/>
      <c r="Q99" s="185"/>
      <c r="R99" s="19" t="s">
        <v>45</v>
      </c>
      <c r="S99" s="22">
        <f t="shared" ref="S99:AB99" si="266">S95*S$14</f>
        <v>263999.99999999994</v>
      </c>
      <c r="T99" s="22">
        <f t="shared" si="266"/>
        <v>269600.00000000012</v>
      </c>
      <c r="U99" s="22">
        <f>U95*U$14</f>
        <v>277440.00000000006</v>
      </c>
      <c r="V99" s="22">
        <f>V95*V$14</f>
        <v>288415.99999999988</v>
      </c>
      <c r="W99" s="22">
        <f>W95*W$14</f>
        <v>303782.40000000008</v>
      </c>
      <c r="X99" s="22">
        <f t="shared" si="266"/>
        <v>325295.35999999993</v>
      </c>
      <c r="Y99" s="22">
        <f t="shared" si="266"/>
        <v>355413.50400000019</v>
      </c>
      <c r="Z99" s="22">
        <f t="shared" si="266"/>
        <v>397578.9056000007</v>
      </c>
      <c r="AA99" s="22">
        <f t="shared" si="266"/>
        <v>456610.46783999942</v>
      </c>
      <c r="AB99" s="22">
        <f t="shared" si="266"/>
        <v>539254.65497599903</v>
      </c>
      <c r="AD99" s="185"/>
      <c r="AE99" s="185"/>
      <c r="AF99" s="19" t="s">
        <v>45</v>
      </c>
      <c r="AG99" s="22">
        <f t="shared" ref="AG99:AP99" si="267">AG95*AG$14</f>
        <v>288999.99999999994</v>
      </c>
      <c r="AH99" s="22">
        <f t="shared" si="267"/>
        <v>294600.00000000006</v>
      </c>
      <c r="AI99" s="22">
        <f>AI95*AI$14</f>
        <v>302440.00000000006</v>
      </c>
      <c r="AJ99" s="22">
        <f>AJ95*AJ$14</f>
        <v>313415.99999999983</v>
      </c>
      <c r="AK99" s="22">
        <f>AK95*AK$14</f>
        <v>328782.40000000002</v>
      </c>
      <c r="AL99" s="22">
        <f t="shared" si="267"/>
        <v>350295.36</v>
      </c>
      <c r="AM99" s="22">
        <f t="shared" si="267"/>
        <v>380413.50400000025</v>
      </c>
      <c r="AN99" s="22">
        <f t="shared" si="267"/>
        <v>422578.90560000064</v>
      </c>
      <c r="AO99" s="22">
        <f t="shared" si="267"/>
        <v>481610.46783999936</v>
      </c>
      <c r="AP99" s="22">
        <f t="shared" si="267"/>
        <v>564254.65497599903</v>
      </c>
      <c r="AR99" s="185"/>
      <c r="AS99" s="185"/>
      <c r="AT99" s="19" t="s">
        <v>45</v>
      </c>
      <c r="AU99" s="22">
        <f t="shared" ref="AU99:BD99" si="268">AU95*AU$14</f>
        <v>313999.99999999994</v>
      </c>
      <c r="AV99" s="22">
        <f t="shared" si="268"/>
        <v>319600.00000000006</v>
      </c>
      <c r="AW99" s="22">
        <f>AW95*AW$14</f>
        <v>327440.00000000006</v>
      </c>
      <c r="AX99" s="22">
        <f>AX95*AX$14</f>
        <v>338415.99999999983</v>
      </c>
      <c r="AY99" s="22">
        <f>AY95*AY$14</f>
        <v>353782.40000000008</v>
      </c>
      <c r="AZ99" s="22">
        <f t="shared" si="268"/>
        <v>375295.36</v>
      </c>
      <c r="BA99" s="22">
        <f t="shared" si="268"/>
        <v>405413.50400000019</v>
      </c>
      <c r="BB99" s="22">
        <f t="shared" si="268"/>
        <v>447578.90560000064</v>
      </c>
      <c r="BC99" s="22">
        <f t="shared" si="268"/>
        <v>506610.46783999936</v>
      </c>
      <c r="BD99" s="22">
        <f t="shared" si="268"/>
        <v>589254.65497599903</v>
      </c>
      <c r="BF99" s="185"/>
      <c r="BG99" s="185"/>
      <c r="BH99" s="19" t="s">
        <v>45</v>
      </c>
      <c r="BI99" s="22">
        <f t="shared" ref="BI99:BR99" si="269">BI95*BI$14</f>
        <v>339000</v>
      </c>
      <c r="BJ99" s="22">
        <f t="shared" si="269"/>
        <v>344600.00000000006</v>
      </c>
      <c r="BK99" s="22">
        <f>BK95*BK$14</f>
        <v>352440</v>
      </c>
      <c r="BL99" s="22">
        <f>BL95*BL$14</f>
        <v>363415.99999999983</v>
      </c>
      <c r="BM99" s="22">
        <f>BM95*BM$14</f>
        <v>378782.40000000008</v>
      </c>
      <c r="BN99" s="22">
        <f t="shared" si="269"/>
        <v>400295.36</v>
      </c>
      <c r="BO99" s="22">
        <f t="shared" si="269"/>
        <v>430413.50400000019</v>
      </c>
      <c r="BP99" s="22">
        <f t="shared" si="269"/>
        <v>472578.9056000007</v>
      </c>
      <c r="BQ99" s="22">
        <f t="shared" si="269"/>
        <v>531610.46783999936</v>
      </c>
      <c r="BR99" s="22">
        <f t="shared" si="269"/>
        <v>614254.65497599903</v>
      </c>
    </row>
    <row r="100" spans="1:71" ht="14.25" x14ac:dyDescent="0.45">
      <c r="B100" s="185"/>
      <c r="C100" s="185"/>
      <c r="D100" s="19" t="s">
        <v>47</v>
      </c>
      <c r="E100" s="21"/>
      <c r="F100" s="21"/>
      <c r="G100" s="21"/>
      <c r="H100" s="21"/>
      <c r="I100" s="22">
        <f>AVERAGE(E99:I99)</f>
        <v>255647.68</v>
      </c>
      <c r="J100" s="22"/>
      <c r="K100" s="22"/>
      <c r="L100" s="22"/>
      <c r="M100" s="22"/>
      <c r="N100" s="22">
        <f>AVERAGE(E99:N99)</f>
        <v>322739.12924159993</v>
      </c>
      <c r="P100" s="185"/>
      <c r="Q100" s="185"/>
      <c r="R100" s="19" t="s">
        <v>47</v>
      </c>
      <c r="S100" s="21"/>
      <c r="T100" s="21"/>
      <c r="U100" s="21"/>
      <c r="V100" s="21"/>
      <c r="W100" s="22">
        <f>AVERAGE(S99:W99)</f>
        <v>280647.68000000005</v>
      </c>
      <c r="X100" s="22"/>
      <c r="Y100" s="22"/>
      <c r="Z100" s="22"/>
      <c r="AA100" s="22"/>
      <c r="AB100" s="22">
        <f>AVERAGE(S99:AB99)</f>
        <v>347739.12924159999</v>
      </c>
      <c r="AD100" s="185"/>
      <c r="AE100" s="185"/>
      <c r="AF100" s="19" t="s">
        <v>47</v>
      </c>
      <c r="AG100" s="21"/>
      <c r="AH100" s="21"/>
      <c r="AI100" s="21"/>
      <c r="AJ100" s="21"/>
      <c r="AK100" s="22">
        <f>AVERAGE(AG99:AK99)</f>
        <v>305647.68</v>
      </c>
      <c r="AL100" s="22"/>
      <c r="AM100" s="22"/>
      <c r="AN100" s="22"/>
      <c r="AO100" s="22"/>
      <c r="AP100" s="22">
        <f>AVERAGE(AG99:AP99)</f>
        <v>372739.12924159988</v>
      </c>
      <c r="AR100" s="185"/>
      <c r="AS100" s="185"/>
      <c r="AT100" s="19" t="s">
        <v>47</v>
      </c>
      <c r="AU100" s="21"/>
      <c r="AV100" s="21"/>
      <c r="AW100" s="21"/>
      <c r="AX100" s="21"/>
      <c r="AY100" s="22">
        <f>AVERAGE(AU99:AY99)</f>
        <v>330647.67999999999</v>
      </c>
      <c r="AZ100" s="22"/>
      <c r="BA100" s="22"/>
      <c r="BB100" s="22"/>
      <c r="BC100" s="22"/>
      <c r="BD100" s="22">
        <f>AVERAGE(AU99:BD99)</f>
        <v>397739.12924159988</v>
      </c>
      <c r="BF100" s="185"/>
      <c r="BG100" s="185"/>
      <c r="BH100" s="19" t="s">
        <v>47</v>
      </c>
      <c r="BI100" s="21"/>
      <c r="BJ100" s="21"/>
      <c r="BK100" s="21"/>
      <c r="BL100" s="21"/>
      <c r="BM100" s="22">
        <f>AVERAGE(BI99:BM99)</f>
        <v>355647.68</v>
      </c>
      <c r="BN100" s="22"/>
      <c r="BO100" s="22"/>
      <c r="BP100" s="22"/>
      <c r="BQ100" s="22"/>
      <c r="BR100" s="22">
        <f>AVERAGE(BI99:BR99)</f>
        <v>422739.12924159988</v>
      </c>
    </row>
    <row r="101" spans="1:71" ht="14.25" x14ac:dyDescent="0.45">
      <c r="B101" s="185"/>
      <c r="C101" s="185"/>
      <c r="D101" s="19" t="s">
        <v>46</v>
      </c>
      <c r="E101" s="21">
        <f>E99</f>
        <v>238999.99999999997</v>
      </c>
      <c r="F101" s="21">
        <f t="shared" ref="F101:N101" si="270">E101+F99</f>
        <v>483600</v>
      </c>
      <c r="G101" s="21">
        <f>F101+G99</f>
        <v>736040</v>
      </c>
      <c r="H101" s="21">
        <f t="shared" si="270"/>
        <v>999455.99999999988</v>
      </c>
      <c r="I101" s="21">
        <f t="shared" si="270"/>
        <v>1278238.3999999999</v>
      </c>
      <c r="J101" s="21">
        <f>I101+J99</f>
        <v>1578533.7599999998</v>
      </c>
      <c r="K101" s="21">
        <f t="shared" si="270"/>
        <v>1908947.264</v>
      </c>
      <c r="L101" s="21">
        <f t="shared" si="270"/>
        <v>2281526.1696000006</v>
      </c>
      <c r="M101" s="21">
        <f t="shared" si="270"/>
        <v>2713136.6374400002</v>
      </c>
      <c r="N101" s="21">
        <f t="shared" si="270"/>
        <v>3227391.2924159993</v>
      </c>
      <c r="P101" s="185"/>
      <c r="Q101" s="185"/>
      <c r="R101" s="19" t="s">
        <v>46</v>
      </c>
      <c r="S101" s="21">
        <f>S99</f>
        <v>263999.99999999994</v>
      </c>
      <c r="T101" s="21">
        <f t="shared" ref="T101:AB101" si="271">S101+T99</f>
        <v>533600</v>
      </c>
      <c r="U101" s="21">
        <f>T101+U99</f>
        <v>811040</v>
      </c>
      <c r="V101" s="21">
        <f t="shared" si="271"/>
        <v>1099456</v>
      </c>
      <c r="W101" s="21">
        <f t="shared" si="271"/>
        <v>1403238.4000000001</v>
      </c>
      <c r="X101" s="21">
        <f>W101+X99</f>
        <v>1728533.76</v>
      </c>
      <c r="Y101" s="21">
        <f t="shared" si="271"/>
        <v>2083947.2640000002</v>
      </c>
      <c r="Z101" s="21">
        <f t="shared" si="271"/>
        <v>2481526.1696000011</v>
      </c>
      <c r="AA101" s="21">
        <f t="shared" si="271"/>
        <v>2938136.6374400007</v>
      </c>
      <c r="AB101" s="21">
        <f t="shared" si="271"/>
        <v>3477391.2924159998</v>
      </c>
      <c r="AD101" s="185"/>
      <c r="AE101" s="185"/>
      <c r="AF101" s="19" t="s">
        <v>46</v>
      </c>
      <c r="AG101" s="21">
        <f>AG99</f>
        <v>288999.99999999994</v>
      </c>
      <c r="AH101" s="21">
        <f t="shared" ref="AH101:AP101" si="272">AG101+AH99</f>
        <v>583600</v>
      </c>
      <c r="AI101" s="21">
        <f>AH101+AI99</f>
        <v>886040</v>
      </c>
      <c r="AJ101" s="21">
        <f t="shared" si="272"/>
        <v>1199455.9999999998</v>
      </c>
      <c r="AK101" s="21">
        <f t="shared" si="272"/>
        <v>1528238.4</v>
      </c>
      <c r="AL101" s="21">
        <f>AK101+AL99</f>
        <v>1878533.7599999998</v>
      </c>
      <c r="AM101" s="21">
        <f t="shared" si="272"/>
        <v>2258947.264</v>
      </c>
      <c r="AN101" s="21">
        <f t="shared" si="272"/>
        <v>2681526.1696000006</v>
      </c>
      <c r="AO101" s="21">
        <f t="shared" si="272"/>
        <v>3163136.6374399997</v>
      </c>
      <c r="AP101" s="21">
        <f t="shared" si="272"/>
        <v>3727391.2924159989</v>
      </c>
      <c r="AR101" s="185"/>
      <c r="AS101" s="185"/>
      <c r="AT101" s="19" t="s">
        <v>46</v>
      </c>
      <c r="AU101" s="21">
        <f>AU99</f>
        <v>313999.99999999994</v>
      </c>
      <c r="AV101" s="21">
        <f t="shared" ref="AV101:BD101" si="273">AU101+AV99</f>
        <v>633600</v>
      </c>
      <c r="AW101" s="21">
        <f>AV101+AW99</f>
        <v>961040</v>
      </c>
      <c r="AX101" s="21">
        <f t="shared" si="273"/>
        <v>1299455.9999999998</v>
      </c>
      <c r="AY101" s="21">
        <f t="shared" si="273"/>
        <v>1653238.4</v>
      </c>
      <c r="AZ101" s="21">
        <f>AY101+AZ99</f>
        <v>2028533.7599999998</v>
      </c>
      <c r="BA101" s="21">
        <f t="shared" si="273"/>
        <v>2433947.264</v>
      </c>
      <c r="BB101" s="21">
        <f t="shared" si="273"/>
        <v>2881526.1696000006</v>
      </c>
      <c r="BC101" s="21">
        <f t="shared" si="273"/>
        <v>3388136.6374399997</v>
      </c>
      <c r="BD101" s="21">
        <f t="shared" si="273"/>
        <v>3977391.2924159989</v>
      </c>
      <c r="BF101" s="185"/>
      <c r="BG101" s="185"/>
      <c r="BH101" s="19" t="s">
        <v>46</v>
      </c>
      <c r="BI101" s="21">
        <f>BI99</f>
        <v>339000</v>
      </c>
      <c r="BJ101" s="21">
        <f t="shared" ref="BJ101:BR101" si="274">BI101+BJ99</f>
        <v>683600</v>
      </c>
      <c r="BK101" s="21">
        <f>BJ101+BK99</f>
        <v>1036040</v>
      </c>
      <c r="BL101" s="21">
        <f t="shared" si="274"/>
        <v>1399455.9999999998</v>
      </c>
      <c r="BM101" s="21">
        <f t="shared" si="274"/>
        <v>1778238.4</v>
      </c>
      <c r="BN101" s="21">
        <f>BM101+BN99</f>
        <v>2178533.7599999998</v>
      </c>
      <c r="BO101" s="21">
        <f t="shared" si="274"/>
        <v>2608947.264</v>
      </c>
      <c r="BP101" s="21">
        <f t="shared" si="274"/>
        <v>3081526.1696000006</v>
      </c>
      <c r="BQ101" s="21">
        <f t="shared" si="274"/>
        <v>3613136.6374399997</v>
      </c>
      <c r="BR101" s="21">
        <f t="shared" si="274"/>
        <v>4227391.2924159989</v>
      </c>
    </row>
    <row r="102" spans="1:71" ht="14.25" x14ac:dyDescent="0.45">
      <c r="B102" s="185"/>
      <c r="C102" s="184" t="s">
        <v>35</v>
      </c>
      <c r="D102" s="15" t="s">
        <v>43</v>
      </c>
      <c r="E102" s="16">
        <f>E72+E87-E40-E56</f>
        <v>0.23900000000000002</v>
      </c>
      <c r="F102" s="16">
        <f t="shared" ref="F102:N102" si="275">F72+F87-F40-F56</f>
        <v>0.3402</v>
      </c>
      <c r="G102" s="16">
        <f t="shared" si="275"/>
        <v>0.48412000000000033</v>
      </c>
      <c r="H102" s="16">
        <f t="shared" si="275"/>
        <v>0.68874399999999925</v>
      </c>
      <c r="I102" s="16">
        <f t="shared" si="275"/>
        <v>0.97960800000000048</v>
      </c>
      <c r="J102" s="16">
        <f t="shared" si="275"/>
        <v>1.3929641599999998</v>
      </c>
      <c r="K102" s="16">
        <f t="shared" si="275"/>
        <v>1.9802679680000015</v>
      </c>
      <c r="L102" s="16">
        <f t="shared" si="275"/>
        <v>2.8145405568000084</v>
      </c>
      <c r="M102" s="16">
        <f t="shared" si="275"/>
        <v>3.9993883417599738</v>
      </c>
      <c r="N102" s="16">
        <f t="shared" si="275"/>
        <v>5.6817878655999836</v>
      </c>
      <c r="P102" s="185"/>
      <c r="Q102" s="184" t="s">
        <v>35</v>
      </c>
      <c r="R102" s="15" t="s">
        <v>43</v>
      </c>
      <c r="S102" s="16">
        <f>S72+S87-S40-S56</f>
        <v>0.26400000000000001</v>
      </c>
      <c r="T102" s="16">
        <f t="shared" ref="T102:AB102" si="276">T72+T87-T40-T56</f>
        <v>0.37519999999999998</v>
      </c>
      <c r="U102" s="16">
        <f t="shared" si="276"/>
        <v>0.53312000000000026</v>
      </c>
      <c r="V102" s="16">
        <f t="shared" si="276"/>
        <v>0.75734399999999935</v>
      </c>
      <c r="W102" s="16">
        <f t="shared" si="276"/>
        <v>1.0756480000000002</v>
      </c>
      <c r="X102" s="16">
        <f t="shared" si="276"/>
        <v>1.5274201600000001</v>
      </c>
      <c r="Y102" s="16">
        <f t="shared" si="276"/>
        <v>2.168506368000001</v>
      </c>
      <c r="Z102" s="16">
        <f t="shared" si="276"/>
        <v>3.0780743168000084</v>
      </c>
      <c r="AA102" s="16">
        <f t="shared" si="276"/>
        <v>4.3683356057599765</v>
      </c>
      <c r="AB102" s="16">
        <f t="shared" si="276"/>
        <v>6.1983140351999895</v>
      </c>
      <c r="AD102" s="185"/>
      <c r="AE102" s="184" t="s">
        <v>35</v>
      </c>
      <c r="AF102" s="15" t="s">
        <v>43</v>
      </c>
      <c r="AG102" s="16">
        <f>AG72+AG87-AG40-AG56</f>
        <v>0.28900000000000003</v>
      </c>
      <c r="AH102" s="16">
        <f t="shared" ref="AH102:AP102" si="277">AH72+AH87-AH40-AH56</f>
        <v>0.41019999999999995</v>
      </c>
      <c r="AI102" s="16">
        <f t="shared" si="277"/>
        <v>0.58212000000000019</v>
      </c>
      <c r="AJ102" s="16">
        <f t="shared" si="277"/>
        <v>0.82594399999999946</v>
      </c>
      <c r="AK102" s="16">
        <f t="shared" si="277"/>
        <v>1.1716880000000003</v>
      </c>
      <c r="AL102" s="16">
        <f t="shared" si="277"/>
        <v>1.66187616</v>
      </c>
      <c r="AM102" s="16">
        <f t="shared" si="277"/>
        <v>2.3567447680000013</v>
      </c>
      <c r="AN102" s="16">
        <f t="shared" si="277"/>
        <v>3.3416080768000067</v>
      </c>
      <c r="AO102" s="16">
        <f t="shared" si="277"/>
        <v>4.73728286975998</v>
      </c>
      <c r="AP102" s="16">
        <f t="shared" si="277"/>
        <v>6.7148402047999891</v>
      </c>
      <c r="AR102" s="185"/>
      <c r="AS102" s="184" t="s">
        <v>35</v>
      </c>
      <c r="AT102" s="15" t="s">
        <v>43</v>
      </c>
      <c r="AU102" s="16">
        <f>AU72+AU87-AU40-AU56</f>
        <v>0.31400000000000006</v>
      </c>
      <c r="AV102" s="16">
        <f t="shared" ref="AV102:BD102" si="278">AV72+AV87-AV40-AV56</f>
        <v>0.44519999999999998</v>
      </c>
      <c r="AW102" s="16">
        <f t="shared" si="278"/>
        <v>0.63112000000000013</v>
      </c>
      <c r="AX102" s="16">
        <f t="shared" si="278"/>
        <v>0.89454399999999945</v>
      </c>
      <c r="AY102" s="16">
        <f t="shared" si="278"/>
        <v>1.2677280000000002</v>
      </c>
      <c r="AZ102" s="16">
        <f t="shared" si="278"/>
        <v>1.7963321599999995</v>
      </c>
      <c r="BA102" s="16">
        <f t="shared" si="278"/>
        <v>2.5449831680000008</v>
      </c>
      <c r="BB102" s="16">
        <f t="shared" si="278"/>
        <v>3.6051418368000063</v>
      </c>
      <c r="BC102" s="16">
        <f t="shared" si="278"/>
        <v>5.1062301337599836</v>
      </c>
      <c r="BD102" s="16">
        <f t="shared" si="278"/>
        <v>7.2313663743999905</v>
      </c>
      <c r="BF102" s="185"/>
      <c r="BG102" s="184" t="s">
        <v>35</v>
      </c>
      <c r="BH102" s="15" t="s">
        <v>43</v>
      </c>
      <c r="BI102" s="16">
        <f>BI72+BI87-BI40-BI56</f>
        <v>0.33900000000000008</v>
      </c>
      <c r="BJ102" s="16">
        <f t="shared" ref="BJ102:BR102" si="279">BJ72+BJ87-BJ40-BJ56</f>
        <v>0.4801999999999999</v>
      </c>
      <c r="BK102" s="16">
        <f t="shared" si="279"/>
        <v>0.68012000000000017</v>
      </c>
      <c r="BL102" s="16">
        <f t="shared" si="279"/>
        <v>0.96314399999999956</v>
      </c>
      <c r="BM102" s="16">
        <f t="shared" si="279"/>
        <v>1.3637679999999999</v>
      </c>
      <c r="BN102" s="16">
        <f t="shared" si="279"/>
        <v>1.9307881599999999</v>
      </c>
      <c r="BO102" s="16">
        <f t="shared" si="279"/>
        <v>2.7332215680000012</v>
      </c>
      <c r="BP102" s="16">
        <f t="shared" si="279"/>
        <v>3.8686755968000051</v>
      </c>
      <c r="BQ102" s="16">
        <f t="shared" si="279"/>
        <v>5.4751773977599862</v>
      </c>
      <c r="BR102" s="16">
        <f t="shared" si="279"/>
        <v>7.7478925439999946</v>
      </c>
    </row>
    <row r="103" spans="1:71" ht="14.25" x14ac:dyDescent="0.45">
      <c r="B103" s="185"/>
      <c r="C103" s="186"/>
      <c r="D103" s="15" t="s">
        <v>44</v>
      </c>
      <c r="E103" s="17"/>
      <c r="F103" s="17"/>
      <c r="G103" s="17"/>
      <c r="H103" s="17"/>
      <c r="I103" s="17">
        <f>AVERAGE(E102:I102)</f>
        <v>0.54633440000000011</v>
      </c>
      <c r="J103" s="17"/>
      <c r="K103" s="17"/>
      <c r="L103" s="17"/>
      <c r="M103" s="17"/>
      <c r="N103" s="17">
        <f>AVERAGE(E102:N102)</f>
        <v>1.8600620892159967</v>
      </c>
      <c r="P103" s="185"/>
      <c r="Q103" s="186"/>
      <c r="R103" s="15" t="s">
        <v>44</v>
      </c>
      <c r="S103" s="17"/>
      <c r="T103" s="17"/>
      <c r="U103" s="17"/>
      <c r="V103" s="17"/>
      <c r="W103" s="17">
        <f>AVERAGE(S102:W102)</f>
        <v>0.6010624</v>
      </c>
      <c r="X103" s="17"/>
      <c r="Y103" s="17"/>
      <c r="Z103" s="17"/>
      <c r="AA103" s="17"/>
      <c r="AB103" s="17">
        <f>AVERAGE(S102:AB102)</f>
        <v>2.0345962485759976</v>
      </c>
      <c r="AD103" s="185"/>
      <c r="AE103" s="186"/>
      <c r="AF103" s="15" t="s">
        <v>44</v>
      </c>
      <c r="AG103" s="17"/>
      <c r="AH103" s="17"/>
      <c r="AI103" s="17"/>
      <c r="AJ103" s="17"/>
      <c r="AK103" s="17">
        <f>AVERAGE(AG102:AK102)</f>
        <v>0.65579040000000011</v>
      </c>
      <c r="AL103" s="17"/>
      <c r="AM103" s="17"/>
      <c r="AN103" s="17"/>
      <c r="AO103" s="17"/>
      <c r="AP103" s="17">
        <f>AVERAGE(AG102:AP102)</f>
        <v>2.2091304079359979</v>
      </c>
      <c r="AR103" s="185"/>
      <c r="AS103" s="186"/>
      <c r="AT103" s="15" t="s">
        <v>44</v>
      </c>
      <c r="AU103" s="17"/>
      <c r="AV103" s="17"/>
      <c r="AW103" s="17"/>
      <c r="AX103" s="17"/>
      <c r="AY103" s="17">
        <f>AVERAGE(AU102:AY102)</f>
        <v>0.71051839999999999</v>
      </c>
      <c r="AZ103" s="17"/>
      <c r="BA103" s="17"/>
      <c r="BB103" s="17"/>
      <c r="BC103" s="17"/>
      <c r="BD103" s="17">
        <f>AVERAGE(AU102:BD102)</f>
        <v>2.3836645672959977</v>
      </c>
      <c r="BF103" s="185"/>
      <c r="BG103" s="186"/>
      <c r="BH103" s="15" t="s">
        <v>44</v>
      </c>
      <c r="BI103" s="17"/>
      <c r="BJ103" s="17"/>
      <c r="BK103" s="17"/>
      <c r="BL103" s="17"/>
      <c r="BM103" s="17">
        <f>AVERAGE(BI102:BM102)</f>
        <v>0.76524639999999988</v>
      </c>
      <c r="BN103" s="17"/>
      <c r="BO103" s="17"/>
      <c r="BP103" s="17"/>
      <c r="BQ103" s="17"/>
      <c r="BR103" s="17">
        <f>AVERAGE(BI102:BR102)</f>
        <v>2.5581987266559989</v>
      </c>
    </row>
    <row r="104" spans="1:71" ht="14.25" x14ac:dyDescent="0.45">
      <c r="B104" s="185"/>
      <c r="C104" s="185"/>
      <c r="D104" s="19" t="s">
        <v>45</v>
      </c>
      <c r="E104" s="22">
        <f>E106</f>
        <v>238999.99999999997</v>
      </c>
      <c r="F104" s="22">
        <f>F106-E106</f>
        <v>340200.00000000012</v>
      </c>
      <c r="G104" s="22">
        <f>G106-F106</f>
        <v>484120.00000000012</v>
      </c>
      <c r="H104" s="22">
        <f t="shared" ref="H104:N104" si="280">H106-G106</f>
        <v>688743.99999999884</v>
      </c>
      <c r="I104" s="22">
        <f t="shared" si="280"/>
        <v>979608.00000000047</v>
      </c>
      <c r="J104" s="22">
        <f>J106-I106</f>
        <v>1392964.1599999997</v>
      </c>
      <c r="K104" s="22">
        <f t="shared" si="280"/>
        <v>1980267.9680000031</v>
      </c>
      <c r="L104" s="22">
        <f t="shared" si="280"/>
        <v>2814540.5568000115</v>
      </c>
      <c r="M104" s="22">
        <f t="shared" si="280"/>
        <v>3999388.3417599741</v>
      </c>
      <c r="N104" s="22">
        <f t="shared" si="280"/>
        <v>5681787.8655999806</v>
      </c>
      <c r="P104" s="185"/>
      <c r="Q104" s="185"/>
      <c r="R104" s="19" t="s">
        <v>45</v>
      </c>
      <c r="S104" s="22">
        <f>S106</f>
        <v>264000</v>
      </c>
      <c r="T104" s="22">
        <f>T106-S106</f>
        <v>375200.00000000012</v>
      </c>
      <c r="U104" s="22">
        <f>U106-T106</f>
        <v>533120.00000000012</v>
      </c>
      <c r="V104" s="22">
        <f t="shared" ref="V104:AB104" si="281">V106-U106</f>
        <v>757343.99999999884</v>
      </c>
      <c r="W104" s="22">
        <f t="shared" si="281"/>
        <v>1075648.0000000005</v>
      </c>
      <c r="X104" s="22">
        <f>X106-W106</f>
        <v>1527420.1600000006</v>
      </c>
      <c r="Y104" s="22">
        <f t="shared" si="281"/>
        <v>2168506.3680000016</v>
      </c>
      <c r="Z104" s="22">
        <f t="shared" si="281"/>
        <v>3078074.3168000104</v>
      </c>
      <c r="AA104" s="22">
        <f t="shared" si="281"/>
        <v>4368335.6057599764</v>
      </c>
      <c r="AB104" s="22">
        <f t="shared" si="281"/>
        <v>6198314.0351999812</v>
      </c>
      <c r="AD104" s="185"/>
      <c r="AE104" s="185"/>
      <c r="AF104" s="19" t="s">
        <v>45</v>
      </c>
      <c r="AG104" s="22">
        <f>AG106</f>
        <v>288999.99999999994</v>
      </c>
      <c r="AH104" s="22">
        <f>AH106-AG106</f>
        <v>410200.00000000006</v>
      </c>
      <c r="AI104" s="22">
        <f>AI106-AH106</f>
        <v>582119.99999999977</v>
      </c>
      <c r="AJ104" s="22">
        <f t="shared" ref="AJ104:AP104" si="282">AJ106-AI106</f>
        <v>825943.9999999993</v>
      </c>
      <c r="AK104" s="22">
        <f t="shared" si="282"/>
        <v>1171688.0000000009</v>
      </c>
      <c r="AL104" s="22">
        <f>AL106-AK106</f>
        <v>1661876.1599999992</v>
      </c>
      <c r="AM104" s="22">
        <f t="shared" si="282"/>
        <v>2356744.768000003</v>
      </c>
      <c r="AN104" s="22">
        <f t="shared" si="282"/>
        <v>3341608.0768000064</v>
      </c>
      <c r="AO104" s="22">
        <f t="shared" si="282"/>
        <v>4737282.8697599825</v>
      </c>
      <c r="AP104" s="22">
        <f t="shared" si="282"/>
        <v>6714840.2047999874</v>
      </c>
      <c r="AR104" s="185"/>
      <c r="AS104" s="185"/>
      <c r="AT104" s="19" t="s">
        <v>45</v>
      </c>
      <c r="AU104" s="22">
        <f>AU106</f>
        <v>313999.99999999994</v>
      </c>
      <c r="AV104" s="22">
        <f>AV106-AU106</f>
        <v>445200.00000000006</v>
      </c>
      <c r="AW104" s="22">
        <f>AW106-AV106</f>
        <v>631119.99999999977</v>
      </c>
      <c r="AX104" s="22">
        <f t="shared" ref="AX104:BD104" si="283">AX106-AW106</f>
        <v>894543.9999999993</v>
      </c>
      <c r="AY104" s="22">
        <f t="shared" si="283"/>
        <v>1267728</v>
      </c>
      <c r="AZ104" s="22">
        <f>AZ106-AY106</f>
        <v>1796332.1600000001</v>
      </c>
      <c r="BA104" s="22">
        <f t="shared" si="283"/>
        <v>2544983.1680000024</v>
      </c>
      <c r="BB104" s="22">
        <f t="shared" si="283"/>
        <v>3605141.8368000053</v>
      </c>
      <c r="BC104" s="22">
        <f t="shared" si="283"/>
        <v>5106230.1337599866</v>
      </c>
      <c r="BD104" s="22">
        <f t="shared" si="283"/>
        <v>7231366.3743999861</v>
      </c>
      <c r="BF104" s="185"/>
      <c r="BG104" s="185"/>
      <c r="BH104" s="19" t="s">
        <v>45</v>
      </c>
      <c r="BI104" s="22">
        <f>BI106</f>
        <v>339000</v>
      </c>
      <c r="BJ104" s="22">
        <f>BJ106-BI106</f>
        <v>480200.00000000012</v>
      </c>
      <c r="BK104" s="22">
        <f>BK106-BJ106</f>
        <v>680119.99999999942</v>
      </c>
      <c r="BL104" s="22">
        <f t="shared" ref="BL104:BR104" si="284">BL106-BK106</f>
        <v>963144</v>
      </c>
      <c r="BM104" s="22">
        <f t="shared" si="284"/>
        <v>1363768</v>
      </c>
      <c r="BN104" s="22">
        <f>BN106-BM106</f>
        <v>1930788.1599999997</v>
      </c>
      <c r="BO104" s="22">
        <f t="shared" si="284"/>
        <v>2733221.5680000009</v>
      </c>
      <c r="BP104" s="22">
        <f t="shared" si="284"/>
        <v>3868675.5968000069</v>
      </c>
      <c r="BQ104" s="22">
        <f t="shared" si="284"/>
        <v>5475177.3977599889</v>
      </c>
      <c r="BR104" s="22">
        <f t="shared" si="284"/>
        <v>7747892.5439999849</v>
      </c>
    </row>
    <row r="105" spans="1:71" ht="14.25" x14ac:dyDescent="0.45">
      <c r="A105" s="8"/>
      <c r="B105" s="185"/>
      <c r="C105" s="185"/>
      <c r="D105" s="19" t="s">
        <v>47</v>
      </c>
      <c r="E105" s="22"/>
      <c r="F105" s="22"/>
      <c r="G105" s="22"/>
      <c r="H105" s="22"/>
      <c r="I105" s="22">
        <f>AVERAGE(E104:I104)</f>
        <v>546334.39999999991</v>
      </c>
      <c r="J105" s="22"/>
      <c r="K105" s="22"/>
      <c r="L105" s="22"/>
      <c r="M105" s="22"/>
      <c r="N105" s="22">
        <f>AVERAGE(E104:N104)</f>
        <v>1860062.0892159969</v>
      </c>
      <c r="O105" s="8"/>
      <c r="P105" s="185"/>
      <c r="Q105" s="185"/>
      <c r="R105" s="19" t="s">
        <v>47</v>
      </c>
      <c r="S105" s="22"/>
      <c r="T105" s="22"/>
      <c r="U105" s="22"/>
      <c r="V105" s="22"/>
      <c r="W105" s="22">
        <f>AVERAGE(S104:W104)</f>
        <v>601062.39999999991</v>
      </c>
      <c r="X105" s="22"/>
      <c r="Y105" s="22"/>
      <c r="Z105" s="22"/>
      <c r="AA105" s="22"/>
      <c r="AB105" s="22">
        <f>AVERAGE(S104:AB104)</f>
        <v>2034596.2485759971</v>
      </c>
      <c r="AC105" s="8"/>
      <c r="AD105" s="185"/>
      <c r="AE105" s="185"/>
      <c r="AF105" s="19" t="s">
        <v>47</v>
      </c>
      <c r="AG105" s="22"/>
      <c r="AH105" s="22"/>
      <c r="AI105" s="22"/>
      <c r="AJ105" s="22"/>
      <c r="AK105" s="22">
        <f>AVERAGE(AG104:AK104)</f>
        <v>655790.4</v>
      </c>
      <c r="AL105" s="22"/>
      <c r="AM105" s="22"/>
      <c r="AN105" s="22"/>
      <c r="AO105" s="22"/>
      <c r="AP105" s="22">
        <f>AVERAGE(AG104:AP104)</f>
        <v>2209130.4079359979</v>
      </c>
      <c r="AQ105" s="8"/>
      <c r="AR105" s="185"/>
      <c r="AS105" s="185"/>
      <c r="AT105" s="19" t="s">
        <v>47</v>
      </c>
      <c r="AU105" s="22"/>
      <c r="AV105" s="22"/>
      <c r="AW105" s="22"/>
      <c r="AX105" s="22"/>
      <c r="AY105" s="22">
        <f>AVERAGE(AU104:AY104)</f>
        <v>710518.39999999979</v>
      </c>
      <c r="AZ105" s="22"/>
      <c r="BA105" s="22"/>
      <c r="BB105" s="22"/>
      <c r="BC105" s="22"/>
      <c r="BD105" s="22">
        <f>AVERAGE(AU104:BD104)</f>
        <v>2383664.5672959979</v>
      </c>
      <c r="BE105" s="8"/>
      <c r="BF105" s="185"/>
      <c r="BG105" s="185"/>
      <c r="BH105" s="19" t="s">
        <v>47</v>
      </c>
      <c r="BI105" s="22"/>
      <c r="BJ105" s="22"/>
      <c r="BK105" s="22"/>
      <c r="BL105" s="22"/>
      <c r="BM105" s="22">
        <f>AVERAGE(BI104:BM104)</f>
        <v>765246.39999999991</v>
      </c>
      <c r="BN105" s="22"/>
      <c r="BO105" s="22"/>
      <c r="BP105" s="22"/>
      <c r="BQ105" s="22"/>
      <c r="BR105" s="22">
        <f>AVERAGE(BI104:BR104)</f>
        <v>2558198.7266559983</v>
      </c>
      <c r="BS105" s="8"/>
    </row>
    <row r="106" spans="1:71" ht="14.25" x14ac:dyDescent="0.45">
      <c r="B106" s="185"/>
      <c r="C106" s="185"/>
      <c r="D106" s="19" t="s">
        <v>46</v>
      </c>
      <c r="E106" s="21">
        <f t="shared" ref="E106:N106" si="285">E96*E$14</f>
        <v>238999.99999999997</v>
      </c>
      <c r="F106" s="21">
        <f t="shared" si="285"/>
        <v>579200.00000000012</v>
      </c>
      <c r="G106" s="21">
        <f>G96*G$14</f>
        <v>1063320.0000000002</v>
      </c>
      <c r="H106" s="21">
        <f>H96*H$14</f>
        <v>1752063.9999999991</v>
      </c>
      <c r="I106" s="21">
        <f>I96*I$14</f>
        <v>2731671.9999999995</v>
      </c>
      <c r="J106" s="21">
        <f t="shared" si="285"/>
        <v>4124636.1599999992</v>
      </c>
      <c r="K106" s="21">
        <f t="shared" si="285"/>
        <v>6104904.1280000024</v>
      </c>
      <c r="L106" s="21">
        <f t="shared" si="285"/>
        <v>8919444.6848000139</v>
      </c>
      <c r="M106" s="21">
        <f t="shared" si="285"/>
        <v>12918833.026559988</v>
      </c>
      <c r="N106" s="21">
        <f t="shared" si="285"/>
        <v>18600620.892159969</v>
      </c>
      <c r="P106" s="185"/>
      <c r="Q106" s="185"/>
      <c r="R106" s="19" t="s">
        <v>46</v>
      </c>
      <c r="S106" s="21">
        <f t="shared" ref="S106:AB106" si="286">S96*S$14</f>
        <v>264000</v>
      </c>
      <c r="T106" s="21">
        <f t="shared" si="286"/>
        <v>639200.00000000012</v>
      </c>
      <c r="U106" s="21">
        <f>U96*U$14</f>
        <v>1172320.0000000002</v>
      </c>
      <c r="V106" s="21">
        <f>V96*V$14</f>
        <v>1929663.9999999991</v>
      </c>
      <c r="W106" s="21">
        <f>W96*W$14</f>
        <v>3005311.9999999995</v>
      </c>
      <c r="X106" s="21">
        <f t="shared" si="286"/>
        <v>4532732.16</v>
      </c>
      <c r="Y106" s="21">
        <f t="shared" si="286"/>
        <v>6701238.5280000018</v>
      </c>
      <c r="Z106" s="21">
        <f t="shared" si="286"/>
        <v>9779312.8448000122</v>
      </c>
      <c r="AA106" s="21">
        <f t="shared" si="286"/>
        <v>14147648.450559989</v>
      </c>
      <c r="AB106" s="21">
        <f t="shared" si="286"/>
        <v>20345962.48575997</v>
      </c>
      <c r="AD106" s="185"/>
      <c r="AE106" s="185"/>
      <c r="AF106" s="19" t="s">
        <v>46</v>
      </c>
      <c r="AG106" s="21">
        <f t="shared" ref="AG106:AP106" si="287">AG96*AG$14</f>
        <v>288999.99999999994</v>
      </c>
      <c r="AH106" s="21">
        <f t="shared" si="287"/>
        <v>699200</v>
      </c>
      <c r="AI106" s="21">
        <f>AI96*AI$14</f>
        <v>1281319.9999999998</v>
      </c>
      <c r="AJ106" s="21">
        <f>AJ96*AJ$14</f>
        <v>2107263.9999999991</v>
      </c>
      <c r="AK106" s="21">
        <f>AK96*AK$14</f>
        <v>3278952</v>
      </c>
      <c r="AL106" s="21">
        <f t="shared" si="287"/>
        <v>4940828.1599999992</v>
      </c>
      <c r="AM106" s="21">
        <f t="shared" si="287"/>
        <v>7297572.9280000022</v>
      </c>
      <c r="AN106" s="21">
        <f t="shared" si="287"/>
        <v>10639181.004800009</v>
      </c>
      <c r="AO106" s="21">
        <f t="shared" si="287"/>
        <v>15376463.874559991</v>
      </c>
      <c r="AP106" s="21">
        <f t="shared" si="287"/>
        <v>22091304.079359978</v>
      </c>
      <c r="AR106" s="185"/>
      <c r="AS106" s="185"/>
      <c r="AT106" s="19" t="s">
        <v>46</v>
      </c>
      <c r="AU106" s="21">
        <f t="shared" ref="AU106:BD106" si="288">AU96*AU$14</f>
        <v>313999.99999999994</v>
      </c>
      <c r="AV106" s="21">
        <f t="shared" si="288"/>
        <v>759200</v>
      </c>
      <c r="AW106" s="21">
        <f>AW96*AW$14</f>
        <v>1390319.9999999998</v>
      </c>
      <c r="AX106" s="21">
        <f>AX96*AX$14</f>
        <v>2284863.9999999991</v>
      </c>
      <c r="AY106" s="21">
        <f>AY96*AY$14</f>
        <v>3552591.9999999991</v>
      </c>
      <c r="AZ106" s="21">
        <f t="shared" si="288"/>
        <v>5348924.1599999992</v>
      </c>
      <c r="BA106" s="21">
        <f t="shared" si="288"/>
        <v>7893907.3280000016</v>
      </c>
      <c r="BB106" s="21">
        <f t="shared" si="288"/>
        <v>11499049.164800007</v>
      </c>
      <c r="BC106" s="21">
        <f t="shared" si="288"/>
        <v>16605279.298559994</v>
      </c>
      <c r="BD106" s="21">
        <f t="shared" si="288"/>
        <v>23836645.67295998</v>
      </c>
      <c r="BF106" s="185"/>
      <c r="BG106" s="185"/>
      <c r="BH106" s="19" t="s">
        <v>46</v>
      </c>
      <c r="BI106" s="21">
        <f t="shared" ref="BI106:BR106" si="289">BI96*BI$14</f>
        <v>339000</v>
      </c>
      <c r="BJ106" s="21">
        <f t="shared" si="289"/>
        <v>819200.00000000012</v>
      </c>
      <c r="BK106" s="21">
        <f>BK96*BK$14</f>
        <v>1499319.9999999995</v>
      </c>
      <c r="BL106" s="21">
        <f>BL96*BL$14</f>
        <v>2462463.9999999995</v>
      </c>
      <c r="BM106" s="21">
        <f>BM96*BM$14</f>
        <v>3826231.9999999995</v>
      </c>
      <c r="BN106" s="21">
        <f t="shared" si="289"/>
        <v>5757020.1599999992</v>
      </c>
      <c r="BO106" s="21">
        <f t="shared" si="289"/>
        <v>8490241.7280000001</v>
      </c>
      <c r="BP106" s="21">
        <f t="shared" si="289"/>
        <v>12358917.324800007</v>
      </c>
      <c r="BQ106" s="21">
        <f t="shared" si="289"/>
        <v>17834094.722559996</v>
      </c>
      <c r="BR106" s="21">
        <f t="shared" si="289"/>
        <v>25581987.266559981</v>
      </c>
    </row>
    <row r="107" spans="1:71" ht="15" customHeight="1" x14ac:dyDescent="0.45">
      <c r="B107" s="1"/>
      <c r="C107" s="1"/>
      <c r="D107" s="40"/>
      <c r="E107" s="10"/>
      <c r="F107" s="10"/>
      <c r="G107" s="10"/>
      <c r="H107" s="10"/>
      <c r="I107" s="10"/>
      <c r="J107" s="10"/>
      <c r="K107" s="10"/>
      <c r="L107" s="10"/>
      <c r="M107" s="10"/>
      <c r="N107" s="10"/>
      <c r="P107" s="1"/>
      <c r="Q107" s="1"/>
      <c r="R107" s="40"/>
      <c r="S107" s="10"/>
      <c r="T107" s="10"/>
      <c r="U107" s="10"/>
      <c r="V107" s="10"/>
      <c r="W107" s="10"/>
      <c r="X107" s="10"/>
      <c r="Y107" s="10"/>
      <c r="Z107" s="10"/>
      <c r="AA107" s="10"/>
      <c r="AB107" s="10"/>
      <c r="AD107" s="1"/>
      <c r="AE107" s="1"/>
      <c r="AF107" s="40"/>
      <c r="AG107" s="10"/>
      <c r="AH107" s="10"/>
      <c r="AI107" s="10"/>
      <c r="AJ107" s="10"/>
      <c r="AK107" s="10"/>
      <c r="AL107" s="10"/>
      <c r="AM107" s="10"/>
      <c r="AN107" s="10"/>
      <c r="AO107" s="10"/>
      <c r="AP107" s="10"/>
      <c r="AR107" s="1"/>
      <c r="AS107" s="1"/>
      <c r="AT107" s="40"/>
      <c r="AU107" s="10"/>
      <c r="AV107" s="10"/>
      <c r="AW107" s="10"/>
      <c r="AX107" s="10"/>
      <c r="AY107" s="10"/>
      <c r="AZ107" s="10"/>
      <c r="BA107" s="10"/>
      <c r="BB107" s="10"/>
      <c r="BC107" s="10"/>
      <c r="BD107" s="10"/>
      <c r="BF107" s="1"/>
      <c r="BG107" s="1"/>
      <c r="BH107" s="40"/>
      <c r="BI107" s="10"/>
      <c r="BJ107" s="10"/>
      <c r="BK107" s="10"/>
      <c r="BL107" s="10"/>
      <c r="BM107" s="10"/>
      <c r="BN107" s="10"/>
      <c r="BO107" s="10"/>
      <c r="BP107" s="10"/>
      <c r="BQ107" s="10"/>
      <c r="BR107" s="10"/>
    </row>
    <row r="108" spans="1:71" ht="14.25" x14ac:dyDescent="0.45">
      <c r="B108" s="187" t="s">
        <v>148</v>
      </c>
      <c r="C108" s="193" t="s">
        <v>55</v>
      </c>
      <c r="D108" s="193" t="s">
        <v>54</v>
      </c>
      <c r="E108" s="163" t="s">
        <v>3</v>
      </c>
      <c r="F108" s="163" t="s">
        <v>4</v>
      </c>
      <c r="G108" s="163" t="s">
        <v>5</v>
      </c>
      <c r="H108" s="163" t="s">
        <v>6</v>
      </c>
      <c r="I108" s="163" t="s">
        <v>7</v>
      </c>
      <c r="J108" s="163" t="s">
        <v>8</v>
      </c>
      <c r="K108" s="163" t="s">
        <v>9</v>
      </c>
      <c r="L108" s="163" t="s">
        <v>10</v>
      </c>
      <c r="M108" s="163" t="s">
        <v>11</v>
      </c>
      <c r="N108" s="163" t="s">
        <v>12</v>
      </c>
      <c r="P108" s="187" t="s">
        <v>148</v>
      </c>
      <c r="Q108" s="193" t="s">
        <v>55</v>
      </c>
      <c r="R108" s="193" t="s">
        <v>54</v>
      </c>
      <c r="S108" s="163" t="s">
        <v>3</v>
      </c>
      <c r="T108" s="163" t="s">
        <v>4</v>
      </c>
      <c r="U108" s="163" t="s">
        <v>5</v>
      </c>
      <c r="V108" s="163" t="s">
        <v>6</v>
      </c>
      <c r="W108" s="163" t="s">
        <v>7</v>
      </c>
      <c r="X108" s="163" t="s">
        <v>8</v>
      </c>
      <c r="Y108" s="163" t="s">
        <v>9</v>
      </c>
      <c r="Z108" s="163" t="s">
        <v>10</v>
      </c>
      <c r="AA108" s="163" t="s">
        <v>11</v>
      </c>
      <c r="AB108" s="163" t="s">
        <v>12</v>
      </c>
      <c r="AD108" s="187" t="s">
        <v>148</v>
      </c>
      <c r="AE108" s="193" t="s">
        <v>55</v>
      </c>
      <c r="AF108" s="193" t="s">
        <v>54</v>
      </c>
      <c r="AG108" s="163" t="s">
        <v>3</v>
      </c>
      <c r="AH108" s="163" t="s">
        <v>4</v>
      </c>
      <c r="AI108" s="163" t="s">
        <v>5</v>
      </c>
      <c r="AJ108" s="163" t="s">
        <v>6</v>
      </c>
      <c r="AK108" s="163" t="s">
        <v>7</v>
      </c>
      <c r="AL108" s="163" t="s">
        <v>8</v>
      </c>
      <c r="AM108" s="163" t="s">
        <v>9</v>
      </c>
      <c r="AN108" s="163" t="s">
        <v>10</v>
      </c>
      <c r="AO108" s="163" t="s">
        <v>11</v>
      </c>
      <c r="AP108" s="163" t="s">
        <v>12</v>
      </c>
      <c r="AR108" s="187" t="s">
        <v>148</v>
      </c>
      <c r="AS108" s="193" t="s">
        <v>55</v>
      </c>
      <c r="AT108" s="193" t="s">
        <v>54</v>
      </c>
      <c r="AU108" s="163" t="s">
        <v>3</v>
      </c>
      <c r="AV108" s="163" t="s">
        <v>4</v>
      </c>
      <c r="AW108" s="163" t="s">
        <v>5</v>
      </c>
      <c r="AX108" s="163" t="s">
        <v>6</v>
      </c>
      <c r="AY108" s="163" t="s">
        <v>7</v>
      </c>
      <c r="AZ108" s="163" t="s">
        <v>8</v>
      </c>
      <c r="BA108" s="163" t="s">
        <v>9</v>
      </c>
      <c r="BB108" s="163" t="s">
        <v>10</v>
      </c>
      <c r="BC108" s="163" t="s">
        <v>11</v>
      </c>
      <c r="BD108" s="163" t="s">
        <v>12</v>
      </c>
      <c r="BF108" s="187" t="s">
        <v>148</v>
      </c>
      <c r="BG108" s="193" t="s">
        <v>55</v>
      </c>
      <c r="BH108" s="193" t="s">
        <v>54</v>
      </c>
      <c r="BI108" s="163" t="s">
        <v>3</v>
      </c>
      <c r="BJ108" s="163" t="s">
        <v>4</v>
      </c>
      <c r="BK108" s="163" t="s">
        <v>5</v>
      </c>
      <c r="BL108" s="163" t="s">
        <v>6</v>
      </c>
      <c r="BM108" s="163" t="s">
        <v>7</v>
      </c>
      <c r="BN108" s="163" t="s">
        <v>8</v>
      </c>
      <c r="BO108" s="163" t="s">
        <v>9</v>
      </c>
      <c r="BP108" s="163" t="s">
        <v>10</v>
      </c>
      <c r="BQ108" s="163" t="s">
        <v>11</v>
      </c>
      <c r="BR108" s="163" t="s">
        <v>12</v>
      </c>
    </row>
    <row r="109" spans="1:71" ht="14.25" x14ac:dyDescent="0.45">
      <c r="B109" s="188"/>
      <c r="C109" s="194"/>
      <c r="D109" s="194"/>
      <c r="E109" s="164"/>
      <c r="F109" s="164"/>
      <c r="G109" s="164"/>
      <c r="H109" s="164"/>
      <c r="I109" s="164"/>
      <c r="J109" s="164"/>
      <c r="K109" s="164"/>
      <c r="L109" s="164"/>
      <c r="M109" s="164"/>
      <c r="N109" s="164"/>
      <c r="P109" s="188"/>
      <c r="Q109" s="194"/>
      <c r="R109" s="194"/>
      <c r="S109" s="164"/>
      <c r="T109" s="164"/>
      <c r="U109" s="164"/>
      <c r="V109" s="164"/>
      <c r="W109" s="164"/>
      <c r="X109" s="164"/>
      <c r="Y109" s="164"/>
      <c r="Z109" s="164"/>
      <c r="AA109" s="164"/>
      <c r="AB109" s="164"/>
      <c r="AD109" s="188"/>
      <c r="AE109" s="194"/>
      <c r="AF109" s="194"/>
      <c r="AG109" s="164"/>
      <c r="AH109" s="164"/>
      <c r="AI109" s="164"/>
      <c r="AJ109" s="164"/>
      <c r="AK109" s="164"/>
      <c r="AL109" s="164"/>
      <c r="AM109" s="164"/>
      <c r="AN109" s="164"/>
      <c r="AO109" s="164"/>
      <c r="AP109" s="164"/>
      <c r="AR109" s="188"/>
      <c r="AS109" s="194"/>
      <c r="AT109" s="194"/>
      <c r="AU109" s="164"/>
      <c r="AV109" s="164"/>
      <c r="AW109" s="164"/>
      <c r="AX109" s="164"/>
      <c r="AY109" s="164"/>
      <c r="AZ109" s="164"/>
      <c r="BA109" s="164"/>
      <c r="BB109" s="164"/>
      <c r="BC109" s="164"/>
      <c r="BD109" s="164"/>
      <c r="BF109" s="188"/>
      <c r="BG109" s="194"/>
      <c r="BH109" s="194"/>
      <c r="BI109" s="164"/>
      <c r="BJ109" s="164"/>
      <c r="BK109" s="164"/>
      <c r="BL109" s="164"/>
      <c r="BM109" s="164"/>
      <c r="BN109" s="164"/>
      <c r="BO109" s="164"/>
      <c r="BP109" s="164"/>
      <c r="BQ109" s="164"/>
      <c r="BR109" s="164"/>
    </row>
    <row r="110" spans="1:71" ht="14.25" x14ac:dyDescent="0.45">
      <c r="B110" s="172" t="s">
        <v>57</v>
      </c>
      <c r="C110" s="199">
        <v>20000</v>
      </c>
      <c r="D110" s="44" t="s">
        <v>19</v>
      </c>
      <c r="E110" s="27">
        <f t="shared" ref="E110:N110" si="290">E$51/10*$C110/(2+$E$10)</f>
        <v>250.00000000000006</v>
      </c>
      <c r="F110" s="27">
        <f t="shared" si="290"/>
        <v>178.57142857142858</v>
      </c>
      <c r="G110" s="27">
        <f t="shared" si="290"/>
        <v>127.5510204081633</v>
      </c>
      <c r="H110" s="27">
        <f t="shared" si="290"/>
        <v>91.10787172011662</v>
      </c>
      <c r="I110" s="27">
        <f t="shared" si="290"/>
        <v>65.077051228654724</v>
      </c>
      <c r="J110" s="27">
        <f t="shared" si="290"/>
        <v>46.48360802046767</v>
      </c>
      <c r="K110" s="27">
        <f t="shared" si="290"/>
        <v>33.202577157476902</v>
      </c>
      <c r="L110" s="27">
        <f t="shared" si="290"/>
        <v>23.716126541054933</v>
      </c>
      <c r="M110" s="27">
        <f t="shared" si="290"/>
        <v>16.940090386467805</v>
      </c>
      <c r="N110" s="27">
        <f t="shared" si="290"/>
        <v>12.10006456176272</v>
      </c>
      <c r="P110" s="172" t="s">
        <v>57</v>
      </c>
      <c r="Q110" s="199">
        <v>20000</v>
      </c>
      <c r="R110" s="44" t="s">
        <v>19</v>
      </c>
      <c r="S110" s="27">
        <f t="shared" ref="S110:AB110" si="291">S$51/10*$C110/(2+$E$10)</f>
        <v>250.00000000000006</v>
      </c>
      <c r="T110" s="27">
        <f t="shared" si="291"/>
        <v>178.57142857142858</v>
      </c>
      <c r="U110" s="27">
        <f t="shared" si="291"/>
        <v>127.5510204081633</v>
      </c>
      <c r="V110" s="27">
        <f t="shared" si="291"/>
        <v>91.10787172011662</v>
      </c>
      <c r="W110" s="27">
        <f t="shared" si="291"/>
        <v>65.077051228654724</v>
      </c>
      <c r="X110" s="27">
        <f t="shared" si="291"/>
        <v>46.48360802046767</v>
      </c>
      <c r="Y110" s="27">
        <f t="shared" si="291"/>
        <v>33.202577157476902</v>
      </c>
      <c r="Z110" s="27">
        <f t="shared" si="291"/>
        <v>23.716126541054933</v>
      </c>
      <c r="AA110" s="27">
        <f t="shared" si="291"/>
        <v>16.940090386467805</v>
      </c>
      <c r="AB110" s="27">
        <f t="shared" si="291"/>
        <v>12.10006456176272</v>
      </c>
      <c r="AD110" s="172" t="s">
        <v>57</v>
      </c>
      <c r="AE110" s="199">
        <v>20000</v>
      </c>
      <c r="AF110" s="44" t="s">
        <v>19</v>
      </c>
      <c r="AG110" s="27">
        <f t="shared" ref="AG110:AP110" si="292">AG$51/10*$C110/(2+$E$10)</f>
        <v>250.00000000000006</v>
      </c>
      <c r="AH110" s="27">
        <f t="shared" si="292"/>
        <v>178.57142857142858</v>
      </c>
      <c r="AI110" s="27">
        <f t="shared" si="292"/>
        <v>127.5510204081633</v>
      </c>
      <c r="AJ110" s="27">
        <f t="shared" si="292"/>
        <v>91.10787172011662</v>
      </c>
      <c r="AK110" s="27">
        <f t="shared" si="292"/>
        <v>65.077051228654724</v>
      </c>
      <c r="AL110" s="27">
        <f t="shared" si="292"/>
        <v>46.48360802046767</v>
      </c>
      <c r="AM110" s="27">
        <f t="shared" si="292"/>
        <v>33.202577157476902</v>
      </c>
      <c r="AN110" s="27">
        <f t="shared" si="292"/>
        <v>23.716126541054933</v>
      </c>
      <c r="AO110" s="27">
        <f t="shared" si="292"/>
        <v>16.940090386467805</v>
      </c>
      <c r="AP110" s="27">
        <f t="shared" si="292"/>
        <v>12.10006456176272</v>
      </c>
      <c r="AR110" s="172" t="s">
        <v>57</v>
      </c>
      <c r="AS110" s="199">
        <v>20000</v>
      </c>
      <c r="AT110" s="44" t="s">
        <v>19</v>
      </c>
      <c r="AU110" s="27">
        <f t="shared" ref="AU110:BD110" si="293">AU$51/10*$C110/(2+$E$10)</f>
        <v>250.00000000000006</v>
      </c>
      <c r="AV110" s="27">
        <f t="shared" si="293"/>
        <v>178.57142857142858</v>
      </c>
      <c r="AW110" s="27">
        <f t="shared" si="293"/>
        <v>127.5510204081633</v>
      </c>
      <c r="AX110" s="27">
        <f t="shared" si="293"/>
        <v>91.10787172011662</v>
      </c>
      <c r="AY110" s="27">
        <f t="shared" si="293"/>
        <v>65.077051228654724</v>
      </c>
      <c r="AZ110" s="27">
        <f t="shared" si="293"/>
        <v>46.48360802046767</v>
      </c>
      <c r="BA110" s="27">
        <f t="shared" si="293"/>
        <v>33.202577157476902</v>
      </c>
      <c r="BB110" s="27">
        <f t="shared" si="293"/>
        <v>23.716126541054933</v>
      </c>
      <c r="BC110" s="27">
        <f t="shared" si="293"/>
        <v>16.940090386467805</v>
      </c>
      <c r="BD110" s="27">
        <f t="shared" si="293"/>
        <v>12.10006456176272</v>
      </c>
      <c r="BF110" s="172" t="s">
        <v>57</v>
      </c>
      <c r="BG110" s="199">
        <v>20000</v>
      </c>
      <c r="BH110" s="44" t="s">
        <v>19</v>
      </c>
      <c r="BI110" s="27">
        <f t="shared" ref="BI110:BR110" si="294">BI$51/10*$C110/(2+$E$10)</f>
        <v>250.00000000000006</v>
      </c>
      <c r="BJ110" s="27">
        <f t="shared" si="294"/>
        <v>178.57142857142858</v>
      </c>
      <c r="BK110" s="27">
        <f t="shared" si="294"/>
        <v>127.5510204081633</v>
      </c>
      <c r="BL110" s="27">
        <f t="shared" si="294"/>
        <v>91.10787172011662</v>
      </c>
      <c r="BM110" s="27">
        <f t="shared" si="294"/>
        <v>65.077051228654724</v>
      </c>
      <c r="BN110" s="27">
        <f t="shared" si="294"/>
        <v>46.48360802046767</v>
      </c>
      <c r="BO110" s="27">
        <f t="shared" si="294"/>
        <v>33.202577157476902</v>
      </c>
      <c r="BP110" s="27">
        <f t="shared" si="294"/>
        <v>23.716126541054933</v>
      </c>
      <c r="BQ110" s="27">
        <f t="shared" si="294"/>
        <v>16.940090386467805</v>
      </c>
      <c r="BR110" s="27">
        <f t="shared" si="294"/>
        <v>12.10006456176272</v>
      </c>
    </row>
    <row r="111" spans="1:71" ht="14.25" x14ac:dyDescent="0.45">
      <c r="B111" s="173"/>
      <c r="C111" s="199"/>
      <c r="D111" s="19" t="s">
        <v>22</v>
      </c>
      <c r="E111" s="27"/>
      <c r="F111" s="27"/>
      <c r="G111" s="27"/>
      <c r="H111" s="27"/>
      <c r="I111" s="28">
        <f>AVERAGE(E110:I110)</f>
        <v>142.46147438567263</v>
      </c>
      <c r="J111" s="27"/>
      <c r="K111" s="27"/>
      <c r="L111" s="27"/>
      <c r="M111" s="27"/>
      <c r="N111" s="27">
        <f>AVERAGE(E110:N110)</f>
        <v>84.474983859559316</v>
      </c>
      <c r="P111" s="173"/>
      <c r="Q111" s="199"/>
      <c r="R111" s="19" t="s">
        <v>22</v>
      </c>
      <c r="S111" s="27"/>
      <c r="T111" s="27"/>
      <c r="U111" s="27"/>
      <c r="V111" s="27"/>
      <c r="W111" s="28">
        <f>AVERAGE(S110:W110)</f>
        <v>142.46147438567263</v>
      </c>
      <c r="X111" s="27"/>
      <c r="Y111" s="27"/>
      <c r="Z111" s="27"/>
      <c r="AA111" s="27"/>
      <c r="AB111" s="27">
        <f>AVERAGE(S110:AB110)</f>
        <v>84.474983859559316</v>
      </c>
      <c r="AD111" s="173"/>
      <c r="AE111" s="199"/>
      <c r="AF111" s="19" t="s">
        <v>22</v>
      </c>
      <c r="AG111" s="27"/>
      <c r="AH111" s="27"/>
      <c r="AI111" s="27"/>
      <c r="AJ111" s="27"/>
      <c r="AK111" s="28">
        <f>AVERAGE(AG110:AK110)</f>
        <v>142.46147438567263</v>
      </c>
      <c r="AL111" s="27"/>
      <c r="AM111" s="27"/>
      <c r="AN111" s="27"/>
      <c r="AO111" s="27"/>
      <c r="AP111" s="27">
        <f>AVERAGE(AG110:AP110)</f>
        <v>84.474983859559316</v>
      </c>
      <c r="AR111" s="173"/>
      <c r="AS111" s="199"/>
      <c r="AT111" s="19" t="s">
        <v>22</v>
      </c>
      <c r="AU111" s="27"/>
      <c r="AV111" s="27"/>
      <c r="AW111" s="27"/>
      <c r="AX111" s="27"/>
      <c r="AY111" s="28">
        <f>AVERAGE(AU110:AY110)</f>
        <v>142.46147438567263</v>
      </c>
      <c r="AZ111" s="27"/>
      <c r="BA111" s="27"/>
      <c r="BB111" s="27"/>
      <c r="BC111" s="27"/>
      <c r="BD111" s="27">
        <f>AVERAGE(AU110:BD110)</f>
        <v>84.474983859559316</v>
      </c>
      <c r="BF111" s="173"/>
      <c r="BG111" s="199"/>
      <c r="BH111" s="19" t="s">
        <v>22</v>
      </c>
      <c r="BI111" s="27"/>
      <c r="BJ111" s="27"/>
      <c r="BK111" s="27"/>
      <c r="BL111" s="27"/>
      <c r="BM111" s="28">
        <f>AVERAGE(BI110:BM110)</f>
        <v>142.46147438567263</v>
      </c>
      <c r="BN111" s="27"/>
      <c r="BO111" s="27"/>
      <c r="BP111" s="27"/>
      <c r="BQ111" s="27"/>
      <c r="BR111" s="27">
        <f>AVERAGE(BI110:BR110)</f>
        <v>84.474983859559316</v>
      </c>
    </row>
    <row r="112" spans="1:71" ht="14.25" x14ac:dyDescent="0.45">
      <c r="B112" s="173"/>
      <c r="C112" s="199"/>
      <c r="D112" s="19" t="s">
        <v>41</v>
      </c>
      <c r="E112" s="27">
        <f t="shared" ref="E112:N112" si="295">E$52/10*$C110/(2+$E$10)</f>
        <v>250.00000000000006</v>
      </c>
      <c r="F112" s="27">
        <f t="shared" si="295"/>
        <v>428.57142857142856</v>
      </c>
      <c r="G112" s="27">
        <f t="shared" si="295"/>
        <v>556.12244897959181</v>
      </c>
      <c r="H112" s="27">
        <f t="shared" si="295"/>
        <v>647.23032069970873</v>
      </c>
      <c r="I112" s="28">
        <f t="shared" si="295"/>
        <v>712.30737192836318</v>
      </c>
      <c r="J112" s="27">
        <f t="shared" si="295"/>
        <v>758.79097994883102</v>
      </c>
      <c r="K112" s="27">
        <f t="shared" si="295"/>
        <v>791.99355710630743</v>
      </c>
      <c r="L112" s="27">
        <f t="shared" si="295"/>
        <v>815.70968364736154</v>
      </c>
      <c r="M112" s="27">
        <f t="shared" si="295"/>
        <v>832.64977403383193</v>
      </c>
      <c r="N112" s="27">
        <f t="shared" si="295"/>
        <v>844.74983859559552</v>
      </c>
      <c r="P112" s="173"/>
      <c r="Q112" s="199"/>
      <c r="R112" s="19" t="s">
        <v>41</v>
      </c>
      <c r="S112" s="27">
        <f t="shared" ref="S112:AB112" si="296">S$52/10*$C110/(2+$E$10)</f>
        <v>250.00000000000006</v>
      </c>
      <c r="T112" s="27">
        <f t="shared" si="296"/>
        <v>428.57142857142856</v>
      </c>
      <c r="U112" s="27">
        <f t="shared" si="296"/>
        <v>556.12244897959181</v>
      </c>
      <c r="V112" s="27">
        <f t="shared" si="296"/>
        <v>647.23032069970873</v>
      </c>
      <c r="W112" s="28">
        <f t="shared" si="296"/>
        <v>712.30737192836318</v>
      </c>
      <c r="X112" s="27">
        <f t="shared" si="296"/>
        <v>758.79097994883102</v>
      </c>
      <c r="Y112" s="27">
        <f t="shared" si="296"/>
        <v>791.99355710630743</v>
      </c>
      <c r="Z112" s="27">
        <f t="shared" si="296"/>
        <v>815.70968364736154</v>
      </c>
      <c r="AA112" s="27">
        <f t="shared" si="296"/>
        <v>832.64977403383193</v>
      </c>
      <c r="AB112" s="27">
        <f t="shared" si="296"/>
        <v>844.74983859559552</v>
      </c>
      <c r="AD112" s="173"/>
      <c r="AE112" s="199"/>
      <c r="AF112" s="19" t="s">
        <v>41</v>
      </c>
      <c r="AG112" s="27">
        <f t="shared" ref="AG112:AP112" si="297">AG$52/10*$C110/(2+$E$10)</f>
        <v>250.00000000000006</v>
      </c>
      <c r="AH112" s="27">
        <f t="shared" si="297"/>
        <v>428.57142857142856</v>
      </c>
      <c r="AI112" s="27">
        <f t="shared" si="297"/>
        <v>556.12244897959181</v>
      </c>
      <c r="AJ112" s="27">
        <f t="shared" si="297"/>
        <v>647.23032069970873</v>
      </c>
      <c r="AK112" s="28">
        <f t="shared" si="297"/>
        <v>712.30737192836318</v>
      </c>
      <c r="AL112" s="27">
        <f t="shared" si="297"/>
        <v>758.79097994883102</v>
      </c>
      <c r="AM112" s="27">
        <f t="shared" si="297"/>
        <v>791.99355710630743</v>
      </c>
      <c r="AN112" s="27">
        <f t="shared" si="297"/>
        <v>815.70968364736154</v>
      </c>
      <c r="AO112" s="27">
        <f t="shared" si="297"/>
        <v>832.64977403383193</v>
      </c>
      <c r="AP112" s="27">
        <f t="shared" si="297"/>
        <v>844.74983859559552</v>
      </c>
      <c r="AR112" s="173"/>
      <c r="AS112" s="199"/>
      <c r="AT112" s="19" t="s">
        <v>41</v>
      </c>
      <c r="AU112" s="27">
        <f t="shared" ref="AU112:BD112" si="298">AU$52/10*$C110/(2+$E$10)</f>
        <v>250.00000000000006</v>
      </c>
      <c r="AV112" s="27">
        <f t="shared" si="298"/>
        <v>428.57142857142856</v>
      </c>
      <c r="AW112" s="27">
        <f t="shared" si="298"/>
        <v>556.12244897959181</v>
      </c>
      <c r="AX112" s="27">
        <f t="shared" si="298"/>
        <v>647.23032069970873</v>
      </c>
      <c r="AY112" s="28">
        <f t="shared" si="298"/>
        <v>712.30737192836318</v>
      </c>
      <c r="AZ112" s="27">
        <f t="shared" si="298"/>
        <v>758.79097994883102</v>
      </c>
      <c r="BA112" s="27">
        <f t="shared" si="298"/>
        <v>791.99355710630743</v>
      </c>
      <c r="BB112" s="27">
        <f t="shared" si="298"/>
        <v>815.70968364736154</v>
      </c>
      <c r="BC112" s="27">
        <f t="shared" si="298"/>
        <v>832.64977403383193</v>
      </c>
      <c r="BD112" s="27">
        <f t="shared" si="298"/>
        <v>844.74983859559552</v>
      </c>
      <c r="BF112" s="173"/>
      <c r="BG112" s="199"/>
      <c r="BH112" s="19" t="s">
        <v>41</v>
      </c>
      <c r="BI112" s="27">
        <f t="shared" ref="BI112:BR112" si="299">BI$52/10*$C110/(2+$E$10)</f>
        <v>250.00000000000006</v>
      </c>
      <c r="BJ112" s="27">
        <f t="shared" si="299"/>
        <v>428.57142857142856</v>
      </c>
      <c r="BK112" s="27">
        <f t="shared" si="299"/>
        <v>556.12244897959181</v>
      </c>
      <c r="BL112" s="27">
        <f t="shared" si="299"/>
        <v>647.23032069970873</v>
      </c>
      <c r="BM112" s="28">
        <f t="shared" si="299"/>
        <v>712.30737192836318</v>
      </c>
      <c r="BN112" s="27">
        <f t="shared" si="299"/>
        <v>758.79097994883102</v>
      </c>
      <c r="BO112" s="27">
        <f t="shared" si="299"/>
        <v>791.99355710630743</v>
      </c>
      <c r="BP112" s="27">
        <f t="shared" si="299"/>
        <v>815.70968364736154</v>
      </c>
      <c r="BQ112" s="27">
        <f t="shared" si="299"/>
        <v>832.64977403383193</v>
      </c>
      <c r="BR112" s="27">
        <f t="shared" si="299"/>
        <v>844.74983859559552</v>
      </c>
    </row>
    <row r="113" spans="2:70" ht="14.25" x14ac:dyDescent="0.45">
      <c r="B113" s="173"/>
      <c r="C113" s="199">
        <v>400000</v>
      </c>
      <c r="D113" s="44" t="s">
        <v>19</v>
      </c>
      <c r="E113" s="27">
        <f>E$51/10*$C113/(2+$E$10)</f>
        <v>5000.0000000000009</v>
      </c>
      <c r="F113" s="27">
        <f t="shared" ref="F113:N113" si="300">F$51/10*$C113/(2+$E$10)</f>
        <v>3571.428571428572</v>
      </c>
      <c r="G113" s="27">
        <f t="shared" si="300"/>
        <v>2551.020408163266</v>
      </c>
      <c r="H113" s="27">
        <f t="shared" si="300"/>
        <v>1822.1574344023325</v>
      </c>
      <c r="I113" s="27">
        <f t="shared" si="300"/>
        <v>1301.5410245730945</v>
      </c>
      <c r="J113" s="27">
        <f t="shared" si="300"/>
        <v>929.67216040935352</v>
      </c>
      <c r="K113" s="27">
        <f t="shared" si="300"/>
        <v>664.05154314953802</v>
      </c>
      <c r="L113" s="27">
        <f t="shared" si="300"/>
        <v>474.32253082109867</v>
      </c>
      <c r="M113" s="27">
        <f t="shared" si="300"/>
        <v>338.80180772935614</v>
      </c>
      <c r="N113" s="27">
        <f t="shared" si="300"/>
        <v>242.00129123525437</v>
      </c>
      <c r="P113" s="173"/>
      <c r="Q113" s="199">
        <v>400000</v>
      </c>
      <c r="R113" s="44" t="s">
        <v>19</v>
      </c>
      <c r="S113" s="27">
        <f>S$51/10*$C113/(2+$E$10)</f>
        <v>5000.0000000000009</v>
      </c>
      <c r="T113" s="27">
        <f t="shared" ref="T113:AB113" si="301">T$51/10*$C113/(2+$E$10)</f>
        <v>3571.428571428572</v>
      </c>
      <c r="U113" s="27">
        <f t="shared" si="301"/>
        <v>2551.020408163266</v>
      </c>
      <c r="V113" s="27">
        <f t="shared" si="301"/>
        <v>1822.1574344023325</v>
      </c>
      <c r="W113" s="27">
        <f t="shared" si="301"/>
        <v>1301.5410245730945</v>
      </c>
      <c r="X113" s="27">
        <f t="shared" si="301"/>
        <v>929.67216040935352</v>
      </c>
      <c r="Y113" s="27">
        <f t="shared" si="301"/>
        <v>664.05154314953802</v>
      </c>
      <c r="Z113" s="27">
        <f t="shared" si="301"/>
        <v>474.32253082109867</v>
      </c>
      <c r="AA113" s="27">
        <f t="shared" si="301"/>
        <v>338.80180772935614</v>
      </c>
      <c r="AB113" s="27">
        <f t="shared" si="301"/>
        <v>242.00129123525437</v>
      </c>
      <c r="AD113" s="173"/>
      <c r="AE113" s="199">
        <v>400000</v>
      </c>
      <c r="AF113" s="44" t="s">
        <v>19</v>
      </c>
      <c r="AG113" s="27">
        <f>AG$51/10*$C113/(2+$E$10)</f>
        <v>5000.0000000000009</v>
      </c>
      <c r="AH113" s="27">
        <f t="shared" ref="AH113:AP113" si="302">AH$51/10*$C113/(2+$E$10)</f>
        <v>3571.428571428572</v>
      </c>
      <c r="AI113" s="27">
        <f t="shared" si="302"/>
        <v>2551.020408163266</v>
      </c>
      <c r="AJ113" s="27">
        <f t="shared" si="302"/>
        <v>1822.1574344023325</v>
      </c>
      <c r="AK113" s="27">
        <f t="shared" si="302"/>
        <v>1301.5410245730945</v>
      </c>
      <c r="AL113" s="27">
        <f t="shared" si="302"/>
        <v>929.67216040935352</v>
      </c>
      <c r="AM113" s="27">
        <f t="shared" si="302"/>
        <v>664.05154314953802</v>
      </c>
      <c r="AN113" s="27">
        <f t="shared" si="302"/>
        <v>474.32253082109867</v>
      </c>
      <c r="AO113" s="27">
        <f t="shared" si="302"/>
        <v>338.80180772935614</v>
      </c>
      <c r="AP113" s="27">
        <f t="shared" si="302"/>
        <v>242.00129123525437</v>
      </c>
      <c r="AR113" s="173"/>
      <c r="AS113" s="199">
        <v>400000</v>
      </c>
      <c r="AT113" s="44" t="s">
        <v>19</v>
      </c>
      <c r="AU113" s="27">
        <f>AU$51/10*$C113/(2+$E$10)</f>
        <v>5000.0000000000009</v>
      </c>
      <c r="AV113" s="27">
        <f t="shared" ref="AV113:BD113" si="303">AV$51/10*$C113/(2+$E$10)</f>
        <v>3571.428571428572</v>
      </c>
      <c r="AW113" s="27">
        <f t="shared" si="303"/>
        <v>2551.020408163266</v>
      </c>
      <c r="AX113" s="27">
        <f t="shared" si="303"/>
        <v>1822.1574344023325</v>
      </c>
      <c r="AY113" s="27">
        <f t="shared" si="303"/>
        <v>1301.5410245730945</v>
      </c>
      <c r="AZ113" s="27">
        <f t="shared" si="303"/>
        <v>929.67216040935352</v>
      </c>
      <c r="BA113" s="27">
        <f t="shared" si="303"/>
        <v>664.05154314953802</v>
      </c>
      <c r="BB113" s="27">
        <f t="shared" si="303"/>
        <v>474.32253082109867</v>
      </c>
      <c r="BC113" s="27">
        <f t="shared" si="303"/>
        <v>338.80180772935614</v>
      </c>
      <c r="BD113" s="27">
        <f t="shared" si="303"/>
        <v>242.00129123525437</v>
      </c>
      <c r="BF113" s="173"/>
      <c r="BG113" s="199">
        <v>400000</v>
      </c>
      <c r="BH113" s="44" t="s">
        <v>19</v>
      </c>
      <c r="BI113" s="27">
        <f>BI$51/10*$C113/(2+$E$10)</f>
        <v>5000.0000000000009</v>
      </c>
      <c r="BJ113" s="27">
        <f t="shared" ref="BJ113:BR113" si="304">BJ$51/10*$C113/(2+$E$10)</f>
        <v>3571.428571428572</v>
      </c>
      <c r="BK113" s="27">
        <f t="shared" si="304"/>
        <v>2551.020408163266</v>
      </c>
      <c r="BL113" s="27">
        <f t="shared" si="304"/>
        <v>1822.1574344023325</v>
      </c>
      <c r="BM113" s="27">
        <f t="shared" si="304"/>
        <v>1301.5410245730945</v>
      </c>
      <c r="BN113" s="27">
        <f t="shared" si="304"/>
        <v>929.67216040935352</v>
      </c>
      <c r="BO113" s="27">
        <f t="shared" si="304"/>
        <v>664.05154314953802</v>
      </c>
      <c r="BP113" s="27">
        <f t="shared" si="304"/>
        <v>474.32253082109867</v>
      </c>
      <c r="BQ113" s="27">
        <f t="shared" si="304"/>
        <v>338.80180772935614</v>
      </c>
      <c r="BR113" s="27">
        <f t="shared" si="304"/>
        <v>242.00129123525437</v>
      </c>
    </row>
    <row r="114" spans="2:70" ht="14.25" x14ac:dyDescent="0.45">
      <c r="B114" s="173"/>
      <c r="C114" s="199"/>
      <c r="D114" s="19" t="s">
        <v>22</v>
      </c>
      <c r="E114" s="27"/>
      <c r="F114" s="27"/>
      <c r="G114" s="27"/>
      <c r="H114" s="27"/>
      <c r="I114" s="28">
        <f>AVERAGE(E113:I113)</f>
        <v>2849.2294877134527</v>
      </c>
      <c r="J114" s="27"/>
      <c r="K114" s="27"/>
      <c r="L114" s="27"/>
      <c r="M114" s="27"/>
      <c r="N114" s="27">
        <f>AVERAGE(E113:N113)</f>
        <v>1689.4996771911865</v>
      </c>
      <c r="P114" s="173"/>
      <c r="Q114" s="199"/>
      <c r="R114" s="19" t="s">
        <v>22</v>
      </c>
      <c r="S114" s="27"/>
      <c r="T114" s="27"/>
      <c r="U114" s="27"/>
      <c r="V114" s="27"/>
      <c r="W114" s="28">
        <f>AVERAGE(S113:W113)</f>
        <v>2849.2294877134527</v>
      </c>
      <c r="X114" s="27"/>
      <c r="Y114" s="27"/>
      <c r="Z114" s="27"/>
      <c r="AA114" s="27"/>
      <c r="AB114" s="27">
        <f>AVERAGE(S113:AB113)</f>
        <v>1689.4996771911865</v>
      </c>
      <c r="AD114" s="173"/>
      <c r="AE114" s="199"/>
      <c r="AF114" s="19" t="s">
        <v>22</v>
      </c>
      <c r="AG114" s="27"/>
      <c r="AH114" s="27"/>
      <c r="AI114" s="27"/>
      <c r="AJ114" s="27"/>
      <c r="AK114" s="28">
        <f>AVERAGE(AG113:AK113)</f>
        <v>2849.2294877134527</v>
      </c>
      <c r="AL114" s="27"/>
      <c r="AM114" s="27"/>
      <c r="AN114" s="27"/>
      <c r="AO114" s="27"/>
      <c r="AP114" s="27">
        <f>AVERAGE(AG113:AP113)</f>
        <v>1689.4996771911865</v>
      </c>
      <c r="AR114" s="173"/>
      <c r="AS114" s="199"/>
      <c r="AT114" s="19" t="s">
        <v>22</v>
      </c>
      <c r="AU114" s="27"/>
      <c r="AV114" s="27"/>
      <c r="AW114" s="27"/>
      <c r="AX114" s="27"/>
      <c r="AY114" s="28">
        <f>AVERAGE(AU113:AY113)</f>
        <v>2849.2294877134527</v>
      </c>
      <c r="AZ114" s="27"/>
      <c r="BA114" s="27"/>
      <c r="BB114" s="27"/>
      <c r="BC114" s="27"/>
      <c r="BD114" s="27">
        <f>AVERAGE(AU113:BD113)</f>
        <v>1689.4996771911865</v>
      </c>
      <c r="BF114" s="173"/>
      <c r="BG114" s="199"/>
      <c r="BH114" s="19" t="s">
        <v>22</v>
      </c>
      <c r="BI114" s="27"/>
      <c r="BJ114" s="27"/>
      <c r="BK114" s="27"/>
      <c r="BL114" s="27"/>
      <c r="BM114" s="28">
        <f>AVERAGE(BI113:BM113)</f>
        <v>2849.2294877134527</v>
      </c>
      <c r="BN114" s="27"/>
      <c r="BO114" s="27"/>
      <c r="BP114" s="27"/>
      <c r="BQ114" s="27"/>
      <c r="BR114" s="27">
        <f>AVERAGE(BI113:BR113)</f>
        <v>1689.4996771911865</v>
      </c>
    </row>
    <row r="115" spans="2:70" ht="14.25" x14ac:dyDescent="0.45">
      <c r="B115" s="173"/>
      <c r="C115" s="199"/>
      <c r="D115" s="19" t="s">
        <v>41</v>
      </c>
      <c r="E115" s="27">
        <f t="shared" ref="E115:N115" si="305">E$52/10*$C113/(2+$E$10)</f>
        <v>5000.0000000000009</v>
      </c>
      <c r="F115" s="27">
        <f t="shared" si="305"/>
        <v>8571.4285714285706</v>
      </c>
      <c r="G115" s="27">
        <f t="shared" si="305"/>
        <v>11122.448979591836</v>
      </c>
      <c r="H115" s="27">
        <f t="shared" si="305"/>
        <v>12944.606413994175</v>
      </c>
      <c r="I115" s="28">
        <f t="shared" si="305"/>
        <v>14246.147438567265</v>
      </c>
      <c r="J115" s="27">
        <f t="shared" si="305"/>
        <v>15175.819598976619</v>
      </c>
      <c r="K115" s="27">
        <f t="shared" si="305"/>
        <v>15839.871142126149</v>
      </c>
      <c r="L115" s="27">
        <f t="shared" si="305"/>
        <v>16314.193672947231</v>
      </c>
      <c r="M115" s="27">
        <f t="shared" si="305"/>
        <v>16652.99548067664</v>
      </c>
      <c r="N115" s="27">
        <f t="shared" si="305"/>
        <v>16894.996771911912</v>
      </c>
      <c r="P115" s="173"/>
      <c r="Q115" s="199"/>
      <c r="R115" s="19" t="s">
        <v>41</v>
      </c>
      <c r="S115" s="27">
        <f t="shared" ref="S115:AB115" si="306">S$52/10*$C113/(2+$E$10)</f>
        <v>5000.0000000000009</v>
      </c>
      <c r="T115" s="27">
        <f t="shared" si="306"/>
        <v>8571.4285714285706</v>
      </c>
      <c r="U115" s="27">
        <f t="shared" si="306"/>
        <v>11122.448979591836</v>
      </c>
      <c r="V115" s="27">
        <f t="shared" si="306"/>
        <v>12944.606413994175</v>
      </c>
      <c r="W115" s="28">
        <f t="shared" si="306"/>
        <v>14246.147438567265</v>
      </c>
      <c r="X115" s="27">
        <f t="shared" si="306"/>
        <v>15175.819598976619</v>
      </c>
      <c r="Y115" s="27">
        <f t="shared" si="306"/>
        <v>15839.871142126149</v>
      </c>
      <c r="Z115" s="27">
        <f t="shared" si="306"/>
        <v>16314.193672947231</v>
      </c>
      <c r="AA115" s="27">
        <f t="shared" si="306"/>
        <v>16652.99548067664</v>
      </c>
      <c r="AB115" s="27">
        <f t="shared" si="306"/>
        <v>16894.996771911912</v>
      </c>
      <c r="AD115" s="173"/>
      <c r="AE115" s="199"/>
      <c r="AF115" s="19" t="s">
        <v>41</v>
      </c>
      <c r="AG115" s="27">
        <f t="shared" ref="AG115:AP115" si="307">AG$52/10*$C113/(2+$E$10)</f>
        <v>5000.0000000000009</v>
      </c>
      <c r="AH115" s="27">
        <f t="shared" si="307"/>
        <v>8571.4285714285706</v>
      </c>
      <c r="AI115" s="27">
        <f t="shared" si="307"/>
        <v>11122.448979591836</v>
      </c>
      <c r="AJ115" s="27">
        <f t="shared" si="307"/>
        <v>12944.606413994175</v>
      </c>
      <c r="AK115" s="28">
        <f t="shared" si="307"/>
        <v>14246.147438567265</v>
      </c>
      <c r="AL115" s="27">
        <f t="shared" si="307"/>
        <v>15175.819598976619</v>
      </c>
      <c r="AM115" s="27">
        <f t="shared" si="307"/>
        <v>15839.871142126149</v>
      </c>
      <c r="AN115" s="27">
        <f t="shared" si="307"/>
        <v>16314.193672947231</v>
      </c>
      <c r="AO115" s="27">
        <f t="shared" si="307"/>
        <v>16652.99548067664</v>
      </c>
      <c r="AP115" s="27">
        <f t="shared" si="307"/>
        <v>16894.996771911912</v>
      </c>
      <c r="AR115" s="173"/>
      <c r="AS115" s="199"/>
      <c r="AT115" s="19" t="s">
        <v>41</v>
      </c>
      <c r="AU115" s="27">
        <f t="shared" ref="AU115:BD115" si="308">AU$52/10*$C113/(2+$E$10)</f>
        <v>5000.0000000000009</v>
      </c>
      <c r="AV115" s="27">
        <f t="shared" si="308"/>
        <v>8571.4285714285706</v>
      </c>
      <c r="AW115" s="27">
        <f t="shared" si="308"/>
        <v>11122.448979591836</v>
      </c>
      <c r="AX115" s="27">
        <f t="shared" si="308"/>
        <v>12944.606413994175</v>
      </c>
      <c r="AY115" s="28">
        <f t="shared" si="308"/>
        <v>14246.147438567265</v>
      </c>
      <c r="AZ115" s="27">
        <f t="shared" si="308"/>
        <v>15175.819598976619</v>
      </c>
      <c r="BA115" s="27">
        <f t="shared" si="308"/>
        <v>15839.871142126149</v>
      </c>
      <c r="BB115" s="27">
        <f t="shared" si="308"/>
        <v>16314.193672947231</v>
      </c>
      <c r="BC115" s="27">
        <f t="shared" si="308"/>
        <v>16652.99548067664</v>
      </c>
      <c r="BD115" s="27">
        <f t="shared" si="308"/>
        <v>16894.996771911912</v>
      </c>
      <c r="BF115" s="173"/>
      <c r="BG115" s="199"/>
      <c r="BH115" s="19" t="s">
        <v>41</v>
      </c>
      <c r="BI115" s="27">
        <f t="shared" ref="BI115:BR115" si="309">BI$52/10*$C113/(2+$E$10)</f>
        <v>5000.0000000000009</v>
      </c>
      <c r="BJ115" s="27">
        <f t="shared" si="309"/>
        <v>8571.4285714285706</v>
      </c>
      <c r="BK115" s="27">
        <f t="shared" si="309"/>
        <v>11122.448979591836</v>
      </c>
      <c r="BL115" s="27">
        <f t="shared" si="309"/>
        <v>12944.606413994175</v>
      </c>
      <c r="BM115" s="28">
        <f t="shared" si="309"/>
        <v>14246.147438567265</v>
      </c>
      <c r="BN115" s="27">
        <f t="shared" si="309"/>
        <v>15175.819598976619</v>
      </c>
      <c r="BO115" s="27">
        <f t="shared" si="309"/>
        <v>15839.871142126149</v>
      </c>
      <c r="BP115" s="27">
        <f t="shared" si="309"/>
        <v>16314.193672947231</v>
      </c>
      <c r="BQ115" s="27">
        <f t="shared" si="309"/>
        <v>16652.99548067664</v>
      </c>
      <c r="BR115" s="27">
        <f t="shared" si="309"/>
        <v>16894.996771911912</v>
      </c>
    </row>
    <row r="116" spans="2:70" ht="14.25" x14ac:dyDescent="0.45">
      <c r="B116" s="173"/>
      <c r="C116" s="200">
        <v>1000000</v>
      </c>
      <c r="D116" s="15" t="s">
        <v>19</v>
      </c>
      <c r="E116" s="29">
        <f t="shared" ref="E116:N116" si="310">E$51/10*$C116/(2+$E$10)</f>
        <v>12500.000000000002</v>
      </c>
      <c r="F116" s="29">
        <f t="shared" si="310"/>
        <v>8928.5714285714294</v>
      </c>
      <c r="G116" s="29">
        <f t="shared" si="310"/>
        <v>6377.5510204081647</v>
      </c>
      <c r="H116" s="29">
        <f t="shared" si="310"/>
        <v>4555.3935860058309</v>
      </c>
      <c r="I116" s="29">
        <f t="shared" si="310"/>
        <v>3253.8525614327364</v>
      </c>
      <c r="J116" s="29">
        <f t="shared" si="310"/>
        <v>2324.1804010233836</v>
      </c>
      <c r="K116" s="29">
        <f t="shared" si="310"/>
        <v>1660.1288578738452</v>
      </c>
      <c r="L116" s="29">
        <f t="shared" si="310"/>
        <v>1185.8063270527466</v>
      </c>
      <c r="M116" s="29">
        <f t="shared" si="310"/>
        <v>847.00451932339035</v>
      </c>
      <c r="N116" s="29">
        <f t="shared" si="310"/>
        <v>605.00322808813598</v>
      </c>
      <c r="P116" s="173"/>
      <c r="Q116" s="200">
        <v>1000000</v>
      </c>
      <c r="R116" s="15" t="s">
        <v>19</v>
      </c>
      <c r="S116" s="29">
        <f t="shared" ref="S116:AB116" si="311">S$51/10*$C116/(2+$E$10)</f>
        <v>12500.000000000002</v>
      </c>
      <c r="T116" s="29">
        <f t="shared" si="311"/>
        <v>8928.5714285714294</v>
      </c>
      <c r="U116" s="29">
        <f t="shared" si="311"/>
        <v>6377.5510204081647</v>
      </c>
      <c r="V116" s="29">
        <f t="shared" si="311"/>
        <v>4555.3935860058309</v>
      </c>
      <c r="W116" s="29">
        <f t="shared" si="311"/>
        <v>3253.8525614327364</v>
      </c>
      <c r="X116" s="29">
        <f t="shared" si="311"/>
        <v>2324.1804010233836</v>
      </c>
      <c r="Y116" s="29">
        <f t="shared" si="311"/>
        <v>1660.1288578738452</v>
      </c>
      <c r="Z116" s="29">
        <f t="shared" si="311"/>
        <v>1185.8063270527466</v>
      </c>
      <c r="AA116" s="29">
        <f t="shared" si="311"/>
        <v>847.00451932339035</v>
      </c>
      <c r="AB116" s="29">
        <f t="shared" si="311"/>
        <v>605.00322808813598</v>
      </c>
      <c r="AD116" s="173"/>
      <c r="AE116" s="200">
        <v>1000000</v>
      </c>
      <c r="AF116" s="15" t="s">
        <v>19</v>
      </c>
      <c r="AG116" s="29">
        <f t="shared" ref="AG116:AP116" si="312">AG$51/10*$C116/(2+$E$10)</f>
        <v>12500.000000000002</v>
      </c>
      <c r="AH116" s="29">
        <f t="shared" si="312"/>
        <v>8928.5714285714294</v>
      </c>
      <c r="AI116" s="29">
        <f t="shared" si="312"/>
        <v>6377.5510204081647</v>
      </c>
      <c r="AJ116" s="29">
        <f t="shared" si="312"/>
        <v>4555.3935860058309</v>
      </c>
      <c r="AK116" s="29">
        <f t="shared" si="312"/>
        <v>3253.8525614327364</v>
      </c>
      <c r="AL116" s="29">
        <f t="shared" si="312"/>
        <v>2324.1804010233836</v>
      </c>
      <c r="AM116" s="29">
        <f t="shared" si="312"/>
        <v>1660.1288578738452</v>
      </c>
      <c r="AN116" s="29">
        <f t="shared" si="312"/>
        <v>1185.8063270527466</v>
      </c>
      <c r="AO116" s="29">
        <f t="shared" si="312"/>
        <v>847.00451932339035</v>
      </c>
      <c r="AP116" s="29">
        <f t="shared" si="312"/>
        <v>605.00322808813598</v>
      </c>
      <c r="AR116" s="173"/>
      <c r="AS116" s="200">
        <v>1000000</v>
      </c>
      <c r="AT116" s="15" t="s">
        <v>19</v>
      </c>
      <c r="AU116" s="29">
        <f t="shared" ref="AU116:BD116" si="313">AU$51/10*$C116/(2+$E$10)</f>
        <v>12500.000000000002</v>
      </c>
      <c r="AV116" s="29">
        <f t="shared" si="313"/>
        <v>8928.5714285714294</v>
      </c>
      <c r="AW116" s="29">
        <f t="shared" si="313"/>
        <v>6377.5510204081647</v>
      </c>
      <c r="AX116" s="29">
        <f t="shared" si="313"/>
        <v>4555.3935860058309</v>
      </c>
      <c r="AY116" s="29">
        <f t="shared" si="313"/>
        <v>3253.8525614327364</v>
      </c>
      <c r="AZ116" s="29">
        <f t="shared" si="313"/>
        <v>2324.1804010233836</v>
      </c>
      <c r="BA116" s="29">
        <f t="shared" si="313"/>
        <v>1660.1288578738452</v>
      </c>
      <c r="BB116" s="29">
        <f t="shared" si="313"/>
        <v>1185.8063270527466</v>
      </c>
      <c r="BC116" s="29">
        <f t="shared" si="313"/>
        <v>847.00451932339035</v>
      </c>
      <c r="BD116" s="29">
        <f t="shared" si="313"/>
        <v>605.00322808813598</v>
      </c>
      <c r="BF116" s="173"/>
      <c r="BG116" s="200">
        <v>1000000</v>
      </c>
      <c r="BH116" s="15" t="s">
        <v>19</v>
      </c>
      <c r="BI116" s="29">
        <f t="shared" ref="BI116:BR116" si="314">BI$51/10*$C116/(2+$E$10)</f>
        <v>12500.000000000002</v>
      </c>
      <c r="BJ116" s="29">
        <f t="shared" si="314"/>
        <v>8928.5714285714294</v>
      </c>
      <c r="BK116" s="29">
        <f t="shared" si="314"/>
        <v>6377.5510204081647</v>
      </c>
      <c r="BL116" s="29">
        <f t="shared" si="314"/>
        <v>4555.3935860058309</v>
      </c>
      <c r="BM116" s="29">
        <f t="shared" si="314"/>
        <v>3253.8525614327364</v>
      </c>
      <c r="BN116" s="29">
        <f t="shared" si="314"/>
        <v>2324.1804010233836</v>
      </c>
      <c r="BO116" s="29">
        <f t="shared" si="314"/>
        <v>1660.1288578738452</v>
      </c>
      <c r="BP116" s="29">
        <f t="shared" si="314"/>
        <v>1185.8063270527466</v>
      </c>
      <c r="BQ116" s="29">
        <f t="shared" si="314"/>
        <v>847.00451932339035</v>
      </c>
      <c r="BR116" s="29">
        <f t="shared" si="314"/>
        <v>605.00322808813598</v>
      </c>
    </row>
    <row r="117" spans="2:70" ht="14.25" x14ac:dyDescent="0.45">
      <c r="B117" s="173"/>
      <c r="C117" s="200"/>
      <c r="D117" s="15" t="s">
        <v>22</v>
      </c>
      <c r="E117" s="29"/>
      <c r="F117" s="29"/>
      <c r="G117" s="29"/>
      <c r="H117" s="29"/>
      <c r="I117" s="30">
        <f>AVERAGE(E116:I116)</f>
        <v>7123.0737192836332</v>
      </c>
      <c r="J117" s="29"/>
      <c r="K117" s="29"/>
      <c r="L117" s="29"/>
      <c r="M117" s="29"/>
      <c r="N117" s="29">
        <f>AVERAGE(E116:N116)</f>
        <v>4223.7491929779662</v>
      </c>
      <c r="P117" s="173"/>
      <c r="Q117" s="200"/>
      <c r="R117" s="15" t="s">
        <v>22</v>
      </c>
      <c r="S117" s="29"/>
      <c r="T117" s="29"/>
      <c r="U117" s="29"/>
      <c r="V117" s="29"/>
      <c r="W117" s="30">
        <f>AVERAGE(S116:W116)</f>
        <v>7123.0737192836332</v>
      </c>
      <c r="X117" s="29"/>
      <c r="Y117" s="29"/>
      <c r="Z117" s="29"/>
      <c r="AA117" s="29"/>
      <c r="AB117" s="29">
        <f>AVERAGE(S116:AB116)</f>
        <v>4223.7491929779662</v>
      </c>
      <c r="AD117" s="173"/>
      <c r="AE117" s="200"/>
      <c r="AF117" s="15" t="s">
        <v>22</v>
      </c>
      <c r="AG117" s="29"/>
      <c r="AH117" s="29"/>
      <c r="AI117" s="29"/>
      <c r="AJ117" s="29"/>
      <c r="AK117" s="30">
        <f>AVERAGE(AG116:AK116)</f>
        <v>7123.0737192836332</v>
      </c>
      <c r="AL117" s="29"/>
      <c r="AM117" s="29"/>
      <c r="AN117" s="29"/>
      <c r="AO117" s="29"/>
      <c r="AP117" s="29">
        <f>AVERAGE(AG116:AP116)</f>
        <v>4223.7491929779662</v>
      </c>
      <c r="AR117" s="173"/>
      <c r="AS117" s="200"/>
      <c r="AT117" s="15" t="s">
        <v>22</v>
      </c>
      <c r="AU117" s="29"/>
      <c r="AV117" s="29"/>
      <c r="AW117" s="29"/>
      <c r="AX117" s="29"/>
      <c r="AY117" s="30">
        <f>AVERAGE(AU116:AY116)</f>
        <v>7123.0737192836332</v>
      </c>
      <c r="AZ117" s="29"/>
      <c r="BA117" s="29"/>
      <c r="BB117" s="29"/>
      <c r="BC117" s="29"/>
      <c r="BD117" s="29">
        <f>AVERAGE(AU116:BD116)</f>
        <v>4223.7491929779662</v>
      </c>
      <c r="BF117" s="173"/>
      <c r="BG117" s="200"/>
      <c r="BH117" s="15" t="s">
        <v>22</v>
      </c>
      <c r="BI117" s="29"/>
      <c r="BJ117" s="29"/>
      <c r="BK117" s="29"/>
      <c r="BL117" s="29"/>
      <c r="BM117" s="30">
        <f>AVERAGE(BI116:BM116)</f>
        <v>7123.0737192836332</v>
      </c>
      <c r="BN117" s="29"/>
      <c r="BO117" s="29"/>
      <c r="BP117" s="29"/>
      <c r="BQ117" s="29"/>
      <c r="BR117" s="29">
        <f>AVERAGE(BI116:BR116)</f>
        <v>4223.7491929779662</v>
      </c>
    </row>
    <row r="118" spans="2:70" ht="14.25" x14ac:dyDescent="0.45">
      <c r="B118" s="174"/>
      <c r="C118" s="200"/>
      <c r="D118" s="15" t="s">
        <v>41</v>
      </c>
      <c r="E118" s="29">
        <f t="shared" ref="E118:N118" si="315">E$52/10*$C116/(2+$E$10)</f>
        <v>12500.000000000002</v>
      </c>
      <c r="F118" s="29">
        <f t="shared" si="315"/>
        <v>21428.571428571428</v>
      </c>
      <c r="G118" s="29">
        <f t="shared" si="315"/>
        <v>27806.122448979593</v>
      </c>
      <c r="H118" s="29">
        <f t="shared" si="315"/>
        <v>32361.516034985438</v>
      </c>
      <c r="I118" s="30">
        <f t="shared" si="315"/>
        <v>35615.368596418157</v>
      </c>
      <c r="J118" s="29">
        <f t="shared" si="315"/>
        <v>37939.548997441547</v>
      </c>
      <c r="K118" s="29">
        <f t="shared" si="315"/>
        <v>39599.677855315371</v>
      </c>
      <c r="L118" s="29">
        <f t="shared" si="315"/>
        <v>40785.484182368076</v>
      </c>
      <c r="M118" s="29">
        <f t="shared" si="315"/>
        <v>41632.488701691596</v>
      </c>
      <c r="N118" s="29">
        <f t="shared" si="315"/>
        <v>42237.491929779775</v>
      </c>
      <c r="P118" s="174"/>
      <c r="Q118" s="200"/>
      <c r="R118" s="15" t="s">
        <v>41</v>
      </c>
      <c r="S118" s="29">
        <f t="shared" ref="S118:AB118" si="316">S$52/10*$C116/(2+$E$10)</f>
        <v>12500.000000000002</v>
      </c>
      <c r="T118" s="29">
        <f t="shared" si="316"/>
        <v>21428.571428571428</v>
      </c>
      <c r="U118" s="29">
        <f t="shared" si="316"/>
        <v>27806.122448979593</v>
      </c>
      <c r="V118" s="29">
        <f t="shared" si="316"/>
        <v>32361.516034985438</v>
      </c>
      <c r="W118" s="30">
        <f t="shared" si="316"/>
        <v>35615.368596418157</v>
      </c>
      <c r="X118" s="29">
        <f t="shared" si="316"/>
        <v>37939.548997441547</v>
      </c>
      <c r="Y118" s="29">
        <f t="shared" si="316"/>
        <v>39599.677855315371</v>
      </c>
      <c r="Z118" s="29">
        <f t="shared" si="316"/>
        <v>40785.484182368076</v>
      </c>
      <c r="AA118" s="29">
        <f t="shared" si="316"/>
        <v>41632.488701691596</v>
      </c>
      <c r="AB118" s="29">
        <f t="shared" si="316"/>
        <v>42237.491929779775</v>
      </c>
      <c r="AD118" s="174"/>
      <c r="AE118" s="200"/>
      <c r="AF118" s="15" t="s">
        <v>41</v>
      </c>
      <c r="AG118" s="29">
        <f t="shared" ref="AG118:AP118" si="317">AG$52/10*$C116/(2+$E$10)</f>
        <v>12500.000000000002</v>
      </c>
      <c r="AH118" s="29">
        <f t="shared" si="317"/>
        <v>21428.571428571428</v>
      </c>
      <c r="AI118" s="29">
        <f t="shared" si="317"/>
        <v>27806.122448979593</v>
      </c>
      <c r="AJ118" s="29">
        <f t="shared" si="317"/>
        <v>32361.516034985438</v>
      </c>
      <c r="AK118" s="30">
        <f t="shared" si="317"/>
        <v>35615.368596418157</v>
      </c>
      <c r="AL118" s="29">
        <f t="shared" si="317"/>
        <v>37939.548997441547</v>
      </c>
      <c r="AM118" s="29">
        <f t="shared" si="317"/>
        <v>39599.677855315371</v>
      </c>
      <c r="AN118" s="29">
        <f t="shared" si="317"/>
        <v>40785.484182368076</v>
      </c>
      <c r="AO118" s="29">
        <f t="shared" si="317"/>
        <v>41632.488701691596</v>
      </c>
      <c r="AP118" s="29">
        <f t="shared" si="317"/>
        <v>42237.491929779775</v>
      </c>
      <c r="AR118" s="174"/>
      <c r="AS118" s="200"/>
      <c r="AT118" s="15" t="s">
        <v>41</v>
      </c>
      <c r="AU118" s="29">
        <f t="shared" ref="AU118:BD118" si="318">AU$52/10*$C116/(2+$E$10)</f>
        <v>12500.000000000002</v>
      </c>
      <c r="AV118" s="29">
        <f t="shared" si="318"/>
        <v>21428.571428571428</v>
      </c>
      <c r="AW118" s="29">
        <f t="shared" si="318"/>
        <v>27806.122448979593</v>
      </c>
      <c r="AX118" s="29">
        <f t="shared" si="318"/>
        <v>32361.516034985438</v>
      </c>
      <c r="AY118" s="30">
        <f t="shared" si="318"/>
        <v>35615.368596418157</v>
      </c>
      <c r="AZ118" s="29">
        <f t="shared" si="318"/>
        <v>37939.548997441547</v>
      </c>
      <c r="BA118" s="29">
        <f t="shared" si="318"/>
        <v>39599.677855315371</v>
      </c>
      <c r="BB118" s="29">
        <f t="shared" si="318"/>
        <v>40785.484182368076</v>
      </c>
      <c r="BC118" s="29">
        <f t="shared" si="318"/>
        <v>41632.488701691596</v>
      </c>
      <c r="BD118" s="29">
        <f t="shared" si="318"/>
        <v>42237.491929779775</v>
      </c>
      <c r="BF118" s="174"/>
      <c r="BG118" s="200"/>
      <c r="BH118" s="15" t="s">
        <v>41</v>
      </c>
      <c r="BI118" s="29">
        <f t="shared" ref="BI118:BR118" si="319">BI$52/10*$C116/(2+$E$10)</f>
        <v>12500.000000000002</v>
      </c>
      <c r="BJ118" s="29">
        <f t="shared" si="319"/>
        <v>21428.571428571428</v>
      </c>
      <c r="BK118" s="29">
        <f t="shared" si="319"/>
        <v>27806.122448979593</v>
      </c>
      <c r="BL118" s="29">
        <f t="shared" si="319"/>
        <v>32361.516034985438</v>
      </c>
      <c r="BM118" s="30">
        <f t="shared" si="319"/>
        <v>35615.368596418157</v>
      </c>
      <c r="BN118" s="29">
        <f t="shared" si="319"/>
        <v>37939.548997441547</v>
      </c>
      <c r="BO118" s="29">
        <f t="shared" si="319"/>
        <v>39599.677855315371</v>
      </c>
      <c r="BP118" s="29">
        <f t="shared" si="319"/>
        <v>40785.484182368076</v>
      </c>
      <c r="BQ118" s="29">
        <f t="shared" si="319"/>
        <v>41632.488701691596</v>
      </c>
      <c r="BR118" s="29">
        <f t="shared" si="319"/>
        <v>42237.491929779775</v>
      </c>
    </row>
    <row r="119" spans="2:70" ht="15" customHeight="1" x14ac:dyDescent="0.45">
      <c r="B119" s="3"/>
      <c r="C119" s="1"/>
      <c r="D119" s="40"/>
      <c r="E119" s="10"/>
      <c r="F119" s="10"/>
      <c r="G119" s="10"/>
      <c r="H119" s="10"/>
      <c r="I119" s="10"/>
      <c r="J119" s="10"/>
      <c r="K119" s="10"/>
      <c r="L119" s="10"/>
      <c r="M119" s="10"/>
      <c r="N119" s="10"/>
      <c r="P119" s="3"/>
      <c r="Q119" s="1"/>
      <c r="R119" s="40"/>
      <c r="S119" s="10"/>
      <c r="T119" s="10"/>
      <c r="U119" s="10"/>
      <c r="V119" s="10"/>
      <c r="W119" s="10"/>
      <c r="X119" s="10"/>
      <c r="Y119" s="10"/>
      <c r="Z119" s="10"/>
      <c r="AA119" s="10"/>
      <c r="AB119" s="10"/>
      <c r="AD119" s="3"/>
      <c r="AE119" s="1"/>
      <c r="AF119" s="40"/>
      <c r="AG119" s="10"/>
      <c r="AH119" s="10"/>
      <c r="AI119" s="10"/>
      <c r="AJ119" s="10"/>
      <c r="AK119" s="10"/>
      <c r="AL119" s="10"/>
      <c r="AM119" s="10"/>
      <c r="AN119" s="10"/>
      <c r="AO119" s="10"/>
      <c r="AP119" s="10"/>
      <c r="AR119" s="3"/>
      <c r="AS119" s="1"/>
      <c r="AT119" s="40"/>
      <c r="AU119" s="10"/>
      <c r="AV119" s="10"/>
      <c r="AW119" s="10"/>
      <c r="AX119" s="10"/>
      <c r="AY119" s="10"/>
      <c r="AZ119" s="10"/>
      <c r="BA119" s="10"/>
      <c r="BB119" s="10"/>
      <c r="BC119" s="10"/>
      <c r="BD119" s="10"/>
      <c r="BF119" s="3"/>
      <c r="BG119" s="1"/>
      <c r="BH119" s="40"/>
      <c r="BI119" s="10"/>
      <c r="BJ119" s="10"/>
      <c r="BK119" s="10"/>
      <c r="BL119" s="10"/>
      <c r="BM119" s="10"/>
      <c r="BN119" s="10"/>
      <c r="BO119" s="10"/>
      <c r="BP119" s="10"/>
      <c r="BQ119" s="10"/>
      <c r="BR119" s="10"/>
    </row>
    <row r="120" spans="2:70" ht="15" customHeight="1" x14ac:dyDescent="0.45">
      <c r="D120" s="14"/>
      <c r="E120" s="13"/>
      <c r="F120" s="13"/>
      <c r="G120" s="13"/>
      <c r="H120" s="13"/>
      <c r="I120" s="13"/>
      <c r="J120" s="13"/>
      <c r="K120" s="13"/>
      <c r="L120" s="13"/>
      <c r="M120" s="13"/>
      <c r="N120" s="13"/>
      <c r="R120" s="14"/>
      <c r="S120" s="13"/>
      <c r="T120" s="13"/>
      <c r="U120" s="13"/>
      <c r="V120" s="13"/>
      <c r="W120" s="13"/>
      <c r="X120" s="13"/>
      <c r="Y120" s="13"/>
      <c r="Z120" s="13"/>
      <c r="AA120" s="13"/>
      <c r="AB120" s="13"/>
      <c r="AF120" s="14"/>
      <c r="AG120" s="13"/>
      <c r="AH120" s="13"/>
      <c r="AI120" s="13"/>
      <c r="AJ120" s="13"/>
      <c r="AK120" s="13"/>
      <c r="AL120" s="13"/>
      <c r="AM120" s="13"/>
      <c r="AN120" s="13"/>
      <c r="AO120" s="13"/>
      <c r="AP120" s="13"/>
      <c r="AT120" s="14"/>
      <c r="AU120" s="13"/>
      <c r="AV120" s="13"/>
      <c r="AW120" s="13"/>
      <c r="AX120" s="13"/>
      <c r="AY120" s="13"/>
      <c r="AZ120" s="13"/>
      <c r="BA120" s="13"/>
      <c r="BB120" s="13"/>
      <c r="BC120" s="13"/>
      <c r="BD120" s="13"/>
      <c r="BH120" s="14"/>
      <c r="BI120" s="13"/>
      <c r="BJ120" s="13"/>
      <c r="BK120" s="13"/>
      <c r="BL120" s="13"/>
      <c r="BM120" s="13"/>
      <c r="BN120" s="13"/>
      <c r="BO120" s="13"/>
      <c r="BP120" s="13"/>
      <c r="BQ120" s="13"/>
      <c r="BR120" s="13"/>
    </row>
    <row r="121" spans="2:70" ht="15" customHeight="1" x14ac:dyDescent="0.45">
      <c r="G121" s="12"/>
      <c r="U121" s="12"/>
      <c r="AI121" s="12"/>
      <c r="AW121" s="12"/>
      <c r="BK121" s="12"/>
    </row>
  </sheetData>
  <mergeCells count="495">
    <mergeCell ref="T108:T109"/>
    <mergeCell ref="U108:U109"/>
    <mergeCell ref="B92:B106"/>
    <mergeCell ref="K108:K109"/>
    <mergeCell ref="L108:L109"/>
    <mergeCell ref="M108:M109"/>
    <mergeCell ref="N108:N109"/>
    <mergeCell ref="P108:P109"/>
    <mergeCell ref="Q108:Q109"/>
    <mergeCell ref="R108:R109"/>
    <mergeCell ref="S108:S109"/>
    <mergeCell ref="Q97:Q101"/>
    <mergeCell ref="BG77:BG81"/>
    <mergeCell ref="BG82:BG86"/>
    <mergeCell ref="AE87:AE91"/>
    <mergeCell ref="AS87:AS91"/>
    <mergeCell ref="BG87:BG91"/>
    <mergeCell ref="C92:C96"/>
    <mergeCell ref="P92:P106"/>
    <mergeCell ref="Q92:Q96"/>
    <mergeCell ref="AD92:AD106"/>
    <mergeCell ref="AE92:AE96"/>
    <mergeCell ref="AR92:AR106"/>
    <mergeCell ref="AS92:AS96"/>
    <mergeCell ref="BF92:BF106"/>
    <mergeCell ref="AR77:AR91"/>
    <mergeCell ref="AS77:AS81"/>
    <mergeCell ref="BF77:BF91"/>
    <mergeCell ref="C82:C86"/>
    <mergeCell ref="Q82:Q86"/>
    <mergeCell ref="AE82:AE86"/>
    <mergeCell ref="AS82:AS86"/>
    <mergeCell ref="C87:C91"/>
    <mergeCell ref="Q87:Q91"/>
    <mergeCell ref="BG92:BG96"/>
    <mergeCell ref="C97:C101"/>
    <mergeCell ref="AH62:AH63"/>
    <mergeCell ref="AI62:AI63"/>
    <mergeCell ref="AJ62:AJ63"/>
    <mergeCell ref="AK62:AK63"/>
    <mergeCell ref="B77:B91"/>
    <mergeCell ref="C77:C81"/>
    <mergeCell ref="P77:P91"/>
    <mergeCell ref="Q77:Q81"/>
    <mergeCell ref="AD77:AD91"/>
    <mergeCell ref="AE77:AE81"/>
    <mergeCell ref="B62:B63"/>
    <mergeCell ref="I62:I63"/>
    <mergeCell ref="J62:J63"/>
    <mergeCell ref="K62:K63"/>
    <mergeCell ref="L62:L63"/>
    <mergeCell ref="M62:M63"/>
    <mergeCell ref="N62:N63"/>
    <mergeCell ref="P62:P63"/>
    <mergeCell ref="Q62:Q63"/>
    <mergeCell ref="AE56:AE60"/>
    <mergeCell ref="AS56:AS60"/>
    <mergeCell ref="BG56:BG60"/>
    <mergeCell ref="C62:C63"/>
    <mergeCell ref="D62:D63"/>
    <mergeCell ref="E62:E63"/>
    <mergeCell ref="F62:F63"/>
    <mergeCell ref="G62:G63"/>
    <mergeCell ref="H62:H63"/>
    <mergeCell ref="R62:R63"/>
    <mergeCell ref="S62:S63"/>
    <mergeCell ref="T62:T63"/>
    <mergeCell ref="U62:U63"/>
    <mergeCell ref="V62:V63"/>
    <mergeCell ref="W62:W63"/>
    <mergeCell ref="X62:X63"/>
    <mergeCell ref="Y62:Y63"/>
    <mergeCell ref="Z62:Z63"/>
    <mergeCell ref="AA62:AA63"/>
    <mergeCell ref="AB62:AB63"/>
    <mergeCell ref="AD62:AD63"/>
    <mergeCell ref="AE62:AE63"/>
    <mergeCell ref="AF62:AF63"/>
    <mergeCell ref="AG62:AG63"/>
    <mergeCell ref="BG40:BG44"/>
    <mergeCell ref="B46:B47"/>
    <mergeCell ref="C46:C47"/>
    <mergeCell ref="D46:D47"/>
    <mergeCell ref="E46:E47"/>
    <mergeCell ref="F46:F47"/>
    <mergeCell ref="G46:G47"/>
    <mergeCell ref="H46:H47"/>
    <mergeCell ref="I46:I47"/>
    <mergeCell ref="J46:J47"/>
    <mergeCell ref="K46:K47"/>
    <mergeCell ref="L46:L47"/>
    <mergeCell ref="M46:M47"/>
    <mergeCell ref="N46:N47"/>
    <mergeCell ref="P46:P47"/>
    <mergeCell ref="Q46:Q47"/>
    <mergeCell ref="R46:R47"/>
    <mergeCell ref="S46:S47"/>
    <mergeCell ref="T46:T47"/>
    <mergeCell ref="U46:U47"/>
    <mergeCell ref="V46:V47"/>
    <mergeCell ref="W46:W47"/>
    <mergeCell ref="X46:X47"/>
    <mergeCell ref="Y46:Y47"/>
    <mergeCell ref="BG24:BG28"/>
    <mergeCell ref="B30:B31"/>
    <mergeCell ref="C30:C31"/>
    <mergeCell ref="D30:D31"/>
    <mergeCell ref="E30:E31"/>
    <mergeCell ref="F30:F31"/>
    <mergeCell ref="G30:G31"/>
    <mergeCell ref="H30:H31"/>
    <mergeCell ref="I30:I31"/>
    <mergeCell ref="J30:J31"/>
    <mergeCell ref="K30:K31"/>
    <mergeCell ref="L30:L31"/>
    <mergeCell ref="M30:M31"/>
    <mergeCell ref="N30:N31"/>
    <mergeCell ref="P30:P31"/>
    <mergeCell ref="Q30:Q31"/>
    <mergeCell ref="B24:B28"/>
    <mergeCell ref="C24:C28"/>
    <mergeCell ref="P24:P28"/>
    <mergeCell ref="Q24:Q28"/>
    <mergeCell ref="AD24:AD28"/>
    <mergeCell ref="AE24:AE28"/>
    <mergeCell ref="AR24:AR28"/>
    <mergeCell ref="AS24:AS28"/>
    <mergeCell ref="AP12:AP13"/>
    <mergeCell ref="BF24:BF28"/>
    <mergeCell ref="AI12:AI13"/>
    <mergeCell ref="AJ12:AJ13"/>
    <mergeCell ref="P14:P15"/>
    <mergeCell ref="BK2:BM3"/>
    <mergeCell ref="BO2:BR2"/>
    <mergeCell ref="B14:B15"/>
    <mergeCell ref="C14:C15"/>
    <mergeCell ref="AT2:AU3"/>
    <mergeCell ref="AW2:AY3"/>
    <mergeCell ref="BA2:BD2"/>
    <mergeCell ref="BH2:BI3"/>
    <mergeCell ref="U2:W3"/>
    <mergeCell ref="Y2:AB2"/>
    <mergeCell ref="Q14:Q15"/>
    <mergeCell ref="AD14:AD15"/>
    <mergeCell ref="AE14:AE15"/>
    <mergeCell ref="AR14:AR15"/>
    <mergeCell ref="AS14:AS15"/>
    <mergeCell ref="BF14:BF15"/>
    <mergeCell ref="BG14:BG15"/>
    <mergeCell ref="Y12:Y13"/>
    <mergeCell ref="Z12:Z13"/>
    <mergeCell ref="D2:E3"/>
    <mergeCell ref="G2:I3"/>
    <mergeCell ref="K2:N2"/>
    <mergeCell ref="R2:S3"/>
    <mergeCell ref="B2:C10"/>
    <mergeCell ref="P2:Q10"/>
    <mergeCell ref="AD2:AE10"/>
    <mergeCell ref="AR2:AS10"/>
    <mergeCell ref="BF2:BG10"/>
    <mergeCell ref="AF2:AG3"/>
    <mergeCell ref="AI2:AK3"/>
    <mergeCell ref="AM2:AP2"/>
    <mergeCell ref="B12:B13"/>
    <mergeCell ref="C12:C13"/>
    <mergeCell ref="D12:D13"/>
    <mergeCell ref="E12:E13"/>
    <mergeCell ref="F12:F13"/>
    <mergeCell ref="G12:G13"/>
    <mergeCell ref="H12:H13"/>
    <mergeCell ref="I12:I13"/>
    <mergeCell ref="J12:J13"/>
    <mergeCell ref="K12:K13"/>
    <mergeCell ref="L12:L13"/>
    <mergeCell ref="M12:M13"/>
    <mergeCell ref="N12:N13"/>
    <mergeCell ref="P12:P13"/>
    <mergeCell ref="Q12:Q13"/>
    <mergeCell ref="R12:R13"/>
    <mergeCell ref="S12:S13"/>
    <mergeCell ref="T12:T13"/>
    <mergeCell ref="U12:U13"/>
    <mergeCell ref="V12:V13"/>
    <mergeCell ref="W12:W13"/>
    <mergeCell ref="X12:X13"/>
    <mergeCell ref="AK12:AK13"/>
    <mergeCell ref="AL12:AL13"/>
    <mergeCell ref="AM12:AM13"/>
    <mergeCell ref="AN12:AN13"/>
    <mergeCell ref="AO12:AO13"/>
    <mergeCell ref="AB12:AB13"/>
    <mergeCell ref="AD12:AD13"/>
    <mergeCell ref="AE12:AE13"/>
    <mergeCell ref="AF12:AF13"/>
    <mergeCell ref="AG12:AG13"/>
    <mergeCell ref="AH12:AH13"/>
    <mergeCell ref="AA12:AA13"/>
    <mergeCell ref="AR12:AR13"/>
    <mergeCell ref="AS12:AS13"/>
    <mergeCell ref="AT12:AT13"/>
    <mergeCell ref="AU12:AU13"/>
    <mergeCell ref="AV12:AV13"/>
    <mergeCell ref="AW12:AW13"/>
    <mergeCell ref="AX12:AX13"/>
    <mergeCell ref="AY12:AY13"/>
    <mergeCell ref="AZ12:AZ13"/>
    <mergeCell ref="BA12:BA13"/>
    <mergeCell ref="BB12:BB13"/>
    <mergeCell ref="BC12:BC13"/>
    <mergeCell ref="BN12:BN13"/>
    <mergeCell ref="BO12:BO13"/>
    <mergeCell ref="BP12:BP13"/>
    <mergeCell ref="BQ12:BQ13"/>
    <mergeCell ref="BR12:BR13"/>
    <mergeCell ref="B16:B23"/>
    <mergeCell ref="C16:C23"/>
    <mergeCell ref="P16:P23"/>
    <mergeCell ref="Q16:Q23"/>
    <mergeCell ref="AD16:AD23"/>
    <mergeCell ref="AE16:AE23"/>
    <mergeCell ref="AR16:AR23"/>
    <mergeCell ref="AS16:AS23"/>
    <mergeCell ref="BF16:BF23"/>
    <mergeCell ref="BG16:BG23"/>
    <mergeCell ref="BD12:BD13"/>
    <mergeCell ref="BF12:BF13"/>
    <mergeCell ref="BG12:BG13"/>
    <mergeCell ref="BH12:BH13"/>
    <mergeCell ref="BI12:BI13"/>
    <mergeCell ref="BJ12:BJ13"/>
    <mergeCell ref="BK12:BK13"/>
    <mergeCell ref="BL12:BL13"/>
    <mergeCell ref="BM12:BM13"/>
    <mergeCell ref="R30:R31"/>
    <mergeCell ref="S30:S31"/>
    <mergeCell ref="T30:T31"/>
    <mergeCell ref="U30:U31"/>
    <mergeCell ref="V30:V31"/>
    <mergeCell ref="W30:W31"/>
    <mergeCell ref="X30:X31"/>
    <mergeCell ref="Y30:Y31"/>
    <mergeCell ref="Z30:Z31"/>
    <mergeCell ref="AA30:AA31"/>
    <mergeCell ref="AB30:AB31"/>
    <mergeCell ref="AD30:AD31"/>
    <mergeCell ref="AE30:AE31"/>
    <mergeCell ref="AF30:AF31"/>
    <mergeCell ref="AG30:AG31"/>
    <mergeCell ref="AH30:AH31"/>
    <mergeCell ref="AI30:AI31"/>
    <mergeCell ref="AJ30:AJ31"/>
    <mergeCell ref="AK30:AK31"/>
    <mergeCell ref="AL30:AL31"/>
    <mergeCell ref="AM30:AM31"/>
    <mergeCell ref="AN30:AN31"/>
    <mergeCell ref="AO30:AO31"/>
    <mergeCell ref="AP30:AP31"/>
    <mergeCell ref="AR30:AR31"/>
    <mergeCell ref="AS30:AS31"/>
    <mergeCell ref="AT30:AT31"/>
    <mergeCell ref="AU30:AU31"/>
    <mergeCell ref="AV30:AV31"/>
    <mergeCell ref="AW30:AW31"/>
    <mergeCell ref="BK30:BK31"/>
    <mergeCell ref="BL30:BL31"/>
    <mergeCell ref="BM30:BM31"/>
    <mergeCell ref="BN30:BN31"/>
    <mergeCell ref="BO30:BO31"/>
    <mergeCell ref="BP30:BP31"/>
    <mergeCell ref="AX30:AX31"/>
    <mergeCell ref="AY30:AY31"/>
    <mergeCell ref="AZ30:AZ31"/>
    <mergeCell ref="BA30:BA31"/>
    <mergeCell ref="BB30:BB31"/>
    <mergeCell ref="BC30:BC31"/>
    <mergeCell ref="BD30:BD31"/>
    <mergeCell ref="BF30:BF31"/>
    <mergeCell ref="BG30:BG31"/>
    <mergeCell ref="BQ30:BQ31"/>
    <mergeCell ref="BR30:BR31"/>
    <mergeCell ref="B32:B44"/>
    <mergeCell ref="C32:C36"/>
    <mergeCell ref="P32:P44"/>
    <mergeCell ref="Q32:Q36"/>
    <mergeCell ref="AD32:AD44"/>
    <mergeCell ref="AE32:AE36"/>
    <mergeCell ref="AR32:AR44"/>
    <mergeCell ref="AS32:AS36"/>
    <mergeCell ref="BF32:BF44"/>
    <mergeCell ref="BG32:BG36"/>
    <mergeCell ref="C37:C39"/>
    <mergeCell ref="Q37:Q39"/>
    <mergeCell ref="AE37:AE39"/>
    <mergeCell ref="AS37:AS39"/>
    <mergeCell ref="BG37:BG39"/>
    <mergeCell ref="C40:C44"/>
    <mergeCell ref="Q40:Q44"/>
    <mergeCell ref="AE40:AE44"/>
    <mergeCell ref="AS40:AS44"/>
    <mergeCell ref="BH30:BH31"/>
    <mergeCell ref="BI30:BI31"/>
    <mergeCell ref="BJ30:BJ31"/>
    <mergeCell ref="Z46:Z47"/>
    <mergeCell ref="AA46:AA47"/>
    <mergeCell ref="AB46:AB47"/>
    <mergeCell ref="AD46:AD47"/>
    <mergeCell ref="AE46:AE47"/>
    <mergeCell ref="AF46:AF47"/>
    <mergeCell ref="AG46:AG47"/>
    <mergeCell ref="AH46:AH47"/>
    <mergeCell ref="AI46:AI47"/>
    <mergeCell ref="AJ46:AJ47"/>
    <mergeCell ref="AK46:AK47"/>
    <mergeCell ref="AL46:AL47"/>
    <mergeCell ref="AM46:AM47"/>
    <mergeCell ref="AN46:AN47"/>
    <mergeCell ref="AO46:AO47"/>
    <mergeCell ref="AP46:AP47"/>
    <mergeCell ref="AR46:AR47"/>
    <mergeCell ref="AS46:AS47"/>
    <mergeCell ref="BD46:BD47"/>
    <mergeCell ref="BF46:BF47"/>
    <mergeCell ref="BG46:BG47"/>
    <mergeCell ref="BH46:BH47"/>
    <mergeCell ref="BI46:BI47"/>
    <mergeCell ref="BJ46:BJ47"/>
    <mergeCell ref="BK46:BK47"/>
    <mergeCell ref="BL46:BL47"/>
    <mergeCell ref="AT46:AT47"/>
    <mergeCell ref="AU46:AU47"/>
    <mergeCell ref="AV46:AV47"/>
    <mergeCell ref="AW46:AW47"/>
    <mergeCell ref="AX46:AX47"/>
    <mergeCell ref="AY46:AY47"/>
    <mergeCell ref="AZ46:AZ47"/>
    <mergeCell ref="BA46:BA47"/>
    <mergeCell ref="BB46:BB47"/>
    <mergeCell ref="BM46:BM47"/>
    <mergeCell ref="BN46:BN47"/>
    <mergeCell ref="BO46:BO47"/>
    <mergeCell ref="BP46:BP47"/>
    <mergeCell ref="BQ46:BQ47"/>
    <mergeCell ref="BR46:BR47"/>
    <mergeCell ref="B48:B60"/>
    <mergeCell ref="C48:C52"/>
    <mergeCell ref="P48:P60"/>
    <mergeCell ref="Q48:Q52"/>
    <mergeCell ref="AD48:AD60"/>
    <mergeCell ref="AE48:AE52"/>
    <mergeCell ref="AR48:AR60"/>
    <mergeCell ref="AS48:AS52"/>
    <mergeCell ref="BF48:BF60"/>
    <mergeCell ref="BG48:BG52"/>
    <mergeCell ref="C53:C55"/>
    <mergeCell ref="Q53:Q55"/>
    <mergeCell ref="AE53:AE55"/>
    <mergeCell ref="AS53:AS55"/>
    <mergeCell ref="BG53:BG55"/>
    <mergeCell ref="C56:C60"/>
    <mergeCell ref="Q56:Q60"/>
    <mergeCell ref="BC46:BC47"/>
    <mergeCell ref="AL62:AL63"/>
    <mergeCell ref="AM62:AM63"/>
    <mergeCell ref="AN62:AN63"/>
    <mergeCell ref="AO62:AO63"/>
    <mergeCell ref="AP62:AP63"/>
    <mergeCell ref="AR62:AR63"/>
    <mergeCell ref="AS62:AS63"/>
    <mergeCell ref="AT62:AT63"/>
    <mergeCell ref="AU62:AU63"/>
    <mergeCell ref="AV62:AV63"/>
    <mergeCell ref="AW62:AW63"/>
    <mergeCell ref="AX62:AX63"/>
    <mergeCell ref="AY62:AY63"/>
    <mergeCell ref="AZ62:AZ63"/>
    <mergeCell ref="BA62:BA63"/>
    <mergeCell ref="BB62:BB63"/>
    <mergeCell ref="BC62:BC63"/>
    <mergeCell ref="BD62:BD63"/>
    <mergeCell ref="BF62:BF63"/>
    <mergeCell ref="BG62:BG63"/>
    <mergeCell ref="BH62:BH63"/>
    <mergeCell ref="BI62:BI63"/>
    <mergeCell ref="BJ62:BJ63"/>
    <mergeCell ref="BK62:BK63"/>
    <mergeCell ref="BL62:BL63"/>
    <mergeCell ref="BM62:BM63"/>
    <mergeCell ref="BN62:BN63"/>
    <mergeCell ref="BO62:BO63"/>
    <mergeCell ref="BP62:BP63"/>
    <mergeCell ref="BQ62:BQ63"/>
    <mergeCell ref="BR62:BR63"/>
    <mergeCell ref="B64:B76"/>
    <mergeCell ref="C64:C68"/>
    <mergeCell ref="P64:P76"/>
    <mergeCell ref="Q64:Q68"/>
    <mergeCell ref="AD64:AD76"/>
    <mergeCell ref="AE64:AE68"/>
    <mergeCell ref="AR64:AR76"/>
    <mergeCell ref="AS64:AS68"/>
    <mergeCell ref="BF64:BF76"/>
    <mergeCell ref="BG64:BG68"/>
    <mergeCell ref="C69:C71"/>
    <mergeCell ref="Q69:Q71"/>
    <mergeCell ref="AE69:AE71"/>
    <mergeCell ref="AS69:AS71"/>
    <mergeCell ref="BG69:BG71"/>
    <mergeCell ref="C72:C76"/>
    <mergeCell ref="Q72:Q76"/>
    <mergeCell ref="AE72:AE76"/>
    <mergeCell ref="AS72:AS76"/>
    <mergeCell ref="BG72:BG76"/>
    <mergeCell ref="AE97:AE101"/>
    <mergeCell ref="AS97:AS101"/>
    <mergeCell ref="BG97:BG101"/>
    <mergeCell ref="C102:C106"/>
    <mergeCell ref="Q102:Q106"/>
    <mergeCell ref="AE102:AE106"/>
    <mergeCell ref="AS102:AS106"/>
    <mergeCell ref="BG102:BG106"/>
    <mergeCell ref="B108:B109"/>
    <mergeCell ref="C108:C109"/>
    <mergeCell ref="D108:D109"/>
    <mergeCell ref="E108:E109"/>
    <mergeCell ref="F108:F109"/>
    <mergeCell ref="G108:G109"/>
    <mergeCell ref="H108:H109"/>
    <mergeCell ref="I108:I109"/>
    <mergeCell ref="J108:J109"/>
    <mergeCell ref="V108:V109"/>
    <mergeCell ref="W108:W109"/>
    <mergeCell ref="X108:X109"/>
    <mergeCell ref="Y108:Y109"/>
    <mergeCell ref="Z108:Z109"/>
    <mergeCell ref="AA108:AA109"/>
    <mergeCell ref="AB108:AB109"/>
    <mergeCell ref="AD108:AD109"/>
    <mergeCell ref="AE108:AE109"/>
    <mergeCell ref="AF108:AF109"/>
    <mergeCell ref="AG108:AG109"/>
    <mergeCell ref="AH108:AH109"/>
    <mergeCell ref="AI108:AI109"/>
    <mergeCell ref="AJ108:AJ109"/>
    <mergeCell ref="AK108:AK109"/>
    <mergeCell ref="AL108:AL109"/>
    <mergeCell ref="AM108:AM109"/>
    <mergeCell ref="AN108:AN109"/>
    <mergeCell ref="AO108:AO109"/>
    <mergeCell ref="AP108:AP109"/>
    <mergeCell ref="AR108:AR109"/>
    <mergeCell ref="AS108:AS109"/>
    <mergeCell ref="AT108:AT109"/>
    <mergeCell ref="AU108:AU109"/>
    <mergeCell ref="AV108:AV109"/>
    <mergeCell ref="AW108:AW109"/>
    <mergeCell ref="AX108:AX109"/>
    <mergeCell ref="BL108:BL109"/>
    <mergeCell ref="BM108:BM109"/>
    <mergeCell ref="BN108:BN109"/>
    <mergeCell ref="BO108:BO109"/>
    <mergeCell ref="BP108:BP109"/>
    <mergeCell ref="BQ108:BQ109"/>
    <mergeCell ref="AY108:AY109"/>
    <mergeCell ref="AZ108:AZ109"/>
    <mergeCell ref="BA108:BA109"/>
    <mergeCell ref="BB108:BB109"/>
    <mergeCell ref="BC108:BC109"/>
    <mergeCell ref="BD108:BD109"/>
    <mergeCell ref="BF108:BF109"/>
    <mergeCell ref="BG108:BG109"/>
    <mergeCell ref="BH108:BH109"/>
    <mergeCell ref="BR108:BR109"/>
    <mergeCell ref="B110:B118"/>
    <mergeCell ref="C110:C112"/>
    <mergeCell ref="P110:P118"/>
    <mergeCell ref="Q110:Q112"/>
    <mergeCell ref="AD110:AD118"/>
    <mergeCell ref="AE110:AE112"/>
    <mergeCell ref="AR110:AR118"/>
    <mergeCell ref="AS110:AS112"/>
    <mergeCell ref="BF110:BF118"/>
    <mergeCell ref="BG110:BG112"/>
    <mergeCell ref="C113:C115"/>
    <mergeCell ref="Q113:Q115"/>
    <mergeCell ref="AE113:AE115"/>
    <mergeCell ref="AS113:AS115"/>
    <mergeCell ref="BG113:BG115"/>
    <mergeCell ref="C116:C118"/>
    <mergeCell ref="Q116:Q118"/>
    <mergeCell ref="AE116:AE118"/>
    <mergeCell ref="AS116:AS118"/>
    <mergeCell ref="BG116:BG118"/>
    <mergeCell ref="BI108:BI109"/>
    <mergeCell ref="BJ108:BJ109"/>
    <mergeCell ref="BK108:BK109"/>
  </mergeCells>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999460-CE11-4E33-8D55-51D4C259CF57}">
  <dimension ref="A1:BS121"/>
  <sheetViews>
    <sheetView zoomScaleNormal="100" workbookViewId="0">
      <selection activeCell="E8" sqref="E8"/>
    </sheetView>
  </sheetViews>
  <sheetFormatPr defaultRowHeight="15" customHeight="1" x14ac:dyDescent="0.45"/>
  <cols>
    <col min="1" max="1" width="1.73046875" style="4" customWidth="1"/>
    <col min="2" max="2" width="38.19921875" style="2" bestFit="1" customWidth="1"/>
    <col min="3" max="3" width="14.46484375" style="2" bestFit="1" customWidth="1"/>
    <col min="4" max="4" width="22.46484375" style="2" bestFit="1" customWidth="1"/>
    <col min="5" max="14" width="13.6640625" style="2" customWidth="1"/>
    <col min="15" max="15" width="1.73046875" style="4" customWidth="1"/>
    <col min="16" max="16" width="38.19921875" style="2" bestFit="1" customWidth="1"/>
    <col min="17" max="17" width="14.46484375" style="2" bestFit="1" customWidth="1"/>
    <col min="18" max="18" width="22.46484375" style="2" bestFit="1" customWidth="1"/>
    <col min="19" max="28" width="13.6640625" style="2" customWidth="1"/>
    <col min="29" max="29" width="1.73046875" style="4" customWidth="1"/>
    <col min="30" max="30" width="38.19921875" style="2" bestFit="1" customWidth="1"/>
    <col min="31" max="31" width="14.46484375" style="2" bestFit="1" customWidth="1"/>
    <col min="32" max="32" width="22.46484375" style="2" bestFit="1" customWidth="1"/>
    <col min="33" max="42" width="13.6640625" style="2" customWidth="1"/>
    <col min="43" max="43" width="1.73046875" style="4" customWidth="1"/>
    <col min="44" max="44" width="38.19921875" style="2" bestFit="1" customWidth="1"/>
    <col min="45" max="45" width="14.46484375" style="2" bestFit="1" customWidth="1"/>
    <col min="46" max="46" width="22.46484375" style="2" bestFit="1" customWidth="1"/>
    <col min="47" max="56" width="13.6640625" style="2" customWidth="1"/>
    <col min="57" max="57" width="1.73046875" style="4" customWidth="1"/>
    <col min="58" max="58" width="38.19921875" style="2" bestFit="1" customWidth="1"/>
    <col min="59" max="59" width="14.46484375" style="2" bestFit="1" customWidth="1"/>
    <col min="60" max="60" width="22.46484375" style="2" bestFit="1" customWidth="1"/>
    <col min="61" max="70" width="13.6640625" style="2" customWidth="1"/>
    <col min="71" max="71" width="1.73046875" style="4" customWidth="1"/>
    <col min="72" max="16384" width="9.06640625" style="2"/>
  </cols>
  <sheetData>
    <row r="1" spans="1:71" ht="15" customHeight="1" x14ac:dyDescent="0.45">
      <c r="A1" s="8"/>
      <c r="B1" s="8"/>
      <c r="C1" s="8"/>
      <c r="D1" s="8"/>
      <c r="E1" s="8"/>
      <c r="F1" s="8"/>
      <c r="G1" s="8"/>
      <c r="H1" s="8"/>
      <c r="I1" s="8"/>
      <c r="J1" s="8"/>
      <c r="K1" s="63"/>
      <c r="L1" s="63"/>
      <c r="M1" s="63"/>
      <c r="N1" s="63"/>
      <c r="O1" s="8"/>
      <c r="P1" s="8"/>
      <c r="Q1" s="8"/>
      <c r="R1" s="8"/>
      <c r="S1" s="8"/>
      <c r="T1" s="8"/>
      <c r="U1" s="8"/>
      <c r="V1" s="8"/>
      <c r="W1" s="8"/>
      <c r="X1" s="8"/>
      <c r="Y1" s="63"/>
      <c r="Z1" s="63"/>
      <c r="AA1" s="63"/>
      <c r="AB1" s="63"/>
      <c r="AC1" s="8"/>
      <c r="AD1" s="8"/>
      <c r="AE1" s="8"/>
      <c r="AF1" s="8"/>
      <c r="AG1" s="8"/>
      <c r="AH1" s="8"/>
      <c r="AI1" s="8"/>
      <c r="AJ1" s="8"/>
      <c r="AK1" s="8"/>
      <c r="AL1" s="8"/>
      <c r="AM1" s="63"/>
      <c r="AN1" s="63"/>
      <c r="AO1" s="63"/>
      <c r="AP1" s="63"/>
      <c r="AQ1" s="8"/>
      <c r="AR1" s="8"/>
      <c r="AS1" s="8"/>
      <c r="AT1" s="8"/>
      <c r="AU1" s="8"/>
      <c r="AV1" s="8"/>
      <c r="AW1" s="8"/>
      <c r="AX1" s="8"/>
      <c r="AY1" s="8"/>
      <c r="AZ1" s="8"/>
      <c r="BA1" s="63"/>
      <c r="BB1" s="63"/>
      <c r="BC1" s="63"/>
      <c r="BD1" s="63"/>
      <c r="BE1" s="8"/>
      <c r="BF1" s="8"/>
      <c r="BG1" s="8"/>
      <c r="BH1" s="8"/>
      <c r="BI1" s="8"/>
      <c r="BJ1" s="8"/>
      <c r="BK1" s="8"/>
      <c r="BL1" s="8"/>
      <c r="BM1" s="8"/>
      <c r="BN1" s="8"/>
      <c r="BO1" s="63"/>
      <c r="BP1" s="63"/>
      <c r="BQ1" s="63"/>
      <c r="BR1" s="63"/>
    </row>
    <row r="2" spans="1:71" ht="14.25" x14ac:dyDescent="0.45">
      <c r="A2" s="8"/>
      <c r="B2" s="157" t="s">
        <v>140</v>
      </c>
      <c r="C2" s="158"/>
      <c r="D2" s="165" t="s">
        <v>152</v>
      </c>
      <c r="E2" s="166"/>
      <c r="F2" s="8"/>
      <c r="G2" s="168" t="s">
        <v>145</v>
      </c>
      <c r="H2" s="165"/>
      <c r="I2" s="165"/>
      <c r="J2" s="4"/>
      <c r="K2" s="171" t="s">
        <v>144</v>
      </c>
      <c r="L2" s="171"/>
      <c r="M2" s="171"/>
      <c r="N2" s="171"/>
      <c r="O2" s="8"/>
      <c r="P2" s="157" t="s">
        <v>140</v>
      </c>
      <c r="Q2" s="158"/>
      <c r="R2" s="165" t="s">
        <v>152</v>
      </c>
      <c r="S2" s="166"/>
      <c r="T2" s="8"/>
      <c r="U2" s="168" t="s">
        <v>145</v>
      </c>
      <c r="V2" s="165"/>
      <c r="W2" s="165"/>
      <c r="X2" s="4"/>
      <c r="Y2" s="171" t="s">
        <v>144</v>
      </c>
      <c r="Z2" s="171"/>
      <c r="AA2" s="171"/>
      <c r="AB2" s="171"/>
      <c r="AC2" s="8"/>
      <c r="AD2" s="157" t="s">
        <v>140</v>
      </c>
      <c r="AE2" s="158"/>
      <c r="AF2" s="165" t="s">
        <v>152</v>
      </c>
      <c r="AG2" s="166"/>
      <c r="AH2" s="8"/>
      <c r="AI2" s="168" t="s">
        <v>145</v>
      </c>
      <c r="AJ2" s="165"/>
      <c r="AK2" s="165"/>
      <c r="AL2" s="4"/>
      <c r="AM2" s="171" t="s">
        <v>144</v>
      </c>
      <c r="AN2" s="171"/>
      <c r="AO2" s="171"/>
      <c r="AP2" s="171"/>
      <c r="AQ2" s="8"/>
      <c r="AR2" s="157" t="s">
        <v>140</v>
      </c>
      <c r="AS2" s="158"/>
      <c r="AT2" s="165" t="s">
        <v>152</v>
      </c>
      <c r="AU2" s="166"/>
      <c r="AV2" s="8"/>
      <c r="AW2" s="168" t="s">
        <v>145</v>
      </c>
      <c r="AX2" s="165"/>
      <c r="AY2" s="165"/>
      <c r="AZ2" s="4"/>
      <c r="BA2" s="171" t="s">
        <v>144</v>
      </c>
      <c r="BB2" s="171"/>
      <c r="BC2" s="171"/>
      <c r="BD2" s="171"/>
      <c r="BE2" s="8"/>
      <c r="BF2" s="157" t="s">
        <v>140</v>
      </c>
      <c r="BG2" s="158"/>
      <c r="BH2" s="165" t="s">
        <v>152</v>
      </c>
      <c r="BI2" s="166"/>
      <c r="BJ2" s="8"/>
      <c r="BK2" s="168" t="s">
        <v>145</v>
      </c>
      <c r="BL2" s="165"/>
      <c r="BM2" s="165"/>
      <c r="BN2" s="4"/>
      <c r="BO2" s="171" t="s">
        <v>144</v>
      </c>
      <c r="BP2" s="171"/>
      <c r="BQ2" s="171"/>
      <c r="BR2" s="171"/>
    </row>
    <row r="3" spans="1:71" ht="14.25" x14ac:dyDescent="0.45">
      <c r="A3" s="8"/>
      <c r="B3" s="159"/>
      <c r="C3" s="160"/>
      <c r="D3" s="162"/>
      <c r="E3" s="167"/>
      <c r="F3" s="8"/>
      <c r="G3" s="169"/>
      <c r="H3" s="170"/>
      <c r="I3" s="170"/>
      <c r="J3" s="4"/>
      <c r="K3" s="64" t="s">
        <v>53</v>
      </c>
      <c r="L3" s="64" t="s">
        <v>51</v>
      </c>
      <c r="M3" s="64" t="s">
        <v>32</v>
      </c>
      <c r="N3" s="64" t="s">
        <v>33</v>
      </c>
      <c r="O3" s="8"/>
      <c r="P3" s="159"/>
      <c r="Q3" s="160"/>
      <c r="R3" s="162"/>
      <c r="S3" s="167"/>
      <c r="T3" s="8"/>
      <c r="U3" s="169"/>
      <c r="V3" s="170"/>
      <c r="W3" s="170"/>
      <c r="X3" s="4"/>
      <c r="Y3" s="64" t="s">
        <v>53</v>
      </c>
      <c r="Z3" s="64" t="s">
        <v>51</v>
      </c>
      <c r="AA3" s="64" t="s">
        <v>32</v>
      </c>
      <c r="AB3" s="64" t="s">
        <v>33</v>
      </c>
      <c r="AC3" s="8"/>
      <c r="AD3" s="159"/>
      <c r="AE3" s="160"/>
      <c r="AF3" s="162"/>
      <c r="AG3" s="167"/>
      <c r="AH3" s="8"/>
      <c r="AI3" s="169"/>
      <c r="AJ3" s="170"/>
      <c r="AK3" s="170"/>
      <c r="AL3" s="4"/>
      <c r="AM3" s="64" t="s">
        <v>53</v>
      </c>
      <c r="AN3" s="64" t="s">
        <v>51</v>
      </c>
      <c r="AO3" s="64" t="s">
        <v>32</v>
      </c>
      <c r="AP3" s="64" t="s">
        <v>33</v>
      </c>
      <c r="AQ3" s="8"/>
      <c r="AR3" s="159"/>
      <c r="AS3" s="160"/>
      <c r="AT3" s="162"/>
      <c r="AU3" s="167"/>
      <c r="AV3" s="8"/>
      <c r="AW3" s="169"/>
      <c r="AX3" s="170"/>
      <c r="AY3" s="170"/>
      <c r="AZ3" s="4"/>
      <c r="BA3" s="64" t="s">
        <v>53</v>
      </c>
      <c r="BB3" s="64" t="s">
        <v>51</v>
      </c>
      <c r="BC3" s="64" t="s">
        <v>32</v>
      </c>
      <c r="BD3" s="64" t="s">
        <v>33</v>
      </c>
      <c r="BE3" s="8"/>
      <c r="BF3" s="159"/>
      <c r="BG3" s="160"/>
      <c r="BH3" s="162"/>
      <c r="BI3" s="167"/>
      <c r="BJ3" s="8"/>
      <c r="BK3" s="169"/>
      <c r="BL3" s="170"/>
      <c r="BM3" s="170"/>
      <c r="BN3" s="4"/>
      <c r="BO3" s="64" t="s">
        <v>53</v>
      </c>
      <c r="BP3" s="64" t="s">
        <v>51</v>
      </c>
      <c r="BQ3" s="64" t="s">
        <v>32</v>
      </c>
      <c r="BR3" s="64" t="s">
        <v>33</v>
      </c>
      <c r="BS3" s="9"/>
    </row>
    <row r="4" spans="1:71" ht="14.25" x14ac:dyDescent="0.45">
      <c r="A4" s="9"/>
      <c r="B4" s="159"/>
      <c r="C4" s="160"/>
      <c r="D4" s="32" t="s">
        <v>2</v>
      </c>
      <c r="E4" s="33">
        <v>100000</v>
      </c>
      <c r="F4" s="9"/>
      <c r="G4" s="76" t="s">
        <v>34</v>
      </c>
      <c r="H4" s="75" t="s">
        <v>39</v>
      </c>
      <c r="I4" s="41">
        <f>I41</f>
        <v>0.22324800000000006</v>
      </c>
      <c r="J4" s="9"/>
      <c r="K4" s="68">
        <f>C110</f>
        <v>20000</v>
      </c>
      <c r="L4" s="69" t="s">
        <v>40</v>
      </c>
      <c r="M4" s="42">
        <f>I111</f>
        <v>418.68569958847741</v>
      </c>
      <c r="N4" s="65">
        <f t="shared" ref="N4:N9" si="0">M4*$I$14</f>
        <v>104182400.00000001</v>
      </c>
      <c r="O4" s="9"/>
      <c r="P4" s="159"/>
      <c r="Q4" s="160"/>
      <c r="R4" s="32" t="s">
        <v>2</v>
      </c>
      <c r="S4" s="33">
        <f>E4</f>
        <v>100000</v>
      </c>
      <c r="T4" s="9"/>
      <c r="U4" s="76" t="s">
        <v>34</v>
      </c>
      <c r="V4" s="75" t="s">
        <v>39</v>
      </c>
      <c r="W4" s="41">
        <f>W41</f>
        <v>0.18604000000000004</v>
      </c>
      <c r="X4" s="9"/>
      <c r="Y4" s="68">
        <f>Q110</f>
        <v>20000</v>
      </c>
      <c r="Z4" s="69" t="s">
        <v>40</v>
      </c>
      <c r="AA4" s="42">
        <f>W111</f>
        <v>418.68569958847741</v>
      </c>
      <c r="AB4" s="65">
        <f t="shared" ref="AB4:AB9" si="1">AA4*$I$14</f>
        <v>104182400.00000001</v>
      </c>
      <c r="AC4" s="9"/>
      <c r="AD4" s="159"/>
      <c r="AE4" s="160"/>
      <c r="AF4" s="32" t="s">
        <v>2</v>
      </c>
      <c r="AG4" s="33">
        <f>S4</f>
        <v>100000</v>
      </c>
      <c r="AH4" s="9"/>
      <c r="AI4" s="76" t="s">
        <v>34</v>
      </c>
      <c r="AJ4" s="75" t="s">
        <v>39</v>
      </c>
      <c r="AK4" s="41">
        <f>AK41</f>
        <v>0.14883200000000005</v>
      </c>
      <c r="AL4" s="9"/>
      <c r="AM4" s="68">
        <f>AE110</f>
        <v>20000</v>
      </c>
      <c r="AN4" s="69" t="s">
        <v>40</v>
      </c>
      <c r="AO4" s="42">
        <f>AK111</f>
        <v>418.68569958847741</v>
      </c>
      <c r="AP4" s="65">
        <f t="shared" ref="AP4:AP9" si="2">AO4*$I$14</f>
        <v>104182400.00000001</v>
      </c>
      <c r="AQ4" s="9"/>
      <c r="AR4" s="159"/>
      <c r="AS4" s="160"/>
      <c r="AT4" s="32" t="s">
        <v>2</v>
      </c>
      <c r="AU4" s="33">
        <f>AG4</f>
        <v>100000</v>
      </c>
      <c r="AV4" s="9"/>
      <c r="AW4" s="76" t="s">
        <v>34</v>
      </c>
      <c r="AX4" s="75" t="s">
        <v>39</v>
      </c>
      <c r="AY4" s="41">
        <f>AY41</f>
        <v>0.11162400000000003</v>
      </c>
      <c r="AZ4" s="9"/>
      <c r="BA4" s="68">
        <f>AS110</f>
        <v>20000</v>
      </c>
      <c r="BB4" s="69" t="s">
        <v>40</v>
      </c>
      <c r="BC4" s="42">
        <f>AY111</f>
        <v>418.68569958847741</v>
      </c>
      <c r="BD4" s="65">
        <f t="shared" ref="BD4:BD9" si="3">BC4*$I$14</f>
        <v>104182400.00000001</v>
      </c>
      <c r="BE4" s="9"/>
      <c r="BF4" s="159"/>
      <c r="BG4" s="160"/>
      <c r="BH4" s="32" t="s">
        <v>2</v>
      </c>
      <c r="BI4" s="33">
        <f>AU4</f>
        <v>100000</v>
      </c>
      <c r="BJ4" s="9"/>
      <c r="BK4" s="76" t="s">
        <v>34</v>
      </c>
      <c r="BL4" s="75" t="s">
        <v>39</v>
      </c>
      <c r="BM4" s="41">
        <f>BM41</f>
        <v>7.441600000000001E-2</v>
      </c>
      <c r="BN4" s="9"/>
      <c r="BO4" s="68">
        <f>BG110</f>
        <v>20000</v>
      </c>
      <c r="BP4" s="69" t="s">
        <v>40</v>
      </c>
      <c r="BQ4" s="42">
        <f>BM111</f>
        <v>418.68569958847741</v>
      </c>
      <c r="BR4" s="65">
        <f t="shared" ref="BR4:BR9" si="4">BQ4*$I$14</f>
        <v>104182400.00000001</v>
      </c>
      <c r="BS4" s="9"/>
    </row>
    <row r="5" spans="1:71" ht="14.25" x14ac:dyDescent="0.45">
      <c r="A5" s="37"/>
      <c r="B5" s="159"/>
      <c r="C5" s="160"/>
      <c r="D5" s="18" t="s">
        <v>59</v>
      </c>
      <c r="E5" s="34">
        <v>0.01</v>
      </c>
      <c r="F5" s="37"/>
      <c r="G5" s="45" t="s">
        <v>37</v>
      </c>
      <c r="H5" s="66" t="s">
        <v>39</v>
      </c>
      <c r="I5" s="81">
        <f>I65</f>
        <v>0.17943672839506175</v>
      </c>
      <c r="J5" s="37"/>
      <c r="K5" s="68">
        <f>C110</f>
        <v>20000</v>
      </c>
      <c r="L5" s="67" t="s">
        <v>41</v>
      </c>
      <c r="M5" s="42">
        <f>I112</f>
        <v>2093.4284979423874</v>
      </c>
      <c r="N5" s="65">
        <f t="shared" si="0"/>
        <v>520912000.00000012</v>
      </c>
      <c r="O5" s="37"/>
      <c r="P5" s="159"/>
      <c r="Q5" s="160"/>
      <c r="R5" s="18" t="s">
        <v>59</v>
      </c>
      <c r="S5" s="34">
        <f>E5</f>
        <v>0.01</v>
      </c>
      <c r="T5" s="37"/>
      <c r="U5" s="45" t="s">
        <v>37</v>
      </c>
      <c r="V5" s="66" t="s">
        <v>39</v>
      </c>
      <c r="W5" s="81">
        <f>W65</f>
        <v>0.17943672839506175</v>
      </c>
      <c r="X5" s="37"/>
      <c r="Y5" s="68">
        <f>Q110</f>
        <v>20000</v>
      </c>
      <c r="Z5" s="67" t="s">
        <v>41</v>
      </c>
      <c r="AA5" s="42">
        <f>W112</f>
        <v>2093.4284979423874</v>
      </c>
      <c r="AB5" s="65">
        <f t="shared" si="1"/>
        <v>520912000.00000012</v>
      </c>
      <c r="AC5" s="37"/>
      <c r="AD5" s="159"/>
      <c r="AE5" s="160"/>
      <c r="AF5" s="18" t="s">
        <v>59</v>
      </c>
      <c r="AG5" s="34">
        <f>S5</f>
        <v>0.01</v>
      </c>
      <c r="AH5" s="37"/>
      <c r="AI5" s="45" t="s">
        <v>37</v>
      </c>
      <c r="AJ5" s="66" t="s">
        <v>39</v>
      </c>
      <c r="AK5" s="81">
        <f>AK65</f>
        <v>0.17943672839506175</v>
      </c>
      <c r="AL5" s="37"/>
      <c r="AM5" s="68">
        <f>AE110</f>
        <v>20000</v>
      </c>
      <c r="AN5" s="67" t="s">
        <v>41</v>
      </c>
      <c r="AO5" s="42">
        <f>AK112</f>
        <v>2093.4284979423874</v>
      </c>
      <c r="AP5" s="65">
        <f t="shared" si="2"/>
        <v>520912000.00000012</v>
      </c>
      <c r="AQ5" s="37"/>
      <c r="AR5" s="159"/>
      <c r="AS5" s="160"/>
      <c r="AT5" s="18" t="s">
        <v>59</v>
      </c>
      <c r="AU5" s="34">
        <f>AG5</f>
        <v>0.01</v>
      </c>
      <c r="AV5" s="37"/>
      <c r="AW5" s="45" t="s">
        <v>37</v>
      </c>
      <c r="AX5" s="66" t="s">
        <v>39</v>
      </c>
      <c r="AY5" s="81">
        <f>AY65</f>
        <v>0.17943672839506175</v>
      </c>
      <c r="AZ5" s="37"/>
      <c r="BA5" s="68">
        <f>AS110</f>
        <v>20000</v>
      </c>
      <c r="BB5" s="67" t="s">
        <v>41</v>
      </c>
      <c r="BC5" s="42">
        <f>AY112</f>
        <v>2093.4284979423874</v>
      </c>
      <c r="BD5" s="65">
        <f t="shared" si="3"/>
        <v>520912000.00000012</v>
      </c>
      <c r="BE5" s="37"/>
      <c r="BF5" s="159"/>
      <c r="BG5" s="160"/>
      <c r="BH5" s="18" t="s">
        <v>59</v>
      </c>
      <c r="BI5" s="34">
        <f>AU5</f>
        <v>0.01</v>
      </c>
      <c r="BJ5" s="37"/>
      <c r="BK5" s="45" t="s">
        <v>37</v>
      </c>
      <c r="BL5" s="66" t="s">
        <v>39</v>
      </c>
      <c r="BM5" s="81">
        <f>BM65</f>
        <v>0.17943672839506175</v>
      </c>
      <c r="BN5" s="37"/>
      <c r="BO5" s="68">
        <f>BG110</f>
        <v>20000</v>
      </c>
      <c r="BP5" s="67" t="s">
        <v>41</v>
      </c>
      <c r="BQ5" s="42">
        <f>BM112</f>
        <v>2093.4284979423874</v>
      </c>
      <c r="BR5" s="65">
        <f t="shared" si="4"/>
        <v>520912000.00000012</v>
      </c>
      <c r="BS5" s="37"/>
    </row>
    <row r="6" spans="1:71" ht="14.25" x14ac:dyDescent="0.45">
      <c r="A6" s="37"/>
      <c r="B6" s="159"/>
      <c r="C6" s="160"/>
      <c r="D6" s="18" t="s">
        <v>143</v>
      </c>
      <c r="E6" s="35">
        <v>0.2</v>
      </c>
      <c r="F6" s="37"/>
      <c r="G6" s="45" t="s">
        <v>58</v>
      </c>
      <c r="H6" s="66" t="s">
        <v>39</v>
      </c>
      <c r="I6" s="81">
        <f>I78</f>
        <v>2.0981224279835391E-2</v>
      </c>
      <c r="J6" s="37"/>
      <c r="K6" s="68">
        <f>C113</f>
        <v>400000</v>
      </c>
      <c r="L6" s="69" t="s">
        <v>40</v>
      </c>
      <c r="M6" s="42">
        <f>I114</f>
        <v>8373.7139917695495</v>
      </c>
      <c r="N6" s="65">
        <f t="shared" si="0"/>
        <v>2083648000.0000005</v>
      </c>
      <c r="O6" s="37"/>
      <c r="P6" s="159"/>
      <c r="Q6" s="160"/>
      <c r="R6" s="18" t="s">
        <v>143</v>
      </c>
      <c r="S6" s="35">
        <f>E6</f>
        <v>0.2</v>
      </c>
      <c r="T6" s="37"/>
      <c r="U6" s="45" t="s">
        <v>58</v>
      </c>
      <c r="V6" s="66" t="s">
        <v>39</v>
      </c>
      <c r="W6" s="81">
        <f>W78</f>
        <v>2.0981224279835391E-2</v>
      </c>
      <c r="X6" s="37"/>
      <c r="Y6" s="68">
        <f>Q113</f>
        <v>400000</v>
      </c>
      <c r="Z6" s="69" t="s">
        <v>40</v>
      </c>
      <c r="AA6" s="42">
        <f>W114</f>
        <v>8373.7139917695495</v>
      </c>
      <c r="AB6" s="65">
        <f t="shared" si="1"/>
        <v>2083648000.0000005</v>
      </c>
      <c r="AC6" s="37"/>
      <c r="AD6" s="159"/>
      <c r="AE6" s="160"/>
      <c r="AF6" s="18" t="s">
        <v>143</v>
      </c>
      <c r="AG6" s="35">
        <f>S6</f>
        <v>0.2</v>
      </c>
      <c r="AH6" s="37"/>
      <c r="AI6" s="45" t="s">
        <v>58</v>
      </c>
      <c r="AJ6" s="66" t="s">
        <v>39</v>
      </c>
      <c r="AK6" s="81">
        <f>AK78</f>
        <v>2.0981224279835391E-2</v>
      </c>
      <c r="AL6" s="37"/>
      <c r="AM6" s="68">
        <f>AE113</f>
        <v>400000</v>
      </c>
      <c r="AN6" s="69" t="s">
        <v>40</v>
      </c>
      <c r="AO6" s="42">
        <f>AK114</f>
        <v>8373.7139917695495</v>
      </c>
      <c r="AP6" s="65">
        <f t="shared" si="2"/>
        <v>2083648000.0000005</v>
      </c>
      <c r="AQ6" s="37"/>
      <c r="AR6" s="159"/>
      <c r="AS6" s="160"/>
      <c r="AT6" s="18" t="s">
        <v>143</v>
      </c>
      <c r="AU6" s="35">
        <f>AG6</f>
        <v>0.2</v>
      </c>
      <c r="AV6" s="37"/>
      <c r="AW6" s="45" t="s">
        <v>58</v>
      </c>
      <c r="AX6" s="66" t="s">
        <v>39</v>
      </c>
      <c r="AY6" s="81">
        <f>AY78</f>
        <v>2.0981224279835391E-2</v>
      </c>
      <c r="AZ6" s="37"/>
      <c r="BA6" s="68">
        <f>AS113</f>
        <v>400000</v>
      </c>
      <c r="BB6" s="69" t="s">
        <v>40</v>
      </c>
      <c r="BC6" s="42">
        <f>AY114</f>
        <v>8373.7139917695495</v>
      </c>
      <c r="BD6" s="65">
        <f t="shared" si="3"/>
        <v>2083648000.0000005</v>
      </c>
      <c r="BE6" s="37"/>
      <c r="BF6" s="159"/>
      <c r="BG6" s="160"/>
      <c r="BH6" s="18" t="s">
        <v>143</v>
      </c>
      <c r="BI6" s="35">
        <f>AU6</f>
        <v>0.2</v>
      </c>
      <c r="BJ6" s="37"/>
      <c r="BK6" s="45" t="s">
        <v>58</v>
      </c>
      <c r="BL6" s="66" t="s">
        <v>39</v>
      </c>
      <c r="BM6" s="81">
        <f>BM78</f>
        <v>2.0981224279835391E-2</v>
      </c>
      <c r="BN6" s="37"/>
      <c r="BO6" s="68">
        <f>BG113</f>
        <v>400000</v>
      </c>
      <c r="BP6" s="69" t="s">
        <v>40</v>
      </c>
      <c r="BQ6" s="42">
        <f>BM114</f>
        <v>8373.7139917695495</v>
      </c>
      <c r="BR6" s="65">
        <f t="shared" si="4"/>
        <v>2083648000.0000005</v>
      </c>
      <c r="BS6" s="37"/>
    </row>
    <row r="7" spans="1:71" ht="14.25" x14ac:dyDescent="0.45">
      <c r="A7" s="9"/>
      <c r="B7" s="159"/>
      <c r="C7" s="160"/>
      <c r="D7" s="32" t="s">
        <v>149</v>
      </c>
      <c r="E7" s="36">
        <v>0.15</v>
      </c>
      <c r="F7" s="9"/>
      <c r="G7" s="45" t="s">
        <v>154</v>
      </c>
      <c r="H7" s="66" t="s">
        <v>39</v>
      </c>
      <c r="I7" s="81">
        <f>-I33</f>
        <v>-8.9718364197530862E-2</v>
      </c>
      <c r="J7" s="9"/>
      <c r="K7" s="68">
        <f>C113</f>
        <v>400000</v>
      </c>
      <c r="L7" s="67" t="s">
        <v>41</v>
      </c>
      <c r="M7" s="42">
        <f>I115</f>
        <v>41868.569958847744</v>
      </c>
      <c r="N7" s="65">
        <f t="shared" si="0"/>
        <v>10418240000.000002</v>
      </c>
      <c r="O7" s="9"/>
      <c r="P7" s="159"/>
      <c r="Q7" s="160"/>
      <c r="R7" s="32" t="s">
        <v>149</v>
      </c>
      <c r="S7" s="36">
        <f>E7-0.025</f>
        <v>0.125</v>
      </c>
      <c r="T7" s="9"/>
      <c r="U7" s="45" t="s">
        <v>154</v>
      </c>
      <c r="V7" s="66" t="s">
        <v>39</v>
      </c>
      <c r="W7" s="81">
        <f>-W33</f>
        <v>-7.4765303497942387E-2</v>
      </c>
      <c r="X7" s="9"/>
      <c r="Y7" s="68">
        <f>Q113</f>
        <v>400000</v>
      </c>
      <c r="Z7" s="67" t="s">
        <v>41</v>
      </c>
      <c r="AA7" s="42">
        <f>W115</f>
        <v>41868.569958847744</v>
      </c>
      <c r="AB7" s="65">
        <f t="shared" si="1"/>
        <v>10418240000.000002</v>
      </c>
      <c r="AC7" s="9"/>
      <c r="AD7" s="159"/>
      <c r="AE7" s="160"/>
      <c r="AF7" s="32" t="s">
        <v>149</v>
      </c>
      <c r="AG7" s="36">
        <f>S7-0.025</f>
        <v>0.1</v>
      </c>
      <c r="AH7" s="9"/>
      <c r="AI7" s="45" t="s">
        <v>154</v>
      </c>
      <c r="AJ7" s="66" t="s">
        <v>39</v>
      </c>
      <c r="AK7" s="81">
        <f>-AK33</f>
        <v>-5.9812242798353912E-2</v>
      </c>
      <c r="AL7" s="9"/>
      <c r="AM7" s="68">
        <f>AE113</f>
        <v>400000</v>
      </c>
      <c r="AN7" s="67" t="s">
        <v>41</v>
      </c>
      <c r="AO7" s="42">
        <f>AK115</f>
        <v>41868.569958847744</v>
      </c>
      <c r="AP7" s="65">
        <f t="shared" si="2"/>
        <v>10418240000.000002</v>
      </c>
      <c r="AQ7" s="9"/>
      <c r="AR7" s="159"/>
      <c r="AS7" s="160"/>
      <c r="AT7" s="32" t="s">
        <v>149</v>
      </c>
      <c r="AU7" s="36">
        <f>AG7-0.025</f>
        <v>7.5000000000000011E-2</v>
      </c>
      <c r="AV7" s="9"/>
      <c r="AW7" s="45" t="s">
        <v>154</v>
      </c>
      <c r="AX7" s="66" t="s">
        <v>39</v>
      </c>
      <c r="AY7" s="81">
        <f>-AY33</f>
        <v>-4.4859182098765438E-2</v>
      </c>
      <c r="AZ7" s="9"/>
      <c r="BA7" s="68">
        <f>AS113</f>
        <v>400000</v>
      </c>
      <c r="BB7" s="67" t="s">
        <v>41</v>
      </c>
      <c r="BC7" s="42">
        <f>AY115</f>
        <v>41868.569958847744</v>
      </c>
      <c r="BD7" s="65">
        <f t="shared" si="3"/>
        <v>10418240000.000002</v>
      </c>
      <c r="BE7" s="9"/>
      <c r="BF7" s="159"/>
      <c r="BG7" s="160"/>
      <c r="BH7" s="32" t="s">
        <v>149</v>
      </c>
      <c r="BI7" s="36">
        <f>AU7-0.025</f>
        <v>5.000000000000001E-2</v>
      </c>
      <c r="BJ7" s="9"/>
      <c r="BK7" s="45" t="s">
        <v>154</v>
      </c>
      <c r="BL7" s="66" t="s">
        <v>39</v>
      </c>
      <c r="BM7" s="81">
        <f>-BM33</f>
        <v>-2.9906121399176956E-2</v>
      </c>
      <c r="BN7" s="9"/>
      <c r="BO7" s="68">
        <f>BG113</f>
        <v>400000</v>
      </c>
      <c r="BP7" s="67" t="s">
        <v>41</v>
      </c>
      <c r="BQ7" s="42">
        <f>BM115</f>
        <v>41868.569958847744</v>
      </c>
      <c r="BR7" s="65">
        <f t="shared" si="4"/>
        <v>10418240000.000002</v>
      </c>
      <c r="BS7" s="9"/>
    </row>
    <row r="8" spans="1:71" ht="14.25" x14ac:dyDescent="0.45">
      <c r="A8" s="9"/>
      <c r="B8" s="159"/>
      <c r="C8" s="160"/>
      <c r="D8" s="32" t="s">
        <v>150</v>
      </c>
      <c r="E8" s="36">
        <v>0.05</v>
      </c>
      <c r="F8" s="9"/>
      <c r="G8" s="45" t="s">
        <v>153</v>
      </c>
      <c r="H8" s="66" t="s">
        <v>39</v>
      </c>
      <c r="I8" s="81">
        <f>-I49</f>
        <v>-5.2335712448559668E-2</v>
      </c>
      <c r="J8" s="9"/>
      <c r="K8" s="77">
        <f>C116</f>
        <v>1000000</v>
      </c>
      <c r="L8" s="78" t="s">
        <v>40</v>
      </c>
      <c r="M8" s="42">
        <f>I117</f>
        <v>20934.284979423865</v>
      </c>
      <c r="N8" s="65">
        <f t="shared" si="0"/>
        <v>5209119999.999999</v>
      </c>
      <c r="O8" s="9"/>
      <c r="P8" s="159"/>
      <c r="Q8" s="160"/>
      <c r="R8" s="32" t="s">
        <v>150</v>
      </c>
      <c r="S8" s="36">
        <f>E8</f>
        <v>0.05</v>
      </c>
      <c r="T8" s="9"/>
      <c r="U8" s="45" t="s">
        <v>153</v>
      </c>
      <c r="V8" s="66" t="s">
        <v>39</v>
      </c>
      <c r="W8" s="81">
        <f>-W49</f>
        <v>-5.2335712448559668E-2</v>
      </c>
      <c r="X8" s="9"/>
      <c r="Y8" s="77">
        <f>Q116</f>
        <v>1000000</v>
      </c>
      <c r="Z8" s="78" t="s">
        <v>40</v>
      </c>
      <c r="AA8" s="42">
        <f>W117</f>
        <v>20934.284979423865</v>
      </c>
      <c r="AB8" s="65">
        <f t="shared" si="1"/>
        <v>5209119999.999999</v>
      </c>
      <c r="AC8" s="9"/>
      <c r="AD8" s="159"/>
      <c r="AE8" s="160"/>
      <c r="AF8" s="32" t="s">
        <v>150</v>
      </c>
      <c r="AG8" s="36">
        <f>S8</f>
        <v>0.05</v>
      </c>
      <c r="AH8" s="9"/>
      <c r="AI8" s="45" t="s">
        <v>153</v>
      </c>
      <c r="AJ8" s="66" t="s">
        <v>39</v>
      </c>
      <c r="AK8" s="81">
        <f>-AK49</f>
        <v>-5.2335712448559668E-2</v>
      </c>
      <c r="AL8" s="9"/>
      <c r="AM8" s="77">
        <f>AE116</f>
        <v>1000000</v>
      </c>
      <c r="AN8" s="78" t="s">
        <v>40</v>
      </c>
      <c r="AO8" s="42">
        <f>AK117</f>
        <v>20934.284979423865</v>
      </c>
      <c r="AP8" s="65">
        <f t="shared" si="2"/>
        <v>5209119999.999999</v>
      </c>
      <c r="AQ8" s="9"/>
      <c r="AR8" s="159"/>
      <c r="AS8" s="160"/>
      <c r="AT8" s="32" t="s">
        <v>150</v>
      </c>
      <c r="AU8" s="36">
        <f>AG8</f>
        <v>0.05</v>
      </c>
      <c r="AV8" s="9"/>
      <c r="AW8" s="45" t="s">
        <v>153</v>
      </c>
      <c r="AX8" s="66" t="s">
        <v>39</v>
      </c>
      <c r="AY8" s="81">
        <f>-AY49</f>
        <v>-5.2335712448559668E-2</v>
      </c>
      <c r="AZ8" s="9"/>
      <c r="BA8" s="77">
        <f>AS116</f>
        <v>1000000</v>
      </c>
      <c r="BB8" s="78" t="s">
        <v>40</v>
      </c>
      <c r="BC8" s="42">
        <f>AY117</f>
        <v>20934.284979423865</v>
      </c>
      <c r="BD8" s="65">
        <f t="shared" si="3"/>
        <v>5209119999.999999</v>
      </c>
      <c r="BE8" s="9"/>
      <c r="BF8" s="159"/>
      <c r="BG8" s="160"/>
      <c r="BH8" s="32" t="s">
        <v>150</v>
      </c>
      <c r="BI8" s="36">
        <f>AU8</f>
        <v>0.05</v>
      </c>
      <c r="BJ8" s="9"/>
      <c r="BK8" s="45" t="s">
        <v>153</v>
      </c>
      <c r="BL8" s="66" t="s">
        <v>39</v>
      </c>
      <c r="BM8" s="81">
        <f>-BM49</f>
        <v>-5.2335712448559668E-2</v>
      </c>
      <c r="BN8" s="9"/>
      <c r="BO8" s="77">
        <f>BG116</f>
        <v>1000000</v>
      </c>
      <c r="BP8" s="78" t="s">
        <v>40</v>
      </c>
      <c r="BQ8" s="42">
        <f>BM117</f>
        <v>20934.284979423865</v>
      </c>
      <c r="BR8" s="65">
        <f t="shared" si="4"/>
        <v>5209119999.999999</v>
      </c>
      <c r="BS8" s="9"/>
    </row>
    <row r="9" spans="1:71" ht="14.25" x14ac:dyDescent="0.45">
      <c r="A9" s="9"/>
      <c r="B9" s="159"/>
      <c r="C9" s="160"/>
      <c r="D9" s="32" t="s">
        <v>151</v>
      </c>
      <c r="E9" s="36">
        <v>7.4999999999999997E-2</v>
      </c>
      <c r="F9" s="9"/>
      <c r="G9" s="74" t="s">
        <v>38</v>
      </c>
      <c r="H9" s="75" t="s">
        <v>39</v>
      </c>
      <c r="I9" s="41">
        <f>I93</f>
        <v>5.836387602880657E-2</v>
      </c>
      <c r="J9" s="8"/>
      <c r="K9" s="77">
        <f>C116</f>
        <v>1000000</v>
      </c>
      <c r="L9" s="79" t="s">
        <v>41</v>
      </c>
      <c r="M9" s="42">
        <f>I118</f>
        <v>104671.42489711936</v>
      </c>
      <c r="N9" s="65">
        <f t="shared" si="0"/>
        <v>26045600000.000004</v>
      </c>
      <c r="O9" s="9"/>
      <c r="P9" s="159"/>
      <c r="Q9" s="160"/>
      <c r="R9" s="32" t="s">
        <v>151</v>
      </c>
      <c r="S9" s="36">
        <f>E9</f>
        <v>7.4999999999999997E-2</v>
      </c>
      <c r="T9" s="9"/>
      <c r="U9" s="74" t="s">
        <v>38</v>
      </c>
      <c r="V9" s="75" t="s">
        <v>39</v>
      </c>
      <c r="W9" s="41">
        <f>W93</f>
        <v>7.3316936728395052E-2</v>
      </c>
      <c r="X9" s="8"/>
      <c r="Y9" s="77">
        <f>Q116</f>
        <v>1000000</v>
      </c>
      <c r="Z9" s="79" t="s">
        <v>41</v>
      </c>
      <c r="AA9" s="42">
        <f>W118</f>
        <v>104671.42489711936</v>
      </c>
      <c r="AB9" s="65">
        <f t="shared" si="1"/>
        <v>26045600000.000004</v>
      </c>
      <c r="AC9" s="9"/>
      <c r="AD9" s="159"/>
      <c r="AE9" s="160"/>
      <c r="AF9" s="32" t="s">
        <v>151</v>
      </c>
      <c r="AG9" s="36">
        <f>S9</f>
        <v>7.4999999999999997E-2</v>
      </c>
      <c r="AH9" s="9"/>
      <c r="AI9" s="74" t="s">
        <v>38</v>
      </c>
      <c r="AJ9" s="75" t="s">
        <v>39</v>
      </c>
      <c r="AK9" s="41">
        <f>AK93</f>
        <v>8.8269997427983554E-2</v>
      </c>
      <c r="AL9" s="8"/>
      <c r="AM9" s="77">
        <f>AE116</f>
        <v>1000000</v>
      </c>
      <c r="AN9" s="79" t="s">
        <v>41</v>
      </c>
      <c r="AO9" s="42">
        <f>AK118</f>
        <v>104671.42489711936</v>
      </c>
      <c r="AP9" s="65">
        <f t="shared" si="2"/>
        <v>26045600000.000004</v>
      </c>
      <c r="AQ9" s="9"/>
      <c r="AR9" s="159"/>
      <c r="AS9" s="160"/>
      <c r="AT9" s="32" t="s">
        <v>151</v>
      </c>
      <c r="AU9" s="36">
        <f>AG9</f>
        <v>7.4999999999999997E-2</v>
      </c>
      <c r="AV9" s="9"/>
      <c r="AW9" s="74" t="s">
        <v>38</v>
      </c>
      <c r="AX9" s="75" t="s">
        <v>39</v>
      </c>
      <c r="AY9" s="41">
        <f>AY93</f>
        <v>0.103223058127572</v>
      </c>
      <c r="AZ9" s="8"/>
      <c r="BA9" s="77">
        <f>AS116</f>
        <v>1000000</v>
      </c>
      <c r="BB9" s="79" t="s">
        <v>41</v>
      </c>
      <c r="BC9" s="42">
        <f>AY118</f>
        <v>104671.42489711936</v>
      </c>
      <c r="BD9" s="65">
        <f t="shared" si="3"/>
        <v>26045600000.000004</v>
      </c>
      <c r="BE9" s="9"/>
      <c r="BF9" s="159"/>
      <c r="BG9" s="160"/>
      <c r="BH9" s="32" t="s">
        <v>151</v>
      </c>
      <c r="BI9" s="36">
        <f>AU9</f>
        <v>7.4999999999999997E-2</v>
      </c>
      <c r="BJ9" s="9"/>
      <c r="BK9" s="74" t="s">
        <v>38</v>
      </c>
      <c r="BL9" s="75" t="s">
        <v>39</v>
      </c>
      <c r="BM9" s="41">
        <f>BM93</f>
        <v>0.11817611882716048</v>
      </c>
      <c r="BN9" s="8"/>
      <c r="BO9" s="77">
        <f>BG116</f>
        <v>1000000</v>
      </c>
      <c r="BP9" s="79" t="s">
        <v>41</v>
      </c>
      <c r="BQ9" s="42">
        <f>BM118</f>
        <v>104671.42489711936</v>
      </c>
      <c r="BR9" s="65">
        <f t="shared" si="4"/>
        <v>26045600000.000004</v>
      </c>
      <c r="BS9" s="9"/>
    </row>
    <row r="10" spans="1:71" ht="14.25" x14ac:dyDescent="0.45">
      <c r="A10" s="9"/>
      <c r="B10" s="159"/>
      <c r="C10" s="160"/>
      <c r="D10" s="32" t="s">
        <v>60</v>
      </c>
      <c r="E10" s="36">
        <v>0.5</v>
      </c>
      <c r="F10" s="3"/>
      <c r="G10" s="10"/>
      <c r="H10" s="10"/>
      <c r="I10" s="3"/>
      <c r="J10" s="8"/>
      <c r="K10" s="10"/>
      <c r="L10" s="10"/>
      <c r="M10" s="3"/>
      <c r="N10" s="8"/>
      <c r="O10" s="9"/>
      <c r="P10" s="159"/>
      <c r="Q10" s="160"/>
      <c r="R10" s="32" t="s">
        <v>60</v>
      </c>
      <c r="S10" s="36">
        <f>E10</f>
        <v>0.5</v>
      </c>
      <c r="T10" s="3"/>
      <c r="U10" s="10"/>
      <c r="V10" s="10"/>
      <c r="W10" s="3"/>
      <c r="X10" s="8"/>
      <c r="Y10" s="10"/>
      <c r="Z10" s="10"/>
      <c r="AA10" s="3"/>
      <c r="AB10" s="8"/>
      <c r="AC10" s="9"/>
      <c r="AD10" s="159"/>
      <c r="AE10" s="160"/>
      <c r="AF10" s="32" t="s">
        <v>60</v>
      </c>
      <c r="AG10" s="36">
        <f>S10</f>
        <v>0.5</v>
      </c>
      <c r="AH10" s="3"/>
      <c r="AI10" s="10"/>
      <c r="AJ10" s="10"/>
      <c r="AK10" s="3"/>
      <c r="AL10" s="8"/>
      <c r="AM10" s="10"/>
      <c r="AN10" s="10"/>
      <c r="AO10" s="3"/>
      <c r="AP10" s="8"/>
      <c r="AQ10" s="9"/>
      <c r="AR10" s="159"/>
      <c r="AS10" s="160"/>
      <c r="AT10" s="32" t="s">
        <v>60</v>
      </c>
      <c r="AU10" s="36">
        <f>AG10</f>
        <v>0.5</v>
      </c>
      <c r="AV10" s="3"/>
      <c r="AW10" s="10"/>
      <c r="AX10" s="10"/>
      <c r="AY10" s="3"/>
      <c r="AZ10" s="8"/>
      <c r="BA10" s="10"/>
      <c r="BB10" s="10"/>
      <c r="BC10" s="3"/>
      <c r="BD10" s="8"/>
      <c r="BE10" s="9"/>
      <c r="BF10" s="159"/>
      <c r="BG10" s="160"/>
      <c r="BH10" s="32" t="s">
        <v>60</v>
      </c>
      <c r="BI10" s="36">
        <f>AU10</f>
        <v>0.5</v>
      </c>
      <c r="BJ10" s="3"/>
      <c r="BK10" s="10"/>
      <c r="BL10" s="10"/>
      <c r="BM10" s="3"/>
      <c r="BN10" s="8"/>
      <c r="BO10" s="10"/>
      <c r="BP10" s="10"/>
      <c r="BQ10" s="3"/>
      <c r="BR10" s="8"/>
      <c r="BS10" s="9"/>
    </row>
    <row r="11" spans="1:71" ht="15" customHeight="1" x14ac:dyDescent="0.45">
      <c r="A11" s="8"/>
      <c r="B11" s="10"/>
      <c r="C11" s="8"/>
      <c r="D11" s="10"/>
      <c r="E11" s="3"/>
      <c r="F11" s="3"/>
      <c r="G11" s="10"/>
      <c r="H11" s="10"/>
      <c r="I11" s="3"/>
      <c r="J11" s="8"/>
      <c r="K11" s="8"/>
      <c r="L11" s="8"/>
      <c r="M11" s="8"/>
      <c r="N11" s="8"/>
      <c r="O11" s="8"/>
      <c r="P11" s="10"/>
      <c r="Q11" s="8"/>
      <c r="R11" s="10"/>
      <c r="S11" s="3"/>
      <c r="T11" s="3"/>
      <c r="U11" s="10"/>
      <c r="V11" s="10"/>
      <c r="W11" s="3"/>
      <c r="X11" s="8"/>
      <c r="Y11" s="8"/>
      <c r="Z11" s="8"/>
      <c r="AA11" s="8"/>
      <c r="AB11" s="8"/>
      <c r="AC11" s="8"/>
      <c r="AD11" s="10"/>
      <c r="AE11" s="8"/>
      <c r="AF11" s="10"/>
      <c r="AG11" s="3"/>
      <c r="AH11" s="3"/>
      <c r="AI11" s="10"/>
      <c r="AJ11" s="10"/>
      <c r="AK11" s="3"/>
      <c r="AL11" s="8"/>
      <c r="AM11" s="8"/>
      <c r="AN11" s="8"/>
      <c r="AO11" s="8"/>
      <c r="AP11" s="8"/>
      <c r="AQ11" s="8"/>
      <c r="AR11" s="10"/>
      <c r="AS11" s="8"/>
      <c r="AT11" s="10"/>
      <c r="AU11" s="3"/>
      <c r="AV11" s="3"/>
      <c r="AW11" s="10"/>
      <c r="AX11" s="10"/>
      <c r="AY11" s="3"/>
      <c r="AZ11" s="8"/>
      <c r="BA11" s="8"/>
      <c r="BB11" s="8"/>
      <c r="BC11" s="8"/>
      <c r="BD11" s="8"/>
      <c r="BE11" s="8"/>
      <c r="BF11" s="10"/>
      <c r="BG11" s="8"/>
      <c r="BH11" s="10"/>
      <c r="BI11" s="3"/>
      <c r="BJ11" s="3"/>
      <c r="BK11" s="10"/>
      <c r="BL11" s="10"/>
      <c r="BM11" s="3"/>
      <c r="BN11" s="8"/>
      <c r="BO11" s="8"/>
      <c r="BP11" s="8"/>
      <c r="BQ11" s="8"/>
      <c r="BR11" s="8"/>
      <c r="BS11" s="8"/>
    </row>
    <row r="12" spans="1:71" ht="14.25" x14ac:dyDescent="0.45">
      <c r="B12" s="161" t="s">
        <v>52</v>
      </c>
      <c r="C12" s="161" t="s">
        <v>50</v>
      </c>
      <c r="D12" s="161" t="s">
        <v>51</v>
      </c>
      <c r="E12" s="163" t="s">
        <v>3</v>
      </c>
      <c r="F12" s="163" t="s">
        <v>4</v>
      </c>
      <c r="G12" s="163" t="s">
        <v>5</v>
      </c>
      <c r="H12" s="163" t="s">
        <v>6</v>
      </c>
      <c r="I12" s="163" t="s">
        <v>7</v>
      </c>
      <c r="J12" s="163" t="s">
        <v>8</v>
      </c>
      <c r="K12" s="163" t="s">
        <v>9</v>
      </c>
      <c r="L12" s="163" t="s">
        <v>10</v>
      </c>
      <c r="M12" s="163" t="s">
        <v>11</v>
      </c>
      <c r="N12" s="163" t="s">
        <v>12</v>
      </c>
      <c r="P12" s="161" t="s">
        <v>52</v>
      </c>
      <c r="Q12" s="161" t="s">
        <v>50</v>
      </c>
      <c r="R12" s="161" t="s">
        <v>51</v>
      </c>
      <c r="S12" s="163" t="s">
        <v>3</v>
      </c>
      <c r="T12" s="163" t="s">
        <v>4</v>
      </c>
      <c r="U12" s="163" t="s">
        <v>5</v>
      </c>
      <c r="V12" s="163" t="s">
        <v>6</v>
      </c>
      <c r="W12" s="163" t="s">
        <v>7</v>
      </c>
      <c r="X12" s="163" t="s">
        <v>8</v>
      </c>
      <c r="Y12" s="163" t="s">
        <v>9</v>
      </c>
      <c r="Z12" s="163" t="s">
        <v>10</v>
      </c>
      <c r="AA12" s="163" t="s">
        <v>11</v>
      </c>
      <c r="AB12" s="163" t="s">
        <v>12</v>
      </c>
      <c r="AD12" s="161" t="s">
        <v>52</v>
      </c>
      <c r="AE12" s="161" t="s">
        <v>50</v>
      </c>
      <c r="AF12" s="161" t="s">
        <v>51</v>
      </c>
      <c r="AG12" s="163" t="s">
        <v>3</v>
      </c>
      <c r="AH12" s="163" t="s">
        <v>4</v>
      </c>
      <c r="AI12" s="163" t="s">
        <v>5</v>
      </c>
      <c r="AJ12" s="163" t="s">
        <v>6</v>
      </c>
      <c r="AK12" s="163" t="s">
        <v>7</v>
      </c>
      <c r="AL12" s="163" t="s">
        <v>8</v>
      </c>
      <c r="AM12" s="163" t="s">
        <v>9</v>
      </c>
      <c r="AN12" s="163" t="s">
        <v>10</v>
      </c>
      <c r="AO12" s="163" t="s">
        <v>11</v>
      </c>
      <c r="AP12" s="163" t="s">
        <v>12</v>
      </c>
      <c r="AR12" s="161" t="s">
        <v>52</v>
      </c>
      <c r="AS12" s="161" t="s">
        <v>50</v>
      </c>
      <c r="AT12" s="161" t="s">
        <v>51</v>
      </c>
      <c r="AU12" s="163" t="s">
        <v>3</v>
      </c>
      <c r="AV12" s="163" t="s">
        <v>4</v>
      </c>
      <c r="AW12" s="163" t="s">
        <v>5</v>
      </c>
      <c r="AX12" s="163" t="s">
        <v>6</v>
      </c>
      <c r="AY12" s="163" t="s">
        <v>7</v>
      </c>
      <c r="AZ12" s="163" t="s">
        <v>8</v>
      </c>
      <c r="BA12" s="163" t="s">
        <v>9</v>
      </c>
      <c r="BB12" s="163" t="s">
        <v>10</v>
      </c>
      <c r="BC12" s="163" t="s">
        <v>11</v>
      </c>
      <c r="BD12" s="163" t="s">
        <v>12</v>
      </c>
      <c r="BF12" s="161" t="s">
        <v>52</v>
      </c>
      <c r="BG12" s="161" t="s">
        <v>50</v>
      </c>
      <c r="BH12" s="161" t="s">
        <v>51</v>
      </c>
      <c r="BI12" s="163" t="s">
        <v>3</v>
      </c>
      <c r="BJ12" s="163" t="s">
        <v>4</v>
      </c>
      <c r="BK12" s="163" t="s">
        <v>5</v>
      </c>
      <c r="BL12" s="163" t="s">
        <v>6</v>
      </c>
      <c r="BM12" s="163" t="s">
        <v>7</v>
      </c>
      <c r="BN12" s="163" t="s">
        <v>8</v>
      </c>
      <c r="BO12" s="163" t="s">
        <v>9</v>
      </c>
      <c r="BP12" s="163" t="s">
        <v>10</v>
      </c>
      <c r="BQ12" s="163" t="s">
        <v>11</v>
      </c>
      <c r="BR12" s="163" t="s">
        <v>12</v>
      </c>
    </row>
    <row r="13" spans="1:71" ht="14.25" x14ac:dyDescent="0.45">
      <c r="B13" s="162"/>
      <c r="C13" s="162"/>
      <c r="D13" s="162"/>
      <c r="E13" s="164"/>
      <c r="F13" s="164"/>
      <c r="G13" s="164"/>
      <c r="H13" s="164"/>
      <c r="I13" s="164"/>
      <c r="J13" s="164"/>
      <c r="K13" s="164"/>
      <c r="L13" s="164"/>
      <c r="M13" s="164"/>
      <c r="N13" s="164"/>
      <c r="P13" s="162"/>
      <c r="Q13" s="162"/>
      <c r="R13" s="162"/>
      <c r="S13" s="164"/>
      <c r="T13" s="164"/>
      <c r="U13" s="164"/>
      <c r="V13" s="164"/>
      <c r="W13" s="164"/>
      <c r="X13" s="164"/>
      <c r="Y13" s="164"/>
      <c r="Z13" s="164"/>
      <c r="AA13" s="164"/>
      <c r="AB13" s="164"/>
      <c r="AD13" s="162"/>
      <c r="AE13" s="162"/>
      <c r="AF13" s="162"/>
      <c r="AG13" s="164"/>
      <c r="AH13" s="164"/>
      <c r="AI13" s="164"/>
      <c r="AJ13" s="164"/>
      <c r="AK13" s="164"/>
      <c r="AL13" s="164"/>
      <c r="AM13" s="164"/>
      <c r="AN13" s="164"/>
      <c r="AO13" s="164"/>
      <c r="AP13" s="164"/>
      <c r="AR13" s="162"/>
      <c r="AS13" s="162"/>
      <c r="AT13" s="162"/>
      <c r="AU13" s="164"/>
      <c r="AV13" s="164"/>
      <c r="AW13" s="164"/>
      <c r="AX13" s="164"/>
      <c r="AY13" s="164"/>
      <c r="AZ13" s="164"/>
      <c r="BA13" s="164"/>
      <c r="BB13" s="164"/>
      <c r="BC13" s="164"/>
      <c r="BD13" s="164"/>
      <c r="BF13" s="162"/>
      <c r="BG13" s="162"/>
      <c r="BH13" s="162"/>
      <c r="BI13" s="164"/>
      <c r="BJ13" s="164"/>
      <c r="BK13" s="164"/>
      <c r="BL13" s="164"/>
      <c r="BM13" s="164"/>
      <c r="BN13" s="164"/>
      <c r="BO13" s="164"/>
      <c r="BP13" s="164"/>
      <c r="BQ13" s="164"/>
      <c r="BR13" s="164"/>
    </row>
    <row r="14" spans="1:71" ht="14.25" x14ac:dyDescent="0.45">
      <c r="B14" s="172" t="s">
        <v>20</v>
      </c>
      <c r="C14" s="172" t="s">
        <v>33</v>
      </c>
      <c r="D14" s="19" t="s">
        <v>48</v>
      </c>
      <c r="E14" s="21">
        <f>($E$4 * $E$6) + $E$4</f>
        <v>120000</v>
      </c>
      <c r="F14" s="21">
        <f t="shared" ref="F14:N14" si="5">(E14 * $E$6) + E14</f>
        <v>144000</v>
      </c>
      <c r="G14" s="21">
        <f>(F14 * $E$6) + F14</f>
        <v>172800</v>
      </c>
      <c r="H14" s="21">
        <f t="shared" si="5"/>
        <v>207360</v>
      </c>
      <c r="I14" s="21">
        <f t="shared" si="5"/>
        <v>248832</v>
      </c>
      <c r="J14" s="21">
        <f>(I14 * $E$6) + I14</f>
        <v>298598.40000000002</v>
      </c>
      <c r="K14" s="21">
        <f t="shared" si="5"/>
        <v>358318.08000000002</v>
      </c>
      <c r="L14" s="21">
        <f t="shared" si="5"/>
        <v>429981.696</v>
      </c>
      <c r="M14" s="21">
        <f t="shared" si="5"/>
        <v>515978.03519999998</v>
      </c>
      <c r="N14" s="21">
        <f t="shared" si="5"/>
        <v>619173.64223999996</v>
      </c>
      <c r="P14" s="172" t="s">
        <v>20</v>
      </c>
      <c r="Q14" s="172" t="s">
        <v>33</v>
      </c>
      <c r="R14" s="19" t="s">
        <v>48</v>
      </c>
      <c r="S14" s="21">
        <f>($E$4 * $E$6) + $E$4</f>
        <v>120000</v>
      </c>
      <c r="T14" s="21">
        <f t="shared" ref="T14:AB14" si="6">(S14 * $E$6) + S14</f>
        <v>144000</v>
      </c>
      <c r="U14" s="21">
        <f>(T14 * $E$6) + T14</f>
        <v>172800</v>
      </c>
      <c r="V14" s="21">
        <f t="shared" si="6"/>
        <v>207360</v>
      </c>
      <c r="W14" s="21">
        <f t="shared" si="6"/>
        <v>248832</v>
      </c>
      <c r="X14" s="21">
        <f>(W14 * $E$6) + W14</f>
        <v>298598.40000000002</v>
      </c>
      <c r="Y14" s="21">
        <f t="shared" si="6"/>
        <v>358318.08000000002</v>
      </c>
      <c r="Z14" s="21">
        <f t="shared" si="6"/>
        <v>429981.696</v>
      </c>
      <c r="AA14" s="21">
        <f t="shared" si="6"/>
        <v>515978.03519999998</v>
      </c>
      <c r="AB14" s="21">
        <f t="shared" si="6"/>
        <v>619173.64223999996</v>
      </c>
      <c r="AD14" s="172" t="s">
        <v>20</v>
      </c>
      <c r="AE14" s="172" t="s">
        <v>33</v>
      </c>
      <c r="AF14" s="19" t="s">
        <v>48</v>
      </c>
      <c r="AG14" s="21">
        <f>($E$4 * $E$6) + $E$4</f>
        <v>120000</v>
      </c>
      <c r="AH14" s="21">
        <f t="shared" ref="AH14:AP14" si="7">(AG14 * $E$6) + AG14</f>
        <v>144000</v>
      </c>
      <c r="AI14" s="21">
        <f>(AH14 * $E$6) + AH14</f>
        <v>172800</v>
      </c>
      <c r="AJ14" s="21">
        <f t="shared" si="7"/>
        <v>207360</v>
      </c>
      <c r="AK14" s="21">
        <f t="shared" si="7"/>
        <v>248832</v>
      </c>
      <c r="AL14" s="21">
        <f>(AK14 * $E$6) + AK14</f>
        <v>298598.40000000002</v>
      </c>
      <c r="AM14" s="21">
        <f t="shared" si="7"/>
        <v>358318.08000000002</v>
      </c>
      <c r="AN14" s="21">
        <f t="shared" si="7"/>
        <v>429981.696</v>
      </c>
      <c r="AO14" s="21">
        <f t="shared" si="7"/>
        <v>515978.03519999998</v>
      </c>
      <c r="AP14" s="21">
        <f t="shared" si="7"/>
        <v>619173.64223999996</v>
      </c>
      <c r="AR14" s="172" t="s">
        <v>20</v>
      </c>
      <c r="AS14" s="172" t="s">
        <v>33</v>
      </c>
      <c r="AT14" s="19" t="s">
        <v>48</v>
      </c>
      <c r="AU14" s="21">
        <f>($E$4 * $E$6) + $E$4</f>
        <v>120000</v>
      </c>
      <c r="AV14" s="21">
        <f t="shared" ref="AV14:BD14" si="8">(AU14 * $E$6) + AU14</f>
        <v>144000</v>
      </c>
      <c r="AW14" s="21">
        <f>(AV14 * $E$6) + AV14</f>
        <v>172800</v>
      </c>
      <c r="AX14" s="21">
        <f t="shared" si="8"/>
        <v>207360</v>
      </c>
      <c r="AY14" s="21">
        <f t="shared" si="8"/>
        <v>248832</v>
      </c>
      <c r="AZ14" s="21">
        <f>(AY14 * $E$6) + AY14</f>
        <v>298598.40000000002</v>
      </c>
      <c r="BA14" s="21">
        <f t="shared" si="8"/>
        <v>358318.08000000002</v>
      </c>
      <c r="BB14" s="21">
        <f t="shared" si="8"/>
        <v>429981.696</v>
      </c>
      <c r="BC14" s="21">
        <f t="shared" si="8"/>
        <v>515978.03519999998</v>
      </c>
      <c r="BD14" s="21">
        <f t="shared" si="8"/>
        <v>619173.64223999996</v>
      </c>
      <c r="BF14" s="172" t="s">
        <v>20</v>
      </c>
      <c r="BG14" s="172" t="s">
        <v>33</v>
      </c>
      <c r="BH14" s="19" t="s">
        <v>48</v>
      </c>
      <c r="BI14" s="21">
        <f>($E$4 * $E$6) + $E$4</f>
        <v>120000</v>
      </c>
      <c r="BJ14" s="21">
        <f t="shared" ref="BJ14:BR14" si="9">(BI14 * $E$6) + BI14</f>
        <v>144000</v>
      </c>
      <c r="BK14" s="21">
        <f>(BJ14 * $E$6) + BJ14</f>
        <v>172800</v>
      </c>
      <c r="BL14" s="21">
        <f t="shared" si="9"/>
        <v>207360</v>
      </c>
      <c r="BM14" s="21">
        <f t="shared" si="9"/>
        <v>248832</v>
      </c>
      <c r="BN14" s="21">
        <f>(BM14 * $E$6) + BM14</f>
        <v>298598.40000000002</v>
      </c>
      <c r="BO14" s="21">
        <f t="shared" si="9"/>
        <v>358318.08000000002</v>
      </c>
      <c r="BP14" s="21">
        <f t="shared" si="9"/>
        <v>429981.696</v>
      </c>
      <c r="BQ14" s="21">
        <f t="shared" si="9"/>
        <v>515978.03519999998</v>
      </c>
      <c r="BR14" s="21">
        <f t="shared" si="9"/>
        <v>619173.64223999996</v>
      </c>
    </row>
    <row r="15" spans="1:71" ht="14.25" x14ac:dyDescent="0.45">
      <c r="B15" s="174"/>
      <c r="C15" s="174"/>
      <c r="D15" s="19" t="s">
        <v>49</v>
      </c>
      <c r="E15" s="25">
        <f>E14*21000000</f>
        <v>2520000000000</v>
      </c>
      <c r="F15" s="25">
        <f t="shared" ref="F15:N15" si="10">F14*21000000</f>
        <v>3024000000000</v>
      </c>
      <c r="G15" s="25">
        <f t="shared" si="10"/>
        <v>3628800000000</v>
      </c>
      <c r="H15" s="25">
        <f t="shared" si="10"/>
        <v>4354560000000</v>
      </c>
      <c r="I15" s="25">
        <f t="shared" si="10"/>
        <v>5225472000000</v>
      </c>
      <c r="J15" s="25">
        <f t="shared" si="10"/>
        <v>6270566400000.001</v>
      </c>
      <c r="K15" s="25">
        <f t="shared" si="10"/>
        <v>7524679680000</v>
      </c>
      <c r="L15" s="25">
        <f t="shared" si="10"/>
        <v>9029615616000</v>
      </c>
      <c r="M15" s="25">
        <f t="shared" si="10"/>
        <v>10835538739200</v>
      </c>
      <c r="N15" s="25">
        <f t="shared" si="10"/>
        <v>13002646487040</v>
      </c>
      <c r="P15" s="174"/>
      <c r="Q15" s="174"/>
      <c r="R15" s="19" t="s">
        <v>49</v>
      </c>
      <c r="S15" s="25">
        <f>S14*21000000</f>
        <v>2520000000000</v>
      </c>
      <c r="T15" s="25">
        <f t="shared" ref="T15:AB15" si="11">T14*21000000</f>
        <v>3024000000000</v>
      </c>
      <c r="U15" s="25">
        <f t="shared" si="11"/>
        <v>3628800000000</v>
      </c>
      <c r="V15" s="25">
        <f t="shared" si="11"/>
        <v>4354560000000</v>
      </c>
      <c r="W15" s="25">
        <f t="shared" si="11"/>
        <v>5225472000000</v>
      </c>
      <c r="X15" s="25">
        <f t="shared" si="11"/>
        <v>6270566400000.001</v>
      </c>
      <c r="Y15" s="25">
        <f t="shared" si="11"/>
        <v>7524679680000</v>
      </c>
      <c r="Z15" s="25">
        <f t="shared" si="11"/>
        <v>9029615616000</v>
      </c>
      <c r="AA15" s="25">
        <f t="shared" si="11"/>
        <v>10835538739200</v>
      </c>
      <c r="AB15" s="25">
        <f t="shared" si="11"/>
        <v>13002646487040</v>
      </c>
      <c r="AD15" s="174"/>
      <c r="AE15" s="174"/>
      <c r="AF15" s="19" t="s">
        <v>49</v>
      </c>
      <c r="AG15" s="25">
        <f>AG14*21000000</f>
        <v>2520000000000</v>
      </c>
      <c r="AH15" s="25">
        <f t="shared" ref="AH15:AP15" si="12">AH14*21000000</f>
        <v>3024000000000</v>
      </c>
      <c r="AI15" s="25">
        <f t="shared" si="12"/>
        <v>3628800000000</v>
      </c>
      <c r="AJ15" s="25">
        <f t="shared" si="12"/>
        <v>4354560000000</v>
      </c>
      <c r="AK15" s="25">
        <f t="shared" si="12"/>
        <v>5225472000000</v>
      </c>
      <c r="AL15" s="25">
        <f t="shared" si="12"/>
        <v>6270566400000.001</v>
      </c>
      <c r="AM15" s="25">
        <f t="shared" si="12"/>
        <v>7524679680000</v>
      </c>
      <c r="AN15" s="25">
        <f t="shared" si="12"/>
        <v>9029615616000</v>
      </c>
      <c r="AO15" s="25">
        <f t="shared" si="12"/>
        <v>10835538739200</v>
      </c>
      <c r="AP15" s="25">
        <f t="shared" si="12"/>
        <v>13002646487040</v>
      </c>
      <c r="AR15" s="174"/>
      <c r="AS15" s="174"/>
      <c r="AT15" s="19" t="s">
        <v>49</v>
      </c>
      <c r="AU15" s="25">
        <f>AU14*21000000</f>
        <v>2520000000000</v>
      </c>
      <c r="AV15" s="25">
        <f t="shared" ref="AV15:BD15" si="13">AV14*21000000</f>
        <v>3024000000000</v>
      </c>
      <c r="AW15" s="25">
        <f t="shared" si="13"/>
        <v>3628800000000</v>
      </c>
      <c r="AX15" s="25">
        <f t="shared" si="13"/>
        <v>4354560000000</v>
      </c>
      <c r="AY15" s="25">
        <f t="shared" si="13"/>
        <v>5225472000000</v>
      </c>
      <c r="AZ15" s="25">
        <f t="shared" si="13"/>
        <v>6270566400000.001</v>
      </c>
      <c r="BA15" s="25">
        <f t="shared" si="13"/>
        <v>7524679680000</v>
      </c>
      <c r="BB15" s="25">
        <f t="shared" si="13"/>
        <v>9029615616000</v>
      </c>
      <c r="BC15" s="25">
        <f t="shared" si="13"/>
        <v>10835538739200</v>
      </c>
      <c r="BD15" s="25">
        <f t="shared" si="13"/>
        <v>13002646487040</v>
      </c>
      <c r="BF15" s="174"/>
      <c r="BG15" s="174"/>
      <c r="BH15" s="19" t="s">
        <v>49</v>
      </c>
      <c r="BI15" s="25">
        <f>BI14*21000000</f>
        <v>2520000000000</v>
      </c>
      <c r="BJ15" s="25">
        <f t="shared" ref="BJ15:BR15" si="14">BJ14*21000000</f>
        <v>3024000000000</v>
      </c>
      <c r="BK15" s="25">
        <f t="shared" si="14"/>
        <v>3628800000000</v>
      </c>
      <c r="BL15" s="25">
        <f t="shared" si="14"/>
        <v>4354560000000</v>
      </c>
      <c r="BM15" s="25">
        <f t="shared" si="14"/>
        <v>5225472000000</v>
      </c>
      <c r="BN15" s="25">
        <f t="shared" si="14"/>
        <v>6270566400000.001</v>
      </c>
      <c r="BO15" s="25">
        <f t="shared" si="14"/>
        <v>7524679680000</v>
      </c>
      <c r="BP15" s="25">
        <f t="shared" si="14"/>
        <v>9029615616000</v>
      </c>
      <c r="BQ15" s="25">
        <f t="shared" si="14"/>
        <v>10835538739200</v>
      </c>
      <c r="BR15" s="25">
        <f t="shared" si="14"/>
        <v>13002646487040</v>
      </c>
    </row>
    <row r="16" spans="1:71" ht="14.25" x14ac:dyDescent="0.45">
      <c r="B16" s="172" t="s">
        <v>16</v>
      </c>
      <c r="C16" s="175" t="s">
        <v>32</v>
      </c>
      <c r="D16" s="19" t="s">
        <v>160</v>
      </c>
      <c r="E16" s="26">
        <f t="shared" ref="E16:N16" si="15">(E14-$E4)/E14</f>
        <v>0.16666666666666666</v>
      </c>
      <c r="F16" s="26">
        <f t="shared" si="15"/>
        <v>0.30555555555555558</v>
      </c>
      <c r="G16" s="26">
        <f t="shared" si="15"/>
        <v>0.42129629629629628</v>
      </c>
      <c r="H16" s="26">
        <f t="shared" si="15"/>
        <v>0.51774691358024694</v>
      </c>
      <c r="I16" s="26">
        <f t="shared" si="15"/>
        <v>0.5981224279835391</v>
      </c>
      <c r="J16" s="26">
        <f t="shared" si="15"/>
        <v>0.66510202331961599</v>
      </c>
      <c r="K16" s="26">
        <f t="shared" si="15"/>
        <v>0.72091835276634664</v>
      </c>
      <c r="L16" s="26">
        <f t="shared" si="15"/>
        <v>0.76743196063862218</v>
      </c>
      <c r="M16" s="26">
        <f t="shared" si="15"/>
        <v>0.80619330053218508</v>
      </c>
      <c r="N16" s="26">
        <f t="shared" si="15"/>
        <v>0.83849441711015427</v>
      </c>
      <c r="P16" s="172" t="s">
        <v>16</v>
      </c>
      <c r="Q16" s="175" t="s">
        <v>32</v>
      </c>
      <c r="R16" s="19" t="s">
        <v>160</v>
      </c>
      <c r="S16" s="26">
        <f t="shared" ref="S16:AB16" si="16">(S14-$E4)/S14</f>
        <v>0.16666666666666666</v>
      </c>
      <c r="T16" s="26">
        <f t="shared" si="16"/>
        <v>0.30555555555555558</v>
      </c>
      <c r="U16" s="26">
        <f t="shared" si="16"/>
        <v>0.42129629629629628</v>
      </c>
      <c r="V16" s="26">
        <f t="shared" si="16"/>
        <v>0.51774691358024694</v>
      </c>
      <c r="W16" s="26">
        <f t="shared" si="16"/>
        <v>0.5981224279835391</v>
      </c>
      <c r="X16" s="26">
        <f t="shared" si="16"/>
        <v>0.66510202331961599</v>
      </c>
      <c r="Y16" s="26">
        <f t="shared" si="16"/>
        <v>0.72091835276634664</v>
      </c>
      <c r="Z16" s="26">
        <f t="shared" si="16"/>
        <v>0.76743196063862218</v>
      </c>
      <c r="AA16" s="26">
        <f t="shared" si="16"/>
        <v>0.80619330053218508</v>
      </c>
      <c r="AB16" s="26">
        <f t="shared" si="16"/>
        <v>0.83849441711015427</v>
      </c>
      <c r="AD16" s="172" t="s">
        <v>16</v>
      </c>
      <c r="AE16" s="175" t="s">
        <v>32</v>
      </c>
      <c r="AF16" s="19" t="s">
        <v>160</v>
      </c>
      <c r="AG16" s="26">
        <f t="shared" ref="AG16:AP16" si="17">(AG14-$E4)/AG14</f>
        <v>0.16666666666666666</v>
      </c>
      <c r="AH16" s="26">
        <f t="shared" si="17"/>
        <v>0.30555555555555558</v>
      </c>
      <c r="AI16" s="26">
        <f t="shared" si="17"/>
        <v>0.42129629629629628</v>
      </c>
      <c r="AJ16" s="26">
        <f t="shared" si="17"/>
        <v>0.51774691358024694</v>
      </c>
      <c r="AK16" s="26">
        <f t="shared" si="17"/>
        <v>0.5981224279835391</v>
      </c>
      <c r="AL16" s="26">
        <f t="shared" si="17"/>
        <v>0.66510202331961599</v>
      </c>
      <c r="AM16" s="26">
        <f t="shared" si="17"/>
        <v>0.72091835276634664</v>
      </c>
      <c r="AN16" s="26">
        <f t="shared" si="17"/>
        <v>0.76743196063862218</v>
      </c>
      <c r="AO16" s="26">
        <f t="shared" si="17"/>
        <v>0.80619330053218508</v>
      </c>
      <c r="AP16" s="26">
        <f t="shared" si="17"/>
        <v>0.83849441711015427</v>
      </c>
      <c r="AR16" s="172" t="s">
        <v>16</v>
      </c>
      <c r="AS16" s="175" t="s">
        <v>32</v>
      </c>
      <c r="AT16" s="19" t="s">
        <v>160</v>
      </c>
      <c r="AU16" s="26">
        <f t="shared" ref="AU16:BD16" si="18">(AU14-$E4)/AU14</f>
        <v>0.16666666666666666</v>
      </c>
      <c r="AV16" s="26">
        <f t="shared" si="18"/>
        <v>0.30555555555555558</v>
      </c>
      <c r="AW16" s="26">
        <f t="shared" si="18"/>
        <v>0.42129629629629628</v>
      </c>
      <c r="AX16" s="26">
        <f t="shared" si="18"/>
        <v>0.51774691358024694</v>
      </c>
      <c r="AY16" s="26">
        <f t="shared" si="18"/>
        <v>0.5981224279835391</v>
      </c>
      <c r="AZ16" s="26">
        <f t="shared" si="18"/>
        <v>0.66510202331961599</v>
      </c>
      <c r="BA16" s="26">
        <f t="shared" si="18"/>
        <v>0.72091835276634664</v>
      </c>
      <c r="BB16" s="26">
        <f t="shared" si="18"/>
        <v>0.76743196063862218</v>
      </c>
      <c r="BC16" s="26">
        <f t="shared" si="18"/>
        <v>0.80619330053218508</v>
      </c>
      <c r="BD16" s="26">
        <f t="shared" si="18"/>
        <v>0.83849441711015427</v>
      </c>
      <c r="BF16" s="172" t="s">
        <v>16</v>
      </c>
      <c r="BG16" s="175" t="s">
        <v>32</v>
      </c>
      <c r="BH16" s="19" t="s">
        <v>160</v>
      </c>
      <c r="BI16" s="26">
        <f t="shared" ref="BI16:BR16" si="19">(BI14-$E4)/BI14</f>
        <v>0.16666666666666666</v>
      </c>
      <c r="BJ16" s="26">
        <f t="shared" si="19"/>
        <v>0.30555555555555558</v>
      </c>
      <c r="BK16" s="26">
        <f t="shared" si="19"/>
        <v>0.42129629629629628</v>
      </c>
      <c r="BL16" s="26">
        <f t="shared" si="19"/>
        <v>0.51774691358024694</v>
      </c>
      <c r="BM16" s="26">
        <f t="shared" si="19"/>
        <v>0.5981224279835391</v>
      </c>
      <c r="BN16" s="26">
        <f t="shared" si="19"/>
        <v>0.66510202331961599</v>
      </c>
      <c r="BO16" s="26">
        <f t="shared" si="19"/>
        <v>0.72091835276634664</v>
      </c>
      <c r="BP16" s="26">
        <f t="shared" si="19"/>
        <v>0.76743196063862218</v>
      </c>
      <c r="BQ16" s="26">
        <f t="shared" si="19"/>
        <v>0.80619330053218508</v>
      </c>
      <c r="BR16" s="26">
        <f t="shared" si="19"/>
        <v>0.83849441711015427</v>
      </c>
    </row>
    <row r="17" spans="1:71" ht="14.25" x14ac:dyDescent="0.45">
      <c r="B17" s="173"/>
      <c r="C17" s="176"/>
      <c r="D17" s="19" t="s">
        <v>159</v>
      </c>
      <c r="E17" s="26">
        <f>1-E16</f>
        <v>0.83333333333333337</v>
      </c>
      <c r="F17" s="26">
        <f t="shared" ref="F17:N17" si="20">1-F16</f>
        <v>0.69444444444444442</v>
      </c>
      <c r="G17" s="26">
        <f t="shared" si="20"/>
        <v>0.57870370370370372</v>
      </c>
      <c r="H17" s="26">
        <f t="shared" si="20"/>
        <v>0.48225308641975306</v>
      </c>
      <c r="I17" s="26">
        <f t="shared" si="20"/>
        <v>0.4018775720164609</v>
      </c>
      <c r="J17" s="26">
        <f t="shared" si="20"/>
        <v>0.33489797668038401</v>
      </c>
      <c r="K17" s="26">
        <f t="shared" si="20"/>
        <v>0.27908164723365336</v>
      </c>
      <c r="L17" s="26">
        <f t="shared" si="20"/>
        <v>0.23256803936137782</v>
      </c>
      <c r="M17" s="26">
        <f t="shared" si="20"/>
        <v>0.19380669946781492</v>
      </c>
      <c r="N17" s="26">
        <f t="shared" si="20"/>
        <v>0.16150558288984573</v>
      </c>
      <c r="P17" s="173"/>
      <c r="Q17" s="176"/>
      <c r="R17" s="19" t="s">
        <v>159</v>
      </c>
      <c r="S17" s="26">
        <f>1-S16</f>
        <v>0.83333333333333337</v>
      </c>
      <c r="T17" s="26">
        <f t="shared" ref="T17:AB17" si="21">1-T16</f>
        <v>0.69444444444444442</v>
      </c>
      <c r="U17" s="26">
        <f t="shared" si="21"/>
        <v>0.57870370370370372</v>
      </c>
      <c r="V17" s="26">
        <f t="shared" si="21"/>
        <v>0.48225308641975306</v>
      </c>
      <c r="W17" s="26">
        <f t="shared" si="21"/>
        <v>0.4018775720164609</v>
      </c>
      <c r="X17" s="26">
        <f t="shared" si="21"/>
        <v>0.33489797668038401</v>
      </c>
      <c r="Y17" s="26">
        <f t="shared" si="21"/>
        <v>0.27908164723365336</v>
      </c>
      <c r="Z17" s="26">
        <f t="shared" si="21"/>
        <v>0.23256803936137782</v>
      </c>
      <c r="AA17" s="26">
        <f t="shared" si="21"/>
        <v>0.19380669946781492</v>
      </c>
      <c r="AB17" s="26">
        <f t="shared" si="21"/>
        <v>0.16150558288984573</v>
      </c>
      <c r="AD17" s="173"/>
      <c r="AE17" s="176"/>
      <c r="AF17" s="19" t="s">
        <v>159</v>
      </c>
      <c r="AG17" s="26">
        <f>1-AG16</f>
        <v>0.83333333333333337</v>
      </c>
      <c r="AH17" s="26">
        <f t="shared" ref="AH17:AP17" si="22">1-AH16</f>
        <v>0.69444444444444442</v>
      </c>
      <c r="AI17" s="26">
        <f t="shared" si="22"/>
        <v>0.57870370370370372</v>
      </c>
      <c r="AJ17" s="26">
        <f t="shared" si="22"/>
        <v>0.48225308641975306</v>
      </c>
      <c r="AK17" s="26">
        <f t="shared" si="22"/>
        <v>0.4018775720164609</v>
      </c>
      <c r="AL17" s="26">
        <f t="shared" si="22"/>
        <v>0.33489797668038401</v>
      </c>
      <c r="AM17" s="26">
        <f t="shared" si="22"/>
        <v>0.27908164723365336</v>
      </c>
      <c r="AN17" s="26">
        <f t="shared" si="22"/>
        <v>0.23256803936137782</v>
      </c>
      <c r="AO17" s="26">
        <f t="shared" si="22"/>
        <v>0.19380669946781492</v>
      </c>
      <c r="AP17" s="26">
        <f t="shared" si="22"/>
        <v>0.16150558288984573</v>
      </c>
      <c r="AR17" s="173"/>
      <c r="AS17" s="176"/>
      <c r="AT17" s="19" t="s">
        <v>159</v>
      </c>
      <c r="AU17" s="26">
        <f>1-AU16</f>
        <v>0.83333333333333337</v>
      </c>
      <c r="AV17" s="26">
        <f t="shared" ref="AV17:BD17" si="23">1-AV16</f>
        <v>0.69444444444444442</v>
      </c>
      <c r="AW17" s="26">
        <f t="shared" si="23"/>
        <v>0.57870370370370372</v>
      </c>
      <c r="AX17" s="26">
        <f t="shared" si="23"/>
        <v>0.48225308641975306</v>
      </c>
      <c r="AY17" s="26">
        <f t="shared" si="23"/>
        <v>0.4018775720164609</v>
      </c>
      <c r="AZ17" s="26">
        <f t="shared" si="23"/>
        <v>0.33489797668038401</v>
      </c>
      <c r="BA17" s="26">
        <f t="shared" si="23"/>
        <v>0.27908164723365336</v>
      </c>
      <c r="BB17" s="26">
        <f t="shared" si="23"/>
        <v>0.23256803936137782</v>
      </c>
      <c r="BC17" s="26">
        <f t="shared" si="23"/>
        <v>0.19380669946781492</v>
      </c>
      <c r="BD17" s="26">
        <f t="shared" si="23"/>
        <v>0.16150558288984573</v>
      </c>
      <c r="BF17" s="173"/>
      <c r="BG17" s="176"/>
      <c r="BH17" s="19" t="s">
        <v>159</v>
      </c>
      <c r="BI17" s="26">
        <f>1-BI16</f>
        <v>0.83333333333333337</v>
      </c>
      <c r="BJ17" s="26">
        <f t="shared" ref="BJ17:BR17" si="24">1-BJ16</f>
        <v>0.69444444444444442</v>
      </c>
      <c r="BK17" s="26">
        <f t="shared" si="24"/>
        <v>0.57870370370370372</v>
      </c>
      <c r="BL17" s="26">
        <f t="shared" si="24"/>
        <v>0.48225308641975306</v>
      </c>
      <c r="BM17" s="26">
        <f t="shared" si="24"/>
        <v>0.4018775720164609</v>
      </c>
      <c r="BN17" s="26">
        <f t="shared" si="24"/>
        <v>0.33489797668038401</v>
      </c>
      <c r="BO17" s="26">
        <f t="shared" si="24"/>
        <v>0.27908164723365336</v>
      </c>
      <c r="BP17" s="26">
        <f t="shared" si="24"/>
        <v>0.23256803936137782</v>
      </c>
      <c r="BQ17" s="26">
        <f t="shared" si="24"/>
        <v>0.19380669946781492</v>
      </c>
      <c r="BR17" s="26">
        <f t="shared" si="24"/>
        <v>0.16150558288984573</v>
      </c>
    </row>
    <row r="18" spans="1:71" ht="14.25" x14ac:dyDescent="0.45">
      <c r="B18" s="173"/>
      <c r="C18" s="176"/>
      <c r="D18" s="19" t="s">
        <v>158</v>
      </c>
      <c r="E18" s="80">
        <f>E16</f>
        <v>0.16666666666666666</v>
      </c>
      <c r="F18" s="80">
        <f t="shared" ref="F18:N18" si="25">F16-E16</f>
        <v>0.13888888888888892</v>
      </c>
      <c r="G18" s="80">
        <f>G16-F16</f>
        <v>0.1157407407407407</v>
      </c>
      <c r="H18" s="80">
        <f t="shared" si="25"/>
        <v>9.6450617283950657E-2</v>
      </c>
      <c r="I18" s="80">
        <f t="shared" si="25"/>
        <v>8.0375514403292159E-2</v>
      </c>
      <c r="J18" s="80">
        <f>J16-I16</f>
        <v>6.6979595336076891E-2</v>
      </c>
      <c r="K18" s="80">
        <f t="shared" si="25"/>
        <v>5.581632944673065E-2</v>
      </c>
      <c r="L18" s="80">
        <f t="shared" si="25"/>
        <v>4.6513607872275542E-2</v>
      </c>
      <c r="M18" s="80">
        <f t="shared" si="25"/>
        <v>3.8761339893562896E-2</v>
      </c>
      <c r="N18" s="80">
        <f t="shared" si="25"/>
        <v>3.2301116577969191E-2</v>
      </c>
      <c r="P18" s="173"/>
      <c r="Q18" s="176"/>
      <c r="R18" s="19" t="s">
        <v>158</v>
      </c>
      <c r="S18" s="80">
        <f>S16</f>
        <v>0.16666666666666666</v>
      </c>
      <c r="T18" s="80">
        <f t="shared" ref="T18:AB18" si="26">T16-S16</f>
        <v>0.13888888888888892</v>
      </c>
      <c r="U18" s="80">
        <f>U16-T16</f>
        <v>0.1157407407407407</v>
      </c>
      <c r="V18" s="80">
        <f t="shared" si="26"/>
        <v>9.6450617283950657E-2</v>
      </c>
      <c r="W18" s="80">
        <f t="shared" si="26"/>
        <v>8.0375514403292159E-2</v>
      </c>
      <c r="X18" s="80">
        <f>X16-W16</f>
        <v>6.6979595336076891E-2</v>
      </c>
      <c r="Y18" s="80">
        <f t="shared" si="26"/>
        <v>5.581632944673065E-2</v>
      </c>
      <c r="Z18" s="80">
        <f t="shared" si="26"/>
        <v>4.6513607872275542E-2</v>
      </c>
      <c r="AA18" s="80">
        <f t="shared" si="26"/>
        <v>3.8761339893562896E-2</v>
      </c>
      <c r="AB18" s="80">
        <f t="shared" si="26"/>
        <v>3.2301116577969191E-2</v>
      </c>
      <c r="AD18" s="173"/>
      <c r="AE18" s="176"/>
      <c r="AF18" s="19" t="s">
        <v>158</v>
      </c>
      <c r="AG18" s="80">
        <f>AG16</f>
        <v>0.16666666666666666</v>
      </c>
      <c r="AH18" s="80">
        <f t="shared" ref="AH18:AP18" si="27">AH16-AG16</f>
        <v>0.13888888888888892</v>
      </c>
      <c r="AI18" s="80">
        <f>AI16-AH16</f>
        <v>0.1157407407407407</v>
      </c>
      <c r="AJ18" s="80">
        <f t="shared" si="27"/>
        <v>9.6450617283950657E-2</v>
      </c>
      <c r="AK18" s="80">
        <f t="shared" si="27"/>
        <v>8.0375514403292159E-2</v>
      </c>
      <c r="AL18" s="80">
        <f>AL16-AK16</f>
        <v>6.6979595336076891E-2</v>
      </c>
      <c r="AM18" s="80">
        <f t="shared" si="27"/>
        <v>5.581632944673065E-2</v>
      </c>
      <c r="AN18" s="80">
        <f t="shared" si="27"/>
        <v>4.6513607872275542E-2</v>
      </c>
      <c r="AO18" s="80">
        <f t="shared" si="27"/>
        <v>3.8761339893562896E-2</v>
      </c>
      <c r="AP18" s="80">
        <f t="shared" si="27"/>
        <v>3.2301116577969191E-2</v>
      </c>
      <c r="AR18" s="173"/>
      <c r="AS18" s="176"/>
      <c r="AT18" s="19" t="s">
        <v>158</v>
      </c>
      <c r="AU18" s="80">
        <f>AU16</f>
        <v>0.16666666666666666</v>
      </c>
      <c r="AV18" s="80">
        <f t="shared" ref="AV18:BD18" si="28">AV16-AU16</f>
        <v>0.13888888888888892</v>
      </c>
      <c r="AW18" s="80">
        <f>AW16-AV16</f>
        <v>0.1157407407407407</v>
      </c>
      <c r="AX18" s="80">
        <f t="shared" si="28"/>
        <v>9.6450617283950657E-2</v>
      </c>
      <c r="AY18" s="80">
        <f t="shared" si="28"/>
        <v>8.0375514403292159E-2</v>
      </c>
      <c r="AZ18" s="80">
        <f>AZ16-AY16</f>
        <v>6.6979595336076891E-2</v>
      </c>
      <c r="BA18" s="80">
        <f t="shared" si="28"/>
        <v>5.581632944673065E-2</v>
      </c>
      <c r="BB18" s="80">
        <f t="shared" si="28"/>
        <v>4.6513607872275542E-2</v>
      </c>
      <c r="BC18" s="80">
        <f t="shared" si="28"/>
        <v>3.8761339893562896E-2</v>
      </c>
      <c r="BD18" s="80">
        <f t="shared" si="28"/>
        <v>3.2301116577969191E-2</v>
      </c>
      <c r="BF18" s="173"/>
      <c r="BG18" s="176"/>
      <c r="BH18" s="19" t="s">
        <v>158</v>
      </c>
      <c r="BI18" s="80">
        <f>BI16</f>
        <v>0.16666666666666666</v>
      </c>
      <c r="BJ18" s="80">
        <f t="shared" ref="BJ18:BR18" si="29">BJ16-BI16</f>
        <v>0.13888888888888892</v>
      </c>
      <c r="BK18" s="80">
        <f>BK16-BJ16</f>
        <v>0.1157407407407407</v>
      </c>
      <c r="BL18" s="80">
        <f t="shared" si="29"/>
        <v>9.6450617283950657E-2</v>
      </c>
      <c r="BM18" s="80">
        <f t="shared" si="29"/>
        <v>8.0375514403292159E-2</v>
      </c>
      <c r="BN18" s="80">
        <f>BN16-BM16</f>
        <v>6.6979595336076891E-2</v>
      </c>
      <c r="BO18" s="80">
        <f t="shared" si="29"/>
        <v>5.581632944673065E-2</v>
      </c>
      <c r="BP18" s="80">
        <f t="shared" si="29"/>
        <v>4.6513607872275542E-2</v>
      </c>
      <c r="BQ18" s="80">
        <f t="shared" si="29"/>
        <v>3.8761339893562896E-2</v>
      </c>
      <c r="BR18" s="80">
        <f t="shared" si="29"/>
        <v>3.2301116577969191E-2</v>
      </c>
    </row>
    <row r="19" spans="1:71" ht="14.25" x14ac:dyDescent="0.45">
      <c r="B19" s="173"/>
      <c r="C19" s="176"/>
      <c r="D19" s="19" t="s">
        <v>157</v>
      </c>
      <c r="E19" s="80"/>
      <c r="F19" s="80"/>
      <c r="G19" s="80"/>
      <c r="H19" s="80"/>
      <c r="I19" s="80">
        <f>AVERAGE(E18:I18)</f>
        <v>0.11962448559670782</v>
      </c>
      <c r="J19" s="26"/>
      <c r="K19" s="26"/>
      <c r="L19" s="26"/>
      <c r="M19" s="26"/>
      <c r="N19" s="80">
        <f>AVERAGE(E18:N18)</f>
        <v>8.3849441711015424E-2</v>
      </c>
      <c r="P19" s="173"/>
      <c r="Q19" s="176"/>
      <c r="R19" s="19" t="s">
        <v>157</v>
      </c>
      <c r="S19" s="80"/>
      <c r="T19" s="80"/>
      <c r="U19" s="80"/>
      <c r="V19" s="80"/>
      <c r="W19" s="80">
        <f>AVERAGE(S18:W18)</f>
        <v>0.11962448559670782</v>
      </c>
      <c r="X19" s="26"/>
      <c r="Y19" s="26"/>
      <c r="Z19" s="26"/>
      <c r="AA19" s="26"/>
      <c r="AB19" s="80">
        <f>AVERAGE(S18:AB18)</f>
        <v>8.3849441711015424E-2</v>
      </c>
      <c r="AD19" s="173"/>
      <c r="AE19" s="176"/>
      <c r="AF19" s="19" t="s">
        <v>157</v>
      </c>
      <c r="AG19" s="80"/>
      <c r="AH19" s="80"/>
      <c r="AI19" s="80"/>
      <c r="AJ19" s="80"/>
      <c r="AK19" s="80">
        <f>AVERAGE(AG18:AK18)</f>
        <v>0.11962448559670782</v>
      </c>
      <c r="AL19" s="26"/>
      <c r="AM19" s="26"/>
      <c r="AN19" s="26"/>
      <c r="AO19" s="26"/>
      <c r="AP19" s="80">
        <f>AVERAGE(AG18:AP18)</f>
        <v>8.3849441711015424E-2</v>
      </c>
      <c r="AR19" s="173"/>
      <c r="AS19" s="176"/>
      <c r="AT19" s="19" t="s">
        <v>157</v>
      </c>
      <c r="AU19" s="80"/>
      <c r="AV19" s="80"/>
      <c r="AW19" s="80"/>
      <c r="AX19" s="80"/>
      <c r="AY19" s="80">
        <f>AVERAGE(AU18:AY18)</f>
        <v>0.11962448559670782</v>
      </c>
      <c r="AZ19" s="26"/>
      <c r="BA19" s="26"/>
      <c r="BB19" s="26"/>
      <c r="BC19" s="26"/>
      <c r="BD19" s="80">
        <f>AVERAGE(AU18:BD18)</f>
        <v>8.3849441711015424E-2</v>
      </c>
      <c r="BF19" s="173"/>
      <c r="BG19" s="176"/>
      <c r="BH19" s="19" t="s">
        <v>157</v>
      </c>
      <c r="BI19" s="80"/>
      <c r="BJ19" s="80"/>
      <c r="BK19" s="80"/>
      <c r="BL19" s="80"/>
      <c r="BM19" s="80">
        <f>AVERAGE(BI18:BM18)</f>
        <v>0.11962448559670782</v>
      </c>
      <c r="BN19" s="26"/>
      <c r="BO19" s="26"/>
      <c r="BP19" s="26"/>
      <c r="BQ19" s="26"/>
      <c r="BR19" s="80">
        <f>AVERAGE(BI18:BR18)</f>
        <v>8.3849441711015424E-2</v>
      </c>
    </row>
    <row r="20" spans="1:71" ht="14.25" x14ac:dyDescent="0.45">
      <c r="B20" s="173"/>
      <c r="C20" s="176"/>
      <c r="D20" s="19" t="s">
        <v>155</v>
      </c>
      <c r="E20" s="80">
        <f>$E$10*E18</f>
        <v>8.3333333333333329E-2</v>
      </c>
      <c r="F20" s="80">
        <f t="shared" ref="F20:N20" si="30">$E$10*F18</f>
        <v>6.9444444444444461E-2</v>
      </c>
      <c r="G20" s="80">
        <f t="shared" si="30"/>
        <v>5.787037037037035E-2</v>
      </c>
      <c r="H20" s="80">
        <f t="shared" si="30"/>
        <v>4.8225308641975329E-2</v>
      </c>
      <c r="I20" s="80">
        <f t="shared" si="30"/>
        <v>4.0187757201646079E-2</v>
      </c>
      <c r="J20" s="80">
        <f t="shared" si="30"/>
        <v>3.3489797668038446E-2</v>
      </c>
      <c r="K20" s="80">
        <f t="shared" si="30"/>
        <v>2.7908164723365325E-2</v>
      </c>
      <c r="L20" s="80">
        <f t="shared" si="30"/>
        <v>2.3256803936137771E-2</v>
      </c>
      <c r="M20" s="80">
        <f t="shared" si="30"/>
        <v>1.9380669946781448E-2</v>
      </c>
      <c r="N20" s="80">
        <f t="shared" si="30"/>
        <v>1.6150558288984596E-2</v>
      </c>
      <c r="P20" s="173"/>
      <c r="Q20" s="176"/>
      <c r="R20" s="19" t="s">
        <v>155</v>
      </c>
      <c r="S20" s="80">
        <f>$E$10*S18</f>
        <v>8.3333333333333329E-2</v>
      </c>
      <c r="T20" s="80">
        <f t="shared" ref="T20:AB20" si="31">$E$10*T18</f>
        <v>6.9444444444444461E-2</v>
      </c>
      <c r="U20" s="80">
        <f t="shared" si="31"/>
        <v>5.787037037037035E-2</v>
      </c>
      <c r="V20" s="80">
        <f t="shared" si="31"/>
        <v>4.8225308641975329E-2</v>
      </c>
      <c r="W20" s="80">
        <f t="shared" si="31"/>
        <v>4.0187757201646079E-2</v>
      </c>
      <c r="X20" s="80">
        <f t="shared" si="31"/>
        <v>3.3489797668038446E-2</v>
      </c>
      <c r="Y20" s="80">
        <f t="shared" si="31"/>
        <v>2.7908164723365325E-2</v>
      </c>
      <c r="Z20" s="80">
        <f t="shared" si="31"/>
        <v>2.3256803936137771E-2</v>
      </c>
      <c r="AA20" s="80">
        <f t="shared" si="31"/>
        <v>1.9380669946781448E-2</v>
      </c>
      <c r="AB20" s="80">
        <f t="shared" si="31"/>
        <v>1.6150558288984596E-2</v>
      </c>
      <c r="AD20" s="173"/>
      <c r="AE20" s="176"/>
      <c r="AF20" s="19" t="s">
        <v>155</v>
      </c>
      <c r="AG20" s="80">
        <f>$E$10*AG18</f>
        <v>8.3333333333333329E-2</v>
      </c>
      <c r="AH20" s="80">
        <f t="shared" ref="AH20:AP20" si="32">$E$10*AH18</f>
        <v>6.9444444444444461E-2</v>
      </c>
      <c r="AI20" s="80">
        <f t="shared" si="32"/>
        <v>5.787037037037035E-2</v>
      </c>
      <c r="AJ20" s="80">
        <f t="shared" si="32"/>
        <v>4.8225308641975329E-2</v>
      </c>
      <c r="AK20" s="80">
        <f t="shared" si="32"/>
        <v>4.0187757201646079E-2</v>
      </c>
      <c r="AL20" s="80">
        <f t="shared" si="32"/>
        <v>3.3489797668038446E-2</v>
      </c>
      <c r="AM20" s="80">
        <f t="shared" si="32"/>
        <v>2.7908164723365325E-2</v>
      </c>
      <c r="AN20" s="80">
        <f t="shared" si="32"/>
        <v>2.3256803936137771E-2</v>
      </c>
      <c r="AO20" s="80">
        <f t="shared" si="32"/>
        <v>1.9380669946781448E-2</v>
      </c>
      <c r="AP20" s="80">
        <f t="shared" si="32"/>
        <v>1.6150558288984596E-2</v>
      </c>
      <c r="AR20" s="173"/>
      <c r="AS20" s="176"/>
      <c r="AT20" s="19" t="s">
        <v>155</v>
      </c>
      <c r="AU20" s="80">
        <f>$E$10*AU18</f>
        <v>8.3333333333333329E-2</v>
      </c>
      <c r="AV20" s="80">
        <f t="shared" ref="AV20:BD20" si="33">$E$10*AV18</f>
        <v>6.9444444444444461E-2</v>
      </c>
      <c r="AW20" s="80">
        <f t="shared" si="33"/>
        <v>5.787037037037035E-2</v>
      </c>
      <c r="AX20" s="80">
        <f t="shared" si="33"/>
        <v>4.8225308641975329E-2</v>
      </c>
      <c r="AY20" s="80">
        <f t="shared" si="33"/>
        <v>4.0187757201646079E-2</v>
      </c>
      <c r="AZ20" s="80">
        <f t="shared" si="33"/>
        <v>3.3489797668038446E-2</v>
      </c>
      <c r="BA20" s="80">
        <f t="shared" si="33"/>
        <v>2.7908164723365325E-2</v>
      </c>
      <c r="BB20" s="80">
        <f t="shared" si="33"/>
        <v>2.3256803936137771E-2</v>
      </c>
      <c r="BC20" s="80">
        <f t="shared" si="33"/>
        <v>1.9380669946781448E-2</v>
      </c>
      <c r="BD20" s="80">
        <f t="shared" si="33"/>
        <v>1.6150558288984596E-2</v>
      </c>
      <c r="BF20" s="173"/>
      <c r="BG20" s="176"/>
      <c r="BH20" s="19" t="s">
        <v>155</v>
      </c>
      <c r="BI20" s="80">
        <f>$E$10*BI18</f>
        <v>8.3333333333333329E-2</v>
      </c>
      <c r="BJ20" s="80">
        <f t="shared" ref="BJ20:BR20" si="34">$E$10*BJ18</f>
        <v>6.9444444444444461E-2</v>
      </c>
      <c r="BK20" s="80">
        <f t="shared" si="34"/>
        <v>5.787037037037035E-2</v>
      </c>
      <c r="BL20" s="80">
        <f t="shared" si="34"/>
        <v>4.8225308641975329E-2</v>
      </c>
      <c r="BM20" s="80">
        <f t="shared" si="34"/>
        <v>4.0187757201646079E-2</v>
      </c>
      <c r="BN20" s="80">
        <f t="shared" si="34"/>
        <v>3.3489797668038446E-2</v>
      </c>
      <c r="BO20" s="80">
        <f t="shared" si="34"/>
        <v>2.7908164723365325E-2</v>
      </c>
      <c r="BP20" s="80">
        <f t="shared" si="34"/>
        <v>2.3256803936137771E-2</v>
      </c>
      <c r="BQ20" s="80">
        <f t="shared" si="34"/>
        <v>1.9380669946781448E-2</v>
      </c>
      <c r="BR20" s="80">
        <f t="shared" si="34"/>
        <v>1.6150558288984596E-2</v>
      </c>
    </row>
    <row r="21" spans="1:71" ht="14.25" x14ac:dyDescent="0.45">
      <c r="B21" s="173"/>
      <c r="C21" s="176"/>
      <c r="D21" s="19" t="s">
        <v>156</v>
      </c>
      <c r="E21" s="80"/>
      <c r="F21" s="80"/>
      <c r="G21" s="80"/>
      <c r="H21" s="80"/>
      <c r="I21" s="80">
        <f>AVERAGE(E20:I20)</f>
        <v>5.9812242798353912E-2</v>
      </c>
      <c r="J21" s="26"/>
      <c r="K21" s="26"/>
      <c r="L21" s="26"/>
      <c r="M21" s="26"/>
      <c r="N21" s="80">
        <f>AVERAGE(E20:N20)</f>
        <v>4.1924720855507712E-2</v>
      </c>
      <c r="P21" s="173"/>
      <c r="Q21" s="176"/>
      <c r="R21" s="19" t="s">
        <v>156</v>
      </c>
      <c r="S21" s="80"/>
      <c r="T21" s="80"/>
      <c r="U21" s="80"/>
      <c r="V21" s="80"/>
      <c r="W21" s="80">
        <f>AVERAGE(S20:W20)</f>
        <v>5.9812242798353912E-2</v>
      </c>
      <c r="X21" s="26"/>
      <c r="Y21" s="26"/>
      <c r="Z21" s="26"/>
      <c r="AA21" s="26"/>
      <c r="AB21" s="80">
        <f>AVERAGE(S20:AB20)</f>
        <v>4.1924720855507712E-2</v>
      </c>
      <c r="AD21" s="173"/>
      <c r="AE21" s="176"/>
      <c r="AF21" s="19" t="s">
        <v>156</v>
      </c>
      <c r="AG21" s="80"/>
      <c r="AH21" s="80"/>
      <c r="AI21" s="80"/>
      <c r="AJ21" s="80"/>
      <c r="AK21" s="80">
        <f>AVERAGE(AG20:AK20)</f>
        <v>5.9812242798353912E-2</v>
      </c>
      <c r="AL21" s="26"/>
      <c r="AM21" s="26"/>
      <c r="AN21" s="26"/>
      <c r="AO21" s="26"/>
      <c r="AP21" s="80">
        <f>AVERAGE(AG20:AP20)</f>
        <v>4.1924720855507712E-2</v>
      </c>
      <c r="AR21" s="173"/>
      <c r="AS21" s="176"/>
      <c r="AT21" s="19" t="s">
        <v>156</v>
      </c>
      <c r="AU21" s="80"/>
      <c r="AV21" s="80"/>
      <c r="AW21" s="80"/>
      <c r="AX21" s="80"/>
      <c r="AY21" s="80">
        <f>AVERAGE(AU20:AY20)</f>
        <v>5.9812242798353912E-2</v>
      </c>
      <c r="AZ21" s="26"/>
      <c r="BA21" s="26"/>
      <c r="BB21" s="26"/>
      <c r="BC21" s="26"/>
      <c r="BD21" s="80">
        <f>AVERAGE(AU20:BD20)</f>
        <v>4.1924720855507712E-2</v>
      </c>
      <c r="BF21" s="173"/>
      <c r="BG21" s="176"/>
      <c r="BH21" s="19" t="s">
        <v>156</v>
      </c>
      <c r="BI21" s="80"/>
      <c r="BJ21" s="80"/>
      <c r="BK21" s="80"/>
      <c r="BL21" s="80"/>
      <c r="BM21" s="80">
        <f>AVERAGE(BI20:BM20)</f>
        <v>5.9812242798353912E-2</v>
      </c>
      <c r="BN21" s="26"/>
      <c r="BO21" s="26"/>
      <c r="BP21" s="26"/>
      <c r="BQ21" s="26"/>
      <c r="BR21" s="80">
        <f>AVERAGE(BI20:BR20)</f>
        <v>4.1924720855507712E-2</v>
      </c>
    </row>
    <row r="22" spans="1:71" ht="14.25" x14ac:dyDescent="0.45">
      <c r="B22" s="173"/>
      <c r="C22" s="176"/>
      <c r="D22" s="15" t="s">
        <v>61</v>
      </c>
      <c r="E22" s="17">
        <f>E18+E20</f>
        <v>0.25</v>
      </c>
      <c r="F22" s="17">
        <f t="shared" ref="F22:N22" si="35">F18+F20</f>
        <v>0.20833333333333337</v>
      </c>
      <c r="G22" s="17">
        <f t="shared" si="35"/>
        <v>0.17361111111111105</v>
      </c>
      <c r="H22" s="17">
        <f t="shared" si="35"/>
        <v>0.14467592592592599</v>
      </c>
      <c r="I22" s="17">
        <f t="shared" si="35"/>
        <v>0.12056327160493824</v>
      </c>
      <c r="J22" s="17">
        <f t="shared" si="35"/>
        <v>0.10046939300411534</v>
      </c>
      <c r="K22" s="17">
        <f t="shared" si="35"/>
        <v>8.3724494170095975E-2</v>
      </c>
      <c r="L22" s="17">
        <f t="shared" si="35"/>
        <v>6.9770411808413313E-2</v>
      </c>
      <c r="M22" s="17">
        <f t="shared" si="35"/>
        <v>5.8142009840344344E-2</v>
      </c>
      <c r="N22" s="17">
        <f t="shared" si="35"/>
        <v>4.8451674866953787E-2</v>
      </c>
      <c r="P22" s="173"/>
      <c r="Q22" s="176"/>
      <c r="R22" s="15" t="s">
        <v>61</v>
      </c>
      <c r="S22" s="17">
        <f>S18+S20</f>
        <v>0.25</v>
      </c>
      <c r="T22" s="17">
        <f t="shared" ref="T22:AB22" si="36">T18+T20</f>
        <v>0.20833333333333337</v>
      </c>
      <c r="U22" s="17">
        <f t="shared" si="36"/>
        <v>0.17361111111111105</v>
      </c>
      <c r="V22" s="17">
        <f t="shared" si="36"/>
        <v>0.14467592592592599</v>
      </c>
      <c r="W22" s="17">
        <f t="shared" si="36"/>
        <v>0.12056327160493824</v>
      </c>
      <c r="X22" s="17">
        <f t="shared" si="36"/>
        <v>0.10046939300411534</v>
      </c>
      <c r="Y22" s="17">
        <f t="shared" si="36"/>
        <v>8.3724494170095975E-2</v>
      </c>
      <c r="Z22" s="17">
        <f t="shared" si="36"/>
        <v>6.9770411808413313E-2</v>
      </c>
      <c r="AA22" s="17">
        <f t="shared" si="36"/>
        <v>5.8142009840344344E-2</v>
      </c>
      <c r="AB22" s="17">
        <f t="shared" si="36"/>
        <v>4.8451674866953787E-2</v>
      </c>
      <c r="AD22" s="173"/>
      <c r="AE22" s="176"/>
      <c r="AF22" s="15" t="s">
        <v>61</v>
      </c>
      <c r="AG22" s="17">
        <f>AG18+AG20</f>
        <v>0.25</v>
      </c>
      <c r="AH22" s="17">
        <f t="shared" ref="AH22:AP22" si="37">AH18+AH20</f>
        <v>0.20833333333333337</v>
      </c>
      <c r="AI22" s="17">
        <f t="shared" si="37"/>
        <v>0.17361111111111105</v>
      </c>
      <c r="AJ22" s="17">
        <f t="shared" si="37"/>
        <v>0.14467592592592599</v>
      </c>
      <c r="AK22" s="17">
        <f t="shared" si="37"/>
        <v>0.12056327160493824</v>
      </c>
      <c r="AL22" s="17">
        <f t="shared" si="37"/>
        <v>0.10046939300411534</v>
      </c>
      <c r="AM22" s="17">
        <f t="shared" si="37"/>
        <v>8.3724494170095975E-2</v>
      </c>
      <c r="AN22" s="17">
        <f t="shared" si="37"/>
        <v>6.9770411808413313E-2</v>
      </c>
      <c r="AO22" s="17">
        <f t="shared" si="37"/>
        <v>5.8142009840344344E-2</v>
      </c>
      <c r="AP22" s="17">
        <f t="shared" si="37"/>
        <v>4.8451674866953787E-2</v>
      </c>
      <c r="AR22" s="173"/>
      <c r="AS22" s="176"/>
      <c r="AT22" s="15" t="s">
        <v>61</v>
      </c>
      <c r="AU22" s="17">
        <f>AU18+AU20</f>
        <v>0.25</v>
      </c>
      <c r="AV22" s="17">
        <f t="shared" ref="AV22:BD22" si="38">AV18+AV20</f>
        <v>0.20833333333333337</v>
      </c>
      <c r="AW22" s="17">
        <f t="shared" si="38"/>
        <v>0.17361111111111105</v>
      </c>
      <c r="AX22" s="17">
        <f t="shared" si="38"/>
        <v>0.14467592592592599</v>
      </c>
      <c r="AY22" s="17">
        <f t="shared" si="38"/>
        <v>0.12056327160493824</v>
      </c>
      <c r="AZ22" s="17">
        <f t="shared" si="38"/>
        <v>0.10046939300411534</v>
      </c>
      <c r="BA22" s="17">
        <f t="shared" si="38"/>
        <v>8.3724494170095975E-2</v>
      </c>
      <c r="BB22" s="17">
        <f t="shared" si="38"/>
        <v>6.9770411808413313E-2</v>
      </c>
      <c r="BC22" s="17">
        <f t="shared" si="38"/>
        <v>5.8142009840344344E-2</v>
      </c>
      <c r="BD22" s="17">
        <f t="shared" si="38"/>
        <v>4.8451674866953787E-2</v>
      </c>
      <c r="BF22" s="173"/>
      <c r="BG22" s="176"/>
      <c r="BH22" s="15" t="s">
        <v>61</v>
      </c>
      <c r="BI22" s="17">
        <f>BI18+BI20</f>
        <v>0.25</v>
      </c>
      <c r="BJ22" s="17">
        <f t="shared" ref="BJ22:BR22" si="39">BJ18+BJ20</f>
        <v>0.20833333333333337</v>
      </c>
      <c r="BK22" s="17">
        <f t="shared" si="39"/>
        <v>0.17361111111111105</v>
      </c>
      <c r="BL22" s="17">
        <f t="shared" si="39"/>
        <v>0.14467592592592599</v>
      </c>
      <c r="BM22" s="17">
        <f t="shared" si="39"/>
        <v>0.12056327160493824</v>
      </c>
      <c r="BN22" s="17">
        <f t="shared" si="39"/>
        <v>0.10046939300411534</v>
      </c>
      <c r="BO22" s="17">
        <f t="shared" si="39"/>
        <v>8.3724494170095975E-2</v>
      </c>
      <c r="BP22" s="17">
        <f t="shared" si="39"/>
        <v>6.9770411808413313E-2</v>
      </c>
      <c r="BQ22" s="17">
        <f t="shared" si="39"/>
        <v>5.8142009840344344E-2</v>
      </c>
      <c r="BR22" s="17">
        <f t="shared" si="39"/>
        <v>4.8451674866953787E-2</v>
      </c>
    </row>
    <row r="23" spans="1:71" ht="14.25" x14ac:dyDescent="0.45">
      <c r="B23" s="174"/>
      <c r="C23" s="177"/>
      <c r="D23" s="15" t="s">
        <v>62</v>
      </c>
      <c r="E23" s="17"/>
      <c r="F23" s="17"/>
      <c r="G23" s="17"/>
      <c r="H23" s="17"/>
      <c r="I23" s="17">
        <f>AVERAGE(E22:I22)</f>
        <v>0.17943672839506175</v>
      </c>
      <c r="J23" s="16"/>
      <c r="K23" s="16"/>
      <c r="L23" s="16"/>
      <c r="M23" s="16"/>
      <c r="N23" s="17">
        <f>AVERAGE(E22:N22)</f>
        <v>0.12577416256652313</v>
      </c>
      <c r="P23" s="174"/>
      <c r="Q23" s="177"/>
      <c r="R23" s="15" t="s">
        <v>62</v>
      </c>
      <c r="S23" s="17"/>
      <c r="T23" s="17"/>
      <c r="U23" s="17"/>
      <c r="V23" s="17"/>
      <c r="W23" s="17">
        <f>AVERAGE(S22:W22)</f>
        <v>0.17943672839506175</v>
      </c>
      <c r="X23" s="16"/>
      <c r="Y23" s="16"/>
      <c r="Z23" s="16"/>
      <c r="AA23" s="16"/>
      <c r="AB23" s="17">
        <f>AVERAGE(S22:AB22)</f>
        <v>0.12577416256652313</v>
      </c>
      <c r="AD23" s="174"/>
      <c r="AE23" s="177"/>
      <c r="AF23" s="15" t="s">
        <v>62</v>
      </c>
      <c r="AG23" s="17"/>
      <c r="AH23" s="17"/>
      <c r="AI23" s="17"/>
      <c r="AJ23" s="17"/>
      <c r="AK23" s="17">
        <f>AVERAGE(AG22:AK22)</f>
        <v>0.17943672839506175</v>
      </c>
      <c r="AL23" s="16"/>
      <c r="AM23" s="16"/>
      <c r="AN23" s="16"/>
      <c r="AO23" s="16"/>
      <c r="AP23" s="17">
        <f>AVERAGE(AG22:AP22)</f>
        <v>0.12577416256652313</v>
      </c>
      <c r="AR23" s="174"/>
      <c r="AS23" s="177"/>
      <c r="AT23" s="15" t="s">
        <v>62</v>
      </c>
      <c r="AU23" s="17"/>
      <c r="AV23" s="17"/>
      <c r="AW23" s="17"/>
      <c r="AX23" s="17"/>
      <c r="AY23" s="17">
        <f>AVERAGE(AU22:AY22)</f>
        <v>0.17943672839506175</v>
      </c>
      <c r="AZ23" s="16"/>
      <c r="BA23" s="16"/>
      <c r="BB23" s="16"/>
      <c r="BC23" s="16"/>
      <c r="BD23" s="17">
        <f>AVERAGE(AU22:BD22)</f>
        <v>0.12577416256652313</v>
      </c>
      <c r="BF23" s="174"/>
      <c r="BG23" s="177"/>
      <c r="BH23" s="15" t="s">
        <v>62</v>
      </c>
      <c r="BI23" s="17"/>
      <c r="BJ23" s="17"/>
      <c r="BK23" s="17"/>
      <c r="BL23" s="17"/>
      <c r="BM23" s="17">
        <f>AVERAGE(BI22:BM22)</f>
        <v>0.17943672839506175</v>
      </c>
      <c r="BN23" s="16"/>
      <c r="BO23" s="16"/>
      <c r="BP23" s="16"/>
      <c r="BQ23" s="16"/>
      <c r="BR23" s="17">
        <f>AVERAGE(BI22:BR22)</f>
        <v>0.12577416256652313</v>
      </c>
    </row>
    <row r="24" spans="1:71" ht="14.25" x14ac:dyDescent="0.45">
      <c r="B24" s="172" t="s">
        <v>17</v>
      </c>
      <c r="C24" s="175" t="s">
        <v>32</v>
      </c>
      <c r="D24" s="15" t="s">
        <v>43</v>
      </c>
      <c r="E24" s="17">
        <f>((1+$E$10)*$E$5)+($E$5*E17)</f>
        <v>2.3333333333333331E-2</v>
      </c>
      <c r="F24" s="17">
        <f t="shared" ref="F24:N24" si="40">((1+$E$10)*$E$5)+($E$5*F17)</f>
        <v>2.1944444444444444E-2</v>
      </c>
      <c r="G24" s="17">
        <f t="shared" si="40"/>
        <v>2.0787037037037038E-2</v>
      </c>
      <c r="H24" s="17">
        <f t="shared" si="40"/>
        <v>1.9822530864197531E-2</v>
      </c>
      <c r="I24" s="17">
        <f t="shared" si="40"/>
        <v>1.901877572016461E-2</v>
      </c>
      <c r="J24" s="17">
        <f t="shared" si="40"/>
        <v>1.8348979766803841E-2</v>
      </c>
      <c r="K24" s="17">
        <f t="shared" si="40"/>
        <v>1.7790816472336532E-2</v>
      </c>
      <c r="L24" s="17">
        <f t="shared" si="40"/>
        <v>1.7325680393613777E-2</v>
      </c>
      <c r="M24" s="17">
        <f t="shared" si="40"/>
        <v>1.6938066994678147E-2</v>
      </c>
      <c r="N24" s="17">
        <f t="shared" si="40"/>
        <v>1.6615055828898457E-2</v>
      </c>
      <c r="P24" s="172" t="s">
        <v>17</v>
      </c>
      <c r="Q24" s="175" t="s">
        <v>32</v>
      </c>
      <c r="R24" s="15" t="s">
        <v>43</v>
      </c>
      <c r="S24" s="17">
        <f>((1+$E$10)*$E$5)+($E$5*S17)</f>
        <v>2.3333333333333331E-2</v>
      </c>
      <c r="T24" s="17">
        <f t="shared" ref="T24:AB24" si="41">((1+$E$10)*$E$5)+($E$5*T17)</f>
        <v>2.1944444444444444E-2</v>
      </c>
      <c r="U24" s="17">
        <f t="shared" si="41"/>
        <v>2.0787037037037038E-2</v>
      </c>
      <c r="V24" s="17">
        <f t="shared" si="41"/>
        <v>1.9822530864197531E-2</v>
      </c>
      <c r="W24" s="17">
        <f t="shared" si="41"/>
        <v>1.901877572016461E-2</v>
      </c>
      <c r="X24" s="17">
        <f t="shared" si="41"/>
        <v>1.8348979766803841E-2</v>
      </c>
      <c r="Y24" s="17">
        <f t="shared" si="41"/>
        <v>1.7790816472336532E-2</v>
      </c>
      <c r="Z24" s="17">
        <f t="shared" si="41"/>
        <v>1.7325680393613777E-2</v>
      </c>
      <c r="AA24" s="17">
        <f t="shared" si="41"/>
        <v>1.6938066994678147E-2</v>
      </c>
      <c r="AB24" s="17">
        <f t="shared" si="41"/>
        <v>1.6615055828898457E-2</v>
      </c>
      <c r="AD24" s="172" t="s">
        <v>17</v>
      </c>
      <c r="AE24" s="175" t="s">
        <v>32</v>
      </c>
      <c r="AF24" s="15" t="s">
        <v>43</v>
      </c>
      <c r="AG24" s="17">
        <f>((1+$E$10)*$E$5)+($E$5*AG17)</f>
        <v>2.3333333333333331E-2</v>
      </c>
      <c r="AH24" s="17">
        <f t="shared" ref="AH24:AP24" si="42">((1+$E$10)*$E$5)+($E$5*AH17)</f>
        <v>2.1944444444444444E-2</v>
      </c>
      <c r="AI24" s="17">
        <f t="shared" si="42"/>
        <v>2.0787037037037038E-2</v>
      </c>
      <c r="AJ24" s="17">
        <f t="shared" si="42"/>
        <v>1.9822530864197531E-2</v>
      </c>
      <c r="AK24" s="17">
        <f t="shared" si="42"/>
        <v>1.901877572016461E-2</v>
      </c>
      <c r="AL24" s="17">
        <f t="shared" si="42"/>
        <v>1.8348979766803841E-2</v>
      </c>
      <c r="AM24" s="17">
        <f t="shared" si="42"/>
        <v>1.7790816472336532E-2</v>
      </c>
      <c r="AN24" s="17">
        <f t="shared" si="42"/>
        <v>1.7325680393613777E-2</v>
      </c>
      <c r="AO24" s="17">
        <f t="shared" si="42"/>
        <v>1.6938066994678147E-2</v>
      </c>
      <c r="AP24" s="17">
        <f t="shared" si="42"/>
        <v>1.6615055828898457E-2</v>
      </c>
      <c r="AR24" s="172" t="s">
        <v>17</v>
      </c>
      <c r="AS24" s="175" t="s">
        <v>32</v>
      </c>
      <c r="AT24" s="15" t="s">
        <v>43</v>
      </c>
      <c r="AU24" s="17">
        <f>((1+$E$10)*$E$5)+($E$5*AU17)</f>
        <v>2.3333333333333331E-2</v>
      </c>
      <c r="AV24" s="17">
        <f t="shared" ref="AV24:BD24" si="43">((1+$E$10)*$E$5)+($E$5*AV17)</f>
        <v>2.1944444444444444E-2</v>
      </c>
      <c r="AW24" s="17">
        <f t="shared" si="43"/>
        <v>2.0787037037037038E-2</v>
      </c>
      <c r="AX24" s="17">
        <f t="shared" si="43"/>
        <v>1.9822530864197531E-2</v>
      </c>
      <c r="AY24" s="17">
        <f t="shared" si="43"/>
        <v>1.901877572016461E-2</v>
      </c>
      <c r="AZ24" s="17">
        <f t="shared" si="43"/>
        <v>1.8348979766803841E-2</v>
      </c>
      <c r="BA24" s="17">
        <f t="shared" si="43"/>
        <v>1.7790816472336532E-2</v>
      </c>
      <c r="BB24" s="17">
        <f t="shared" si="43"/>
        <v>1.7325680393613777E-2</v>
      </c>
      <c r="BC24" s="17">
        <f t="shared" si="43"/>
        <v>1.6938066994678147E-2</v>
      </c>
      <c r="BD24" s="17">
        <f t="shared" si="43"/>
        <v>1.6615055828898457E-2</v>
      </c>
      <c r="BF24" s="172" t="s">
        <v>17</v>
      </c>
      <c r="BG24" s="175" t="s">
        <v>32</v>
      </c>
      <c r="BH24" s="15" t="s">
        <v>43</v>
      </c>
      <c r="BI24" s="17">
        <f>((1+$E$10)*$E$5)+($E$5*BI17)</f>
        <v>2.3333333333333331E-2</v>
      </c>
      <c r="BJ24" s="17">
        <f t="shared" ref="BJ24:BR24" si="44">((1+$E$10)*$E$5)+($E$5*BJ17)</f>
        <v>2.1944444444444444E-2</v>
      </c>
      <c r="BK24" s="17">
        <f t="shared" si="44"/>
        <v>2.0787037037037038E-2</v>
      </c>
      <c r="BL24" s="17">
        <f t="shared" si="44"/>
        <v>1.9822530864197531E-2</v>
      </c>
      <c r="BM24" s="17">
        <f t="shared" si="44"/>
        <v>1.901877572016461E-2</v>
      </c>
      <c r="BN24" s="17">
        <f t="shared" si="44"/>
        <v>1.8348979766803841E-2</v>
      </c>
      <c r="BO24" s="17">
        <f t="shared" si="44"/>
        <v>1.7790816472336532E-2</v>
      </c>
      <c r="BP24" s="17">
        <f t="shared" si="44"/>
        <v>1.7325680393613777E-2</v>
      </c>
      <c r="BQ24" s="17">
        <f t="shared" si="44"/>
        <v>1.6938066994678147E-2</v>
      </c>
      <c r="BR24" s="17">
        <f t="shared" si="44"/>
        <v>1.6615055828898457E-2</v>
      </c>
    </row>
    <row r="25" spans="1:71" ht="14.25" x14ac:dyDescent="0.45">
      <c r="B25" s="173"/>
      <c r="C25" s="176"/>
      <c r="D25" s="15" t="s">
        <v>44</v>
      </c>
      <c r="E25" s="17"/>
      <c r="F25" s="17"/>
      <c r="G25" s="17"/>
      <c r="H25" s="17"/>
      <c r="I25" s="17">
        <f>AVERAGE(E24:I24)</f>
        <v>2.0981224279835391E-2</v>
      </c>
      <c r="J25" s="16"/>
      <c r="K25" s="16"/>
      <c r="L25" s="16"/>
      <c r="M25" s="16"/>
      <c r="N25" s="17">
        <f>AVERAGE(E24:N24)</f>
        <v>1.9192472085550773E-2</v>
      </c>
      <c r="P25" s="173"/>
      <c r="Q25" s="176"/>
      <c r="R25" s="15" t="s">
        <v>44</v>
      </c>
      <c r="S25" s="17"/>
      <c r="T25" s="17"/>
      <c r="U25" s="17"/>
      <c r="V25" s="17"/>
      <c r="W25" s="17">
        <f>AVERAGE(S24:W24)</f>
        <v>2.0981224279835391E-2</v>
      </c>
      <c r="X25" s="16"/>
      <c r="Y25" s="16"/>
      <c r="Z25" s="16"/>
      <c r="AA25" s="16"/>
      <c r="AB25" s="17">
        <f>AVERAGE(S24:AB24)</f>
        <v>1.9192472085550773E-2</v>
      </c>
      <c r="AD25" s="173"/>
      <c r="AE25" s="176"/>
      <c r="AF25" s="15" t="s">
        <v>44</v>
      </c>
      <c r="AG25" s="17"/>
      <c r="AH25" s="17"/>
      <c r="AI25" s="17"/>
      <c r="AJ25" s="17"/>
      <c r="AK25" s="17">
        <f>AVERAGE(AG24:AK24)</f>
        <v>2.0981224279835391E-2</v>
      </c>
      <c r="AL25" s="16"/>
      <c r="AM25" s="16"/>
      <c r="AN25" s="16"/>
      <c r="AO25" s="16"/>
      <c r="AP25" s="17">
        <f>AVERAGE(AG24:AP24)</f>
        <v>1.9192472085550773E-2</v>
      </c>
      <c r="AR25" s="173"/>
      <c r="AS25" s="176"/>
      <c r="AT25" s="15" t="s">
        <v>44</v>
      </c>
      <c r="AU25" s="17"/>
      <c r="AV25" s="17"/>
      <c r="AW25" s="17"/>
      <c r="AX25" s="17"/>
      <c r="AY25" s="17">
        <f>AVERAGE(AU24:AY24)</f>
        <v>2.0981224279835391E-2</v>
      </c>
      <c r="AZ25" s="16"/>
      <c r="BA25" s="16"/>
      <c r="BB25" s="16"/>
      <c r="BC25" s="16"/>
      <c r="BD25" s="17">
        <f>AVERAGE(AU24:BD24)</f>
        <v>1.9192472085550773E-2</v>
      </c>
      <c r="BF25" s="173"/>
      <c r="BG25" s="176"/>
      <c r="BH25" s="15" t="s">
        <v>44</v>
      </c>
      <c r="BI25" s="17"/>
      <c r="BJ25" s="17"/>
      <c r="BK25" s="17"/>
      <c r="BL25" s="17"/>
      <c r="BM25" s="17">
        <f>AVERAGE(BI24:BM24)</f>
        <v>2.0981224279835391E-2</v>
      </c>
      <c r="BN25" s="16"/>
      <c r="BO25" s="16"/>
      <c r="BP25" s="16"/>
      <c r="BQ25" s="16"/>
      <c r="BR25" s="17">
        <f>AVERAGE(BI24:BR24)</f>
        <v>1.9192472085550773E-2</v>
      </c>
    </row>
    <row r="26" spans="1:71" ht="14.25" x14ac:dyDescent="0.45">
      <c r="B26" s="173"/>
      <c r="C26" s="176"/>
      <c r="D26" s="19" t="s">
        <v>42</v>
      </c>
      <c r="E26" s="80">
        <f>E24</f>
        <v>2.3333333333333331E-2</v>
      </c>
      <c r="F26" s="80">
        <f t="shared" ref="F26:N26" si="45">E26+F24</f>
        <v>4.5277777777777778E-2</v>
      </c>
      <c r="G26" s="80">
        <f>F26+G24</f>
        <v>6.6064814814814812E-2</v>
      </c>
      <c r="H26" s="80">
        <f t="shared" si="45"/>
        <v>8.588734567901235E-2</v>
      </c>
      <c r="I26" s="80">
        <f t="shared" si="45"/>
        <v>0.10490612139917696</v>
      </c>
      <c r="J26" s="80">
        <f>I26+J24</f>
        <v>0.1232551011659808</v>
      </c>
      <c r="K26" s="80">
        <f t="shared" si="45"/>
        <v>0.14104591763831734</v>
      </c>
      <c r="L26" s="80">
        <f t="shared" si="45"/>
        <v>0.15837159803193113</v>
      </c>
      <c r="M26" s="80">
        <f t="shared" si="45"/>
        <v>0.17530966502660927</v>
      </c>
      <c r="N26" s="80">
        <f t="shared" si="45"/>
        <v>0.19192472085550774</v>
      </c>
      <c r="P26" s="173"/>
      <c r="Q26" s="176"/>
      <c r="R26" s="19" t="s">
        <v>42</v>
      </c>
      <c r="S26" s="80">
        <f>S24</f>
        <v>2.3333333333333331E-2</v>
      </c>
      <c r="T26" s="80">
        <f t="shared" ref="T26:AB26" si="46">S26+T24</f>
        <v>4.5277777777777778E-2</v>
      </c>
      <c r="U26" s="80">
        <f>T26+U24</f>
        <v>6.6064814814814812E-2</v>
      </c>
      <c r="V26" s="80">
        <f t="shared" si="46"/>
        <v>8.588734567901235E-2</v>
      </c>
      <c r="W26" s="80">
        <f t="shared" si="46"/>
        <v>0.10490612139917696</v>
      </c>
      <c r="X26" s="80">
        <f>W26+X24</f>
        <v>0.1232551011659808</v>
      </c>
      <c r="Y26" s="80">
        <f t="shared" si="46"/>
        <v>0.14104591763831734</v>
      </c>
      <c r="Z26" s="80">
        <f t="shared" si="46"/>
        <v>0.15837159803193113</v>
      </c>
      <c r="AA26" s="80">
        <f t="shared" si="46"/>
        <v>0.17530966502660927</v>
      </c>
      <c r="AB26" s="80">
        <f t="shared" si="46"/>
        <v>0.19192472085550774</v>
      </c>
      <c r="AD26" s="173"/>
      <c r="AE26" s="176"/>
      <c r="AF26" s="19" t="s">
        <v>42</v>
      </c>
      <c r="AG26" s="80">
        <f>AG24</f>
        <v>2.3333333333333331E-2</v>
      </c>
      <c r="AH26" s="80">
        <f t="shared" ref="AH26:AP26" si="47">AG26+AH24</f>
        <v>4.5277777777777778E-2</v>
      </c>
      <c r="AI26" s="80">
        <f>AH26+AI24</f>
        <v>6.6064814814814812E-2</v>
      </c>
      <c r="AJ26" s="80">
        <f t="shared" si="47"/>
        <v>8.588734567901235E-2</v>
      </c>
      <c r="AK26" s="80">
        <f t="shared" si="47"/>
        <v>0.10490612139917696</v>
      </c>
      <c r="AL26" s="80">
        <f>AK26+AL24</f>
        <v>0.1232551011659808</v>
      </c>
      <c r="AM26" s="80">
        <f t="shared" si="47"/>
        <v>0.14104591763831734</v>
      </c>
      <c r="AN26" s="80">
        <f t="shared" si="47"/>
        <v>0.15837159803193113</v>
      </c>
      <c r="AO26" s="80">
        <f t="shared" si="47"/>
        <v>0.17530966502660927</v>
      </c>
      <c r="AP26" s="80">
        <f t="shared" si="47"/>
        <v>0.19192472085550774</v>
      </c>
      <c r="AR26" s="173"/>
      <c r="AS26" s="176"/>
      <c r="AT26" s="19" t="s">
        <v>42</v>
      </c>
      <c r="AU26" s="80">
        <f>AU24</f>
        <v>2.3333333333333331E-2</v>
      </c>
      <c r="AV26" s="80">
        <f t="shared" ref="AV26:BD26" si="48">AU26+AV24</f>
        <v>4.5277777777777778E-2</v>
      </c>
      <c r="AW26" s="80">
        <f>AV26+AW24</f>
        <v>6.6064814814814812E-2</v>
      </c>
      <c r="AX26" s="80">
        <f t="shared" si="48"/>
        <v>8.588734567901235E-2</v>
      </c>
      <c r="AY26" s="80">
        <f t="shared" si="48"/>
        <v>0.10490612139917696</v>
      </c>
      <c r="AZ26" s="80">
        <f>AY26+AZ24</f>
        <v>0.1232551011659808</v>
      </c>
      <c r="BA26" s="80">
        <f t="shared" si="48"/>
        <v>0.14104591763831734</v>
      </c>
      <c r="BB26" s="80">
        <f t="shared" si="48"/>
        <v>0.15837159803193113</v>
      </c>
      <c r="BC26" s="80">
        <f t="shared" si="48"/>
        <v>0.17530966502660927</v>
      </c>
      <c r="BD26" s="80">
        <f t="shared" si="48"/>
        <v>0.19192472085550774</v>
      </c>
      <c r="BF26" s="173"/>
      <c r="BG26" s="176"/>
      <c r="BH26" s="19" t="s">
        <v>42</v>
      </c>
      <c r="BI26" s="80">
        <f>BI24</f>
        <v>2.3333333333333331E-2</v>
      </c>
      <c r="BJ26" s="80">
        <f t="shared" ref="BJ26:BR26" si="49">BI26+BJ24</f>
        <v>4.5277777777777778E-2</v>
      </c>
      <c r="BK26" s="80">
        <f>BJ26+BK24</f>
        <v>6.6064814814814812E-2</v>
      </c>
      <c r="BL26" s="80">
        <f t="shared" si="49"/>
        <v>8.588734567901235E-2</v>
      </c>
      <c r="BM26" s="80">
        <f t="shared" si="49"/>
        <v>0.10490612139917696</v>
      </c>
      <c r="BN26" s="80">
        <f>BM26+BN24</f>
        <v>0.1232551011659808</v>
      </c>
      <c r="BO26" s="80">
        <f t="shared" si="49"/>
        <v>0.14104591763831734</v>
      </c>
      <c r="BP26" s="80">
        <f t="shared" si="49"/>
        <v>0.15837159803193113</v>
      </c>
      <c r="BQ26" s="80">
        <f t="shared" si="49"/>
        <v>0.17530966502660927</v>
      </c>
      <c r="BR26" s="80">
        <f t="shared" si="49"/>
        <v>0.19192472085550774</v>
      </c>
    </row>
    <row r="27" spans="1:71" ht="14.25" x14ac:dyDescent="0.45">
      <c r="B27" s="173"/>
      <c r="C27" s="176"/>
      <c r="D27" s="19" t="s">
        <v>83</v>
      </c>
      <c r="E27" s="80">
        <f t="shared" ref="E27:N27" si="50">((1+$E$10)*$E$5)+$E$5</f>
        <v>2.5000000000000001E-2</v>
      </c>
      <c r="F27" s="80">
        <f t="shared" si="50"/>
        <v>2.5000000000000001E-2</v>
      </c>
      <c r="G27" s="80">
        <f t="shared" si="50"/>
        <v>2.5000000000000001E-2</v>
      </c>
      <c r="H27" s="80">
        <f t="shared" si="50"/>
        <v>2.5000000000000001E-2</v>
      </c>
      <c r="I27" s="80">
        <f t="shared" si="50"/>
        <v>2.5000000000000001E-2</v>
      </c>
      <c r="J27" s="80">
        <f t="shared" si="50"/>
        <v>2.5000000000000001E-2</v>
      </c>
      <c r="K27" s="80">
        <f t="shared" si="50"/>
        <v>2.5000000000000001E-2</v>
      </c>
      <c r="L27" s="80">
        <f t="shared" si="50"/>
        <v>2.5000000000000001E-2</v>
      </c>
      <c r="M27" s="80">
        <f t="shared" si="50"/>
        <v>2.5000000000000001E-2</v>
      </c>
      <c r="N27" s="80">
        <f t="shared" si="50"/>
        <v>2.5000000000000001E-2</v>
      </c>
      <c r="P27" s="173"/>
      <c r="Q27" s="176"/>
      <c r="R27" s="19" t="s">
        <v>83</v>
      </c>
      <c r="S27" s="80">
        <f t="shared" ref="S27:AB27" si="51">((1+$E$10)*$E$5)+$E$5</f>
        <v>2.5000000000000001E-2</v>
      </c>
      <c r="T27" s="80">
        <f t="shared" si="51"/>
        <v>2.5000000000000001E-2</v>
      </c>
      <c r="U27" s="80">
        <f t="shared" si="51"/>
        <v>2.5000000000000001E-2</v>
      </c>
      <c r="V27" s="80">
        <f t="shared" si="51"/>
        <v>2.5000000000000001E-2</v>
      </c>
      <c r="W27" s="80">
        <f t="shared" si="51"/>
        <v>2.5000000000000001E-2</v>
      </c>
      <c r="X27" s="80">
        <f t="shared" si="51"/>
        <v>2.5000000000000001E-2</v>
      </c>
      <c r="Y27" s="80">
        <f t="shared" si="51"/>
        <v>2.5000000000000001E-2</v>
      </c>
      <c r="Z27" s="80">
        <f t="shared" si="51"/>
        <v>2.5000000000000001E-2</v>
      </c>
      <c r="AA27" s="80">
        <f t="shared" si="51"/>
        <v>2.5000000000000001E-2</v>
      </c>
      <c r="AB27" s="80">
        <f t="shared" si="51"/>
        <v>2.5000000000000001E-2</v>
      </c>
      <c r="AD27" s="173"/>
      <c r="AE27" s="176"/>
      <c r="AF27" s="19" t="s">
        <v>83</v>
      </c>
      <c r="AG27" s="80">
        <f t="shared" ref="AG27:AP27" si="52">((1+$E$10)*$E$5)+$E$5</f>
        <v>2.5000000000000001E-2</v>
      </c>
      <c r="AH27" s="80">
        <f t="shared" si="52"/>
        <v>2.5000000000000001E-2</v>
      </c>
      <c r="AI27" s="80">
        <f t="shared" si="52"/>
        <v>2.5000000000000001E-2</v>
      </c>
      <c r="AJ27" s="80">
        <f t="shared" si="52"/>
        <v>2.5000000000000001E-2</v>
      </c>
      <c r="AK27" s="80">
        <f t="shared" si="52"/>
        <v>2.5000000000000001E-2</v>
      </c>
      <c r="AL27" s="80">
        <f t="shared" si="52"/>
        <v>2.5000000000000001E-2</v>
      </c>
      <c r="AM27" s="80">
        <f t="shared" si="52"/>
        <v>2.5000000000000001E-2</v>
      </c>
      <c r="AN27" s="80">
        <f t="shared" si="52"/>
        <v>2.5000000000000001E-2</v>
      </c>
      <c r="AO27" s="80">
        <f t="shared" si="52"/>
        <v>2.5000000000000001E-2</v>
      </c>
      <c r="AP27" s="80">
        <f t="shared" si="52"/>
        <v>2.5000000000000001E-2</v>
      </c>
      <c r="AR27" s="173"/>
      <c r="AS27" s="176"/>
      <c r="AT27" s="19" t="s">
        <v>83</v>
      </c>
      <c r="AU27" s="80">
        <f t="shared" ref="AU27:BD27" si="53">((1+$E$10)*$E$5)+$E$5</f>
        <v>2.5000000000000001E-2</v>
      </c>
      <c r="AV27" s="80">
        <f t="shared" si="53"/>
        <v>2.5000000000000001E-2</v>
      </c>
      <c r="AW27" s="80">
        <f t="shared" si="53"/>
        <v>2.5000000000000001E-2</v>
      </c>
      <c r="AX27" s="80">
        <f t="shared" si="53"/>
        <v>2.5000000000000001E-2</v>
      </c>
      <c r="AY27" s="80">
        <f t="shared" si="53"/>
        <v>2.5000000000000001E-2</v>
      </c>
      <c r="AZ27" s="80">
        <f t="shared" si="53"/>
        <v>2.5000000000000001E-2</v>
      </c>
      <c r="BA27" s="80">
        <f t="shared" si="53"/>
        <v>2.5000000000000001E-2</v>
      </c>
      <c r="BB27" s="80">
        <f t="shared" si="53"/>
        <v>2.5000000000000001E-2</v>
      </c>
      <c r="BC27" s="80">
        <f t="shared" si="53"/>
        <v>2.5000000000000001E-2</v>
      </c>
      <c r="BD27" s="80">
        <f t="shared" si="53"/>
        <v>2.5000000000000001E-2</v>
      </c>
      <c r="BF27" s="173"/>
      <c r="BG27" s="176"/>
      <c r="BH27" s="19" t="s">
        <v>83</v>
      </c>
      <c r="BI27" s="80">
        <f t="shared" ref="BI27:BR27" si="54">((1+$E$10)*$E$5)+$E$5</f>
        <v>2.5000000000000001E-2</v>
      </c>
      <c r="BJ27" s="80">
        <f t="shared" si="54"/>
        <v>2.5000000000000001E-2</v>
      </c>
      <c r="BK27" s="80">
        <f t="shared" si="54"/>
        <v>2.5000000000000001E-2</v>
      </c>
      <c r="BL27" s="80">
        <f t="shared" si="54"/>
        <v>2.5000000000000001E-2</v>
      </c>
      <c r="BM27" s="80">
        <f t="shared" si="54"/>
        <v>2.5000000000000001E-2</v>
      </c>
      <c r="BN27" s="80">
        <f t="shared" si="54"/>
        <v>2.5000000000000001E-2</v>
      </c>
      <c r="BO27" s="80">
        <f t="shared" si="54"/>
        <v>2.5000000000000001E-2</v>
      </c>
      <c r="BP27" s="80">
        <f t="shared" si="54"/>
        <v>2.5000000000000001E-2</v>
      </c>
      <c r="BQ27" s="80">
        <f t="shared" si="54"/>
        <v>2.5000000000000001E-2</v>
      </c>
      <c r="BR27" s="80">
        <f t="shared" si="54"/>
        <v>2.5000000000000001E-2</v>
      </c>
      <c r="BS27" s="11"/>
    </row>
    <row r="28" spans="1:71" ht="14.25" x14ac:dyDescent="0.45">
      <c r="B28" s="174"/>
      <c r="C28" s="177"/>
      <c r="D28" s="19" t="s">
        <v>84</v>
      </c>
      <c r="E28" s="80">
        <f>E27</f>
        <v>2.5000000000000001E-2</v>
      </c>
      <c r="F28" s="80">
        <f>E28+F27</f>
        <v>0.05</v>
      </c>
      <c r="G28" s="80">
        <f>F28+G27</f>
        <v>7.5000000000000011E-2</v>
      </c>
      <c r="H28" s="80">
        <f t="shared" ref="H28:N28" si="55">G28+H27</f>
        <v>0.1</v>
      </c>
      <c r="I28" s="80">
        <f t="shared" si="55"/>
        <v>0.125</v>
      </c>
      <c r="J28" s="80">
        <f>I28+J27</f>
        <v>0.15</v>
      </c>
      <c r="K28" s="80">
        <f t="shared" si="55"/>
        <v>0.17499999999999999</v>
      </c>
      <c r="L28" s="80">
        <f t="shared" si="55"/>
        <v>0.19999999999999998</v>
      </c>
      <c r="M28" s="80">
        <f t="shared" si="55"/>
        <v>0.22499999999999998</v>
      </c>
      <c r="N28" s="80">
        <f t="shared" si="55"/>
        <v>0.24999999999999997</v>
      </c>
      <c r="P28" s="174"/>
      <c r="Q28" s="177"/>
      <c r="R28" s="19" t="s">
        <v>84</v>
      </c>
      <c r="S28" s="80">
        <f>S27</f>
        <v>2.5000000000000001E-2</v>
      </c>
      <c r="T28" s="80">
        <f>S28+T27</f>
        <v>0.05</v>
      </c>
      <c r="U28" s="80">
        <f>T28+U27</f>
        <v>7.5000000000000011E-2</v>
      </c>
      <c r="V28" s="80">
        <f t="shared" ref="V28:AB28" si="56">U28+V27</f>
        <v>0.1</v>
      </c>
      <c r="W28" s="80">
        <f t="shared" si="56"/>
        <v>0.125</v>
      </c>
      <c r="X28" s="80">
        <f>W28+X27</f>
        <v>0.15</v>
      </c>
      <c r="Y28" s="80">
        <f t="shared" si="56"/>
        <v>0.17499999999999999</v>
      </c>
      <c r="Z28" s="80">
        <f t="shared" si="56"/>
        <v>0.19999999999999998</v>
      </c>
      <c r="AA28" s="80">
        <f t="shared" si="56"/>
        <v>0.22499999999999998</v>
      </c>
      <c r="AB28" s="80">
        <f t="shared" si="56"/>
        <v>0.24999999999999997</v>
      </c>
      <c r="AD28" s="174"/>
      <c r="AE28" s="177"/>
      <c r="AF28" s="19" t="s">
        <v>84</v>
      </c>
      <c r="AG28" s="80">
        <f>AG27</f>
        <v>2.5000000000000001E-2</v>
      </c>
      <c r="AH28" s="80">
        <f>AG28+AH27</f>
        <v>0.05</v>
      </c>
      <c r="AI28" s="80">
        <f>AH28+AI27</f>
        <v>7.5000000000000011E-2</v>
      </c>
      <c r="AJ28" s="80">
        <f t="shared" ref="AJ28:AP28" si="57">AI28+AJ27</f>
        <v>0.1</v>
      </c>
      <c r="AK28" s="80">
        <f t="shared" si="57"/>
        <v>0.125</v>
      </c>
      <c r="AL28" s="80">
        <f>AK28+AL27</f>
        <v>0.15</v>
      </c>
      <c r="AM28" s="80">
        <f t="shared" si="57"/>
        <v>0.17499999999999999</v>
      </c>
      <c r="AN28" s="80">
        <f t="shared" si="57"/>
        <v>0.19999999999999998</v>
      </c>
      <c r="AO28" s="80">
        <f t="shared" si="57"/>
        <v>0.22499999999999998</v>
      </c>
      <c r="AP28" s="80">
        <f t="shared" si="57"/>
        <v>0.24999999999999997</v>
      </c>
      <c r="AR28" s="174"/>
      <c r="AS28" s="177"/>
      <c r="AT28" s="19" t="s">
        <v>84</v>
      </c>
      <c r="AU28" s="80">
        <f>AU27</f>
        <v>2.5000000000000001E-2</v>
      </c>
      <c r="AV28" s="80">
        <f>AU28+AV27</f>
        <v>0.05</v>
      </c>
      <c r="AW28" s="80">
        <f>AV28+AW27</f>
        <v>7.5000000000000011E-2</v>
      </c>
      <c r="AX28" s="80">
        <f t="shared" ref="AX28:BD28" si="58">AW28+AX27</f>
        <v>0.1</v>
      </c>
      <c r="AY28" s="80">
        <f t="shared" si="58"/>
        <v>0.125</v>
      </c>
      <c r="AZ28" s="80">
        <f>AY28+AZ27</f>
        <v>0.15</v>
      </c>
      <c r="BA28" s="80">
        <f t="shared" si="58"/>
        <v>0.17499999999999999</v>
      </c>
      <c r="BB28" s="80">
        <f t="shared" si="58"/>
        <v>0.19999999999999998</v>
      </c>
      <c r="BC28" s="80">
        <f t="shared" si="58"/>
        <v>0.22499999999999998</v>
      </c>
      <c r="BD28" s="80">
        <f t="shared" si="58"/>
        <v>0.24999999999999997</v>
      </c>
      <c r="BF28" s="174"/>
      <c r="BG28" s="177"/>
      <c r="BH28" s="19" t="s">
        <v>84</v>
      </c>
      <c r="BI28" s="80">
        <f>BI27</f>
        <v>2.5000000000000001E-2</v>
      </c>
      <c r="BJ28" s="80">
        <f>BI28+BJ27</f>
        <v>0.05</v>
      </c>
      <c r="BK28" s="80">
        <f>BJ28+BK27</f>
        <v>7.5000000000000011E-2</v>
      </c>
      <c r="BL28" s="80">
        <f t="shared" ref="BL28:BR28" si="59">BK28+BL27</f>
        <v>0.1</v>
      </c>
      <c r="BM28" s="80">
        <f t="shared" si="59"/>
        <v>0.125</v>
      </c>
      <c r="BN28" s="80">
        <f>BM28+BN27</f>
        <v>0.15</v>
      </c>
      <c r="BO28" s="80">
        <f t="shared" si="59"/>
        <v>0.17499999999999999</v>
      </c>
      <c r="BP28" s="80">
        <f t="shared" si="59"/>
        <v>0.19999999999999998</v>
      </c>
      <c r="BQ28" s="80">
        <f t="shared" si="59"/>
        <v>0.22499999999999998</v>
      </c>
      <c r="BR28" s="80">
        <f t="shared" si="59"/>
        <v>0.24999999999999997</v>
      </c>
      <c r="BS28" s="11"/>
    </row>
    <row r="29" spans="1:71" ht="15" customHeight="1" x14ac:dyDescent="0.45">
      <c r="B29" s="3"/>
      <c r="C29" s="1"/>
      <c r="D29" s="43"/>
      <c r="E29" s="31"/>
      <c r="F29" s="31"/>
      <c r="G29" s="31"/>
      <c r="H29" s="31"/>
      <c r="I29" s="31"/>
      <c r="J29" s="31"/>
      <c r="K29" s="31"/>
      <c r="L29" s="31"/>
      <c r="M29" s="31"/>
      <c r="N29" s="31"/>
      <c r="P29" s="3"/>
      <c r="Q29" s="1"/>
      <c r="R29" s="43"/>
      <c r="S29" s="31"/>
      <c r="T29" s="31"/>
      <c r="U29" s="31"/>
      <c r="V29" s="31"/>
      <c r="W29" s="31"/>
      <c r="X29" s="31"/>
      <c r="Y29" s="31"/>
      <c r="Z29" s="31"/>
      <c r="AA29" s="31"/>
      <c r="AB29" s="31"/>
      <c r="AD29" s="3"/>
      <c r="AE29" s="1"/>
      <c r="AF29" s="43"/>
      <c r="AG29" s="31"/>
      <c r="AH29" s="31"/>
      <c r="AI29" s="31"/>
      <c r="AJ29" s="31"/>
      <c r="AK29" s="31"/>
      <c r="AL29" s="31"/>
      <c r="AM29" s="31"/>
      <c r="AN29" s="31"/>
      <c r="AO29" s="31"/>
      <c r="AP29" s="31"/>
      <c r="AR29" s="3"/>
      <c r="AS29" s="1"/>
      <c r="AT29" s="43"/>
      <c r="AU29" s="31"/>
      <c r="AV29" s="31"/>
      <c r="AW29" s="31"/>
      <c r="AX29" s="31"/>
      <c r="AY29" s="31"/>
      <c r="AZ29" s="31"/>
      <c r="BA29" s="31"/>
      <c r="BB29" s="31"/>
      <c r="BC29" s="31"/>
      <c r="BD29" s="31"/>
      <c r="BF29" s="3"/>
      <c r="BG29" s="1"/>
      <c r="BH29" s="43"/>
      <c r="BI29" s="31"/>
      <c r="BJ29" s="31"/>
      <c r="BK29" s="31"/>
      <c r="BL29" s="31"/>
      <c r="BM29" s="31"/>
      <c r="BN29" s="31"/>
      <c r="BO29" s="31"/>
      <c r="BP29" s="31"/>
      <c r="BQ29" s="31"/>
      <c r="BR29" s="31"/>
    </row>
    <row r="30" spans="1:71" ht="14.25" x14ac:dyDescent="0.45">
      <c r="A30" s="8"/>
      <c r="B30" s="178" t="s">
        <v>146</v>
      </c>
      <c r="C30" s="180" t="s">
        <v>21</v>
      </c>
      <c r="D30" s="182" t="str">
        <f>"10 BTC / "&amp;TEXT($E$4*10, "$###0.00,,")&amp;"M USD"</f>
        <v>10 BTC / $1.00M USD</v>
      </c>
      <c r="E30" s="163" t="s">
        <v>3</v>
      </c>
      <c r="F30" s="163" t="s">
        <v>4</v>
      </c>
      <c r="G30" s="163" t="s">
        <v>5</v>
      </c>
      <c r="H30" s="163" t="s">
        <v>6</v>
      </c>
      <c r="I30" s="163" t="s">
        <v>7</v>
      </c>
      <c r="J30" s="163" t="s">
        <v>8</v>
      </c>
      <c r="K30" s="163" t="s">
        <v>9</v>
      </c>
      <c r="L30" s="163" t="s">
        <v>10</v>
      </c>
      <c r="M30" s="163" t="s">
        <v>11</v>
      </c>
      <c r="N30" s="163" t="s">
        <v>12</v>
      </c>
      <c r="O30" s="8"/>
      <c r="P30" s="178" t="s">
        <v>146</v>
      </c>
      <c r="Q30" s="180" t="s">
        <v>21</v>
      </c>
      <c r="R30" s="182" t="str">
        <f>"10 BTC / "&amp;TEXT($E$4*10, "$###0.00,,")&amp;"M USD"</f>
        <v>10 BTC / $1.00M USD</v>
      </c>
      <c r="S30" s="163" t="s">
        <v>3</v>
      </c>
      <c r="T30" s="163" t="s">
        <v>4</v>
      </c>
      <c r="U30" s="163" t="s">
        <v>5</v>
      </c>
      <c r="V30" s="163" t="s">
        <v>6</v>
      </c>
      <c r="W30" s="163" t="s">
        <v>7</v>
      </c>
      <c r="X30" s="163" t="s">
        <v>8</v>
      </c>
      <c r="Y30" s="163" t="s">
        <v>9</v>
      </c>
      <c r="Z30" s="163" t="s">
        <v>10</v>
      </c>
      <c r="AA30" s="163" t="s">
        <v>11</v>
      </c>
      <c r="AB30" s="163" t="s">
        <v>12</v>
      </c>
      <c r="AC30" s="8"/>
      <c r="AD30" s="178" t="s">
        <v>146</v>
      </c>
      <c r="AE30" s="180" t="s">
        <v>21</v>
      </c>
      <c r="AF30" s="182" t="str">
        <f>"10 BTC / "&amp;TEXT($E$4*10, "$###0.00,,")&amp;"M USD"</f>
        <v>10 BTC / $1.00M USD</v>
      </c>
      <c r="AG30" s="163" t="s">
        <v>3</v>
      </c>
      <c r="AH30" s="163" t="s">
        <v>4</v>
      </c>
      <c r="AI30" s="163" t="s">
        <v>5</v>
      </c>
      <c r="AJ30" s="163" t="s">
        <v>6</v>
      </c>
      <c r="AK30" s="163" t="s">
        <v>7</v>
      </c>
      <c r="AL30" s="163" t="s">
        <v>8</v>
      </c>
      <c r="AM30" s="163" t="s">
        <v>9</v>
      </c>
      <c r="AN30" s="163" t="s">
        <v>10</v>
      </c>
      <c r="AO30" s="163" t="s">
        <v>11</v>
      </c>
      <c r="AP30" s="163" t="s">
        <v>12</v>
      </c>
      <c r="AQ30" s="8"/>
      <c r="AR30" s="178" t="s">
        <v>146</v>
      </c>
      <c r="AS30" s="180" t="s">
        <v>21</v>
      </c>
      <c r="AT30" s="182" t="str">
        <f>"10 BTC / "&amp;TEXT($E$4*10, "$###0.00,,")&amp;"M USD"</f>
        <v>10 BTC / $1.00M USD</v>
      </c>
      <c r="AU30" s="163" t="s">
        <v>3</v>
      </c>
      <c r="AV30" s="163" t="s">
        <v>4</v>
      </c>
      <c r="AW30" s="163" t="s">
        <v>5</v>
      </c>
      <c r="AX30" s="163" t="s">
        <v>6</v>
      </c>
      <c r="AY30" s="163" t="s">
        <v>7</v>
      </c>
      <c r="AZ30" s="163" t="s">
        <v>8</v>
      </c>
      <c r="BA30" s="163" t="s">
        <v>9</v>
      </c>
      <c r="BB30" s="163" t="s">
        <v>10</v>
      </c>
      <c r="BC30" s="163" t="s">
        <v>11</v>
      </c>
      <c r="BD30" s="163" t="s">
        <v>12</v>
      </c>
      <c r="BE30" s="8"/>
      <c r="BF30" s="178" t="s">
        <v>146</v>
      </c>
      <c r="BG30" s="180" t="s">
        <v>21</v>
      </c>
      <c r="BH30" s="182" t="str">
        <f>"10 BTC / "&amp;TEXT($E$4*10, "$###0.00,,")&amp;"M USD"</f>
        <v>10 BTC / $1.00M USD</v>
      </c>
      <c r="BI30" s="163" t="s">
        <v>3</v>
      </c>
      <c r="BJ30" s="163" t="s">
        <v>4</v>
      </c>
      <c r="BK30" s="163" t="s">
        <v>5</v>
      </c>
      <c r="BL30" s="163" t="s">
        <v>6</v>
      </c>
      <c r="BM30" s="163" t="s">
        <v>7</v>
      </c>
      <c r="BN30" s="163" t="s">
        <v>8</v>
      </c>
      <c r="BO30" s="163" t="s">
        <v>9</v>
      </c>
      <c r="BP30" s="163" t="s">
        <v>10</v>
      </c>
      <c r="BQ30" s="163" t="s">
        <v>11</v>
      </c>
      <c r="BR30" s="163" t="s">
        <v>12</v>
      </c>
      <c r="BS30" s="8"/>
    </row>
    <row r="31" spans="1:71" ht="14.25" x14ac:dyDescent="0.45">
      <c r="B31" s="179"/>
      <c r="C31" s="181"/>
      <c r="D31" s="183"/>
      <c r="E31" s="164"/>
      <c r="F31" s="164"/>
      <c r="G31" s="164"/>
      <c r="H31" s="164"/>
      <c r="I31" s="164"/>
      <c r="J31" s="164"/>
      <c r="K31" s="164"/>
      <c r="L31" s="164"/>
      <c r="M31" s="164"/>
      <c r="N31" s="164"/>
      <c r="P31" s="179"/>
      <c r="Q31" s="181"/>
      <c r="R31" s="183"/>
      <c r="S31" s="164"/>
      <c r="T31" s="164"/>
      <c r="U31" s="164"/>
      <c r="V31" s="164"/>
      <c r="W31" s="164"/>
      <c r="X31" s="164"/>
      <c r="Y31" s="164"/>
      <c r="Z31" s="164"/>
      <c r="AA31" s="164"/>
      <c r="AB31" s="164"/>
      <c r="AD31" s="179"/>
      <c r="AE31" s="181"/>
      <c r="AF31" s="183"/>
      <c r="AG31" s="164"/>
      <c r="AH31" s="164"/>
      <c r="AI31" s="164"/>
      <c r="AJ31" s="164"/>
      <c r="AK31" s="164"/>
      <c r="AL31" s="164"/>
      <c r="AM31" s="164"/>
      <c r="AN31" s="164"/>
      <c r="AO31" s="164"/>
      <c r="AP31" s="164"/>
      <c r="AR31" s="179"/>
      <c r="AS31" s="181"/>
      <c r="AT31" s="183"/>
      <c r="AU31" s="164"/>
      <c r="AV31" s="164"/>
      <c r="AW31" s="164"/>
      <c r="AX31" s="164"/>
      <c r="AY31" s="164"/>
      <c r="AZ31" s="164"/>
      <c r="BA31" s="164"/>
      <c r="BB31" s="164"/>
      <c r="BC31" s="164"/>
      <c r="BD31" s="164"/>
      <c r="BF31" s="179"/>
      <c r="BG31" s="181"/>
      <c r="BH31" s="183"/>
      <c r="BI31" s="164"/>
      <c r="BJ31" s="164"/>
      <c r="BK31" s="164"/>
      <c r="BL31" s="164"/>
      <c r="BM31" s="164"/>
      <c r="BN31" s="164"/>
      <c r="BO31" s="164"/>
      <c r="BP31" s="164"/>
      <c r="BQ31" s="164"/>
      <c r="BR31" s="164"/>
    </row>
    <row r="32" spans="1:71" ht="14.25" x14ac:dyDescent="0.45">
      <c r="B32" s="172" t="s">
        <v>57</v>
      </c>
      <c r="C32" s="186" t="s">
        <v>32</v>
      </c>
      <c r="D32" s="15" t="s">
        <v>61</v>
      </c>
      <c r="E32" s="16">
        <f t="shared" ref="E32:N32" si="60">E37*$E$4/E$14</f>
        <v>0.125</v>
      </c>
      <c r="F32" s="16">
        <f t="shared" si="60"/>
        <v>0.10416666666666667</v>
      </c>
      <c r="G32" s="16">
        <f t="shared" si="60"/>
        <v>8.6805555555555552E-2</v>
      </c>
      <c r="H32" s="16">
        <f t="shared" si="60"/>
        <v>7.2337962962962965E-2</v>
      </c>
      <c r="I32" s="16">
        <f t="shared" si="60"/>
        <v>6.0281635802469133E-2</v>
      </c>
      <c r="J32" s="16">
        <f t="shared" si="60"/>
        <v>5.0234696502057606E-2</v>
      </c>
      <c r="K32" s="16">
        <f t="shared" si="60"/>
        <v>4.1862247085048009E-2</v>
      </c>
      <c r="L32" s="16">
        <f t="shared" si="60"/>
        <v>3.4885205904206677E-2</v>
      </c>
      <c r="M32" s="16">
        <f t="shared" si="60"/>
        <v>2.9071004920172231E-2</v>
      </c>
      <c r="N32" s="16">
        <f t="shared" si="60"/>
        <v>2.4225837433476859E-2</v>
      </c>
      <c r="P32" s="172" t="s">
        <v>57</v>
      </c>
      <c r="Q32" s="186" t="s">
        <v>32</v>
      </c>
      <c r="R32" s="15" t="s">
        <v>61</v>
      </c>
      <c r="S32" s="16">
        <f t="shared" ref="S32:AB32" si="61">S37*$E$4/S$14</f>
        <v>0.10416666666666667</v>
      </c>
      <c r="T32" s="16">
        <f t="shared" si="61"/>
        <v>8.6805555555555552E-2</v>
      </c>
      <c r="U32" s="16">
        <f t="shared" si="61"/>
        <v>7.2337962962962965E-2</v>
      </c>
      <c r="V32" s="16">
        <f t="shared" si="61"/>
        <v>6.0281635802469133E-2</v>
      </c>
      <c r="W32" s="16">
        <f t="shared" si="61"/>
        <v>5.0234696502057613E-2</v>
      </c>
      <c r="X32" s="16">
        <f t="shared" si="61"/>
        <v>4.1862247085048009E-2</v>
      </c>
      <c r="Y32" s="16">
        <f t="shared" si="61"/>
        <v>3.4885205904206677E-2</v>
      </c>
      <c r="Z32" s="16">
        <f t="shared" si="61"/>
        <v>2.9071004920172231E-2</v>
      </c>
      <c r="AA32" s="16">
        <f t="shared" si="61"/>
        <v>2.4225837433476859E-2</v>
      </c>
      <c r="AB32" s="16">
        <f t="shared" si="61"/>
        <v>2.0188197861230717E-2</v>
      </c>
      <c r="AD32" s="172" t="s">
        <v>57</v>
      </c>
      <c r="AE32" s="186" t="s">
        <v>32</v>
      </c>
      <c r="AF32" s="15" t="s">
        <v>61</v>
      </c>
      <c r="AG32" s="16">
        <f t="shared" ref="AG32:AP32" si="62">AG37*$E$4/AG$14</f>
        <v>8.3333333333333329E-2</v>
      </c>
      <c r="AH32" s="16">
        <f t="shared" si="62"/>
        <v>6.9444444444444448E-2</v>
      </c>
      <c r="AI32" s="16">
        <f t="shared" si="62"/>
        <v>5.7870370370370371E-2</v>
      </c>
      <c r="AJ32" s="16">
        <f t="shared" si="62"/>
        <v>4.8225308641975308E-2</v>
      </c>
      <c r="AK32" s="16">
        <f t="shared" si="62"/>
        <v>4.0187757201646093E-2</v>
      </c>
      <c r="AL32" s="16">
        <f t="shared" si="62"/>
        <v>3.3489797668038404E-2</v>
      </c>
      <c r="AM32" s="16">
        <f t="shared" si="62"/>
        <v>2.7908164723365339E-2</v>
      </c>
      <c r="AN32" s="16">
        <f t="shared" si="62"/>
        <v>2.3256803936137785E-2</v>
      </c>
      <c r="AO32" s="16">
        <f t="shared" si="62"/>
        <v>1.9380669946781486E-2</v>
      </c>
      <c r="AP32" s="16">
        <f t="shared" si="62"/>
        <v>1.6150558288984575E-2</v>
      </c>
      <c r="AR32" s="172" t="s">
        <v>57</v>
      </c>
      <c r="AS32" s="186" t="s">
        <v>32</v>
      </c>
      <c r="AT32" s="15" t="s">
        <v>61</v>
      </c>
      <c r="AU32" s="16">
        <f t="shared" ref="AU32:BD32" si="63">AU37*$E$4/AU$14</f>
        <v>6.2500000000000014E-2</v>
      </c>
      <c r="AV32" s="16">
        <f t="shared" si="63"/>
        <v>5.2083333333333343E-2</v>
      </c>
      <c r="AW32" s="16">
        <f t="shared" si="63"/>
        <v>4.3402777777777783E-2</v>
      </c>
      <c r="AX32" s="16">
        <f t="shared" si="63"/>
        <v>3.6168981481481483E-2</v>
      </c>
      <c r="AY32" s="16">
        <f t="shared" si="63"/>
        <v>3.014081790123457E-2</v>
      </c>
      <c r="AZ32" s="16">
        <f t="shared" si="63"/>
        <v>2.5117348251028807E-2</v>
      </c>
      <c r="BA32" s="16">
        <f t="shared" si="63"/>
        <v>2.0931123542524008E-2</v>
      </c>
      <c r="BB32" s="16">
        <f t="shared" si="63"/>
        <v>1.7442602952103339E-2</v>
      </c>
      <c r="BC32" s="16">
        <f t="shared" si="63"/>
        <v>1.4535502460086117E-2</v>
      </c>
      <c r="BD32" s="16">
        <f t="shared" si="63"/>
        <v>1.2112918716738431E-2</v>
      </c>
      <c r="BF32" s="172" t="s">
        <v>57</v>
      </c>
      <c r="BG32" s="186" t="s">
        <v>32</v>
      </c>
      <c r="BH32" s="15" t="s">
        <v>61</v>
      </c>
      <c r="BI32" s="16">
        <f t="shared" ref="BI32:BR32" si="64">BI37*$E$4/BI$14</f>
        <v>4.1666666666666671E-2</v>
      </c>
      <c r="BJ32" s="16">
        <f t="shared" si="64"/>
        <v>3.4722222222222231E-2</v>
      </c>
      <c r="BK32" s="16">
        <f t="shared" si="64"/>
        <v>2.8935185185185189E-2</v>
      </c>
      <c r="BL32" s="16">
        <f t="shared" si="64"/>
        <v>2.4112654320987657E-2</v>
      </c>
      <c r="BM32" s="16">
        <f t="shared" si="64"/>
        <v>2.009387860082305E-2</v>
      </c>
      <c r="BN32" s="16">
        <f t="shared" si="64"/>
        <v>1.6744898834019206E-2</v>
      </c>
      <c r="BO32" s="16">
        <f t="shared" si="64"/>
        <v>1.3954082361682673E-2</v>
      </c>
      <c r="BP32" s="16">
        <f t="shared" si="64"/>
        <v>1.1628401968068894E-2</v>
      </c>
      <c r="BQ32" s="16">
        <f t="shared" si="64"/>
        <v>9.6903349733907448E-3</v>
      </c>
      <c r="BR32" s="16">
        <f t="shared" si="64"/>
        <v>8.0752791444922874E-3</v>
      </c>
    </row>
    <row r="33" spans="2:70" ht="14.25" x14ac:dyDescent="0.45">
      <c r="B33" s="173"/>
      <c r="C33" s="186"/>
      <c r="D33" s="15" t="s">
        <v>62</v>
      </c>
      <c r="E33" s="16"/>
      <c r="F33" s="16"/>
      <c r="G33" s="16"/>
      <c r="H33" s="16"/>
      <c r="I33" s="82">
        <f>AVERAGE(E32:I32)</f>
        <v>8.9718364197530862E-2</v>
      </c>
      <c r="J33" s="16"/>
      <c r="K33" s="16"/>
      <c r="L33" s="16"/>
      <c r="M33" s="16"/>
      <c r="N33" s="17">
        <f>AVERAGE(E32:N32)</f>
        <v>6.2887081283261564E-2</v>
      </c>
      <c r="P33" s="173"/>
      <c r="Q33" s="186"/>
      <c r="R33" s="15" t="s">
        <v>62</v>
      </c>
      <c r="S33" s="16"/>
      <c r="T33" s="16"/>
      <c r="U33" s="16"/>
      <c r="V33" s="16"/>
      <c r="W33" s="82">
        <f>AVERAGE(S32:W32)</f>
        <v>7.4765303497942387E-2</v>
      </c>
      <c r="X33" s="16"/>
      <c r="Y33" s="16"/>
      <c r="Z33" s="16"/>
      <c r="AA33" s="16"/>
      <c r="AB33" s="17">
        <f>AVERAGE(S32:AB32)</f>
        <v>5.2405901069384642E-2</v>
      </c>
      <c r="AD33" s="173"/>
      <c r="AE33" s="186"/>
      <c r="AF33" s="15" t="s">
        <v>62</v>
      </c>
      <c r="AG33" s="16"/>
      <c r="AH33" s="16"/>
      <c r="AI33" s="16"/>
      <c r="AJ33" s="16"/>
      <c r="AK33" s="82">
        <f>AVERAGE(AG32:AK32)</f>
        <v>5.9812242798353912E-2</v>
      </c>
      <c r="AL33" s="16"/>
      <c r="AM33" s="16"/>
      <c r="AN33" s="16"/>
      <c r="AO33" s="16"/>
      <c r="AP33" s="17">
        <f>AVERAGE(AG32:AP32)</f>
        <v>4.1924720855507712E-2</v>
      </c>
      <c r="AR33" s="173"/>
      <c r="AS33" s="186"/>
      <c r="AT33" s="15" t="s">
        <v>62</v>
      </c>
      <c r="AU33" s="16"/>
      <c r="AV33" s="16"/>
      <c r="AW33" s="16"/>
      <c r="AX33" s="16"/>
      <c r="AY33" s="82">
        <f>AVERAGE(AU32:AY32)</f>
        <v>4.4859182098765438E-2</v>
      </c>
      <c r="AZ33" s="16"/>
      <c r="BA33" s="16"/>
      <c r="BB33" s="16"/>
      <c r="BC33" s="16"/>
      <c r="BD33" s="17">
        <f>AVERAGE(AU32:BD32)</f>
        <v>3.1443540641630782E-2</v>
      </c>
      <c r="BF33" s="173"/>
      <c r="BG33" s="186"/>
      <c r="BH33" s="15" t="s">
        <v>62</v>
      </c>
      <c r="BI33" s="16"/>
      <c r="BJ33" s="16"/>
      <c r="BK33" s="16"/>
      <c r="BL33" s="16"/>
      <c r="BM33" s="82">
        <f>AVERAGE(BI32:BM32)</f>
        <v>2.9906121399176956E-2</v>
      </c>
      <c r="BN33" s="16"/>
      <c r="BO33" s="16"/>
      <c r="BP33" s="16"/>
      <c r="BQ33" s="16"/>
      <c r="BR33" s="17">
        <f>AVERAGE(BI32:BR32)</f>
        <v>2.0962360427753856E-2</v>
      </c>
    </row>
    <row r="34" spans="2:70" ht="14.25" x14ac:dyDescent="0.45">
      <c r="B34" s="173"/>
      <c r="C34" s="186"/>
      <c r="D34" s="15" t="s">
        <v>42</v>
      </c>
      <c r="E34" s="16">
        <f t="shared" ref="E34:N34" si="65">E$16*(E32/E$18)</f>
        <v>0.125</v>
      </c>
      <c r="F34" s="16">
        <f t="shared" si="65"/>
        <v>0.22916666666666666</v>
      </c>
      <c r="G34" s="16">
        <f>G$16*(G32/G$18)</f>
        <v>0.31597222222222232</v>
      </c>
      <c r="H34" s="16">
        <f>H$16*(H32/H$18)</f>
        <v>0.38831018518518501</v>
      </c>
      <c r="I34" s="16">
        <f>I$16*(I32/I$18)</f>
        <v>0.44859182098765443</v>
      </c>
      <c r="J34" s="16">
        <f t="shared" si="65"/>
        <v>0.49882651748971141</v>
      </c>
      <c r="K34" s="16">
        <f t="shared" si="65"/>
        <v>0.54068876457476023</v>
      </c>
      <c r="L34" s="16">
        <f t="shared" si="65"/>
        <v>0.57557397047896697</v>
      </c>
      <c r="M34" s="16">
        <f t="shared" si="65"/>
        <v>0.60464497539914008</v>
      </c>
      <c r="N34" s="16">
        <f t="shared" si="65"/>
        <v>0.62887081283261481</v>
      </c>
      <c r="P34" s="173"/>
      <c r="Q34" s="186"/>
      <c r="R34" s="15" t="s">
        <v>42</v>
      </c>
      <c r="S34" s="16">
        <f t="shared" ref="S34:AB34" si="66">S$16*(S32/S$18)</f>
        <v>0.10416666666666669</v>
      </c>
      <c r="T34" s="16">
        <f t="shared" si="66"/>
        <v>0.19097222222222218</v>
      </c>
      <c r="U34" s="16">
        <f>U$16*(U32/U$18)</f>
        <v>0.26331018518518529</v>
      </c>
      <c r="V34" s="16">
        <f>V$16*(V32/V$18)</f>
        <v>0.32359182098765416</v>
      </c>
      <c r="W34" s="16">
        <f>W$16*(W32/W$18)</f>
        <v>0.37382651748971207</v>
      </c>
      <c r="X34" s="16">
        <f t="shared" si="66"/>
        <v>0.41568876457475945</v>
      </c>
      <c r="Y34" s="16">
        <f t="shared" si="66"/>
        <v>0.45057397047896691</v>
      </c>
      <c r="Z34" s="16">
        <f t="shared" si="66"/>
        <v>0.47964497539913914</v>
      </c>
      <c r="AA34" s="16">
        <f t="shared" si="66"/>
        <v>0.5038708128326167</v>
      </c>
      <c r="AB34" s="16">
        <f t="shared" si="66"/>
        <v>0.52405901069384564</v>
      </c>
      <c r="AD34" s="173"/>
      <c r="AE34" s="186"/>
      <c r="AF34" s="15" t="s">
        <v>42</v>
      </c>
      <c r="AG34" s="16">
        <f t="shared" ref="AG34:AP34" si="67">AG$16*(AG32/AG$18)</f>
        <v>8.3333333333333329E-2</v>
      </c>
      <c r="AH34" s="16">
        <f t="shared" si="67"/>
        <v>0.15277777777777776</v>
      </c>
      <c r="AI34" s="16">
        <f>AI$16*(AI32/AI$18)</f>
        <v>0.21064814814814822</v>
      </c>
      <c r="AJ34" s="16">
        <f>AJ$16*(AJ32/AJ$18)</f>
        <v>0.25887345679012336</v>
      </c>
      <c r="AK34" s="16">
        <f>AK$16*(AK32/AK$18)</f>
        <v>0.29906121399176966</v>
      </c>
      <c r="AL34" s="16">
        <f t="shared" si="67"/>
        <v>0.3325510116598076</v>
      </c>
      <c r="AM34" s="16">
        <f t="shared" si="67"/>
        <v>0.36045917638317349</v>
      </c>
      <c r="AN34" s="16">
        <f t="shared" si="67"/>
        <v>0.38371598031931137</v>
      </c>
      <c r="AO34" s="16">
        <f t="shared" si="67"/>
        <v>0.40309665026609337</v>
      </c>
      <c r="AP34" s="16">
        <f t="shared" si="67"/>
        <v>0.41924720855507658</v>
      </c>
      <c r="AR34" s="173"/>
      <c r="AS34" s="186"/>
      <c r="AT34" s="15" t="s">
        <v>42</v>
      </c>
      <c r="AU34" s="16">
        <f t="shared" ref="AU34:BD34" si="68">AU$16*(AU32/AU$18)</f>
        <v>6.2500000000000014E-2</v>
      </c>
      <c r="AV34" s="16">
        <f t="shared" si="68"/>
        <v>0.11458333333333334</v>
      </c>
      <c r="AW34" s="16">
        <f>AW$16*(AW32/AW$18)</f>
        <v>0.15798611111111119</v>
      </c>
      <c r="AX34" s="16">
        <f>AX$16*(AX32/AX$18)</f>
        <v>0.1941550925925925</v>
      </c>
      <c r="AY34" s="16">
        <f>AY$16*(AY32/AY$18)</f>
        <v>0.22429591049382722</v>
      </c>
      <c r="AZ34" s="16">
        <f t="shared" si="68"/>
        <v>0.24941325874485573</v>
      </c>
      <c r="BA34" s="16">
        <f t="shared" si="68"/>
        <v>0.27034438228738017</v>
      </c>
      <c r="BB34" s="16">
        <f t="shared" si="68"/>
        <v>0.28778698523948348</v>
      </c>
      <c r="BC34" s="16">
        <f t="shared" si="68"/>
        <v>0.3023224876995701</v>
      </c>
      <c r="BD34" s="16">
        <f t="shared" si="68"/>
        <v>0.31443540641630741</v>
      </c>
      <c r="BF34" s="173"/>
      <c r="BG34" s="186"/>
      <c r="BH34" s="15" t="s">
        <v>42</v>
      </c>
      <c r="BI34" s="16">
        <f t="shared" ref="BI34:BR34" si="69">BI$16*(BI32/BI$18)</f>
        <v>4.1666666666666671E-2</v>
      </c>
      <c r="BJ34" s="16">
        <f t="shared" si="69"/>
        <v>7.6388888888888895E-2</v>
      </c>
      <c r="BK34" s="16">
        <f>BK$16*(BK32/BK$18)</f>
        <v>0.10532407407407411</v>
      </c>
      <c r="BL34" s="16">
        <f>BL$16*(BL32/BL$18)</f>
        <v>0.12943672839506168</v>
      </c>
      <c r="BM34" s="16">
        <f>BM$16*(BM32/BM$18)</f>
        <v>0.14953060699588483</v>
      </c>
      <c r="BN34" s="16">
        <f t="shared" si="69"/>
        <v>0.16627550582990383</v>
      </c>
      <c r="BO34" s="16">
        <f t="shared" si="69"/>
        <v>0.18022958819158677</v>
      </c>
      <c r="BP34" s="16">
        <f t="shared" si="69"/>
        <v>0.19185799015965568</v>
      </c>
      <c r="BQ34" s="16">
        <f t="shared" si="69"/>
        <v>0.20154832513304671</v>
      </c>
      <c r="BR34" s="16">
        <f t="shared" si="69"/>
        <v>0.20962360427753829</v>
      </c>
    </row>
    <row r="35" spans="2:70" ht="14.25" x14ac:dyDescent="0.45">
      <c r="B35" s="173"/>
      <c r="C35" s="185"/>
      <c r="D35" s="19" t="s">
        <v>45</v>
      </c>
      <c r="E35" s="20">
        <f t="shared" ref="E35:N35" si="70">10*E32</f>
        <v>1.25</v>
      </c>
      <c r="F35" s="20">
        <f t="shared" si="70"/>
        <v>1.0416666666666667</v>
      </c>
      <c r="G35" s="20">
        <f t="shared" si="70"/>
        <v>0.86805555555555558</v>
      </c>
      <c r="H35" s="20">
        <f t="shared" si="70"/>
        <v>0.72337962962962965</v>
      </c>
      <c r="I35" s="20">
        <f t="shared" si="70"/>
        <v>0.60281635802469136</v>
      </c>
      <c r="J35" s="20">
        <f t="shared" si="70"/>
        <v>0.50234696502057608</v>
      </c>
      <c r="K35" s="20">
        <f t="shared" si="70"/>
        <v>0.4186224708504801</v>
      </c>
      <c r="L35" s="20">
        <f t="shared" si="70"/>
        <v>0.34885205904206679</v>
      </c>
      <c r="M35" s="20">
        <f t="shared" si="70"/>
        <v>0.29071004920172233</v>
      </c>
      <c r="N35" s="20">
        <f t="shared" si="70"/>
        <v>0.2422583743347686</v>
      </c>
      <c r="P35" s="173"/>
      <c r="Q35" s="185"/>
      <c r="R35" s="19" t="s">
        <v>45</v>
      </c>
      <c r="S35" s="20">
        <f t="shared" ref="S35:AB35" si="71">10*S32</f>
        <v>1.0416666666666667</v>
      </c>
      <c r="T35" s="20">
        <f t="shared" si="71"/>
        <v>0.86805555555555558</v>
      </c>
      <c r="U35" s="20">
        <f t="shared" si="71"/>
        <v>0.72337962962962965</v>
      </c>
      <c r="V35" s="20">
        <f t="shared" si="71"/>
        <v>0.60281635802469136</v>
      </c>
      <c r="W35" s="20">
        <f t="shared" si="71"/>
        <v>0.50234696502057608</v>
      </c>
      <c r="X35" s="20">
        <f t="shared" si="71"/>
        <v>0.4186224708504801</v>
      </c>
      <c r="Y35" s="20">
        <f t="shared" si="71"/>
        <v>0.34885205904206679</v>
      </c>
      <c r="Z35" s="20">
        <f t="shared" si="71"/>
        <v>0.29071004920172233</v>
      </c>
      <c r="AA35" s="20">
        <f t="shared" si="71"/>
        <v>0.2422583743347686</v>
      </c>
      <c r="AB35" s="20">
        <f t="shared" si="71"/>
        <v>0.20188197861230717</v>
      </c>
      <c r="AD35" s="173"/>
      <c r="AE35" s="185"/>
      <c r="AF35" s="19" t="s">
        <v>45</v>
      </c>
      <c r="AG35" s="20">
        <f t="shared" ref="AG35:AP35" si="72">10*AG32</f>
        <v>0.83333333333333326</v>
      </c>
      <c r="AH35" s="20">
        <f t="shared" si="72"/>
        <v>0.69444444444444442</v>
      </c>
      <c r="AI35" s="20">
        <f t="shared" si="72"/>
        <v>0.57870370370370372</v>
      </c>
      <c r="AJ35" s="20">
        <f t="shared" si="72"/>
        <v>0.48225308641975306</v>
      </c>
      <c r="AK35" s="20">
        <f t="shared" si="72"/>
        <v>0.4018775720164609</v>
      </c>
      <c r="AL35" s="20">
        <f t="shared" si="72"/>
        <v>0.33489797668038401</v>
      </c>
      <c r="AM35" s="20">
        <f t="shared" si="72"/>
        <v>0.27908164723365336</v>
      </c>
      <c r="AN35" s="20">
        <f t="shared" si="72"/>
        <v>0.23256803936137785</v>
      </c>
      <c r="AO35" s="20">
        <f t="shared" si="72"/>
        <v>0.19380669946781487</v>
      </c>
      <c r="AP35" s="20">
        <f t="shared" si="72"/>
        <v>0.16150558288984573</v>
      </c>
      <c r="AR35" s="173"/>
      <c r="AS35" s="185"/>
      <c r="AT35" s="19" t="s">
        <v>45</v>
      </c>
      <c r="AU35" s="20">
        <f t="shared" ref="AU35:BD35" si="73">10*AU32</f>
        <v>0.62500000000000011</v>
      </c>
      <c r="AV35" s="20">
        <f t="shared" si="73"/>
        <v>0.52083333333333348</v>
      </c>
      <c r="AW35" s="20">
        <f t="shared" si="73"/>
        <v>0.43402777777777785</v>
      </c>
      <c r="AX35" s="20">
        <f t="shared" si="73"/>
        <v>0.36168981481481483</v>
      </c>
      <c r="AY35" s="20">
        <f t="shared" si="73"/>
        <v>0.30140817901234568</v>
      </c>
      <c r="AZ35" s="20">
        <f t="shared" si="73"/>
        <v>0.25117348251028804</v>
      </c>
      <c r="BA35" s="20">
        <f t="shared" si="73"/>
        <v>0.20931123542524008</v>
      </c>
      <c r="BB35" s="20">
        <f t="shared" si="73"/>
        <v>0.17442602952103339</v>
      </c>
      <c r="BC35" s="20">
        <f t="shared" si="73"/>
        <v>0.14535502460086117</v>
      </c>
      <c r="BD35" s="20">
        <f t="shared" si="73"/>
        <v>0.12112918716738431</v>
      </c>
      <c r="BF35" s="173"/>
      <c r="BG35" s="185"/>
      <c r="BH35" s="19" t="s">
        <v>45</v>
      </c>
      <c r="BI35" s="20">
        <f t="shared" ref="BI35:BR35" si="74">10*BI32</f>
        <v>0.41666666666666674</v>
      </c>
      <c r="BJ35" s="20">
        <f t="shared" si="74"/>
        <v>0.34722222222222232</v>
      </c>
      <c r="BK35" s="20">
        <f t="shared" si="74"/>
        <v>0.28935185185185186</v>
      </c>
      <c r="BL35" s="20">
        <f t="shared" si="74"/>
        <v>0.24112654320987659</v>
      </c>
      <c r="BM35" s="20">
        <f t="shared" si="74"/>
        <v>0.20093878600823051</v>
      </c>
      <c r="BN35" s="20">
        <f t="shared" si="74"/>
        <v>0.16744898834019206</v>
      </c>
      <c r="BO35" s="20">
        <f t="shared" si="74"/>
        <v>0.13954082361682674</v>
      </c>
      <c r="BP35" s="20">
        <f t="shared" si="74"/>
        <v>0.11628401968068894</v>
      </c>
      <c r="BQ35" s="20">
        <f t="shared" si="74"/>
        <v>9.6903349733907448E-2</v>
      </c>
      <c r="BR35" s="20">
        <f t="shared" si="74"/>
        <v>8.0752791444922867E-2</v>
      </c>
    </row>
    <row r="36" spans="2:70" ht="14.25" x14ac:dyDescent="0.45">
      <c r="B36" s="173"/>
      <c r="C36" s="185"/>
      <c r="D36" s="19" t="s">
        <v>46</v>
      </c>
      <c r="E36" s="20">
        <f>10*E34</f>
        <v>1.25</v>
      </c>
      <c r="F36" s="20">
        <f>10*F34</f>
        <v>2.2916666666666665</v>
      </c>
      <c r="G36" s="20">
        <f>10*G34</f>
        <v>3.1597222222222232</v>
      </c>
      <c r="H36" s="20">
        <f t="shared" ref="H36:N36" si="75">10*H34</f>
        <v>3.8831018518518503</v>
      </c>
      <c r="I36" s="20">
        <f t="shared" si="75"/>
        <v>4.4859182098765444</v>
      </c>
      <c r="J36" s="20">
        <f t="shared" si="75"/>
        <v>4.9882651748971139</v>
      </c>
      <c r="K36" s="20">
        <f t="shared" si="75"/>
        <v>5.4068876457476023</v>
      </c>
      <c r="L36" s="20">
        <f t="shared" si="75"/>
        <v>5.7557397047896695</v>
      </c>
      <c r="M36" s="20">
        <f t="shared" si="75"/>
        <v>6.0464497539914008</v>
      </c>
      <c r="N36" s="20">
        <f t="shared" si="75"/>
        <v>6.2887081283261477</v>
      </c>
      <c r="P36" s="173"/>
      <c r="Q36" s="185"/>
      <c r="R36" s="19" t="s">
        <v>46</v>
      </c>
      <c r="S36" s="20">
        <f>10*S34</f>
        <v>1.041666666666667</v>
      </c>
      <c r="T36" s="20">
        <f>10*T34</f>
        <v>1.9097222222222219</v>
      </c>
      <c r="U36" s="20">
        <f>10*U34</f>
        <v>2.633101851851853</v>
      </c>
      <c r="V36" s="20">
        <f t="shared" ref="V36:AB36" si="76">10*V34</f>
        <v>3.2359182098765418</v>
      </c>
      <c r="W36" s="20">
        <f t="shared" si="76"/>
        <v>3.738265174897121</v>
      </c>
      <c r="X36" s="20">
        <f t="shared" si="76"/>
        <v>4.1568876457475943</v>
      </c>
      <c r="Y36" s="20">
        <f t="shared" si="76"/>
        <v>4.5057397047896695</v>
      </c>
      <c r="Z36" s="20">
        <f t="shared" si="76"/>
        <v>4.7964497539913911</v>
      </c>
      <c r="AA36" s="20">
        <f t="shared" si="76"/>
        <v>5.0387081283261672</v>
      </c>
      <c r="AB36" s="20">
        <f t="shared" si="76"/>
        <v>5.2405901069384564</v>
      </c>
      <c r="AD36" s="173"/>
      <c r="AE36" s="185"/>
      <c r="AF36" s="19" t="s">
        <v>46</v>
      </c>
      <c r="AG36" s="20">
        <f>10*AG34</f>
        <v>0.83333333333333326</v>
      </c>
      <c r="AH36" s="20">
        <f>10*AH34</f>
        <v>1.5277777777777777</v>
      </c>
      <c r="AI36" s="20">
        <f>10*AI34</f>
        <v>2.1064814814814823</v>
      </c>
      <c r="AJ36" s="20">
        <f t="shared" ref="AJ36:AP36" si="77">10*AJ34</f>
        <v>2.5887345679012337</v>
      </c>
      <c r="AK36" s="20">
        <f t="shared" si="77"/>
        <v>2.9906121399176966</v>
      </c>
      <c r="AL36" s="20">
        <f t="shared" si="77"/>
        <v>3.325510116598076</v>
      </c>
      <c r="AM36" s="20">
        <f t="shared" si="77"/>
        <v>3.6045917638317349</v>
      </c>
      <c r="AN36" s="20">
        <f t="shared" si="77"/>
        <v>3.8371598031931136</v>
      </c>
      <c r="AO36" s="20">
        <f t="shared" si="77"/>
        <v>4.0309665026609336</v>
      </c>
      <c r="AP36" s="20">
        <f t="shared" si="77"/>
        <v>4.192472085550766</v>
      </c>
      <c r="AR36" s="173"/>
      <c r="AS36" s="185"/>
      <c r="AT36" s="19" t="s">
        <v>46</v>
      </c>
      <c r="AU36" s="20">
        <f>10*AU34</f>
        <v>0.62500000000000011</v>
      </c>
      <c r="AV36" s="20">
        <f>10*AV34</f>
        <v>1.1458333333333335</v>
      </c>
      <c r="AW36" s="20">
        <f>10*AW34</f>
        <v>1.5798611111111118</v>
      </c>
      <c r="AX36" s="20">
        <f t="shared" ref="AX36:BD36" si="78">10*AX34</f>
        <v>1.9415509259259252</v>
      </c>
      <c r="AY36" s="20">
        <f t="shared" si="78"/>
        <v>2.2429591049382722</v>
      </c>
      <c r="AZ36" s="20">
        <f t="shared" si="78"/>
        <v>2.4941325874485574</v>
      </c>
      <c r="BA36" s="20">
        <f t="shared" si="78"/>
        <v>2.7034438228738016</v>
      </c>
      <c r="BB36" s="20">
        <f t="shared" si="78"/>
        <v>2.8778698523948347</v>
      </c>
      <c r="BC36" s="20">
        <f t="shared" si="78"/>
        <v>3.0232248769957009</v>
      </c>
      <c r="BD36" s="20">
        <f t="shared" si="78"/>
        <v>3.1443540641630738</v>
      </c>
      <c r="BF36" s="173"/>
      <c r="BG36" s="185"/>
      <c r="BH36" s="19" t="s">
        <v>46</v>
      </c>
      <c r="BI36" s="20">
        <f>10*BI34</f>
        <v>0.41666666666666674</v>
      </c>
      <c r="BJ36" s="20">
        <f>10*BJ34</f>
        <v>0.76388888888888895</v>
      </c>
      <c r="BK36" s="20">
        <f>10*BK34</f>
        <v>1.0532407407407411</v>
      </c>
      <c r="BL36" s="20">
        <f t="shared" ref="BL36:BR36" si="79">10*BL34</f>
        <v>1.2943672839506168</v>
      </c>
      <c r="BM36" s="20">
        <f t="shared" si="79"/>
        <v>1.4953060699588483</v>
      </c>
      <c r="BN36" s="20">
        <f t="shared" si="79"/>
        <v>1.6627550582990382</v>
      </c>
      <c r="BO36" s="20">
        <f t="shared" si="79"/>
        <v>1.8022958819158676</v>
      </c>
      <c r="BP36" s="20">
        <f t="shared" si="79"/>
        <v>1.9185799015965568</v>
      </c>
      <c r="BQ36" s="20">
        <f t="shared" si="79"/>
        <v>2.0154832513304672</v>
      </c>
      <c r="BR36" s="20">
        <f t="shared" si="79"/>
        <v>2.096236042775383</v>
      </c>
    </row>
    <row r="37" spans="2:70" ht="14.25" x14ac:dyDescent="0.45">
      <c r="B37" s="173"/>
      <c r="C37" s="184" t="s">
        <v>36</v>
      </c>
      <c r="D37" s="15" t="s">
        <v>43</v>
      </c>
      <c r="E37" s="16">
        <f>E7</f>
        <v>0.15</v>
      </c>
      <c r="F37" s="16">
        <f>E37</f>
        <v>0.15</v>
      </c>
      <c r="G37" s="16">
        <f t="shared" ref="G37:N37" si="80">F37</f>
        <v>0.15</v>
      </c>
      <c r="H37" s="16">
        <f t="shared" si="80"/>
        <v>0.15</v>
      </c>
      <c r="I37" s="16">
        <f t="shared" si="80"/>
        <v>0.15</v>
      </c>
      <c r="J37" s="16">
        <f t="shared" si="80"/>
        <v>0.15</v>
      </c>
      <c r="K37" s="16">
        <f t="shared" si="80"/>
        <v>0.15</v>
      </c>
      <c r="L37" s="16">
        <f t="shared" si="80"/>
        <v>0.15</v>
      </c>
      <c r="M37" s="16">
        <f t="shared" si="80"/>
        <v>0.15</v>
      </c>
      <c r="N37" s="16">
        <f t="shared" si="80"/>
        <v>0.15</v>
      </c>
      <c r="P37" s="173"/>
      <c r="Q37" s="184" t="s">
        <v>36</v>
      </c>
      <c r="R37" s="15" t="s">
        <v>43</v>
      </c>
      <c r="S37" s="16">
        <f>S7</f>
        <v>0.125</v>
      </c>
      <c r="T37" s="16">
        <f>S37</f>
        <v>0.125</v>
      </c>
      <c r="U37" s="16">
        <f t="shared" ref="U37:AB37" si="81">T37</f>
        <v>0.125</v>
      </c>
      <c r="V37" s="16">
        <f t="shared" si="81"/>
        <v>0.125</v>
      </c>
      <c r="W37" s="16">
        <f t="shared" si="81"/>
        <v>0.125</v>
      </c>
      <c r="X37" s="16">
        <f t="shared" si="81"/>
        <v>0.125</v>
      </c>
      <c r="Y37" s="16">
        <f t="shared" si="81"/>
        <v>0.125</v>
      </c>
      <c r="Z37" s="16">
        <f t="shared" si="81"/>
        <v>0.125</v>
      </c>
      <c r="AA37" s="16">
        <f t="shared" si="81"/>
        <v>0.125</v>
      </c>
      <c r="AB37" s="16">
        <f t="shared" si="81"/>
        <v>0.125</v>
      </c>
      <c r="AD37" s="173"/>
      <c r="AE37" s="184" t="s">
        <v>36</v>
      </c>
      <c r="AF37" s="15" t="s">
        <v>43</v>
      </c>
      <c r="AG37" s="16">
        <f>AG7</f>
        <v>0.1</v>
      </c>
      <c r="AH37" s="16">
        <f>AG37</f>
        <v>0.1</v>
      </c>
      <c r="AI37" s="16">
        <f t="shared" ref="AI37:AP37" si="82">AH37</f>
        <v>0.1</v>
      </c>
      <c r="AJ37" s="16">
        <f t="shared" si="82"/>
        <v>0.1</v>
      </c>
      <c r="AK37" s="16">
        <f t="shared" si="82"/>
        <v>0.1</v>
      </c>
      <c r="AL37" s="16">
        <f t="shared" si="82"/>
        <v>0.1</v>
      </c>
      <c r="AM37" s="16">
        <f t="shared" si="82"/>
        <v>0.1</v>
      </c>
      <c r="AN37" s="16">
        <f t="shared" si="82"/>
        <v>0.1</v>
      </c>
      <c r="AO37" s="16">
        <f t="shared" si="82"/>
        <v>0.1</v>
      </c>
      <c r="AP37" s="16">
        <f t="shared" si="82"/>
        <v>0.1</v>
      </c>
      <c r="AR37" s="173"/>
      <c r="AS37" s="184" t="s">
        <v>36</v>
      </c>
      <c r="AT37" s="15" t="s">
        <v>43</v>
      </c>
      <c r="AU37" s="16">
        <f>AU7</f>
        <v>7.5000000000000011E-2</v>
      </c>
      <c r="AV37" s="16">
        <f>AU37</f>
        <v>7.5000000000000011E-2</v>
      </c>
      <c r="AW37" s="16">
        <f t="shared" ref="AW37:BD37" si="83">AV37</f>
        <v>7.5000000000000011E-2</v>
      </c>
      <c r="AX37" s="16">
        <f t="shared" si="83"/>
        <v>7.5000000000000011E-2</v>
      </c>
      <c r="AY37" s="16">
        <f t="shared" si="83"/>
        <v>7.5000000000000011E-2</v>
      </c>
      <c r="AZ37" s="16">
        <f t="shared" si="83"/>
        <v>7.5000000000000011E-2</v>
      </c>
      <c r="BA37" s="16">
        <f t="shared" si="83"/>
        <v>7.5000000000000011E-2</v>
      </c>
      <c r="BB37" s="16">
        <f t="shared" si="83"/>
        <v>7.5000000000000011E-2</v>
      </c>
      <c r="BC37" s="16">
        <f t="shared" si="83"/>
        <v>7.5000000000000011E-2</v>
      </c>
      <c r="BD37" s="16">
        <f t="shared" si="83"/>
        <v>7.5000000000000011E-2</v>
      </c>
      <c r="BF37" s="173"/>
      <c r="BG37" s="184" t="s">
        <v>36</v>
      </c>
      <c r="BH37" s="15" t="s">
        <v>43</v>
      </c>
      <c r="BI37" s="16">
        <f>BI7</f>
        <v>5.000000000000001E-2</v>
      </c>
      <c r="BJ37" s="16">
        <f>BI37</f>
        <v>5.000000000000001E-2</v>
      </c>
      <c r="BK37" s="16">
        <f t="shared" ref="BK37:BR37" si="84">BJ37</f>
        <v>5.000000000000001E-2</v>
      </c>
      <c r="BL37" s="16">
        <f t="shared" si="84"/>
        <v>5.000000000000001E-2</v>
      </c>
      <c r="BM37" s="16">
        <f t="shared" si="84"/>
        <v>5.000000000000001E-2</v>
      </c>
      <c r="BN37" s="16">
        <f t="shared" si="84"/>
        <v>5.000000000000001E-2</v>
      </c>
      <c r="BO37" s="16">
        <f t="shared" si="84"/>
        <v>5.000000000000001E-2</v>
      </c>
      <c r="BP37" s="16">
        <f t="shared" si="84"/>
        <v>5.000000000000001E-2</v>
      </c>
      <c r="BQ37" s="16">
        <f t="shared" si="84"/>
        <v>5.000000000000001E-2</v>
      </c>
      <c r="BR37" s="16">
        <f t="shared" si="84"/>
        <v>5.000000000000001E-2</v>
      </c>
    </row>
    <row r="38" spans="2:70" ht="14.25" x14ac:dyDescent="0.45">
      <c r="B38" s="173"/>
      <c r="C38" s="185"/>
      <c r="D38" s="19" t="s">
        <v>45</v>
      </c>
      <c r="E38" s="21">
        <f>E35*E$14</f>
        <v>150000</v>
      </c>
      <c r="F38" s="21">
        <f t="shared" ref="F38:N38" si="85">F35*F$14</f>
        <v>150000</v>
      </c>
      <c r="G38" s="21">
        <f>G35*G$14</f>
        <v>150000</v>
      </c>
      <c r="H38" s="21">
        <f>H35*H$14</f>
        <v>150000</v>
      </c>
      <c r="I38" s="21">
        <f>I35*I$14</f>
        <v>150000</v>
      </c>
      <c r="J38" s="21">
        <f t="shared" si="85"/>
        <v>150000</v>
      </c>
      <c r="K38" s="21">
        <f t="shared" si="85"/>
        <v>150000</v>
      </c>
      <c r="L38" s="21">
        <f t="shared" si="85"/>
        <v>150000</v>
      </c>
      <c r="M38" s="21">
        <f t="shared" si="85"/>
        <v>150000</v>
      </c>
      <c r="N38" s="21">
        <f t="shared" si="85"/>
        <v>150000</v>
      </c>
      <c r="P38" s="173"/>
      <c r="Q38" s="185"/>
      <c r="R38" s="19" t="s">
        <v>45</v>
      </c>
      <c r="S38" s="21">
        <f>S35*S$14</f>
        <v>125000.00000000001</v>
      </c>
      <c r="T38" s="21">
        <f t="shared" ref="T38:AB38" si="86">T35*T$14</f>
        <v>125000</v>
      </c>
      <c r="U38" s="21">
        <f>U35*U$14</f>
        <v>125000</v>
      </c>
      <c r="V38" s="21">
        <f>V35*V$14</f>
        <v>125000</v>
      </c>
      <c r="W38" s="21">
        <f>W35*W$14</f>
        <v>124999.99999999999</v>
      </c>
      <c r="X38" s="21">
        <f t="shared" si="86"/>
        <v>125000</v>
      </c>
      <c r="Y38" s="21">
        <f t="shared" si="86"/>
        <v>125000.00000000001</v>
      </c>
      <c r="Z38" s="21">
        <f t="shared" si="86"/>
        <v>125000.00000000001</v>
      </c>
      <c r="AA38" s="21">
        <f t="shared" si="86"/>
        <v>125000</v>
      </c>
      <c r="AB38" s="21">
        <f t="shared" si="86"/>
        <v>125000</v>
      </c>
      <c r="AD38" s="173"/>
      <c r="AE38" s="185"/>
      <c r="AF38" s="19" t="s">
        <v>45</v>
      </c>
      <c r="AG38" s="21">
        <f>AG35*AG$14</f>
        <v>99999.999999999985</v>
      </c>
      <c r="AH38" s="21">
        <f t="shared" ref="AH38:AP38" si="87">AH35*AH$14</f>
        <v>100000</v>
      </c>
      <c r="AI38" s="21">
        <f>AI35*AI$14</f>
        <v>100000</v>
      </c>
      <c r="AJ38" s="21">
        <f>AJ35*AJ$14</f>
        <v>100000</v>
      </c>
      <c r="AK38" s="21">
        <f>AK35*AK$14</f>
        <v>100000</v>
      </c>
      <c r="AL38" s="21">
        <f t="shared" si="87"/>
        <v>99999.999999999985</v>
      </c>
      <c r="AM38" s="21">
        <f t="shared" si="87"/>
        <v>99999.999999999985</v>
      </c>
      <c r="AN38" s="21">
        <f t="shared" si="87"/>
        <v>100000</v>
      </c>
      <c r="AO38" s="21">
        <f t="shared" si="87"/>
        <v>100000</v>
      </c>
      <c r="AP38" s="21">
        <f t="shared" si="87"/>
        <v>100000</v>
      </c>
      <c r="AR38" s="173"/>
      <c r="AS38" s="185"/>
      <c r="AT38" s="19" t="s">
        <v>45</v>
      </c>
      <c r="AU38" s="21">
        <f>AU35*AU$14</f>
        <v>75000.000000000015</v>
      </c>
      <c r="AV38" s="21">
        <f t="shared" ref="AV38:BD38" si="88">AV35*AV$14</f>
        <v>75000.000000000015</v>
      </c>
      <c r="AW38" s="21">
        <f>AW35*AW$14</f>
        <v>75000.000000000015</v>
      </c>
      <c r="AX38" s="21">
        <f>AX35*AX$14</f>
        <v>75000</v>
      </c>
      <c r="AY38" s="21">
        <f>AY35*AY$14</f>
        <v>75000</v>
      </c>
      <c r="AZ38" s="21">
        <f t="shared" si="88"/>
        <v>75000</v>
      </c>
      <c r="BA38" s="21">
        <f t="shared" si="88"/>
        <v>75000.000000000015</v>
      </c>
      <c r="BB38" s="21">
        <f t="shared" si="88"/>
        <v>75000</v>
      </c>
      <c r="BC38" s="21">
        <f t="shared" si="88"/>
        <v>75000</v>
      </c>
      <c r="BD38" s="21">
        <f t="shared" si="88"/>
        <v>75000.000000000015</v>
      </c>
      <c r="BF38" s="173"/>
      <c r="BG38" s="185"/>
      <c r="BH38" s="19" t="s">
        <v>45</v>
      </c>
      <c r="BI38" s="21">
        <f>BI35*BI$14</f>
        <v>50000.000000000007</v>
      </c>
      <c r="BJ38" s="21">
        <f t="shared" ref="BJ38:BR38" si="89">BJ35*BJ$14</f>
        <v>50000.000000000015</v>
      </c>
      <c r="BK38" s="21">
        <f>BK35*BK$14</f>
        <v>50000</v>
      </c>
      <c r="BL38" s="21">
        <f>BL35*BL$14</f>
        <v>50000.000000000007</v>
      </c>
      <c r="BM38" s="21">
        <f>BM35*BM$14</f>
        <v>50000.000000000015</v>
      </c>
      <c r="BN38" s="21">
        <f t="shared" si="89"/>
        <v>50000.000000000007</v>
      </c>
      <c r="BO38" s="21">
        <f t="shared" si="89"/>
        <v>50000.000000000015</v>
      </c>
      <c r="BP38" s="21">
        <f t="shared" si="89"/>
        <v>50000.000000000007</v>
      </c>
      <c r="BQ38" s="21">
        <f t="shared" si="89"/>
        <v>50000.000000000007</v>
      </c>
      <c r="BR38" s="21">
        <f t="shared" si="89"/>
        <v>50000</v>
      </c>
    </row>
    <row r="39" spans="2:70" ht="14.25" x14ac:dyDescent="0.45">
      <c r="B39" s="173"/>
      <c r="C39" s="185"/>
      <c r="D39" s="19" t="s">
        <v>46</v>
      </c>
      <c r="E39" s="21">
        <f>E38</f>
        <v>150000</v>
      </c>
      <c r="F39" s="21">
        <f>E39+F38</f>
        <v>300000</v>
      </c>
      <c r="G39" s="21">
        <f>F39+G38</f>
        <v>450000</v>
      </c>
      <c r="H39" s="21">
        <f t="shared" ref="H39:N39" si="90">G39+H38</f>
        <v>600000</v>
      </c>
      <c r="I39" s="21">
        <f t="shared" si="90"/>
        <v>750000</v>
      </c>
      <c r="J39" s="21">
        <f>I39+J38</f>
        <v>900000</v>
      </c>
      <c r="K39" s="21">
        <f t="shared" si="90"/>
        <v>1050000</v>
      </c>
      <c r="L39" s="21">
        <f t="shared" si="90"/>
        <v>1200000</v>
      </c>
      <c r="M39" s="21">
        <f t="shared" si="90"/>
        <v>1350000</v>
      </c>
      <c r="N39" s="21">
        <f t="shared" si="90"/>
        <v>1500000</v>
      </c>
      <c r="P39" s="173"/>
      <c r="Q39" s="185"/>
      <c r="R39" s="19" t="s">
        <v>46</v>
      </c>
      <c r="S39" s="21">
        <f>S38</f>
        <v>125000.00000000001</v>
      </c>
      <c r="T39" s="21">
        <f>S39+T38</f>
        <v>250000</v>
      </c>
      <c r="U39" s="21">
        <f>T39+U38</f>
        <v>375000</v>
      </c>
      <c r="V39" s="21">
        <f t="shared" ref="V39:AB39" si="91">U39+V38</f>
        <v>500000</v>
      </c>
      <c r="W39" s="21">
        <f t="shared" si="91"/>
        <v>625000</v>
      </c>
      <c r="X39" s="21">
        <f>W39+X38</f>
        <v>750000</v>
      </c>
      <c r="Y39" s="21">
        <f t="shared" si="91"/>
        <v>875000</v>
      </c>
      <c r="Z39" s="21">
        <f t="shared" si="91"/>
        <v>1000000</v>
      </c>
      <c r="AA39" s="21">
        <f t="shared" si="91"/>
        <v>1125000</v>
      </c>
      <c r="AB39" s="21">
        <f t="shared" si="91"/>
        <v>1250000</v>
      </c>
      <c r="AD39" s="173"/>
      <c r="AE39" s="185"/>
      <c r="AF39" s="19" t="s">
        <v>46</v>
      </c>
      <c r="AG39" s="21">
        <f>AG38</f>
        <v>99999.999999999985</v>
      </c>
      <c r="AH39" s="21">
        <f>AG39+AH38</f>
        <v>200000</v>
      </c>
      <c r="AI39" s="21">
        <f>AH39+AI38</f>
        <v>300000</v>
      </c>
      <c r="AJ39" s="21">
        <f t="shared" ref="AJ39:AP39" si="92">AI39+AJ38</f>
        <v>400000</v>
      </c>
      <c r="AK39" s="21">
        <f t="shared" si="92"/>
        <v>500000</v>
      </c>
      <c r="AL39" s="21">
        <f>AK39+AL38</f>
        <v>600000</v>
      </c>
      <c r="AM39" s="21">
        <f t="shared" si="92"/>
        <v>700000</v>
      </c>
      <c r="AN39" s="21">
        <f t="shared" si="92"/>
        <v>800000</v>
      </c>
      <c r="AO39" s="21">
        <f t="shared" si="92"/>
        <v>900000</v>
      </c>
      <c r="AP39" s="21">
        <f t="shared" si="92"/>
        <v>1000000</v>
      </c>
      <c r="AR39" s="173"/>
      <c r="AS39" s="185"/>
      <c r="AT39" s="19" t="s">
        <v>46</v>
      </c>
      <c r="AU39" s="21">
        <f>AU38</f>
        <v>75000.000000000015</v>
      </c>
      <c r="AV39" s="21">
        <f>AU39+AV38</f>
        <v>150000.00000000003</v>
      </c>
      <c r="AW39" s="21">
        <f>AV39+AW38</f>
        <v>225000.00000000006</v>
      </c>
      <c r="AX39" s="21">
        <f t="shared" ref="AX39:BD39" si="93">AW39+AX38</f>
        <v>300000.00000000006</v>
      </c>
      <c r="AY39" s="21">
        <f t="shared" si="93"/>
        <v>375000.00000000006</v>
      </c>
      <c r="AZ39" s="21">
        <f>AY39+AZ38</f>
        <v>450000.00000000006</v>
      </c>
      <c r="BA39" s="21">
        <f t="shared" si="93"/>
        <v>525000.00000000012</v>
      </c>
      <c r="BB39" s="21">
        <f t="shared" si="93"/>
        <v>600000.00000000012</v>
      </c>
      <c r="BC39" s="21">
        <f t="shared" si="93"/>
        <v>675000.00000000012</v>
      </c>
      <c r="BD39" s="21">
        <f t="shared" si="93"/>
        <v>750000.00000000012</v>
      </c>
      <c r="BF39" s="173"/>
      <c r="BG39" s="185"/>
      <c r="BH39" s="19" t="s">
        <v>46</v>
      </c>
      <c r="BI39" s="21">
        <f>BI38</f>
        <v>50000.000000000007</v>
      </c>
      <c r="BJ39" s="21">
        <f>BI39+BJ38</f>
        <v>100000.00000000003</v>
      </c>
      <c r="BK39" s="21">
        <f>BJ39+BK38</f>
        <v>150000.00000000003</v>
      </c>
      <c r="BL39" s="21">
        <f t="shared" ref="BL39:BR39" si="94">BK39+BL38</f>
        <v>200000.00000000003</v>
      </c>
      <c r="BM39" s="21">
        <f t="shared" si="94"/>
        <v>250000.00000000006</v>
      </c>
      <c r="BN39" s="21">
        <f>BM39+BN38</f>
        <v>300000.00000000006</v>
      </c>
      <c r="BO39" s="21">
        <f t="shared" si="94"/>
        <v>350000.00000000006</v>
      </c>
      <c r="BP39" s="21">
        <f t="shared" si="94"/>
        <v>400000.00000000006</v>
      </c>
      <c r="BQ39" s="21">
        <f t="shared" si="94"/>
        <v>450000.00000000006</v>
      </c>
      <c r="BR39" s="21">
        <f t="shared" si="94"/>
        <v>500000.00000000006</v>
      </c>
    </row>
    <row r="40" spans="2:70" ht="14.25" x14ac:dyDescent="0.45">
      <c r="B40" s="173"/>
      <c r="C40" s="184" t="s">
        <v>35</v>
      </c>
      <c r="D40" s="15" t="s">
        <v>43</v>
      </c>
      <c r="E40" s="16">
        <f>E34*E$14/$E$4</f>
        <v>0.15</v>
      </c>
      <c r="F40" s="16">
        <f>F34*F$14/$E$4-E40</f>
        <v>0.18000000000000002</v>
      </c>
      <c r="G40" s="16">
        <f>G34*G$14/$E$4-F40-E40</f>
        <v>0.21600000000000011</v>
      </c>
      <c r="H40" s="16">
        <f>H34*H$14/$E$4-G40-F40-E40</f>
        <v>0.25919999999999943</v>
      </c>
      <c r="I40" s="16">
        <f>I34*I$14/$E$4-H40-G40-F40-E40</f>
        <v>0.31104000000000076</v>
      </c>
      <c r="J40" s="16">
        <f>J34*J$14/$E$4-I40-H40-G40-F40-E40</f>
        <v>0.37324799999999814</v>
      </c>
      <c r="K40" s="16">
        <f>K34*K$14/$E$4-J40-I40-H40-G40-F40-E40</f>
        <v>0.44789760000000289</v>
      </c>
      <c r="L40" s="16">
        <f>L34*L$14/$E$4-K40-J40-I40-H40-G40-F40-E40</f>
        <v>0.53747712000000025</v>
      </c>
      <c r="M40" s="16">
        <f>M34*M$14/$E$4-L40-K40-J40-I40-H40-G40-F40-E40</f>
        <v>0.64497254400000481</v>
      </c>
      <c r="N40" s="16">
        <f>N34*N$14/$E$4-M40-L40-K40-J40-I40-H40-G40-F40-E40</f>
        <v>0.77396705279998823</v>
      </c>
      <c r="P40" s="173"/>
      <c r="Q40" s="184" t="s">
        <v>35</v>
      </c>
      <c r="R40" s="15" t="s">
        <v>43</v>
      </c>
      <c r="S40" s="16">
        <f>S34*S$14/$E$4</f>
        <v>0.12500000000000003</v>
      </c>
      <c r="T40" s="16">
        <f>T34*T$14/$E$4-S40</f>
        <v>0.14999999999999988</v>
      </c>
      <c r="U40" s="16">
        <f>U34*U$14/$E$4-T40-S40</f>
        <v>0.18000000000000024</v>
      </c>
      <c r="V40" s="16">
        <f>V34*V$14/$E$4-U40-T40-S40</f>
        <v>0.2159999999999995</v>
      </c>
      <c r="W40" s="16">
        <f>W34*W$14/$E$4-V40-U40-T40-S40</f>
        <v>0.25920000000000054</v>
      </c>
      <c r="X40" s="16">
        <f>X34*X$14/$E$4-W40-V40-U40-T40-S40</f>
        <v>0.31103999999999854</v>
      </c>
      <c r="Y40" s="16">
        <f>Y34*Y$14/$E$4-X40-W40-V40-U40-T40-S40</f>
        <v>0.37324800000000236</v>
      </c>
      <c r="Z40" s="16">
        <f>Z34*Z$14/$E$4-Y40-X40-W40-V40-U40-T40-S40</f>
        <v>0.44789760000000001</v>
      </c>
      <c r="AA40" s="16">
        <f>AA34*AA$14/$E$4-Z40-Y40-X40-W40-V40-U40-T40-S40</f>
        <v>0.53747712000000358</v>
      </c>
      <c r="AB40" s="16">
        <f>AB34*AB$14/$E$4-AA40-Z40-Y40-X40-W40-V40-U40-T40-S40</f>
        <v>0.64497254399998993</v>
      </c>
      <c r="AD40" s="173"/>
      <c r="AE40" s="184" t="s">
        <v>35</v>
      </c>
      <c r="AF40" s="15" t="s">
        <v>43</v>
      </c>
      <c r="AG40" s="16">
        <f>AG34*AG$14/$E$4</f>
        <v>0.1</v>
      </c>
      <c r="AH40" s="16">
        <f>AH34*AH$14/$E$4-AG40</f>
        <v>0.11999999999999997</v>
      </c>
      <c r="AI40" s="16">
        <f>AI34*AI$14/$E$4-AH40-AG40</f>
        <v>0.14400000000000018</v>
      </c>
      <c r="AJ40" s="16">
        <f>AJ34*AJ$14/$E$4-AI40-AH40-AG40</f>
        <v>0.1727999999999997</v>
      </c>
      <c r="AK40" s="16">
        <f>AK34*AK$14/$E$4-AJ40-AI40-AH40-AG40</f>
        <v>0.20736000000000041</v>
      </c>
      <c r="AL40" s="16">
        <f>AL34*AL$14/$E$4-AK40-AJ40-AI40-AH40-AG40</f>
        <v>0.2488319999999988</v>
      </c>
      <c r="AM40" s="16">
        <f>AM34*AM$14/$E$4-AL40-AK40-AJ40-AI40-AH40-AG40</f>
        <v>0.29859840000000148</v>
      </c>
      <c r="AN40" s="16">
        <f>AN34*AN$14/$E$4-AM40-AL40-AK40-AJ40-AI40-AH40-AG40</f>
        <v>0.35831808000000054</v>
      </c>
      <c r="AO40" s="16">
        <f>AO34*AO$14/$E$4-AN40-AM40-AL40-AK40-AJ40-AI40-AH40-AG40</f>
        <v>0.42998169600000291</v>
      </c>
      <c r="AP40" s="16">
        <f>AP34*AP$14/$E$4-AO40-AN40-AM40-AL40-AK40-AJ40-AI40-AH40-AG40</f>
        <v>0.51597803519999208</v>
      </c>
      <c r="AR40" s="173"/>
      <c r="AS40" s="184" t="s">
        <v>35</v>
      </c>
      <c r="AT40" s="15" t="s">
        <v>43</v>
      </c>
      <c r="AU40" s="16">
        <f>AU34*AU$14/$E$4</f>
        <v>7.5000000000000025E-2</v>
      </c>
      <c r="AV40" s="16">
        <f>AV34*AV$14/$E$4-AU40</f>
        <v>8.9999999999999983E-2</v>
      </c>
      <c r="AW40" s="16">
        <f>AW34*AW$14/$E$4-AV40-AU40</f>
        <v>0.10800000000000014</v>
      </c>
      <c r="AX40" s="16">
        <f>AX34*AX$14/$E$4-AW40-AV40-AU40</f>
        <v>0.12959999999999966</v>
      </c>
      <c r="AY40" s="16">
        <f>AY34*AY$14/$E$4-AX40-AW40-AV40-AU40</f>
        <v>0.15552000000000038</v>
      </c>
      <c r="AZ40" s="16">
        <f>AZ34*AZ$14/$E$4-AY40-AX40-AW40-AV40-AU40</f>
        <v>0.18662399999999929</v>
      </c>
      <c r="BA40" s="16">
        <f>BA34*BA$14/$E$4-AZ40-AY40-AX40-AW40-AV40-AU40</f>
        <v>0.22394880000000122</v>
      </c>
      <c r="BB40" s="16">
        <f>BB34*BB$14/$E$4-BA40-AZ40-AY40-AX40-AW40-AV40-AU40</f>
        <v>0.26873856000000007</v>
      </c>
      <c r="BC40" s="16">
        <f>BC34*BC$14/$E$4-BB40-BA40-AZ40-AY40-AX40-AW40-AV40-AU40</f>
        <v>0.32248627200000279</v>
      </c>
      <c r="BD40" s="16">
        <f>BD34*BD$14/$E$4-BC40-BB40-BA40-AZ40-AY40-AX40-AW40-AV40-AU40</f>
        <v>0.38698352639999373</v>
      </c>
      <c r="BF40" s="173"/>
      <c r="BG40" s="184" t="s">
        <v>35</v>
      </c>
      <c r="BH40" s="15" t="s">
        <v>43</v>
      </c>
      <c r="BI40" s="16">
        <f>BI34*BI$14/$E$4</f>
        <v>5.000000000000001E-2</v>
      </c>
      <c r="BJ40" s="16">
        <f>BJ34*BJ$14/$E$4-BI40</f>
        <v>5.9999999999999991E-2</v>
      </c>
      <c r="BK40" s="16">
        <f>BK34*BK$14/$E$4-BJ40-BI40</f>
        <v>7.2000000000000064E-2</v>
      </c>
      <c r="BL40" s="16">
        <f>BL34*BL$14/$E$4-BK40-BJ40-BI40</f>
        <v>8.6399999999999838E-2</v>
      </c>
      <c r="BM40" s="16">
        <f>BM34*BM$14/$E$4-BL40-BK40-BJ40-BI40</f>
        <v>0.10368000000000019</v>
      </c>
      <c r="BN40" s="16">
        <f>BN34*BN$14/$E$4-BM40-BL40-BK40-BJ40-BI40</f>
        <v>0.1244159999999995</v>
      </c>
      <c r="BO40" s="16">
        <f>BO34*BO$14/$E$4-BN40-BM40-BL40-BK40-BJ40-BI40</f>
        <v>0.14929920000000083</v>
      </c>
      <c r="BP40" s="16">
        <f>BP34*BP$14/$E$4-BO40-BN40-BM40-BL40-BK40-BJ40-BI40</f>
        <v>0.17915904000000013</v>
      </c>
      <c r="BQ40" s="16">
        <f>BQ34*BQ$14/$E$4-BP40-BO40-BN40-BM40-BL40-BK40-BJ40-BI40</f>
        <v>0.21499084800000143</v>
      </c>
      <c r="BR40" s="16">
        <f>BR34*BR$14/$E$4-BQ40-BP40-BO40-BN40-BM40-BL40-BK40-BJ40-BI40</f>
        <v>0.25798901759999626</v>
      </c>
    </row>
    <row r="41" spans="2:70" ht="14.25" x14ac:dyDescent="0.45">
      <c r="B41" s="173"/>
      <c r="C41" s="186"/>
      <c r="D41" s="15" t="s">
        <v>44</v>
      </c>
      <c r="E41" s="17"/>
      <c r="F41" s="17"/>
      <c r="G41" s="17"/>
      <c r="H41" s="17"/>
      <c r="I41" s="38">
        <f>AVERAGE(E40:I40)</f>
        <v>0.22324800000000006</v>
      </c>
      <c r="J41" s="17"/>
      <c r="K41" s="17"/>
      <c r="L41" s="17"/>
      <c r="M41" s="17"/>
      <c r="N41" s="17">
        <f>AVERAGE(E40:N40)</f>
        <v>0.38938023167999941</v>
      </c>
      <c r="P41" s="173"/>
      <c r="Q41" s="186"/>
      <c r="R41" s="15" t="s">
        <v>44</v>
      </c>
      <c r="S41" s="17"/>
      <c r="T41" s="17"/>
      <c r="U41" s="17"/>
      <c r="V41" s="17"/>
      <c r="W41" s="38">
        <f>AVERAGE(S40:W40)</f>
        <v>0.18604000000000004</v>
      </c>
      <c r="X41" s="17"/>
      <c r="Y41" s="17"/>
      <c r="Z41" s="17"/>
      <c r="AA41" s="17"/>
      <c r="AB41" s="17">
        <f>AVERAGE(S40:AB40)</f>
        <v>0.3244835263999995</v>
      </c>
      <c r="AD41" s="173"/>
      <c r="AE41" s="186"/>
      <c r="AF41" s="15" t="s">
        <v>44</v>
      </c>
      <c r="AG41" s="17"/>
      <c r="AH41" s="17"/>
      <c r="AI41" s="17"/>
      <c r="AJ41" s="17"/>
      <c r="AK41" s="38">
        <f>AVERAGE(AG40:AK40)</f>
        <v>0.14883200000000005</v>
      </c>
      <c r="AL41" s="17"/>
      <c r="AM41" s="17"/>
      <c r="AN41" s="17"/>
      <c r="AO41" s="17"/>
      <c r="AP41" s="17">
        <f>AVERAGE(AG40:AP40)</f>
        <v>0.25958682111999953</v>
      </c>
      <c r="AR41" s="173"/>
      <c r="AS41" s="186"/>
      <c r="AT41" s="15" t="s">
        <v>44</v>
      </c>
      <c r="AU41" s="17"/>
      <c r="AV41" s="17"/>
      <c r="AW41" s="17"/>
      <c r="AX41" s="17"/>
      <c r="AY41" s="38">
        <f>AVERAGE(AU40:AY40)</f>
        <v>0.11162400000000003</v>
      </c>
      <c r="AZ41" s="17"/>
      <c r="BA41" s="17"/>
      <c r="BB41" s="17"/>
      <c r="BC41" s="17"/>
      <c r="BD41" s="17">
        <f>AVERAGE(AU40:BD40)</f>
        <v>0.19469011583999971</v>
      </c>
      <c r="BF41" s="173"/>
      <c r="BG41" s="186"/>
      <c r="BH41" s="15" t="s">
        <v>44</v>
      </c>
      <c r="BI41" s="17"/>
      <c r="BJ41" s="17"/>
      <c r="BK41" s="17"/>
      <c r="BL41" s="17"/>
      <c r="BM41" s="38">
        <f>AVERAGE(BI40:BM40)</f>
        <v>7.441600000000001E-2</v>
      </c>
      <c r="BN41" s="17"/>
      <c r="BO41" s="17"/>
      <c r="BP41" s="17"/>
      <c r="BQ41" s="17"/>
      <c r="BR41" s="17">
        <f>AVERAGE(BI40:BR40)</f>
        <v>0.12979341055999982</v>
      </c>
    </row>
    <row r="42" spans="2:70" ht="14.25" x14ac:dyDescent="0.45">
      <c r="B42" s="173"/>
      <c r="C42" s="185"/>
      <c r="D42" s="19" t="s">
        <v>45</v>
      </c>
      <c r="E42" s="22">
        <f>E44</f>
        <v>150000</v>
      </c>
      <c r="F42" s="22">
        <f>F44-E44</f>
        <v>180000</v>
      </c>
      <c r="G42" s="22">
        <f>G44-F44</f>
        <v>216000.00000000012</v>
      </c>
      <c r="H42" s="22">
        <f t="shared" ref="H42:N42" si="95">H44-G44</f>
        <v>259199.99999999953</v>
      </c>
      <c r="I42" s="22">
        <f t="shared" si="95"/>
        <v>311040.00000000058</v>
      </c>
      <c r="J42" s="22">
        <f>J44-I44</f>
        <v>373247.99999999814</v>
      </c>
      <c r="K42" s="22">
        <f t="shared" si="95"/>
        <v>447897.60000000265</v>
      </c>
      <c r="L42" s="22">
        <f t="shared" si="95"/>
        <v>537477.12000000058</v>
      </c>
      <c r="M42" s="22">
        <f t="shared" si="95"/>
        <v>644972.54400000488</v>
      </c>
      <c r="N42" s="22">
        <f t="shared" si="95"/>
        <v>773967.05279998761</v>
      </c>
      <c r="P42" s="173"/>
      <c r="Q42" s="185"/>
      <c r="R42" s="19" t="s">
        <v>45</v>
      </c>
      <c r="S42" s="22">
        <f>S44</f>
        <v>125000.00000000003</v>
      </c>
      <c r="T42" s="22">
        <f>T44-S44</f>
        <v>149999.99999999991</v>
      </c>
      <c r="U42" s="22">
        <f>U44-T44</f>
        <v>180000.00000000023</v>
      </c>
      <c r="V42" s="22">
        <f t="shared" ref="V42:AB42" si="96">V44-U44</f>
        <v>215999.99999999948</v>
      </c>
      <c r="W42" s="22">
        <f t="shared" si="96"/>
        <v>259200.0000000007</v>
      </c>
      <c r="X42" s="22">
        <f>X44-W44</f>
        <v>311039.99999999825</v>
      </c>
      <c r="Y42" s="22">
        <f t="shared" si="96"/>
        <v>373248.00000000256</v>
      </c>
      <c r="Z42" s="22">
        <f t="shared" si="96"/>
        <v>447897.59999999986</v>
      </c>
      <c r="AA42" s="22">
        <f t="shared" si="96"/>
        <v>537477.1200000043</v>
      </c>
      <c r="AB42" s="22">
        <f t="shared" si="96"/>
        <v>644972.54399998952</v>
      </c>
      <c r="AD42" s="173"/>
      <c r="AE42" s="185"/>
      <c r="AF42" s="19" t="s">
        <v>45</v>
      </c>
      <c r="AG42" s="22">
        <f>AG44</f>
        <v>99999.999999999985</v>
      </c>
      <c r="AH42" s="22">
        <f>AH44-AG44</f>
        <v>120000.00000000001</v>
      </c>
      <c r="AI42" s="22">
        <f>AI44-AH44</f>
        <v>144000.00000000012</v>
      </c>
      <c r="AJ42" s="22">
        <f t="shared" ref="AJ42:AP42" si="97">AJ44-AI44</f>
        <v>172799.99999999965</v>
      </c>
      <c r="AK42" s="22">
        <f t="shared" si="97"/>
        <v>207360.00000000047</v>
      </c>
      <c r="AL42" s="22">
        <f>AL44-AK44</f>
        <v>248831.99999999884</v>
      </c>
      <c r="AM42" s="22">
        <f t="shared" si="97"/>
        <v>298598.40000000177</v>
      </c>
      <c r="AN42" s="22">
        <f t="shared" si="97"/>
        <v>358318.08000000031</v>
      </c>
      <c r="AO42" s="22">
        <f t="shared" si="97"/>
        <v>429981.69600000279</v>
      </c>
      <c r="AP42" s="22">
        <f t="shared" si="97"/>
        <v>515978.03519999259</v>
      </c>
      <c r="AR42" s="173"/>
      <c r="AS42" s="185"/>
      <c r="AT42" s="19" t="s">
        <v>45</v>
      </c>
      <c r="AU42" s="22">
        <f>AU44</f>
        <v>75000.000000000015</v>
      </c>
      <c r="AV42" s="22">
        <f>AV44-AU44</f>
        <v>90000.000000000015</v>
      </c>
      <c r="AW42" s="22">
        <f>AW44-AV44</f>
        <v>108000.00000000009</v>
      </c>
      <c r="AX42" s="22">
        <f t="shared" ref="AX42:BD42" si="98">AX44-AW44</f>
        <v>129599.99999999971</v>
      </c>
      <c r="AY42" s="22">
        <f t="shared" si="98"/>
        <v>155520.00000000029</v>
      </c>
      <c r="AZ42" s="22">
        <f>AZ44-AY44</f>
        <v>186623.9999999993</v>
      </c>
      <c r="BA42" s="22">
        <f t="shared" si="98"/>
        <v>223948.80000000133</v>
      </c>
      <c r="BB42" s="22">
        <f t="shared" si="98"/>
        <v>268738.56000000006</v>
      </c>
      <c r="BC42" s="22">
        <f t="shared" si="98"/>
        <v>322486.27200000267</v>
      </c>
      <c r="BD42" s="22">
        <f t="shared" si="98"/>
        <v>386983.52639999357</v>
      </c>
      <c r="BF42" s="173"/>
      <c r="BG42" s="185"/>
      <c r="BH42" s="19" t="s">
        <v>45</v>
      </c>
      <c r="BI42" s="22">
        <f>BI44</f>
        <v>50000.000000000007</v>
      </c>
      <c r="BJ42" s="22">
        <f>BJ44-BI44</f>
        <v>60000.000000000007</v>
      </c>
      <c r="BK42" s="22">
        <f>BK44-BJ44</f>
        <v>72000.000000000044</v>
      </c>
      <c r="BL42" s="22">
        <f t="shared" ref="BL42:BR42" si="99">BL44-BK44</f>
        <v>86399.999999999825</v>
      </c>
      <c r="BM42" s="22">
        <f t="shared" si="99"/>
        <v>103680.00000000023</v>
      </c>
      <c r="BN42" s="22">
        <f>BN44-BM44</f>
        <v>124415.99999999948</v>
      </c>
      <c r="BO42" s="22">
        <f t="shared" si="99"/>
        <v>149299.20000000083</v>
      </c>
      <c r="BP42" s="22">
        <f t="shared" si="99"/>
        <v>179159.04000000015</v>
      </c>
      <c r="BQ42" s="22">
        <f t="shared" si="99"/>
        <v>214990.84800000163</v>
      </c>
      <c r="BR42" s="22">
        <f t="shared" si="99"/>
        <v>257989.01759999606</v>
      </c>
    </row>
    <row r="43" spans="2:70" ht="14.25" x14ac:dyDescent="0.45">
      <c r="B43" s="173"/>
      <c r="C43" s="185"/>
      <c r="D43" s="19" t="s">
        <v>47</v>
      </c>
      <c r="E43" s="22"/>
      <c r="F43" s="22"/>
      <c r="G43" s="22"/>
      <c r="H43" s="22"/>
      <c r="I43" s="22">
        <f>AVERAGE(E42:I42)</f>
        <v>223248.00000000006</v>
      </c>
      <c r="J43" s="22"/>
      <c r="K43" s="22"/>
      <c r="L43" s="22"/>
      <c r="M43" s="22"/>
      <c r="N43" s="22">
        <f>AVERAGE(E42:N42)</f>
        <v>389380.23167999939</v>
      </c>
      <c r="P43" s="173"/>
      <c r="Q43" s="185"/>
      <c r="R43" s="19" t="s">
        <v>47</v>
      </c>
      <c r="S43" s="22"/>
      <c r="T43" s="22"/>
      <c r="U43" s="22"/>
      <c r="V43" s="22"/>
      <c r="W43" s="22">
        <f>AVERAGE(S42:W42)</f>
        <v>186040.00000000006</v>
      </c>
      <c r="X43" s="22"/>
      <c r="Y43" s="22"/>
      <c r="Z43" s="22"/>
      <c r="AA43" s="22"/>
      <c r="AB43" s="22">
        <f>AVERAGE(S42:AB42)</f>
        <v>324483.52639999951</v>
      </c>
      <c r="AD43" s="173"/>
      <c r="AE43" s="185"/>
      <c r="AF43" s="19" t="s">
        <v>47</v>
      </c>
      <c r="AG43" s="22"/>
      <c r="AH43" s="22"/>
      <c r="AI43" s="22"/>
      <c r="AJ43" s="22"/>
      <c r="AK43" s="22">
        <f>AVERAGE(AG42:AK42)</f>
        <v>148832.00000000006</v>
      </c>
      <c r="AL43" s="22"/>
      <c r="AM43" s="22"/>
      <c r="AN43" s="22"/>
      <c r="AO43" s="22"/>
      <c r="AP43" s="22">
        <f>AVERAGE(AG42:AP42)</f>
        <v>259586.82111999966</v>
      </c>
      <c r="AR43" s="173"/>
      <c r="AS43" s="185"/>
      <c r="AT43" s="19" t="s">
        <v>47</v>
      </c>
      <c r="AU43" s="22"/>
      <c r="AV43" s="22"/>
      <c r="AW43" s="22"/>
      <c r="AX43" s="22"/>
      <c r="AY43" s="22">
        <f>AVERAGE(AU42:AY42)</f>
        <v>111624.00000000003</v>
      </c>
      <c r="AZ43" s="22"/>
      <c r="BA43" s="22"/>
      <c r="BB43" s="22"/>
      <c r="BC43" s="22"/>
      <c r="BD43" s="22">
        <f>AVERAGE(AU42:BD42)</f>
        <v>194690.11583999969</v>
      </c>
      <c r="BF43" s="173"/>
      <c r="BG43" s="185"/>
      <c r="BH43" s="19" t="s">
        <v>47</v>
      </c>
      <c r="BI43" s="22"/>
      <c r="BJ43" s="22"/>
      <c r="BK43" s="22"/>
      <c r="BL43" s="22"/>
      <c r="BM43" s="22">
        <f>AVERAGE(BI42:BM42)</f>
        <v>74416.000000000029</v>
      </c>
      <c r="BN43" s="22"/>
      <c r="BO43" s="22"/>
      <c r="BP43" s="22"/>
      <c r="BQ43" s="22"/>
      <c r="BR43" s="22">
        <f>AVERAGE(BI42:BR42)</f>
        <v>129793.41055999983</v>
      </c>
    </row>
    <row r="44" spans="2:70" ht="14.25" x14ac:dyDescent="0.45">
      <c r="B44" s="174"/>
      <c r="C44" s="185"/>
      <c r="D44" s="19" t="s">
        <v>46</v>
      </c>
      <c r="E44" s="21">
        <f t="shared" ref="E44:N44" si="100">E36*E$14</f>
        <v>150000</v>
      </c>
      <c r="F44" s="21">
        <f t="shared" si="100"/>
        <v>330000</v>
      </c>
      <c r="G44" s="21">
        <f>G36*G$14</f>
        <v>546000.00000000012</v>
      </c>
      <c r="H44" s="21">
        <f>H36*H$14</f>
        <v>805199.99999999965</v>
      </c>
      <c r="I44" s="21">
        <f>I36*I$14</f>
        <v>1116240.0000000002</v>
      </c>
      <c r="J44" s="21">
        <f t="shared" si="100"/>
        <v>1489487.9999999984</v>
      </c>
      <c r="K44" s="21">
        <f t="shared" si="100"/>
        <v>1937385.600000001</v>
      </c>
      <c r="L44" s="21">
        <f t="shared" si="100"/>
        <v>2474862.7200000016</v>
      </c>
      <c r="M44" s="21">
        <f t="shared" si="100"/>
        <v>3119835.2640000065</v>
      </c>
      <c r="N44" s="21">
        <f t="shared" si="100"/>
        <v>3893802.3167999941</v>
      </c>
      <c r="P44" s="174"/>
      <c r="Q44" s="185"/>
      <c r="R44" s="19" t="s">
        <v>46</v>
      </c>
      <c r="S44" s="21">
        <f t="shared" ref="S44:AB44" si="101">S36*S$14</f>
        <v>125000.00000000003</v>
      </c>
      <c r="T44" s="21">
        <f t="shared" si="101"/>
        <v>274999.99999999994</v>
      </c>
      <c r="U44" s="21">
        <f>U36*U$14</f>
        <v>455000.00000000017</v>
      </c>
      <c r="V44" s="21">
        <f>V36*V$14</f>
        <v>670999.99999999965</v>
      </c>
      <c r="W44" s="21">
        <f>W36*W$14</f>
        <v>930200.00000000035</v>
      </c>
      <c r="X44" s="21">
        <f t="shared" si="101"/>
        <v>1241239.9999999986</v>
      </c>
      <c r="Y44" s="21">
        <f t="shared" si="101"/>
        <v>1614488.0000000012</v>
      </c>
      <c r="Z44" s="21">
        <f t="shared" si="101"/>
        <v>2062385.600000001</v>
      </c>
      <c r="AA44" s="21">
        <f t="shared" si="101"/>
        <v>2599862.7200000053</v>
      </c>
      <c r="AB44" s="21">
        <f t="shared" si="101"/>
        <v>3244835.2639999948</v>
      </c>
      <c r="AD44" s="174"/>
      <c r="AE44" s="185"/>
      <c r="AF44" s="19" t="s">
        <v>46</v>
      </c>
      <c r="AG44" s="21">
        <f t="shared" ref="AG44:AP44" si="102">AG36*AG$14</f>
        <v>99999.999999999985</v>
      </c>
      <c r="AH44" s="21">
        <f t="shared" si="102"/>
        <v>220000</v>
      </c>
      <c r="AI44" s="21">
        <f>AI36*AI$14</f>
        <v>364000.00000000012</v>
      </c>
      <c r="AJ44" s="21">
        <f>AJ36*AJ$14</f>
        <v>536799.99999999977</v>
      </c>
      <c r="AK44" s="21">
        <f>AK36*AK$14</f>
        <v>744160.00000000023</v>
      </c>
      <c r="AL44" s="21">
        <f t="shared" si="102"/>
        <v>992991.99999999907</v>
      </c>
      <c r="AM44" s="21">
        <f t="shared" si="102"/>
        <v>1291590.4000000008</v>
      </c>
      <c r="AN44" s="21">
        <f t="shared" si="102"/>
        <v>1649908.4800000011</v>
      </c>
      <c r="AO44" s="21">
        <f t="shared" si="102"/>
        <v>2079890.1760000039</v>
      </c>
      <c r="AP44" s="21">
        <f t="shared" si="102"/>
        <v>2595868.2111999965</v>
      </c>
      <c r="AR44" s="174"/>
      <c r="AS44" s="185"/>
      <c r="AT44" s="19" t="s">
        <v>46</v>
      </c>
      <c r="AU44" s="21">
        <f t="shared" ref="AU44:BD44" si="103">AU36*AU$14</f>
        <v>75000.000000000015</v>
      </c>
      <c r="AV44" s="21">
        <f t="shared" si="103"/>
        <v>165000.00000000003</v>
      </c>
      <c r="AW44" s="21">
        <f>AW36*AW$14</f>
        <v>273000.00000000012</v>
      </c>
      <c r="AX44" s="21">
        <f>AX36*AX$14</f>
        <v>402599.99999999983</v>
      </c>
      <c r="AY44" s="21">
        <f>AY36*AY$14</f>
        <v>558120.00000000012</v>
      </c>
      <c r="AZ44" s="21">
        <f t="shared" si="103"/>
        <v>744743.99999999942</v>
      </c>
      <c r="BA44" s="21">
        <f t="shared" si="103"/>
        <v>968692.80000000075</v>
      </c>
      <c r="BB44" s="21">
        <f t="shared" si="103"/>
        <v>1237431.3600000008</v>
      </c>
      <c r="BC44" s="21">
        <f t="shared" si="103"/>
        <v>1559917.6320000035</v>
      </c>
      <c r="BD44" s="21">
        <f t="shared" si="103"/>
        <v>1946901.158399997</v>
      </c>
      <c r="BF44" s="174"/>
      <c r="BG44" s="185"/>
      <c r="BH44" s="19" t="s">
        <v>46</v>
      </c>
      <c r="BI44" s="21">
        <f t="shared" ref="BI44:BR44" si="104">BI36*BI$14</f>
        <v>50000.000000000007</v>
      </c>
      <c r="BJ44" s="21">
        <f t="shared" si="104"/>
        <v>110000.00000000001</v>
      </c>
      <c r="BK44" s="21">
        <f>BK36*BK$14</f>
        <v>182000.00000000006</v>
      </c>
      <c r="BL44" s="21">
        <f>BL36*BL$14</f>
        <v>268399.99999999988</v>
      </c>
      <c r="BM44" s="21">
        <f>BM36*BM$14</f>
        <v>372080.00000000012</v>
      </c>
      <c r="BN44" s="21">
        <f t="shared" si="104"/>
        <v>496495.99999999959</v>
      </c>
      <c r="BO44" s="21">
        <f t="shared" si="104"/>
        <v>645795.20000000042</v>
      </c>
      <c r="BP44" s="21">
        <f t="shared" si="104"/>
        <v>824954.24000000057</v>
      </c>
      <c r="BQ44" s="21">
        <f t="shared" si="104"/>
        <v>1039945.0880000022</v>
      </c>
      <c r="BR44" s="21">
        <f t="shared" si="104"/>
        <v>1297934.1055999983</v>
      </c>
    </row>
    <row r="45" spans="2:70" ht="15" customHeight="1" x14ac:dyDescent="0.45">
      <c r="B45" s="3"/>
      <c r="C45" s="1"/>
      <c r="D45" s="43"/>
      <c r="E45" s="31"/>
      <c r="F45" s="31"/>
      <c r="G45" s="31"/>
      <c r="H45" s="31"/>
      <c r="I45" s="31"/>
      <c r="J45" s="31"/>
      <c r="K45" s="31"/>
      <c r="L45" s="31"/>
      <c r="M45" s="31"/>
      <c r="N45" s="31"/>
      <c r="P45" s="3"/>
      <c r="Q45" s="1"/>
      <c r="R45" s="43"/>
      <c r="S45" s="31"/>
      <c r="T45" s="31"/>
      <c r="U45" s="31"/>
      <c r="V45" s="31"/>
      <c r="W45" s="31"/>
      <c r="X45" s="31"/>
      <c r="Y45" s="31"/>
      <c r="Z45" s="31"/>
      <c r="AA45" s="31"/>
      <c r="AB45" s="31"/>
      <c r="AD45" s="3"/>
      <c r="AE45" s="1"/>
      <c r="AF45" s="43"/>
      <c r="AG45" s="31"/>
      <c r="AH45" s="31"/>
      <c r="AI45" s="31"/>
      <c r="AJ45" s="31"/>
      <c r="AK45" s="31"/>
      <c r="AL45" s="31"/>
      <c r="AM45" s="31"/>
      <c r="AN45" s="31"/>
      <c r="AO45" s="31"/>
      <c r="AP45" s="31"/>
      <c r="AR45" s="3"/>
      <c r="AS45" s="1"/>
      <c r="AT45" s="43"/>
      <c r="AU45" s="31"/>
      <c r="AV45" s="31"/>
      <c r="AW45" s="31"/>
      <c r="AX45" s="31"/>
      <c r="AY45" s="31"/>
      <c r="AZ45" s="31"/>
      <c r="BA45" s="31"/>
      <c r="BB45" s="31"/>
      <c r="BC45" s="31"/>
      <c r="BD45" s="31"/>
      <c r="BF45" s="3"/>
      <c r="BG45" s="1"/>
      <c r="BH45" s="43"/>
      <c r="BI45" s="31"/>
      <c r="BJ45" s="31"/>
      <c r="BK45" s="31"/>
      <c r="BL45" s="31"/>
      <c r="BM45" s="31"/>
      <c r="BN45" s="31"/>
      <c r="BO45" s="31"/>
      <c r="BP45" s="31"/>
      <c r="BQ45" s="31"/>
      <c r="BR45" s="31"/>
    </row>
    <row r="46" spans="2:70" ht="14.25" x14ac:dyDescent="0.45">
      <c r="B46" s="187" t="s">
        <v>148</v>
      </c>
      <c r="C46" s="191" t="s">
        <v>21</v>
      </c>
      <c r="D46" s="193" t="str">
        <f>"10 BTC / "&amp;TEXT($E$4*10, "$###0.00,,")&amp;"M USD"</f>
        <v>10 BTC / $1.00M USD</v>
      </c>
      <c r="E46" s="163" t="s">
        <v>3</v>
      </c>
      <c r="F46" s="163" t="s">
        <v>4</v>
      </c>
      <c r="G46" s="163" t="s">
        <v>5</v>
      </c>
      <c r="H46" s="163" t="s">
        <v>6</v>
      </c>
      <c r="I46" s="163" t="s">
        <v>7</v>
      </c>
      <c r="J46" s="163" t="s">
        <v>8</v>
      </c>
      <c r="K46" s="163" t="s">
        <v>9</v>
      </c>
      <c r="L46" s="163" t="s">
        <v>10</v>
      </c>
      <c r="M46" s="163" t="s">
        <v>11</v>
      </c>
      <c r="N46" s="163" t="s">
        <v>12</v>
      </c>
      <c r="P46" s="187" t="s">
        <v>148</v>
      </c>
      <c r="Q46" s="191" t="s">
        <v>21</v>
      </c>
      <c r="R46" s="193" t="str">
        <f>"10 BTC / "&amp;TEXT($E$4*10, "$###0.00,,")&amp;"M USD"</f>
        <v>10 BTC / $1.00M USD</v>
      </c>
      <c r="S46" s="163" t="s">
        <v>3</v>
      </c>
      <c r="T46" s="163" t="s">
        <v>4</v>
      </c>
      <c r="U46" s="163" t="s">
        <v>5</v>
      </c>
      <c r="V46" s="163" t="s">
        <v>6</v>
      </c>
      <c r="W46" s="163" t="s">
        <v>7</v>
      </c>
      <c r="X46" s="163" t="s">
        <v>8</v>
      </c>
      <c r="Y46" s="163" t="s">
        <v>9</v>
      </c>
      <c r="Z46" s="163" t="s">
        <v>10</v>
      </c>
      <c r="AA46" s="163" t="s">
        <v>11</v>
      </c>
      <c r="AB46" s="163" t="s">
        <v>12</v>
      </c>
      <c r="AD46" s="187" t="s">
        <v>148</v>
      </c>
      <c r="AE46" s="191" t="s">
        <v>21</v>
      </c>
      <c r="AF46" s="193" t="str">
        <f>"10 BTC / "&amp;TEXT($E$4*10, "$###0.00,,")&amp;"M USD"</f>
        <v>10 BTC / $1.00M USD</v>
      </c>
      <c r="AG46" s="163" t="s">
        <v>3</v>
      </c>
      <c r="AH46" s="163" t="s">
        <v>4</v>
      </c>
      <c r="AI46" s="163" t="s">
        <v>5</v>
      </c>
      <c r="AJ46" s="163" t="s">
        <v>6</v>
      </c>
      <c r="AK46" s="163" t="s">
        <v>7</v>
      </c>
      <c r="AL46" s="163" t="s">
        <v>8</v>
      </c>
      <c r="AM46" s="163" t="s">
        <v>9</v>
      </c>
      <c r="AN46" s="163" t="s">
        <v>10</v>
      </c>
      <c r="AO46" s="163" t="s">
        <v>11</v>
      </c>
      <c r="AP46" s="163" t="s">
        <v>12</v>
      </c>
      <c r="AR46" s="187" t="s">
        <v>148</v>
      </c>
      <c r="AS46" s="191" t="s">
        <v>21</v>
      </c>
      <c r="AT46" s="193" t="str">
        <f>"10 BTC / "&amp;TEXT($E$4*10, "$###0.00,,")&amp;"M USD"</f>
        <v>10 BTC / $1.00M USD</v>
      </c>
      <c r="AU46" s="163" t="s">
        <v>3</v>
      </c>
      <c r="AV46" s="163" t="s">
        <v>4</v>
      </c>
      <c r="AW46" s="163" t="s">
        <v>5</v>
      </c>
      <c r="AX46" s="163" t="s">
        <v>6</v>
      </c>
      <c r="AY46" s="163" t="s">
        <v>7</v>
      </c>
      <c r="AZ46" s="163" t="s">
        <v>8</v>
      </c>
      <c r="BA46" s="163" t="s">
        <v>9</v>
      </c>
      <c r="BB46" s="163" t="s">
        <v>10</v>
      </c>
      <c r="BC46" s="163" t="s">
        <v>11</v>
      </c>
      <c r="BD46" s="163" t="s">
        <v>12</v>
      </c>
      <c r="BF46" s="187" t="s">
        <v>148</v>
      </c>
      <c r="BG46" s="191" t="s">
        <v>21</v>
      </c>
      <c r="BH46" s="193" t="str">
        <f>"10 BTC / "&amp;TEXT($E$4*10, "$###0.00,,")&amp;"M USD"</f>
        <v>10 BTC / $1.00M USD</v>
      </c>
      <c r="BI46" s="163" t="s">
        <v>3</v>
      </c>
      <c r="BJ46" s="163" t="s">
        <v>4</v>
      </c>
      <c r="BK46" s="163" t="s">
        <v>5</v>
      </c>
      <c r="BL46" s="163" t="s">
        <v>6</v>
      </c>
      <c r="BM46" s="163" t="s">
        <v>7</v>
      </c>
      <c r="BN46" s="163" t="s">
        <v>8</v>
      </c>
      <c r="BO46" s="163" t="s">
        <v>9</v>
      </c>
      <c r="BP46" s="163" t="s">
        <v>10</v>
      </c>
      <c r="BQ46" s="163" t="s">
        <v>11</v>
      </c>
      <c r="BR46" s="163" t="s">
        <v>12</v>
      </c>
    </row>
    <row r="47" spans="2:70" ht="14.25" x14ac:dyDescent="0.45">
      <c r="B47" s="188"/>
      <c r="C47" s="192"/>
      <c r="D47" s="194"/>
      <c r="E47" s="164"/>
      <c r="F47" s="164"/>
      <c r="G47" s="164"/>
      <c r="H47" s="164"/>
      <c r="I47" s="164"/>
      <c r="J47" s="164"/>
      <c r="K47" s="164"/>
      <c r="L47" s="164"/>
      <c r="M47" s="164"/>
      <c r="N47" s="164"/>
      <c r="P47" s="188"/>
      <c r="Q47" s="192"/>
      <c r="R47" s="194"/>
      <c r="S47" s="164"/>
      <c r="T47" s="164"/>
      <c r="U47" s="164"/>
      <c r="V47" s="164"/>
      <c r="W47" s="164"/>
      <c r="X47" s="164"/>
      <c r="Y47" s="164"/>
      <c r="Z47" s="164"/>
      <c r="AA47" s="164"/>
      <c r="AB47" s="164"/>
      <c r="AD47" s="188"/>
      <c r="AE47" s="192"/>
      <c r="AF47" s="194"/>
      <c r="AG47" s="164"/>
      <c r="AH47" s="164"/>
      <c r="AI47" s="164"/>
      <c r="AJ47" s="164"/>
      <c r="AK47" s="164"/>
      <c r="AL47" s="164"/>
      <c r="AM47" s="164"/>
      <c r="AN47" s="164"/>
      <c r="AO47" s="164"/>
      <c r="AP47" s="164"/>
      <c r="AR47" s="188"/>
      <c r="AS47" s="192"/>
      <c r="AT47" s="194"/>
      <c r="AU47" s="164"/>
      <c r="AV47" s="164"/>
      <c r="AW47" s="164"/>
      <c r="AX47" s="164"/>
      <c r="AY47" s="164"/>
      <c r="AZ47" s="164"/>
      <c r="BA47" s="164"/>
      <c r="BB47" s="164"/>
      <c r="BC47" s="164"/>
      <c r="BD47" s="164"/>
      <c r="BF47" s="188"/>
      <c r="BG47" s="192"/>
      <c r="BH47" s="194"/>
      <c r="BI47" s="164"/>
      <c r="BJ47" s="164"/>
      <c r="BK47" s="164"/>
      <c r="BL47" s="164"/>
      <c r="BM47" s="164"/>
      <c r="BN47" s="164"/>
      <c r="BO47" s="164"/>
      <c r="BP47" s="164"/>
      <c r="BQ47" s="164"/>
      <c r="BR47" s="164"/>
    </row>
    <row r="48" spans="2:70" ht="14.25" x14ac:dyDescent="0.45">
      <c r="B48" s="172" t="s">
        <v>57</v>
      </c>
      <c r="C48" s="186" t="s">
        <v>32</v>
      </c>
      <c r="D48" s="15" t="s">
        <v>43</v>
      </c>
      <c r="E48" s="16">
        <f>E53*$E$4/E$14</f>
        <v>7.2916666666666671E-2</v>
      </c>
      <c r="F48" s="16">
        <f t="shared" ref="F48:N48" si="105">F53*$E$4/F$14</f>
        <v>6.0763888888888888E-2</v>
      </c>
      <c r="G48" s="16">
        <f t="shared" si="105"/>
        <v>5.0636574074074077E-2</v>
      </c>
      <c r="H48" s="16">
        <f t="shared" si="105"/>
        <v>4.2197145061728392E-2</v>
      </c>
      <c r="I48" s="16">
        <f t="shared" si="105"/>
        <v>3.5164287551440326E-2</v>
      </c>
      <c r="J48" s="16">
        <f t="shared" si="105"/>
        <v>2.9303572959533605E-2</v>
      </c>
      <c r="K48" s="16">
        <f t="shared" si="105"/>
        <v>2.4419644132944673E-2</v>
      </c>
      <c r="L48" s="16">
        <f t="shared" si="105"/>
        <v>2.034970344412056E-2</v>
      </c>
      <c r="M48" s="16">
        <f t="shared" si="105"/>
        <v>1.6958086203433802E-2</v>
      </c>
      <c r="N48" s="16">
        <f t="shared" si="105"/>
        <v>1.4131738502861502E-2</v>
      </c>
      <c r="P48" s="172" t="s">
        <v>57</v>
      </c>
      <c r="Q48" s="186" t="s">
        <v>32</v>
      </c>
      <c r="R48" s="15" t="s">
        <v>43</v>
      </c>
      <c r="S48" s="16">
        <f>S53*$E$4/S$14</f>
        <v>7.2916666666666671E-2</v>
      </c>
      <c r="T48" s="16">
        <f t="shared" ref="T48:AB48" si="106">T53*$E$4/T$14</f>
        <v>6.0763888888888888E-2</v>
      </c>
      <c r="U48" s="16">
        <f t="shared" si="106"/>
        <v>5.0636574074074077E-2</v>
      </c>
      <c r="V48" s="16">
        <f t="shared" si="106"/>
        <v>4.2197145061728392E-2</v>
      </c>
      <c r="W48" s="16">
        <f t="shared" si="106"/>
        <v>3.5164287551440326E-2</v>
      </c>
      <c r="X48" s="16">
        <f t="shared" si="106"/>
        <v>2.9303572959533605E-2</v>
      </c>
      <c r="Y48" s="16">
        <f t="shared" si="106"/>
        <v>2.4419644132944673E-2</v>
      </c>
      <c r="Z48" s="16">
        <f t="shared" si="106"/>
        <v>2.034970344412056E-2</v>
      </c>
      <c r="AA48" s="16">
        <f t="shared" si="106"/>
        <v>1.6958086203433802E-2</v>
      </c>
      <c r="AB48" s="16">
        <f t="shared" si="106"/>
        <v>1.4131738502861502E-2</v>
      </c>
      <c r="AD48" s="172" t="s">
        <v>57</v>
      </c>
      <c r="AE48" s="186" t="s">
        <v>32</v>
      </c>
      <c r="AF48" s="15" t="s">
        <v>43</v>
      </c>
      <c r="AG48" s="16">
        <f>AG53*$E$4/AG$14</f>
        <v>7.2916666666666671E-2</v>
      </c>
      <c r="AH48" s="16">
        <f t="shared" ref="AH48:AP48" si="107">AH53*$E$4/AH$14</f>
        <v>6.0763888888888888E-2</v>
      </c>
      <c r="AI48" s="16">
        <f t="shared" si="107"/>
        <v>5.0636574074074077E-2</v>
      </c>
      <c r="AJ48" s="16">
        <f t="shared" si="107"/>
        <v>4.2197145061728392E-2</v>
      </c>
      <c r="AK48" s="16">
        <f t="shared" si="107"/>
        <v>3.5164287551440326E-2</v>
      </c>
      <c r="AL48" s="16">
        <f t="shared" si="107"/>
        <v>2.9303572959533605E-2</v>
      </c>
      <c r="AM48" s="16">
        <f t="shared" si="107"/>
        <v>2.4419644132944673E-2</v>
      </c>
      <c r="AN48" s="16">
        <f t="shared" si="107"/>
        <v>2.034970344412056E-2</v>
      </c>
      <c r="AO48" s="16">
        <f t="shared" si="107"/>
        <v>1.6958086203433802E-2</v>
      </c>
      <c r="AP48" s="16">
        <f t="shared" si="107"/>
        <v>1.4131738502861502E-2</v>
      </c>
      <c r="AR48" s="172" t="s">
        <v>57</v>
      </c>
      <c r="AS48" s="186" t="s">
        <v>32</v>
      </c>
      <c r="AT48" s="15" t="s">
        <v>43</v>
      </c>
      <c r="AU48" s="16">
        <f>AU53*$E$4/AU$14</f>
        <v>7.2916666666666671E-2</v>
      </c>
      <c r="AV48" s="16">
        <f t="shared" ref="AV48:BD48" si="108">AV53*$E$4/AV$14</f>
        <v>6.0763888888888888E-2</v>
      </c>
      <c r="AW48" s="16">
        <f t="shared" si="108"/>
        <v>5.0636574074074077E-2</v>
      </c>
      <c r="AX48" s="16">
        <f t="shared" si="108"/>
        <v>4.2197145061728392E-2</v>
      </c>
      <c r="AY48" s="16">
        <f t="shared" si="108"/>
        <v>3.5164287551440326E-2</v>
      </c>
      <c r="AZ48" s="16">
        <f t="shared" si="108"/>
        <v>2.9303572959533605E-2</v>
      </c>
      <c r="BA48" s="16">
        <f t="shared" si="108"/>
        <v>2.4419644132944673E-2</v>
      </c>
      <c r="BB48" s="16">
        <f t="shared" si="108"/>
        <v>2.034970344412056E-2</v>
      </c>
      <c r="BC48" s="16">
        <f t="shared" si="108"/>
        <v>1.6958086203433802E-2</v>
      </c>
      <c r="BD48" s="16">
        <f t="shared" si="108"/>
        <v>1.4131738502861502E-2</v>
      </c>
      <c r="BF48" s="172" t="s">
        <v>57</v>
      </c>
      <c r="BG48" s="186" t="s">
        <v>32</v>
      </c>
      <c r="BH48" s="15" t="s">
        <v>43</v>
      </c>
      <c r="BI48" s="16">
        <f>BI53*$E$4/BI$14</f>
        <v>7.2916666666666671E-2</v>
      </c>
      <c r="BJ48" s="16">
        <f t="shared" ref="BJ48:BR48" si="109">BJ53*$E$4/BJ$14</f>
        <v>6.0763888888888888E-2</v>
      </c>
      <c r="BK48" s="16">
        <f t="shared" si="109"/>
        <v>5.0636574074074077E-2</v>
      </c>
      <c r="BL48" s="16">
        <f t="shared" si="109"/>
        <v>4.2197145061728392E-2</v>
      </c>
      <c r="BM48" s="16">
        <f t="shared" si="109"/>
        <v>3.5164287551440326E-2</v>
      </c>
      <c r="BN48" s="16">
        <f t="shared" si="109"/>
        <v>2.9303572959533605E-2</v>
      </c>
      <c r="BO48" s="16">
        <f t="shared" si="109"/>
        <v>2.4419644132944673E-2</v>
      </c>
      <c r="BP48" s="16">
        <f t="shared" si="109"/>
        <v>2.034970344412056E-2</v>
      </c>
      <c r="BQ48" s="16">
        <f t="shared" si="109"/>
        <v>1.6958086203433802E-2</v>
      </c>
      <c r="BR48" s="16">
        <f t="shared" si="109"/>
        <v>1.4131738502861502E-2</v>
      </c>
    </row>
    <row r="49" spans="1:71" ht="14.25" x14ac:dyDescent="0.45">
      <c r="B49" s="173"/>
      <c r="C49" s="186"/>
      <c r="D49" s="15" t="s">
        <v>44</v>
      </c>
      <c r="E49" s="16"/>
      <c r="F49" s="16"/>
      <c r="G49" s="16"/>
      <c r="H49" s="16"/>
      <c r="I49" s="153">
        <f>AVERAGE(E48:I48)</f>
        <v>5.2335712448559668E-2</v>
      </c>
      <c r="J49" s="16"/>
      <c r="K49" s="16"/>
      <c r="L49" s="16"/>
      <c r="M49" s="16"/>
      <c r="N49" s="17">
        <f>AVERAGE(E48:N48)</f>
        <v>3.6684130748569251E-2</v>
      </c>
      <c r="P49" s="173"/>
      <c r="Q49" s="186"/>
      <c r="R49" s="15" t="s">
        <v>44</v>
      </c>
      <c r="S49" s="16"/>
      <c r="T49" s="16"/>
      <c r="U49" s="16"/>
      <c r="V49" s="16"/>
      <c r="W49" s="153">
        <f>AVERAGE(S48:W48)</f>
        <v>5.2335712448559668E-2</v>
      </c>
      <c r="X49" s="16"/>
      <c r="Y49" s="16"/>
      <c r="Z49" s="16"/>
      <c r="AA49" s="16"/>
      <c r="AB49" s="17">
        <f>AVERAGE(S48:AB48)</f>
        <v>3.6684130748569251E-2</v>
      </c>
      <c r="AD49" s="173"/>
      <c r="AE49" s="186"/>
      <c r="AF49" s="15" t="s">
        <v>44</v>
      </c>
      <c r="AG49" s="16"/>
      <c r="AH49" s="16"/>
      <c r="AI49" s="16"/>
      <c r="AJ49" s="16"/>
      <c r="AK49" s="153">
        <f>AVERAGE(AG48:AK48)</f>
        <v>5.2335712448559668E-2</v>
      </c>
      <c r="AL49" s="16"/>
      <c r="AM49" s="16"/>
      <c r="AN49" s="16"/>
      <c r="AO49" s="16"/>
      <c r="AP49" s="17">
        <f>AVERAGE(AG48:AP48)</f>
        <v>3.6684130748569251E-2</v>
      </c>
      <c r="AR49" s="173"/>
      <c r="AS49" s="186"/>
      <c r="AT49" s="15" t="s">
        <v>44</v>
      </c>
      <c r="AU49" s="16"/>
      <c r="AV49" s="16"/>
      <c r="AW49" s="16"/>
      <c r="AX49" s="16"/>
      <c r="AY49" s="153">
        <f>AVERAGE(AU48:AY48)</f>
        <v>5.2335712448559668E-2</v>
      </c>
      <c r="AZ49" s="16"/>
      <c r="BA49" s="16"/>
      <c r="BB49" s="16"/>
      <c r="BC49" s="16"/>
      <c r="BD49" s="17">
        <f>AVERAGE(AU48:BD48)</f>
        <v>3.6684130748569251E-2</v>
      </c>
      <c r="BF49" s="173"/>
      <c r="BG49" s="186"/>
      <c r="BH49" s="15" t="s">
        <v>44</v>
      </c>
      <c r="BI49" s="16"/>
      <c r="BJ49" s="16"/>
      <c r="BK49" s="16"/>
      <c r="BL49" s="16"/>
      <c r="BM49" s="153">
        <f>AVERAGE(BI48:BM48)</f>
        <v>5.2335712448559668E-2</v>
      </c>
      <c r="BN49" s="16"/>
      <c r="BO49" s="16"/>
      <c r="BP49" s="16"/>
      <c r="BQ49" s="16"/>
      <c r="BR49" s="17">
        <f>AVERAGE(BI48:BR48)</f>
        <v>3.6684130748569251E-2</v>
      </c>
    </row>
    <row r="50" spans="1:71" ht="14.25" x14ac:dyDescent="0.45">
      <c r="B50" s="173"/>
      <c r="C50" s="186"/>
      <c r="D50" s="15" t="s">
        <v>42</v>
      </c>
      <c r="E50" s="16">
        <f t="shared" ref="E50:N50" si="110">E$16*(E48/E$18)</f>
        <v>7.2916666666666671E-2</v>
      </c>
      <c r="F50" s="16">
        <f t="shared" si="110"/>
        <v>0.13368055555555552</v>
      </c>
      <c r="G50" s="16">
        <f t="shared" si="110"/>
        <v>0.18431712962962971</v>
      </c>
      <c r="H50" s="16">
        <f t="shared" si="110"/>
        <v>0.22651427469135793</v>
      </c>
      <c r="I50" s="16">
        <f t="shared" si="110"/>
        <v>0.2616785622427984</v>
      </c>
      <c r="J50" s="16">
        <f t="shared" si="110"/>
        <v>0.29098213520233168</v>
      </c>
      <c r="K50" s="16">
        <f t="shared" si="110"/>
        <v>0.3154017793352768</v>
      </c>
      <c r="L50" s="16">
        <f t="shared" si="110"/>
        <v>0.33575148277939737</v>
      </c>
      <c r="M50" s="16">
        <f t="shared" si="110"/>
        <v>0.35270956898283168</v>
      </c>
      <c r="N50" s="16">
        <f t="shared" si="110"/>
        <v>0.36684130748569199</v>
      </c>
      <c r="P50" s="173"/>
      <c r="Q50" s="186"/>
      <c r="R50" s="15" t="s">
        <v>42</v>
      </c>
      <c r="S50" s="16">
        <f t="shared" ref="S50:AB50" si="111">S$16*(S48/S$18)</f>
        <v>7.2916666666666671E-2</v>
      </c>
      <c r="T50" s="16">
        <f t="shared" si="111"/>
        <v>0.13368055555555552</v>
      </c>
      <c r="U50" s="16">
        <f t="shared" si="111"/>
        <v>0.18431712962962971</v>
      </c>
      <c r="V50" s="16">
        <f t="shared" si="111"/>
        <v>0.22651427469135793</v>
      </c>
      <c r="W50" s="16">
        <f t="shared" si="111"/>
        <v>0.2616785622427984</v>
      </c>
      <c r="X50" s="16">
        <f t="shared" si="111"/>
        <v>0.29098213520233168</v>
      </c>
      <c r="Y50" s="16">
        <f t="shared" si="111"/>
        <v>0.3154017793352768</v>
      </c>
      <c r="Z50" s="16">
        <f t="shared" si="111"/>
        <v>0.33575148277939737</v>
      </c>
      <c r="AA50" s="16">
        <f t="shared" si="111"/>
        <v>0.35270956898283168</v>
      </c>
      <c r="AB50" s="16">
        <f t="shared" si="111"/>
        <v>0.36684130748569199</v>
      </c>
      <c r="AD50" s="173"/>
      <c r="AE50" s="186"/>
      <c r="AF50" s="15" t="s">
        <v>42</v>
      </c>
      <c r="AG50" s="16">
        <f t="shared" ref="AG50:AP50" si="112">AG$16*(AG48/AG$18)</f>
        <v>7.2916666666666671E-2</v>
      </c>
      <c r="AH50" s="16">
        <f t="shared" si="112"/>
        <v>0.13368055555555552</v>
      </c>
      <c r="AI50" s="16">
        <f t="shared" si="112"/>
        <v>0.18431712962962971</v>
      </c>
      <c r="AJ50" s="16">
        <f t="shared" si="112"/>
        <v>0.22651427469135793</v>
      </c>
      <c r="AK50" s="16">
        <f t="shared" si="112"/>
        <v>0.2616785622427984</v>
      </c>
      <c r="AL50" s="16">
        <f t="shared" si="112"/>
        <v>0.29098213520233168</v>
      </c>
      <c r="AM50" s="16">
        <f t="shared" si="112"/>
        <v>0.3154017793352768</v>
      </c>
      <c r="AN50" s="16">
        <f t="shared" si="112"/>
        <v>0.33575148277939737</v>
      </c>
      <c r="AO50" s="16">
        <f t="shared" si="112"/>
        <v>0.35270956898283168</v>
      </c>
      <c r="AP50" s="16">
        <f t="shared" si="112"/>
        <v>0.36684130748569199</v>
      </c>
      <c r="AR50" s="173"/>
      <c r="AS50" s="186"/>
      <c r="AT50" s="15" t="s">
        <v>42</v>
      </c>
      <c r="AU50" s="16">
        <f t="shared" ref="AU50:BD50" si="113">AU$16*(AU48/AU$18)</f>
        <v>7.2916666666666671E-2</v>
      </c>
      <c r="AV50" s="16">
        <f t="shared" si="113"/>
        <v>0.13368055555555552</v>
      </c>
      <c r="AW50" s="16">
        <f t="shared" si="113"/>
        <v>0.18431712962962971</v>
      </c>
      <c r="AX50" s="16">
        <f t="shared" si="113"/>
        <v>0.22651427469135793</v>
      </c>
      <c r="AY50" s="16">
        <f t="shared" si="113"/>
        <v>0.2616785622427984</v>
      </c>
      <c r="AZ50" s="16">
        <f t="shared" si="113"/>
        <v>0.29098213520233168</v>
      </c>
      <c r="BA50" s="16">
        <f t="shared" si="113"/>
        <v>0.3154017793352768</v>
      </c>
      <c r="BB50" s="16">
        <f t="shared" si="113"/>
        <v>0.33575148277939737</v>
      </c>
      <c r="BC50" s="16">
        <f t="shared" si="113"/>
        <v>0.35270956898283168</v>
      </c>
      <c r="BD50" s="16">
        <f t="shared" si="113"/>
        <v>0.36684130748569199</v>
      </c>
      <c r="BF50" s="173"/>
      <c r="BG50" s="186"/>
      <c r="BH50" s="15" t="s">
        <v>42</v>
      </c>
      <c r="BI50" s="16">
        <f t="shared" ref="BI50:BR50" si="114">BI$16*(BI48/BI$18)</f>
        <v>7.2916666666666671E-2</v>
      </c>
      <c r="BJ50" s="16">
        <f t="shared" si="114"/>
        <v>0.13368055555555552</v>
      </c>
      <c r="BK50" s="16">
        <f t="shared" si="114"/>
        <v>0.18431712962962971</v>
      </c>
      <c r="BL50" s="16">
        <f t="shared" si="114"/>
        <v>0.22651427469135793</v>
      </c>
      <c r="BM50" s="16">
        <f t="shared" si="114"/>
        <v>0.2616785622427984</v>
      </c>
      <c r="BN50" s="16">
        <f t="shared" si="114"/>
        <v>0.29098213520233168</v>
      </c>
      <c r="BO50" s="16">
        <f t="shared" si="114"/>
        <v>0.3154017793352768</v>
      </c>
      <c r="BP50" s="16">
        <f t="shared" si="114"/>
        <v>0.33575148277939737</v>
      </c>
      <c r="BQ50" s="16">
        <f t="shared" si="114"/>
        <v>0.35270956898283168</v>
      </c>
      <c r="BR50" s="16">
        <f t="shared" si="114"/>
        <v>0.36684130748569199</v>
      </c>
    </row>
    <row r="51" spans="1:71" ht="14.25" x14ac:dyDescent="0.45">
      <c r="B51" s="173"/>
      <c r="C51" s="185"/>
      <c r="D51" s="19" t="s">
        <v>45</v>
      </c>
      <c r="E51" s="20">
        <f>10*E48</f>
        <v>0.72916666666666674</v>
      </c>
      <c r="F51" s="20">
        <f t="shared" ref="F51:N51" si="115">10*F48</f>
        <v>0.60763888888888884</v>
      </c>
      <c r="G51" s="20">
        <f t="shared" si="115"/>
        <v>0.50636574074074081</v>
      </c>
      <c r="H51" s="20">
        <f t="shared" si="115"/>
        <v>0.42197145061728392</v>
      </c>
      <c r="I51" s="20">
        <f t="shared" si="115"/>
        <v>0.35164287551440326</v>
      </c>
      <c r="J51" s="20">
        <f t="shared" si="115"/>
        <v>0.29303572959533608</v>
      </c>
      <c r="K51" s="20">
        <f t="shared" si="115"/>
        <v>0.24419644132944673</v>
      </c>
      <c r="L51" s="20">
        <f t="shared" si="115"/>
        <v>0.20349703444120559</v>
      </c>
      <c r="M51" s="20">
        <f t="shared" si="115"/>
        <v>0.16958086203433803</v>
      </c>
      <c r="N51" s="20">
        <f t="shared" si="115"/>
        <v>0.14131738502861502</v>
      </c>
      <c r="P51" s="173"/>
      <c r="Q51" s="185"/>
      <c r="R51" s="19" t="s">
        <v>45</v>
      </c>
      <c r="S51" s="20">
        <f>10*S48</f>
        <v>0.72916666666666674</v>
      </c>
      <c r="T51" s="20">
        <f t="shared" ref="T51:AB51" si="116">10*T48</f>
        <v>0.60763888888888884</v>
      </c>
      <c r="U51" s="20">
        <f t="shared" si="116"/>
        <v>0.50636574074074081</v>
      </c>
      <c r="V51" s="20">
        <f t="shared" si="116"/>
        <v>0.42197145061728392</v>
      </c>
      <c r="W51" s="20">
        <f t="shared" si="116"/>
        <v>0.35164287551440326</v>
      </c>
      <c r="X51" s="20">
        <f t="shared" si="116"/>
        <v>0.29303572959533608</v>
      </c>
      <c r="Y51" s="20">
        <f t="shared" si="116"/>
        <v>0.24419644132944673</v>
      </c>
      <c r="Z51" s="20">
        <f t="shared" si="116"/>
        <v>0.20349703444120559</v>
      </c>
      <c r="AA51" s="20">
        <f t="shared" si="116"/>
        <v>0.16958086203433803</v>
      </c>
      <c r="AB51" s="20">
        <f t="shared" si="116"/>
        <v>0.14131738502861502</v>
      </c>
      <c r="AD51" s="173"/>
      <c r="AE51" s="185"/>
      <c r="AF51" s="19" t="s">
        <v>45</v>
      </c>
      <c r="AG51" s="20">
        <f>10*AG48</f>
        <v>0.72916666666666674</v>
      </c>
      <c r="AH51" s="20">
        <f t="shared" ref="AH51:AP51" si="117">10*AH48</f>
        <v>0.60763888888888884</v>
      </c>
      <c r="AI51" s="20">
        <f t="shared" si="117"/>
        <v>0.50636574074074081</v>
      </c>
      <c r="AJ51" s="20">
        <f t="shared" si="117"/>
        <v>0.42197145061728392</v>
      </c>
      <c r="AK51" s="20">
        <f t="shared" si="117"/>
        <v>0.35164287551440326</v>
      </c>
      <c r="AL51" s="20">
        <f t="shared" si="117"/>
        <v>0.29303572959533608</v>
      </c>
      <c r="AM51" s="20">
        <f t="shared" si="117"/>
        <v>0.24419644132944673</v>
      </c>
      <c r="AN51" s="20">
        <f t="shared" si="117"/>
        <v>0.20349703444120559</v>
      </c>
      <c r="AO51" s="20">
        <f t="shared" si="117"/>
        <v>0.16958086203433803</v>
      </c>
      <c r="AP51" s="20">
        <f t="shared" si="117"/>
        <v>0.14131738502861502</v>
      </c>
      <c r="AR51" s="173"/>
      <c r="AS51" s="185"/>
      <c r="AT51" s="19" t="s">
        <v>45</v>
      </c>
      <c r="AU51" s="20">
        <f>10*AU48</f>
        <v>0.72916666666666674</v>
      </c>
      <c r="AV51" s="20">
        <f t="shared" ref="AV51:BD51" si="118">10*AV48</f>
        <v>0.60763888888888884</v>
      </c>
      <c r="AW51" s="20">
        <f t="shared" si="118"/>
        <v>0.50636574074074081</v>
      </c>
      <c r="AX51" s="20">
        <f t="shared" si="118"/>
        <v>0.42197145061728392</v>
      </c>
      <c r="AY51" s="20">
        <f t="shared" si="118"/>
        <v>0.35164287551440326</v>
      </c>
      <c r="AZ51" s="20">
        <f t="shared" si="118"/>
        <v>0.29303572959533608</v>
      </c>
      <c r="BA51" s="20">
        <f t="shared" si="118"/>
        <v>0.24419644132944673</v>
      </c>
      <c r="BB51" s="20">
        <f t="shared" si="118"/>
        <v>0.20349703444120559</v>
      </c>
      <c r="BC51" s="20">
        <f t="shared" si="118"/>
        <v>0.16958086203433803</v>
      </c>
      <c r="BD51" s="20">
        <f t="shared" si="118"/>
        <v>0.14131738502861502</v>
      </c>
      <c r="BF51" s="173"/>
      <c r="BG51" s="185"/>
      <c r="BH51" s="19" t="s">
        <v>45</v>
      </c>
      <c r="BI51" s="20">
        <f>10*BI48</f>
        <v>0.72916666666666674</v>
      </c>
      <c r="BJ51" s="20">
        <f t="shared" ref="BJ51:BR51" si="119">10*BJ48</f>
        <v>0.60763888888888884</v>
      </c>
      <c r="BK51" s="20">
        <f t="shared" si="119"/>
        <v>0.50636574074074081</v>
      </c>
      <c r="BL51" s="20">
        <f t="shared" si="119"/>
        <v>0.42197145061728392</v>
      </c>
      <c r="BM51" s="20">
        <f t="shared" si="119"/>
        <v>0.35164287551440326</v>
      </c>
      <c r="BN51" s="20">
        <f t="shared" si="119"/>
        <v>0.29303572959533608</v>
      </c>
      <c r="BO51" s="20">
        <f t="shared" si="119"/>
        <v>0.24419644132944673</v>
      </c>
      <c r="BP51" s="20">
        <f t="shared" si="119"/>
        <v>0.20349703444120559</v>
      </c>
      <c r="BQ51" s="20">
        <f t="shared" si="119"/>
        <v>0.16958086203433803</v>
      </c>
      <c r="BR51" s="20">
        <f t="shared" si="119"/>
        <v>0.14131738502861502</v>
      </c>
    </row>
    <row r="52" spans="1:71" ht="14.25" x14ac:dyDescent="0.45">
      <c r="B52" s="173"/>
      <c r="C52" s="185"/>
      <c r="D52" s="19" t="s">
        <v>46</v>
      </c>
      <c r="E52" s="20">
        <f>10*E50</f>
        <v>0.72916666666666674</v>
      </c>
      <c r="F52" s="20">
        <f>10*F50</f>
        <v>1.3368055555555554</v>
      </c>
      <c r="G52" s="20">
        <f>10*G50</f>
        <v>1.8431712962962972</v>
      </c>
      <c r="H52" s="20">
        <f t="shared" ref="H52:N52" si="120">10*H50</f>
        <v>2.2651427469135794</v>
      </c>
      <c r="I52" s="20">
        <f t="shared" si="120"/>
        <v>2.616785622427984</v>
      </c>
      <c r="J52" s="20">
        <f t="shared" si="120"/>
        <v>2.9098213520233167</v>
      </c>
      <c r="K52" s="20">
        <f t="shared" si="120"/>
        <v>3.154017793352768</v>
      </c>
      <c r="L52" s="20">
        <f t="shared" si="120"/>
        <v>3.3575148277939739</v>
      </c>
      <c r="M52" s="20">
        <f t="shared" si="120"/>
        <v>3.5270956898283168</v>
      </c>
      <c r="N52" s="20">
        <f t="shared" si="120"/>
        <v>3.6684130748569199</v>
      </c>
      <c r="P52" s="173"/>
      <c r="Q52" s="185"/>
      <c r="R52" s="19" t="s">
        <v>46</v>
      </c>
      <c r="S52" s="20">
        <f>10*S50</f>
        <v>0.72916666666666674</v>
      </c>
      <c r="T52" s="20">
        <f>10*T50</f>
        <v>1.3368055555555554</v>
      </c>
      <c r="U52" s="20">
        <f>10*U50</f>
        <v>1.8431712962962972</v>
      </c>
      <c r="V52" s="20">
        <f t="shared" ref="V52:AB52" si="121">10*V50</f>
        <v>2.2651427469135794</v>
      </c>
      <c r="W52" s="20">
        <f t="shared" si="121"/>
        <v>2.616785622427984</v>
      </c>
      <c r="X52" s="20">
        <f t="shared" si="121"/>
        <v>2.9098213520233167</v>
      </c>
      <c r="Y52" s="20">
        <f t="shared" si="121"/>
        <v>3.154017793352768</v>
      </c>
      <c r="Z52" s="20">
        <f t="shared" si="121"/>
        <v>3.3575148277939739</v>
      </c>
      <c r="AA52" s="20">
        <f t="shared" si="121"/>
        <v>3.5270956898283168</v>
      </c>
      <c r="AB52" s="20">
        <f t="shared" si="121"/>
        <v>3.6684130748569199</v>
      </c>
      <c r="AD52" s="173"/>
      <c r="AE52" s="185"/>
      <c r="AF52" s="19" t="s">
        <v>46</v>
      </c>
      <c r="AG52" s="20">
        <f>10*AG50</f>
        <v>0.72916666666666674</v>
      </c>
      <c r="AH52" s="20">
        <f>10*AH50</f>
        <v>1.3368055555555554</v>
      </c>
      <c r="AI52" s="20">
        <f>10*AI50</f>
        <v>1.8431712962962972</v>
      </c>
      <c r="AJ52" s="20">
        <f t="shared" ref="AJ52:AP52" si="122">10*AJ50</f>
        <v>2.2651427469135794</v>
      </c>
      <c r="AK52" s="20">
        <f t="shared" si="122"/>
        <v>2.616785622427984</v>
      </c>
      <c r="AL52" s="20">
        <f t="shared" si="122"/>
        <v>2.9098213520233167</v>
      </c>
      <c r="AM52" s="20">
        <f t="shared" si="122"/>
        <v>3.154017793352768</v>
      </c>
      <c r="AN52" s="20">
        <f t="shared" si="122"/>
        <v>3.3575148277939739</v>
      </c>
      <c r="AO52" s="20">
        <f t="shared" si="122"/>
        <v>3.5270956898283168</v>
      </c>
      <c r="AP52" s="20">
        <f t="shared" si="122"/>
        <v>3.6684130748569199</v>
      </c>
      <c r="AR52" s="173"/>
      <c r="AS52" s="185"/>
      <c r="AT52" s="19" t="s">
        <v>46</v>
      </c>
      <c r="AU52" s="20">
        <f>10*AU50</f>
        <v>0.72916666666666674</v>
      </c>
      <c r="AV52" s="20">
        <f>10*AV50</f>
        <v>1.3368055555555554</v>
      </c>
      <c r="AW52" s="20">
        <f>10*AW50</f>
        <v>1.8431712962962972</v>
      </c>
      <c r="AX52" s="20">
        <f t="shared" ref="AX52:BD52" si="123">10*AX50</f>
        <v>2.2651427469135794</v>
      </c>
      <c r="AY52" s="20">
        <f t="shared" si="123"/>
        <v>2.616785622427984</v>
      </c>
      <c r="AZ52" s="20">
        <f t="shared" si="123"/>
        <v>2.9098213520233167</v>
      </c>
      <c r="BA52" s="20">
        <f t="shared" si="123"/>
        <v>3.154017793352768</v>
      </c>
      <c r="BB52" s="20">
        <f t="shared" si="123"/>
        <v>3.3575148277939739</v>
      </c>
      <c r="BC52" s="20">
        <f t="shared" si="123"/>
        <v>3.5270956898283168</v>
      </c>
      <c r="BD52" s="20">
        <f t="shared" si="123"/>
        <v>3.6684130748569199</v>
      </c>
      <c r="BF52" s="173"/>
      <c r="BG52" s="185"/>
      <c r="BH52" s="19" t="s">
        <v>46</v>
      </c>
      <c r="BI52" s="20">
        <f>10*BI50</f>
        <v>0.72916666666666674</v>
      </c>
      <c r="BJ52" s="20">
        <f>10*BJ50</f>
        <v>1.3368055555555554</v>
      </c>
      <c r="BK52" s="20">
        <f>10*BK50</f>
        <v>1.8431712962962972</v>
      </c>
      <c r="BL52" s="20">
        <f t="shared" ref="BL52:BR52" si="124">10*BL50</f>
        <v>2.2651427469135794</v>
      </c>
      <c r="BM52" s="20">
        <f t="shared" si="124"/>
        <v>2.616785622427984</v>
      </c>
      <c r="BN52" s="20">
        <f t="shared" si="124"/>
        <v>2.9098213520233167</v>
      </c>
      <c r="BO52" s="20">
        <f t="shared" si="124"/>
        <v>3.154017793352768</v>
      </c>
      <c r="BP52" s="20">
        <f t="shared" si="124"/>
        <v>3.3575148277939739</v>
      </c>
      <c r="BQ52" s="20">
        <f t="shared" si="124"/>
        <v>3.5270956898283168</v>
      </c>
      <c r="BR52" s="20">
        <f t="shared" si="124"/>
        <v>3.6684130748569199</v>
      </c>
    </row>
    <row r="53" spans="1:71" ht="14.25" x14ac:dyDescent="0.45">
      <c r="B53" s="173"/>
      <c r="C53" s="184" t="s">
        <v>36</v>
      </c>
      <c r="D53" s="15" t="s">
        <v>43</v>
      </c>
      <c r="E53" s="16">
        <f>$E8+($E$9*$E$10)</f>
        <v>8.7499999999999994E-2</v>
      </c>
      <c r="F53" s="16">
        <f>E53</f>
        <v>8.7499999999999994E-2</v>
      </c>
      <c r="G53" s="16">
        <f t="shared" ref="G53:N53" si="125">F53</f>
        <v>8.7499999999999994E-2</v>
      </c>
      <c r="H53" s="16">
        <f t="shared" si="125"/>
        <v>8.7499999999999994E-2</v>
      </c>
      <c r="I53" s="16">
        <f t="shared" si="125"/>
        <v>8.7499999999999994E-2</v>
      </c>
      <c r="J53" s="16">
        <f t="shared" si="125"/>
        <v>8.7499999999999994E-2</v>
      </c>
      <c r="K53" s="16">
        <f t="shared" si="125"/>
        <v>8.7499999999999994E-2</v>
      </c>
      <c r="L53" s="16">
        <f t="shared" si="125"/>
        <v>8.7499999999999994E-2</v>
      </c>
      <c r="M53" s="16">
        <f t="shared" si="125"/>
        <v>8.7499999999999994E-2</v>
      </c>
      <c r="N53" s="16">
        <f t="shared" si="125"/>
        <v>8.7499999999999994E-2</v>
      </c>
      <c r="P53" s="173"/>
      <c r="Q53" s="184" t="s">
        <v>36</v>
      </c>
      <c r="R53" s="15" t="s">
        <v>43</v>
      </c>
      <c r="S53" s="16">
        <f>$E8+($E$9*$E$10)</f>
        <v>8.7499999999999994E-2</v>
      </c>
      <c r="T53" s="16">
        <f>S53</f>
        <v>8.7499999999999994E-2</v>
      </c>
      <c r="U53" s="16">
        <f t="shared" ref="U53:AB53" si="126">T53</f>
        <v>8.7499999999999994E-2</v>
      </c>
      <c r="V53" s="16">
        <f t="shared" si="126"/>
        <v>8.7499999999999994E-2</v>
      </c>
      <c r="W53" s="16">
        <f t="shared" si="126"/>
        <v>8.7499999999999994E-2</v>
      </c>
      <c r="X53" s="16">
        <f t="shared" si="126"/>
        <v>8.7499999999999994E-2</v>
      </c>
      <c r="Y53" s="16">
        <f t="shared" si="126"/>
        <v>8.7499999999999994E-2</v>
      </c>
      <c r="Z53" s="16">
        <f t="shared" si="126"/>
        <v>8.7499999999999994E-2</v>
      </c>
      <c r="AA53" s="16">
        <f t="shared" si="126"/>
        <v>8.7499999999999994E-2</v>
      </c>
      <c r="AB53" s="16">
        <f t="shared" si="126"/>
        <v>8.7499999999999994E-2</v>
      </c>
      <c r="AD53" s="173"/>
      <c r="AE53" s="184" t="s">
        <v>36</v>
      </c>
      <c r="AF53" s="15" t="s">
        <v>43</v>
      </c>
      <c r="AG53" s="16">
        <f>$E8+($E$9*$E$10)</f>
        <v>8.7499999999999994E-2</v>
      </c>
      <c r="AH53" s="16">
        <f>AG53</f>
        <v>8.7499999999999994E-2</v>
      </c>
      <c r="AI53" s="16">
        <f t="shared" ref="AI53:AP53" si="127">AH53</f>
        <v>8.7499999999999994E-2</v>
      </c>
      <c r="AJ53" s="16">
        <f t="shared" si="127"/>
        <v>8.7499999999999994E-2</v>
      </c>
      <c r="AK53" s="16">
        <f t="shared" si="127"/>
        <v>8.7499999999999994E-2</v>
      </c>
      <c r="AL53" s="16">
        <f t="shared" si="127"/>
        <v>8.7499999999999994E-2</v>
      </c>
      <c r="AM53" s="16">
        <f t="shared" si="127"/>
        <v>8.7499999999999994E-2</v>
      </c>
      <c r="AN53" s="16">
        <f t="shared" si="127"/>
        <v>8.7499999999999994E-2</v>
      </c>
      <c r="AO53" s="16">
        <f t="shared" si="127"/>
        <v>8.7499999999999994E-2</v>
      </c>
      <c r="AP53" s="16">
        <f t="shared" si="127"/>
        <v>8.7499999999999994E-2</v>
      </c>
      <c r="AR53" s="173"/>
      <c r="AS53" s="184" t="s">
        <v>36</v>
      </c>
      <c r="AT53" s="15" t="s">
        <v>43</v>
      </c>
      <c r="AU53" s="16">
        <f>$E8+($E$9*$E$10)</f>
        <v>8.7499999999999994E-2</v>
      </c>
      <c r="AV53" s="16">
        <f>AU53</f>
        <v>8.7499999999999994E-2</v>
      </c>
      <c r="AW53" s="16">
        <f t="shared" ref="AW53:BD53" si="128">AV53</f>
        <v>8.7499999999999994E-2</v>
      </c>
      <c r="AX53" s="16">
        <f t="shared" si="128"/>
        <v>8.7499999999999994E-2</v>
      </c>
      <c r="AY53" s="16">
        <f t="shared" si="128"/>
        <v>8.7499999999999994E-2</v>
      </c>
      <c r="AZ53" s="16">
        <f t="shared" si="128"/>
        <v>8.7499999999999994E-2</v>
      </c>
      <c r="BA53" s="16">
        <f t="shared" si="128"/>
        <v>8.7499999999999994E-2</v>
      </c>
      <c r="BB53" s="16">
        <f t="shared" si="128"/>
        <v>8.7499999999999994E-2</v>
      </c>
      <c r="BC53" s="16">
        <f t="shared" si="128"/>
        <v>8.7499999999999994E-2</v>
      </c>
      <c r="BD53" s="16">
        <f t="shared" si="128"/>
        <v>8.7499999999999994E-2</v>
      </c>
      <c r="BF53" s="173"/>
      <c r="BG53" s="184" t="s">
        <v>36</v>
      </c>
      <c r="BH53" s="15" t="s">
        <v>43</v>
      </c>
      <c r="BI53" s="16">
        <f>$E8+($E$9*$E$10)</f>
        <v>8.7499999999999994E-2</v>
      </c>
      <c r="BJ53" s="16">
        <f>BI53</f>
        <v>8.7499999999999994E-2</v>
      </c>
      <c r="BK53" s="16">
        <f t="shared" ref="BK53:BR53" si="129">BJ53</f>
        <v>8.7499999999999994E-2</v>
      </c>
      <c r="BL53" s="16">
        <f t="shared" si="129"/>
        <v>8.7499999999999994E-2</v>
      </c>
      <c r="BM53" s="16">
        <f t="shared" si="129"/>
        <v>8.7499999999999994E-2</v>
      </c>
      <c r="BN53" s="16">
        <f t="shared" si="129"/>
        <v>8.7499999999999994E-2</v>
      </c>
      <c r="BO53" s="16">
        <f t="shared" si="129"/>
        <v>8.7499999999999994E-2</v>
      </c>
      <c r="BP53" s="16">
        <f t="shared" si="129"/>
        <v>8.7499999999999994E-2</v>
      </c>
      <c r="BQ53" s="16">
        <f t="shared" si="129"/>
        <v>8.7499999999999994E-2</v>
      </c>
      <c r="BR53" s="16">
        <f t="shared" si="129"/>
        <v>8.7499999999999994E-2</v>
      </c>
    </row>
    <row r="54" spans="1:71" ht="14.25" x14ac:dyDescent="0.45">
      <c r="B54" s="173"/>
      <c r="C54" s="185"/>
      <c r="D54" s="19" t="s">
        <v>45</v>
      </c>
      <c r="E54" s="21">
        <f t="shared" ref="E54:N54" si="130">E51*E$14</f>
        <v>87500.000000000015</v>
      </c>
      <c r="F54" s="21">
        <f t="shared" si="130"/>
        <v>87500</v>
      </c>
      <c r="G54" s="21">
        <f t="shared" si="130"/>
        <v>87500.000000000015</v>
      </c>
      <c r="H54" s="21">
        <f t="shared" si="130"/>
        <v>87500</v>
      </c>
      <c r="I54" s="21">
        <f t="shared" si="130"/>
        <v>87500</v>
      </c>
      <c r="J54" s="21">
        <f t="shared" si="130"/>
        <v>87500.000000000015</v>
      </c>
      <c r="K54" s="21">
        <f t="shared" si="130"/>
        <v>87500</v>
      </c>
      <c r="L54" s="21">
        <f t="shared" si="130"/>
        <v>87499.999999999985</v>
      </c>
      <c r="M54" s="21">
        <f t="shared" si="130"/>
        <v>87500.000000000015</v>
      </c>
      <c r="N54" s="21">
        <f t="shared" si="130"/>
        <v>87500</v>
      </c>
      <c r="P54" s="173"/>
      <c r="Q54" s="185"/>
      <c r="R54" s="19" t="s">
        <v>45</v>
      </c>
      <c r="S54" s="21">
        <f t="shared" ref="S54:AB54" si="131">S51*S$14</f>
        <v>87500.000000000015</v>
      </c>
      <c r="T54" s="21">
        <f t="shared" si="131"/>
        <v>87500</v>
      </c>
      <c r="U54" s="21">
        <f t="shared" si="131"/>
        <v>87500.000000000015</v>
      </c>
      <c r="V54" s="21">
        <f t="shared" si="131"/>
        <v>87500</v>
      </c>
      <c r="W54" s="21">
        <f t="shared" si="131"/>
        <v>87500</v>
      </c>
      <c r="X54" s="21">
        <f t="shared" si="131"/>
        <v>87500.000000000015</v>
      </c>
      <c r="Y54" s="21">
        <f t="shared" si="131"/>
        <v>87500</v>
      </c>
      <c r="Z54" s="21">
        <f t="shared" si="131"/>
        <v>87499.999999999985</v>
      </c>
      <c r="AA54" s="21">
        <f t="shared" si="131"/>
        <v>87500.000000000015</v>
      </c>
      <c r="AB54" s="21">
        <f t="shared" si="131"/>
        <v>87500</v>
      </c>
      <c r="AD54" s="173"/>
      <c r="AE54" s="185"/>
      <c r="AF54" s="19" t="s">
        <v>45</v>
      </c>
      <c r="AG54" s="21">
        <f t="shared" ref="AG54:AP54" si="132">AG51*AG$14</f>
        <v>87500.000000000015</v>
      </c>
      <c r="AH54" s="21">
        <f t="shared" si="132"/>
        <v>87500</v>
      </c>
      <c r="AI54" s="21">
        <f t="shared" si="132"/>
        <v>87500.000000000015</v>
      </c>
      <c r="AJ54" s="21">
        <f t="shared" si="132"/>
        <v>87500</v>
      </c>
      <c r="AK54" s="21">
        <f t="shared" si="132"/>
        <v>87500</v>
      </c>
      <c r="AL54" s="21">
        <f t="shared" si="132"/>
        <v>87500.000000000015</v>
      </c>
      <c r="AM54" s="21">
        <f t="shared" si="132"/>
        <v>87500</v>
      </c>
      <c r="AN54" s="21">
        <f t="shared" si="132"/>
        <v>87499.999999999985</v>
      </c>
      <c r="AO54" s="21">
        <f t="shared" si="132"/>
        <v>87500.000000000015</v>
      </c>
      <c r="AP54" s="21">
        <f t="shared" si="132"/>
        <v>87500</v>
      </c>
      <c r="AR54" s="173"/>
      <c r="AS54" s="185"/>
      <c r="AT54" s="19" t="s">
        <v>45</v>
      </c>
      <c r="AU54" s="21">
        <f t="shared" ref="AU54:BD54" si="133">AU51*AU$14</f>
        <v>87500.000000000015</v>
      </c>
      <c r="AV54" s="21">
        <f t="shared" si="133"/>
        <v>87500</v>
      </c>
      <c r="AW54" s="21">
        <f t="shared" si="133"/>
        <v>87500.000000000015</v>
      </c>
      <c r="AX54" s="21">
        <f t="shared" si="133"/>
        <v>87500</v>
      </c>
      <c r="AY54" s="21">
        <f t="shared" si="133"/>
        <v>87500</v>
      </c>
      <c r="AZ54" s="21">
        <f t="shared" si="133"/>
        <v>87500.000000000015</v>
      </c>
      <c r="BA54" s="21">
        <f t="shared" si="133"/>
        <v>87500</v>
      </c>
      <c r="BB54" s="21">
        <f t="shared" si="133"/>
        <v>87499.999999999985</v>
      </c>
      <c r="BC54" s="21">
        <f t="shared" si="133"/>
        <v>87500.000000000015</v>
      </c>
      <c r="BD54" s="21">
        <f t="shared" si="133"/>
        <v>87500</v>
      </c>
      <c r="BF54" s="173"/>
      <c r="BG54" s="185"/>
      <c r="BH54" s="19" t="s">
        <v>45</v>
      </c>
      <c r="BI54" s="21">
        <f t="shared" ref="BI54:BR54" si="134">BI51*BI$14</f>
        <v>87500.000000000015</v>
      </c>
      <c r="BJ54" s="21">
        <f t="shared" si="134"/>
        <v>87500</v>
      </c>
      <c r="BK54" s="21">
        <f t="shared" si="134"/>
        <v>87500.000000000015</v>
      </c>
      <c r="BL54" s="21">
        <f t="shared" si="134"/>
        <v>87500</v>
      </c>
      <c r="BM54" s="21">
        <f t="shared" si="134"/>
        <v>87500</v>
      </c>
      <c r="BN54" s="21">
        <f t="shared" si="134"/>
        <v>87500.000000000015</v>
      </c>
      <c r="BO54" s="21">
        <f t="shared" si="134"/>
        <v>87500</v>
      </c>
      <c r="BP54" s="21">
        <f t="shared" si="134"/>
        <v>87499.999999999985</v>
      </c>
      <c r="BQ54" s="21">
        <f t="shared" si="134"/>
        <v>87500.000000000015</v>
      </c>
      <c r="BR54" s="21">
        <f t="shared" si="134"/>
        <v>87500</v>
      </c>
    </row>
    <row r="55" spans="1:71" ht="14.25" x14ac:dyDescent="0.45">
      <c r="B55" s="173"/>
      <c r="C55" s="185"/>
      <c r="D55" s="19" t="s">
        <v>46</v>
      </c>
      <c r="E55" s="21">
        <f>E54</f>
        <v>87500.000000000015</v>
      </c>
      <c r="F55" s="21">
        <f>E55+F54</f>
        <v>175000</v>
      </c>
      <c r="G55" s="21">
        <f>F55+G54</f>
        <v>262500</v>
      </c>
      <c r="H55" s="21">
        <f t="shared" ref="H55:N55" si="135">G55+H54</f>
        <v>350000</v>
      </c>
      <c r="I55" s="21">
        <f t="shared" si="135"/>
        <v>437500</v>
      </c>
      <c r="J55" s="21">
        <f>I55+J54</f>
        <v>525000</v>
      </c>
      <c r="K55" s="21">
        <f t="shared" si="135"/>
        <v>612500</v>
      </c>
      <c r="L55" s="21">
        <f t="shared" si="135"/>
        <v>700000</v>
      </c>
      <c r="M55" s="21">
        <f t="shared" si="135"/>
        <v>787500</v>
      </c>
      <c r="N55" s="21">
        <f t="shared" si="135"/>
        <v>875000</v>
      </c>
      <c r="P55" s="173"/>
      <c r="Q55" s="185"/>
      <c r="R55" s="19" t="s">
        <v>46</v>
      </c>
      <c r="S55" s="21">
        <f>S54</f>
        <v>87500.000000000015</v>
      </c>
      <c r="T55" s="21">
        <f>S55+T54</f>
        <v>175000</v>
      </c>
      <c r="U55" s="21">
        <f>T55+U54</f>
        <v>262500</v>
      </c>
      <c r="V55" s="21">
        <f t="shared" ref="V55:AB55" si="136">U55+V54</f>
        <v>350000</v>
      </c>
      <c r="W55" s="21">
        <f t="shared" si="136"/>
        <v>437500</v>
      </c>
      <c r="X55" s="21">
        <f>W55+X54</f>
        <v>525000</v>
      </c>
      <c r="Y55" s="21">
        <f t="shared" si="136"/>
        <v>612500</v>
      </c>
      <c r="Z55" s="21">
        <f t="shared" si="136"/>
        <v>700000</v>
      </c>
      <c r="AA55" s="21">
        <f t="shared" si="136"/>
        <v>787500</v>
      </c>
      <c r="AB55" s="21">
        <f t="shared" si="136"/>
        <v>875000</v>
      </c>
      <c r="AD55" s="173"/>
      <c r="AE55" s="185"/>
      <c r="AF55" s="19" t="s">
        <v>46</v>
      </c>
      <c r="AG55" s="21">
        <f>AG54</f>
        <v>87500.000000000015</v>
      </c>
      <c r="AH55" s="21">
        <f>AG55+AH54</f>
        <v>175000</v>
      </c>
      <c r="AI55" s="21">
        <f>AH55+AI54</f>
        <v>262500</v>
      </c>
      <c r="AJ55" s="21">
        <f t="shared" ref="AJ55:AP55" si="137">AI55+AJ54</f>
        <v>350000</v>
      </c>
      <c r="AK55" s="21">
        <f t="shared" si="137"/>
        <v>437500</v>
      </c>
      <c r="AL55" s="21">
        <f>AK55+AL54</f>
        <v>525000</v>
      </c>
      <c r="AM55" s="21">
        <f t="shared" si="137"/>
        <v>612500</v>
      </c>
      <c r="AN55" s="21">
        <f t="shared" si="137"/>
        <v>700000</v>
      </c>
      <c r="AO55" s="21">
        <f t="shared" si="137"/>
        <v>787500</v>
      </c>
      <c r="AP55" s="21">
        <f t="shared" si="137"/>
        <v>875000</v>
      </c>
      <c r="AR55" s="173"/>
      <c r="AS55" s="185"/>
      <c r="AT55" s="19" t="s">
        <v>46</v>
      </c>
      <c r="AU55" s="21">
        <f>AU54</f>
        <v>87500.000000000015</v>
      </c>
      <c r="AV55" s="21">
        <f>AU55+AV54</f>
        <v>175000</v>
      </c>
      <c r="AW55" s="21">
        <f>AV55+AW54</f>
        <v>262500</v>
      </c>
      <c r="AX55" s="21">
        <f t="shared" ref="AX55:BD55" si="138">AW55+AX54</f>
        <v>350000</v>
      </c>
      <c r="AY55" s="21">
        <f t="shared" si="138"/>
        <v>437500</v>
      </c>
      <c r="AZ55" s="21">
        <f>AY55+AZ54</f>
        <v>525000</v>
      </c>
      <c r="BA55" s="21">
        <f t="shared" si="138"/>
        <v>612500</v>
      </c>
      <c r="BB55" s="21">
        <f t="shared" si="138"/>
        <v>700000</v>
      </c>
      <c r="BC55" s="21">
        <f t="shared" si="138"/>
        <v>787500</v>
      </c>
      <c r="BD55" s="21">
        <f t="shared" si="138"/>
        <v>875000</v>
      </c>
      <c r="BF55" s="173"/>
      <c r="BG55" s="185"/>
      <c r="BH55" s="19" t="s">
        <v>46</v>
      </c>
      <c r="BI55" s="21">
        <f>BI54</f>
        <v>87500.000000000015</v>
      </c>
      <c r="BJ55" s="21">
        <f>BI55+BJ54</f>
        <v>175000</v>
      </c>
      <c r="BK55" s="21">
        <f>BJ55+BK54</f>
        <v>262500</v>
      </c>
      <c r="BL55" s="21">
        <f t="shared" ref="BL55:BR55" si="139">BK55+BL54</f>
        <v>350000</v>
      </c>
      <c r="BM55" s="21">
        <f t="shared" si="139"/>
        <v>437500</v>
      </c>
      <c r="BN55" s="21">
        <f>BM55+BN54</f>
        <v>525000</v>
      </c>
      <c r="BO55" s="21">
        <f t="shared" si="139"/>
        <v>612500</v>
      </c>
      <c r="BP55" s="21">
        <f t="shared" si="139"/>
        <v>700000</v>
      </c>
      <c r="BQ55" s="21">
        <f t="shared" si="139"/>
        <v>787500</v>
      </c>
      <c r="BR55" s="21">
        <f t="shared" si="139"/>
        <v>875000</v>
      </c>
    </row>
    <row r="56" spans="1:71" ht="14.25" x14ac:dyDescent="0.45">
      <c r="B56" s="173"/>
      <c r="C56" s="184" t="s">
        <v>35</v>
      </c>
      <c r="D56" s="15" t="s">
        <v>43</v>
      </c>
      <c r="E56" s="16">
        <f>E50*E$14/$E$4</f>
        <v>8.7499999999999994E-2</v>
      </c>
      <c r="F56" s="16">
        <f>F50*F$14/$E$4-E56</f>
        <v>0.10499999999999998</v>
      </c>
      <c r="G56" s="16">
        <f>G50*G$14/$E$4-F56-E56</f>
        <v>0.1260000000000002</v>
      </c>
      <c r="H56" s="16">
        <f>H50*H$14/$E$4-G56-F56-E56</f>
        <v>0.15119999999999958</v>
      </c>
      <c r="I56" s="16">
        <f>I50*I$14/$E$4-H56-G56-F56-E56</f>
        <v>0.1814400000000003</v>
      </c>
      <c r="J56" s="16">
        <f>J50*J$14/$E$4-I56-H56-G56-F56-E56</f>
        <v>0.21772799999999928</v>
      </c>
      <c r="K56" s="16">
        <f>K50*K$14/$E$4-J56-I56-H56-G56-F56-E56</f>
        <v>0.26127360000000133</v>
      </c>
      <c r="L56" s="16">
        <f>L50*L$14/$E$4-K56-J56-I56-H56-G56-F56-E56</f>
        <v>0.3135283200000003</v>
      </c>
      <c r="M56" s="16">
        <f>M50*M$14/$E$4-L56-K56-J56-I56-H56-G56-F56-E56</f>
        <v>0.37623398400000263</v>
      </c>
      <c r="N56" s="16">
        <f>N50*N$14/$E$4-M56-L56-K56-J56-I56-H56-G56-F56-E56</f>
        <v>0.45148078079999299</v>
      </c>
      <c r="P56" s="173"/>
      <c r="Q56" s="184" t="s">
        <v>35</v>
      </c>
      <c r="R56" s="15" t="s">
        <v>43</v>
      </c>
      <c r="S56" s="16">
        <f>S50*S$14/$E$4</f>
        <v>8.7499999999999994E-2</v>
      </c>
      <c r="T56" s="16">
        <f>T50*T$14/$E$4-S56</f>
        <v>0.10499999999999998</v>
      </c>
      <c r="U56" s="16">
        <f>U50*U$14/$E$4-T56-S56</f>
        <v>0.1260000000000002</v>
      </c>
      <c r="V56" s="16">
        <f>V50*V$14/$E$4-U56-T56-S56</f>
        <v>0.15119999999999958</v>
      </c>
      <c r="W56" s="16">
        <f>W50*W$14/$E$4-V56-U56-T56-S56</f>
        <v>0.1814400000000003</v>
      </c>
      <c r="X56" s="16">
        <f>X50*X$14/$E$4-W56-V56-U56-T56-S56</f>
        <v>0.21772799999999928</v>
      </c>
      <c r="Y56" s="16">
        <f>Y50*Y$14/$E$4-X56-W56-V56-U56-T56-S56</f>
        <v>0.26127360000000133</v>
      </c>
      <c r="Z56" s="16">
        <f>Z50*Z$14/$E$4-Y56-X56-W56-V56-U56-T56-S56</f>
        <v>0.3135283200000003</v>
      </c>
      <c r="AA56" s="16">
        <f>AA50*AA$14/$E$4-Z56-Y56-X56-W56-V56-U56-T56-S56</f>
        <v>0.37623398400000263</v>
      </c>
      <c r="AB56" s="16">
        <f>AB50*AB$14/$E$4-AA56-Z56-Y56-X56-W56-V56-U56-T56-S56</f>
        <v>0.45148078079999299</v>
      </c>
      <c r="AD56" s="173"/>
      <c r="AE56" s="184" t="s">
        <v>35</v>
      </c>
      <c r="AF56" s="15" t="s">
        <v>43</v>
      </c>
      <c r="AG56" s="16">
        <f>AG50*AG$14/$E$4</f>
        <v>8.7499999999999994E-2</v>
      </c>
      <c r="AH56" s="16">
        <f>AH50*AH$14/$E$4-AG56</f>
        <v>0.10499999999999998</v>
      </c>
      <c r="AI56" s="16">
        <f>AI50*AI$14/$E$4-AH56-AG56</f>
        <v>0.1260000000000002</v>
      </c>
      <c r="AJ56" s="16">
        <f>AJ50*AJ$14/$E$4-AI56-AH56-AG56</f>
        <v>0.15119999999999958</v>
      </c>
      <c r="AK56" s="16">
        <f>AK50*AK$14/$E$4-AJ56-AI56-AH56-AG56</f>
        <v>0.1814400000000003</v>
      </c>
      <c r="AL56" s="16">
        <f>AL50*AL$14/$E$4-AK56-AJ56-AI56-AH56-AG56</f>
        <v>0.21772799999999928</v>
      </c>
      <c r="AM56" s="16">
        <f>AM50*AM$14/$E$4-AL56-AK56-AJ56-AI56-AH56-AG56</f>
        <v>0.26127360000000133</v>
      </c>
      <c r="AN56" s="16">
        <f>AN50*AN$14/$E$4-AM56-AL56-AK56-AJ56-AI56-AH56-AG56</f>
        <v>0.3135283200000003</v>
      </c>
      <c r="AO56" s="16">
        <f>AO50*AO$14/$E$4-AN56-AM56-AL56-AK56-AJ56-AI56-AH56-AG56</f>
        <v>0.37623398400000263</v>
      </c>
      <c r="AP56" s="16">
        <f>AP50*AP$14/$E$4-AO56-AN56-AM56-AL56-AK56-AJ56-AI56-AH56-AG56</f>
        <v>0.45148078079999299</v>
      </c>
      <c r="AR56" s="173"/>
      <c r="AS56" s="184" t="s">
        <v>35</v>
      </c>
      <c r="AT56" s="15" t="s">
        <v>43</v>
      </c>
      <c r="AU56" s="16">
        <f>AU50*AU$14/$E$4</f>
        <v>8.7499999999999994E-2</v>
      </c>
      <c r="AV56" s="16">
        <f>AV50*AV$14/$E$4-AU56</f>
        <v>0.10499999999999998</v>
      </c>
      <c r="AW56" s="16">
        <f>AW50*AW$14/$E$4-AV56-AU56</f>
        <v>0.1260000000000002</v>
      </c>
      <c r="AX56" s="16">
        <f>AX50*AX$14/$E$4-AW56-AV56-AU56</f>
        <v>0.15119999999999958</v>
      </c>
      <c r="AY56" s="16">
        <f>AY50*AY$14/$E$4-AX56-AW56-AV56-AU56</f>
        <v>0.1814400000000003</v>
      </c>
      <c r="AZ56" s="16">
        <f>AZ50*AZ$14/$E$4-AY56-AX56-AW56-AV56-AU56</f>
        <v>0.21772799999999928</v>
      </c>
      <c r="BA56" s="16">
        <f>BA50*BA$14/$E$4-AZ56-AY56-AX56-AW56-AV56-AU56</f>
        <v>0.26127360000000133</v>
      </c>
      <c r="BB56" s="16">
        <f>BB50*BB$14/$E$4-BA56-AZ56-AY56-AX56-AW56-AV56-AU56</f>
        <v>0.3135283200000003</v>
      </c>
      <c r="BC56" s="16">
        <f>BC50*BC$14/$E$4-BB56-BA56-AZ56-AY56-AX56-AW56-AV56-AU56</f>
        <v>0.37623398400000263</v>
      </c>
      <c r="BD56" s="16">
        <f>BD50*BD$14/$E$4-BC56-BB56-BA56-AZ56-AY56-AX56-AW56-AV56-AU56</f>
        <v>0.45148078079999299</v>
      </c>
      <c r="BF56" s="173"/>
      <c r="BG56" s="184" t="s">
        <v>35</v>
      </c>
      <c r="BH56" s="15" t="s">
        <v>43</v>
      </c>
      <c r="BI56" s="16">
        <f>BI50*BI$14/$E$4</f>
        <v>8.7499999999999994E-2</v>
      </c>
      <c r="BJ56" s="16">
        <f>BJ50*BJ$14/$E$4-BI56</f>
        <v>0.10499999999999998</v>
      </c>
      <c r="BK56" s="16">
        <f>BK50*BK$14/$E$4-BJ56-BI56</f>
        <v>0.1260000000000002</v>
      </c>
      <c r="BL56" s="16">
        <f>BL50*BL$14/$E$4-BK56-BJ56-BI56</f>
        <v>0.15119999999999958</v>
      </c>
      <c r="BM56" s="16">
        <f>BM50*BM$14/$E$4-BL56-BK56-BJ56-BI56</f>
        <v>0.1814400000000003</v>
      </c>
      <c r="BN56" s="16">
        <f>BN50*BN$14/$E$4-BM56-BL56-BK56-BJ56-BI56</f>
        <v>0.21772799999999928</v>
      </c>
      <c r="BO56" s="16">
        <f>BO50*BO$14/$E$4-BN56-BM56-BL56-BK56-BJ56-BI56</f>
        <v>0.26127360000000133</v>
      </c>
      <c r="BP56" s="16">
        <f>BP50*BP$14/$E$4-BO56-BN56-BM56-BL56-BK56-BJ56-BI56</f>
        <v>0.3135283200000003</v>
      </c>
      <c r="BQ56" s="16">
        <f>BQ50*BQ$14/$E$4-BP56-BO56-BN56-BM56-BL56-BK56-BJ56-BI56</f>
        <v>0.37623398400000263</v>
      </c>
      <c r="BR56" s="16">
        <f>BR50*BR$14/$E$4-BQ56-BP56-BO56-BN56-BM56-BL56-BK56-BJ56-BI56</f>
        <v>0.45148078079999299</v>
      </c>
    </row>
    <row r="57" spans="1:71" ht="14.25" x14ac:dyDescent="0.45">
      <c r="B57" s="173"/>
      <c r="C57" s="186"/>
      <c r="D57" s="15" t="s">
        <v>44</v>
      </c>
      <c r="E57" s="17"/>
      <c r="F57" s="17"/>
      <c r="G57" s="17"/>
      <c r="H57" s="17"/>
      <c r="I57" s="17">
        <f>AVERAGE(E56:I56)</f>
        <v>0.13022800000000001</v>
      </c>
      <c r="J57" s="17"/>
      <c r="K57" s="17"/>
      <c r="L57" s="17"/>
      <c r="M57" s="17"/>
      <c r="N57" s="17">
        <f>AVERAGE(E56:N56)</f>
        <v>0.22713846847999966</v>
      </c>
      <c r="P57" s="173"/>
      <c r="Q57" s="186"/>
      <c r="R57" s="15" t="s">
        <v>44</v>
      </c>
      <c r="S57" s="17"/>
      <c r="T57" s="17"/>
      <c r="U57" s="17"/>
      <c r="V57" s="17"/>
      <c r="W57" s="17">
        <f>AVERAGE(S56:W56)</f>
        <v>0.13022800000000001</v>
      </c>
      <c r="X57" s="17"/>
      <c r="Y57" s="17"/>
      <c r="Z57" s="17"/>
      <c r="AA57" s="17"/>
      <c r="AB57" s="17">
        <f>AVERAGE(S56:AB56)</f>
        <v>0.22713846847999966</v>
      </c>
      <c r="AD57" s="173"/>
      <c r="AE57" s="186"/>
      <c r="AF57" s="15" t="s">
        <v>44</v>
      </c>
      <c r="AG57" s="17"/>
      <c r="AH57" s="17"/>
      <c r="AI57" s="17"/>
      <c r="AJ57" s="17"/>
      <c r="AK57" s="17">
        <f>AVERAGE(AG56:AK56)</f>
        <v>0.13022800000000001</v>
      </c>
      <c r="AL57" s="17"/>
      <c r="AM57" s="17"/>
      <c r="AN57" s="17"/>
      <c r="AO57" s="17"/>
      <c r="AP57" s="17">
        <f>AVERAGE(AG56:AP56)</f>
        <v>0.22713846847999966</v>
      </c>
      <c r="AR57" s="173"/>
      <c r="AS57" s="186"/>
      <c r="AT57" s="15" t="s">
        <v>44</v>
      </c>
      <c r="AU57" s="17"/>
      <c r="AV57" s="17"/>
      <c r="AW57" s="17"/>
      <c r="AX57" s="17"/>
      <c r="AY57" s="17">
        <f>AVERAGE(AU56:AY56)</f>
        <v>0.13022800000000001</v>
      </c>
      <c r="AZ57" s="17"/>
      <c r="BA57" s="17"/>
      <c r="BB57" s="17"/>
      <c r="BC57" s="17"/>
      <c r="BD57" s="17">
        <f>AVERAGE(AU56:BD56)</f>
        <v>0.22713846847999966</v>
      </c>
      <c r="BF57" s="173"/>
      <c r="BG57" s="186"/>
      <c r="BH57" s="15" t="s">
        <v>44</v>
      </c>
      <c r="BI57" s="17"/>
      <c r="BJ57" s="17"/>
      <c r="BK57" s="17"/>
      <c r="BL57" s="17"/>
      <c r="BM57" s="17">
        <f>AVERAGE(BI56:BM56)</f>
        <v>0.13022800000000001</v>
      </c>
      <c r="BN57" s="17"/>
      <c r="BO57" s="17"/>
      <c r="BP57" s="17"/>
      <c r="BQ57" s="17"/>
      <c r="BR57" s="17">
        <f>AVERAGE(BI56:BR56)</f>
        <v>0.22713846847999966</v>
      </c>
    </row>
    <row r="58" spans="1:71" ht="14.25" x14ac:dyDescent="0.45">
      <c r="B58" s="173"/>
      <c r="C58" s="185"/>
      <c r="D58" s="19" t="s">
        <v>45</v>
      </c>
      <c r="E58" s="22">
        <f>E60</f>
        <v>87500.000000000015</v>
      </c>
      <c r="F58" s="22">
        <f>F60-E60</f>
        <v>104999.99999999996</v>
      </c>
      <c r="G58" s="22">
        <f>G60-F60</f>
        <v>126000.0000000002</v>
      </c>
      <c r="H58" s="22">
        <f t="shared" ref="H58:N58" si="140">H60-G60</f>
        <v>151199.99999999965</v>
      </c>
      <c r="I58" s="22">
        <f t="shared" si="140"/>
        <v>181440.00000000029</v>
      </c>
      <c r="J58" s="22">
        <f>J60-I60</f>
        <v>217727.99999999907</v>
      </c>
      <c r="K58" s="22">
        <f t="shared" si="140"/>
        <v>261273.60000000137</v>
      </c>
      <c r="L58" s="22">
        <f t="shared" si="140"/>
        <v>313528.3200000003</v>
      </c>
      <c r="M58" s="22">
        <f t="shared" si="140"/>
        <v>376233.9840000025</v>
      </c>
      <c r="N58" s="22">
        <f t="shared" si="140"/>
        <v>451480.78079999331</v>
      </c>
      <c r="P58" s="173"/>
      <c r="Q58" s="185"/>
      <c r="R58" s="19" t="s">
        <v>45</v>
      </c>
      <c r="S58" s="22">
        <f>S60</f>
        <v>87500.000000000015</v>
      </c>
      <c r="T58" s="22">
        <f>T60-S60</f>
        <v>104999.99999999996</v>
      </c>
      <c r="U58" s="22">
        <f>U60-T60</f>
        <v>126000.0000000002</v>
      </c>
      <c r="V58" s="22">
        <f t="shared" ref="V58:AB58" si="141">V60-U60</f>
        <v>151199.99999999965</v>
      </c>
      <c r="W58" s="22">
        <f t="shared" si="141"/>
        <v>181440.00000000029</v>
      </c>
      <c r="X58" s="22">
        <f>X60-W60</f>
        <v>217727.99999999907</v>
      </c>
      <c r="Y58" s="22">
        <f t="shared" si="141"/>
        <v>261273.60000000137</v>
      </c>
      <c r="Z58" s="22">
        <f t="shared" si="141"/>
        <v>313528.3200000003</v>
      </c>
      <c r="AA58" s="22">
        <f t="shared" si="141"/>
        <v>376233.9840000025</v>
      </c>
      <c r="AB58" s="22">
        <f t="shared" si="141"/>
        <v>451480.78079999331</v>
      </c>
      <c r="AD58" s="173"/>
      <c r="AE58" s="185"/>
      <c r="AF58" s="19" t="s">
        <v>45</v>
      </c>
      <c r="AG58" s="22">
        <f>AG60</f>
        <v>87500.000000000015</v>
      </c>
      <c r="AH58" s="22">
        <f>AH60-AG60</f>
        <v>104999.99999999996</v>
      </c>
      <c r="AI58" s="22">
        <f>AI60-AH60</f>
        <v>126000.0000000002</v>
      </c>
      <c r="AJ58" s="22">
        <f t="shared" ref="AJ58:AP58" si="142">AJ60-AI60</f>
        <v>151199.99999999965</v>
      </c>
      <c r="AK58" s="22">
        <f t="shared" si="142"/>
        <v>181440.00000000029</v>
      </c>
      <c r="AL58" s="22">
        <f>AL60-AK60</f>
        <v>217727.99999999907</v>
      </c>
      <c r="AM58" s="22">
        <f t="shared" si="142"/>
        <v>261273.60000000137</v>
      </c>
      <c r="AN58" s="22">
        <f t="shared" si="142"/>
        <v>313528.3200000003</v>
      </c>
      <c r="AO58" s="22">
        <f t="shared" si="142"/>
        <v>376233.9840000025</v>
      </c>
      <c r="AP58" s="22">
        <f t="shared" si="142"/>
        <v>451480.78079999331</v>
      </c>
      <c r="AR58" s="173"/>
      <c r="AS58" s="185"/>
      <c r="AT58" s="19" t="s">
        <v>45</v>
      </c>
      <c r="AU58" s="22">
        <f>AU60</f>
        <v>87500.000000000015</v>
      </c>
      <c r="AV58" s="22">
        <f>AV60-AU60</f>
        <v>104999.99999999996</v>
      </c>
      <c r="AW58" s="22">
        <f>AW60-AV60</f>
        <v>126000.0000000002</v>
      </c>
      <c r="AX58" s="22">
        <f t="shared" ref="AX58:BD58" si="143">AX60-AW60</f>
        <v>151199.99999999965</v>
      </c>
      <c r="AY58" s="22">
        <f t="shared" si="143"/>
        <v>181440.00000000029</v>
      </c>
      <c r="AZ58" s="22">
        <f>AZ60-AY60</f>
        <v>217727.99999999907</v>
      </c>
      <c r="BA58" s="22">
        <f t="shared" si="143"/>
        <v>261273.60000000137</v>
      </c>
      <c r="BB58" s="22">
        <f t="shared" si="143"/>
        <v>313528.3200000003</v>
      </c>
      <c r="BC58" s="22">
        <f t="shared" si="143"/>
        <v>376233.9840000025</v>
      </c>
      <c r="BD58" s="22">
        <f t="shared" si="143"/>
        <v>451480.78079999331</v>
      </c>
      <c r="BF58" s="173"/>
      <c r="BG58" s="185"/>
      <c r="BH58" s="19" t="s">
        <v>45</v>
      </c>
      <c r="BI58" s="22">
        <f>BI60</f>
        <v>87500.000000000015</v>
      </c>
      <c r="BJ58" s="22">
        <f>BJ60-BI60</f>
        <v>104999.99999999996</v>
      </c>
      <c r="BK58" s="22">
        <f>BK60-BJ60</f>
        <v>126000.0000000002</v>
      </c>
      <c r="BL58" s="22">
        <f t="shared" ref="BL58:BR58" si="144">BL60-BK60</f>
        <v>151199.99999999965</v>
      </c>
      <c r="BM58" s="22">
        <f t="shared" si="144"/>
        <v>181440.00000000029</v>
      </c>
      <c r="BN58" s="22">
        <f>BN60-BM60</f>
        <v>217727.99999999907</v>
      </c>
      <c r="BO58" s="22">
        <f t="shared" si="144"/>
        <v>261273.60000000137</v>
      </c>
      <c r="BP58" s="22">
        <f t="shared" si="144"/>
        <v>313528.3200000003</v>
      </c>
      <c r="BQ58" s="22">
        <f t="shared" si="144"/>
        <v>376233.9840000025</v>
      </c>
      <c r="BR58" s="22">
        <f t="shared" si="144"/>
        <v>451480.78079999331</v>
      </c>
    </row>
    <row r="59" spans="1:71" ht="14.25" x14ac:dyDescent="0.45">
      <c r="B59" s="173"/>
      <c r="C59" s="185"/>
      <c r="D59" s="19" t="s">
        <v>47</v>
      </c>
      <c r="E59" s="22"/>
      <c r="F59" s="22"/>
      <c r="G59" s="22"/>
      <c r="H59" s="22"/>
      <c r="I59" s="22">
        <f>AVERAGE(E58:I58)</f>
        <v>130228.00000000003</v>
      </c>
      <c r="J59" s="22"/>
      <c r="K59" s="22"/>
      <c r="L59" s="22"/>
      <c r="M59" s="22"/>
      <c r="N59" s="22">
        <f>AVERAGE(E58:N58)</f>
        <v>227138.46847999966</v>
      </c>
      <c r="P59" s="173"/>
      <c r="Q59" s="185"/>
      <c r="R59" s="19" t="s">
        <v>47</v>
      </c>
      <c r="S59" s="22"/>
      <c r="T59" s="22"/>
      <c r="U59" s="22"/>
      <c r="V59" s="22"/>
      <c r="W59" s="22">
        <f>AVERAGE(S58:W58)</f>
        <v>130228.00000000003</v>
      </c>
      <c r="X59" s="22"/>
      <c r="Y59" s="22"/>
      <c r="Z59" s="22"/>
      <c r="AA59" s="22"/>
      <c r="AB59" s="22">
        <f>AVERAGE(S58:AB58)</f>
        <v>227138.46847999966</v>
      </c>
      <c r="AD59" s="173"/>
      <c r="AE59" s="185"/>
      <c r="AF59" s="19" t="s">
        <v>47</v>
      </c>
      <c r="AG59" s="22"/>
      <c r="AH59" s="22"/>
      <c r="AI59" s="22"/>
      <c r="AJ59" s="22"/>
      <c r="AK59" s="22">
        <f>AVERAGE(AG58:AK58)</f>
        <v>130228.00000000003</v>
      </c>
      <c r="AL59" s="22"/>
      <c r="AM59" s="22"/>
      <c r="AN59" s="22"/>
      <c r="AO59" s="22"/>
      <c r="AP59" s="22">
        <f>AVERAGE(AG58:AP58)</f>
        <v>227138.46847999966</v>
      </c>
      <c r="AR59" s="173"/>
      <c r="AS59" s="185"/>
      <c r="AT59" s="19" t="s">
        <v>47</v>
      </c>
      <c r="AU59" s="22"/>
      <c r="AV59" s="22"/>
      <c r="AW59" s="22"/>
      <c r="AX59" s="22"/>
      <c r="AY59" s="22">
        <f>AVERAGE(AU58:AY58)</f>
        <v>130228.00000000003</v>
      </c>
      <c r="AZ59" s="22"/>
      <c r="BA59" s="22"/>
      <c r="BB59" s="22"/>
      <c r="BC59" s="22"/>
      <c r="BD59" s="22">
        <f>AVERAGE(AU58:BD58)</f>
        <v>227138.46847999966</v>
      </c>
      <c r="BF59" s="173"/>
      <c r="BG59" s="185"/>
      <c r="BH59" s="19" t="s">
        <v>47</v>
      </c>
      <c r="BI59" s="22"/>
      <c r="BJ59" s="22"/>
      <c r="BK59" s="22"/>
      <c r="BL59" s="22"/>
      <c r="BM59" s="22">
        <f>AVERAGE(BI58:BM58)</f>
        <v>130228.00000000003</v>
      </c>
      <c r="BN59" s="22"/>
      <c r="BO59" s="22"/>
      <c r="BP59" s="22"/>
      <c r="BQ59" s="22"/>
      <c r="BR59" s="22">
        <f>AVERAGE(BI58:BR58)</f>
        <v>227138.46847999966</v>
      </c>
    </row>
    <row r="60" spans="1:71" ht="14.25" x14ac:dyDescent="0.45">
      <c r="B60" s="174"/>
      <c r="C60" s="185"/>
      <c r="D60" s="19" t="s">
        <v>46</v>
      </c>
      <c r="E60" s="21">
        <f t="shared" ref="E60:N60" si="145">E52*E$14</f>
        <v>87500.000000000015</v>
      </c>
      <c r="F60" s="21">
        <f t="shared" si="145"/>
        <v>192499.99999999997</v>
      </c>
      <c r="G60" s="21">
        <f t="shared" si="145"/>
        <v>318500.00000000017</v>
      </c>
      <c r="H60" s="21">
        <f t="shared" si="145"/>
        <v>469699.99999999983</v>
      </c>
      <c r="I60" s="21">
        <f t="shared" si="145"/>
        <v>651140.00000000012</v>
      </c>
      <c r="J60" s="21">
        <f t="shared" si="145"/>
        <v>868867.99999999919</v>
      </c>
      <c r="K60" s="21">
        <f t="shared" si="145"/>
        <v>1130141.6000000006</v>
      </c>
      <c r="L60" s="21">
        <f t="shared" si="145"/>
        <v>1443669.9200000009</v>
      </c>
      <c r="M60" s="21">
        <f t="shared" si="145"/>
        <v>1819903.9040000034</v>
      </c>
      <c r="N60" s="21">
        <f t="shared" si="145"/>
        <v>2271384.6847999967</v>
      </c>
      <c r="P60" s="174"/>
      <c r="Q60" s="185"/>
      <c r="R60" s="19" t="s">
        <v>46</v>
      </c>
      <c r="S60" s="21">
        <f t="shared" ref="S60:AB60" si="146">S52*S$14</f>
        <v>87500.000000000015</v>
      </c>
      <c r="T60" s="21">
        <f t="shared" si="146"/>
        <v>192499.99999999997</v>
      </c>
      <c r="U60" s="21">
        <f t="shared" si="146"/>
        <v>318500.00000000017</v>
      </c>
      <c r="V60" s="21">
        <f t="shared" si="146"/>
        <v>469699.99999999983</v>
      </c>
      <c r="W60" s="21">
        <f t="shared" si="146"/>
        <v>651140.00000000012</v>
      </c>
      <c r="X60" s="21">
        <f t="shared" si="146"/>
        <v>868867.99999999919</v>
      </c>
      <c r="Y60" s="21">
        <f t="shared" si="146"/>
        <v>1130141.6000000006</v>
      </c>
      <c r="Z60" s="21">
        <f t="shared" si="146"/>
        <v>1443669.9200000009</v>
      </c>
      <c r="AA60" s="21">
        <f t="shared" si="146"/>
        <v>1819903.9040000034</v>
      </c>
      <c r="AB60" s="21">
        <f t="shared" si="146"/>
        <v>2271384.6847999967</v>
      </c>
      <c r="AD60" s="174"/>
      <c r="AE60" s="185"/>
      <c r="AF60" s="19" t="s">
        <v>46</v>
      </c>
      <c r="AG60" s="21">
        <f t="shared" ref="AG60:AP60" si="147">AG52*AG$14</f>
        <v>87500.000000000015</v>
      </c>
      <c r="AH60" s="21">
        <f t="shared" si="147"/>
        <v>192499.99999999997</v>
      </c>
      <c r="AI60" s="21">
        <f t="shared" si="147"/>
        <v>318500.00000000017</v>
      </c>
      <c r="AJ60" s="21">
        <f t="shared" si="147"/>
        <v>469699.99999999983</v>
      </c>
      <c r="AK60" s="21">
        <f t="shared" si="147"/>
        <v>651140.00000000012</v>
      </c>
      <c r="AL60" s="21">
        <f t="shared" si="147"/>
        <v>868867.99999999919</v>
      </c>
      <c r="AM60" s="21">
        <f t="shared" si="147"/>
        <v>1130141.6000000006</v>
      </c>
      <c r="AN60" s="21">
        <f t="shared" si="147"/>
        <v>1443669.9200000009</v>
      </c>
      <c r="AO60" s="21">
        <f t="shared" si="147"/>
        <v>1819903.9040000034</v>
      </c>
      <c r="AP60" s="21">
        <f t="shared" si="147"/>
        <v>2271384.6847999967</v>
      </c>
      <c r="AR60" s="174"/>
      <c r="AS60" s="185"/>
      <c r="AT60" s="19" t="s">
        <v>46</v>
      </c>
      <c r="AU60" s="21">
        <f t="shared" ref="AU60:BD60" si="148">AU52*AU$14</f>
        <v>87500.000000000015</v>
      </c>
      <c r="AV60" s="21">
        <f t="shared" si="148"/>
        <v>192499.99999999997</v>
      </c>
      <c r="AW60" s="21">
        <f t="shared" si="148"/>
        <v>318500.00000000017</v>
      </c>
      <c r="AX60" s="21">
        <f t="shared" si="148"/>
        <v>469699.99999999983</v>
      </c>
      <c r="AY60" s="21">
        <f t="shared" si="148"/>
        <v>651140.00000000012</v>
      </c>
      <c r="AZ60" s="21">
        <f t="shared" si="148"/>
        <v>868867.99999999919</v>
      </c>
      <c r="BA60" s="21">
        <f t="shared" si="148"/>
        <v>1130141.6000000006</v>
      </c>
      <c r="BB60" s="21">
        <f t="shared" si="148"/>
        <v>1443669.9200000009</v>
      </c>
      <c r="BC60" s="21">
        <f t="shared" si="148"/>
        <v>1819903.9040000034</v>
      </c>
      <c r="BD60" s="21">
        <f t="shared" si="148"/>
        <v>2271384.6847999967</v>
      </c>
      <c r="BF60" s="174"/>
      <c r="BG60" s="185"/>
      <c r="BH60" s="19" t="s">
        <v>46</v>
      </c>
      <c r="BI60" s="21">
        <f t="shared" ref="BI60:BR60" si="149">BI52*BI$14</f>
        <v>87500.000000000015</v>
      </c>
      <c r="BJ60" s="21">
        <f t="shared" si="149"/>
        <v>192499.99999999997</v>
      </c>
      <c r="BK60" s="21">
        <f t="shared" si="149"/>
        <v>318500.00000000017</v>
      </c>
      <c r="BL60" s="21">
        <f t="shared" si="149"/>
        <v>469699.99999999983</v>
      </c>
      <c r="BM60" s="21">
        <f t="shared" si="149"/>
        <v>651140.00000000012</v>
      </c>
      <c r="BN60" s="21">
        <f t="shared" si="149"/>
        <v>868867.99999999919</v>
      </c>
      <c r="BO60" s="21">
        <f t="shared" si="149"/>
        <v>1130141.6000000006</v>
      </c>
      <c r="BP60" s="21">
        <f t="shared" si="149"/>
        <v>1443669.9200000009</v>
      </c>
      <c r="BQ60" s="21">
        <f t="shared" si="149"/>
        <v>1819903.9040000034</v>
      </c>
      <c r="BR60" s="21">
        <f t="shared" si="149"/>
        <v>2271384.6847999967</v>
      </c>
    </row>
    <row r="61" spans="1:71" ht="15" customHeight="1" x14ac:dyDescent="0.45">
      <c r="A61" s="8"/>
      <c r="B61" s="3"/>
      <c r="C61" s="1"/>
      <c r="D61" s="43"/>
      <c r="E61" s="31"/>
      <c r="F61" s="31"/>
      <c r="G61" s="31"/>
      <c r="H61" s="31"/>
      <c r="I61" s="31"/>
      <c r="J61" s="31"/>
      <c r="K61" s="31"/>
      <c r="L61" s="31"/>
      <c r="M61" s="31"/>
      <c r="N61" s="31"/>
      <c r="O61" s="8"/>
      <c r="P61" s="3"/>
      <c r="Q61" s="1"/>
      <c r="R61" s="43"/>
      <c r="S61" s="31"/>
      <c r="T61" s="31"/>
      <c r="U61" s="31"/>
      <c r="V61" s="31"/>
      <c r="W61" s="31"/>
      <c r="X61" s="31"/>
      <c r="Y61" s="31"/>
      <c r="Z61" s="31"/>
      <c r="AA61" s="31"/>
      <c r="AB61" s="31"/>
      <c r="AC61" s="8"/>
      <c r="AD61" s="3"/>
      <c r="AE61" s="1"/>
      <c r="AF61" s="43"/>
      <c r="AG61" s="31"/>
      <c r="AH61" s="31"/>
      <c r="AI61" s="31"/>
      <c r="AJ61" s="31"/>
      <c r="AK61" s="31"/>
      <c r="AL61" s="31"/>
      <c r="AM61" s="31"/>
      <c r="AN61" s="31"/>
      <c r="AO61" s="31"/>
      <c r="AP61" s="31"/>
      <c r="AQ61" s="8"/>
      <c r="AR61" s="3"/>
      <c r="AS61" s="1"/>
      <c r="AT61" s="43"/>
      <c r="AU61" s="31"/>
      <c r="AV61" s="31"/>
      <c r="AW61" s="31"/>
      <c r="AX61" s="31"/>
      <c r="AY61" s="31"/>
      <c r="AZ61" s="31"/>
      <c r="BA61" s="31"/>
      <c r="BB61" s="31"/>
      <c r="BC61" s="31"/>
      <c r="BD61" s="31"/>
      <c r="BE61" s="8"/>
      <c r="BF61" s="3"/>
      <c r="BG61" s="1"/>
      <c r="BH61" s="43"/>
      <c r="BI61" s="31"/>
      <c r="BJ61" s="31"/>
      <c r="BK61" s="31"/>
      <c r="BL61" s="31"/>
      <c r="BM61" s="31"/>
      <c r="BN61" s="31"/>
      <c r="BO61" s="31"/>
      <c r="BP61" s="31"/>
      <c r="BQ61" s="31"/>
      <c r="BR61" s="31"/>
      <c r="BS61" s="8"/>
    </row>
    <row r="62" spans="1:71" ht="14.25" x14ac:dyDescent="0.45">
      <c r="B62" s="197" t="s">
        <v>147</v>
      </c>
      <c r="C62" s="195" t="s">
        <v>21</v>
      </c>
      <c r="D62" s="189" t="str">
        <f>"10 BTC / "&amp;TEXT($E$4*10, "$###0.00,,")&amp;"M USD"</f>
        <v>10 BTC / $1.00M USD</v>
      </c>
      <c r="E62" s="163" t="s">
        <v>3</v>
      </c>
      <c r="F62" s="163" t="s">
        <v>4</v>
      </c>
      <c r="G62" s="163" t="s">
        <v>5</v>
      </c>
      <c r="H62" s="163" t="s">
        <v>6</v>
      </c>
      <c r="I62" s="163" t="s">
        <v>7</v>
      </c>
      <c r="J62" s="163" t="s">
        <v>8</v>
      </c>
      <c r="K62" s="163" t="s">
        <v>9</v>
      </c>
      <c r="L62" s="163" t="s">
        <v>10</v>
      </c>
      <c r="M62" s="163" t="s">
        <v>11</v>
      </c>
      <c r="N62" s="163" t="s">
        <v>12</v>
      </c>
      <c r="P62" s="197" t="s">
        <v>147</v>
      </c>
      <c r="Q62" s="195" t="s">
        <v>21</v>
      </c>
      <c r="R62" s="189" t="str">
        <f>"10 BTC / "&amp;TEXT($E$4*10, "$###0.00,,")&amp;"M USD"</f>
        <v>10 BTC / $1.00M USD</v>
      </c>
      <c r="S62" s="163" t="s">
        <v>3</v>
      </c>
      <c r="T62" s="163" t="s">
        <v>4</v>
      </c>
      <c r="U62" s="163" t="s">
        <v>5</v>
      </c>
      <c r="V62" s="163" t="s">
        <v>6</v>
      </c>
      <c r="W62" s="163" t="s">
        <v>7</v>
      </c>
      <c r="X62" s="163" t="s">
        <v>8</v>
      </c>
      <c r="Y62" s="163" t="s">
        <v>9</v>
      </c>
      <c r="Z62" s="163" t="s">
        <v>10</v>
      </c>
      <c r="AA62" s="163" t="s">
        <v>11</v>
      </c>
      <c r="AB62" s="163" t="s">
        <v>12</v>
      </c>
      <c r="AD62" s="197" t="s">
        <v>147</v>
      </c>
      <c r="AE62" s="195" t="s">
        <v>21</v>
      </c>
      <c r="AF62" s="189" t="str">
        <f>"10 BTC / "&amp;TEXT($E$4*10, "$###0.00,,")&amp;"M USD"</f>
        <v>10 BTC / $1.00M USD</v>
      </c>
      <c r="AG62" s="163" t="s">
        <v>3</v>
      </c>
      <c r="AH62" s="163" t="s">
        <v>4</v>
      </c>
      <c r="AI62" s="163" t="s">
        <v>5</v>
      </c>
      <c r="AJ62" s="163" t="s">
        <v>6</v>
      </c>
      <c r="AK62" s="163" t="s">
        <v>7</v>
      </c>
      <c r="AL62" s="163" t="s">
        <v>8</v>
      </c>
      <c r="AM62" s="163" t="s">
        <v>9</v>
      </c>
      <c r="AN62" s="163" t="s">
        <v>10</v>
      </c>
      <c r="AO62" s="163" t="s">
        <v>11</v>
      </c>
      <c r="AP62" s="163" t="s">
        <v>12</v>
      </c>
      <c r="AR62" s="197" t="s">
        <v>147</v>
      </c>
      <c r="AS62" s="195" t="s">
        <v>21</v>
      </c>
      <c r="AT62" s="189" t="str">
        <f>"10 BTC / "&amp;TEXT($E$4*10, "$###0.00,,")&amp;"M USD"</f>
        <v>10 BTC / $1.00M USD</v>
      </c>
      <c r="AU62" s="163" t="s">
        <v>3</v>
      </c>
      <c r="AV62" s="163" t="s">
        <v>4</v>
      </c>
      <c r="AW62" s="163" t="s">
        <v>5</v>
      </c>
      <c r="AX62" s="163" t="s">
        <v>6</v>
      </c>
      <c r="AY62" s="163" t="s">
        <v>7</v>
      </c>
      <c r="AZ62" s="163" t="s">
        <v>8</v>
      </c>
      <c r="BA62" s="163" t="s">
        <v>9</v>
      </c>
      <c r="BB62" s="163" t="s">
        <v>10</v>
      </c>
      <c r="BC62" s="163" t="s">
        <v>11</v>
      </c>
      <c r="BD62" s="163" t="s">
        <v>12</v>
      </c>
      <c r="BF62" s="197" t="s">
        <v>147</v>
      </c>
      <c r="BG62" s="195" t="s">
        <v>21</v>
      </c>
      <c r="BH62" s="189" t="str">
        <f>"10 BTC / "&amp;TEXT($E$4*10, "$###0.00,,")&amp;"M USD"</f>
        <v>10 BTC / $1.00M USD</v>
      </c>
      <c r="BI62" s="163" t="s">
        <v>3</v>
      </c>
      <c r="BJ62" s="163" t="s">
        <v>4</v>
      </c>
      <c r="BK62" s="163" t="s">
        <v>5</v>
      </c>
      <c r="BL62" s="163" t="s">
        <v>6</v>
      </c>
      <c r="BM62" s="163" t="s">
        <v>7</v>
      </c>
      <c r="BN62" s="163" t="s">
        <v>8</v>
      </c>
      <c r="BO62" s="163" t="s">
        <v>9</v>
      </c>
      <c r="BP62" s="163" t="s">
        <v>10</v>
      </c>
      <c r="BQ62" s="163" t="s">
        <v>11</v>
      </c>
      <c r="BR62" s="163" t="s">
        <v>12</v>
      </c>
    </row>
    <row r="63" spans="1:71" ht="14.25" x14ac:dyDescent="0.45">
      <c r="B63" s="198"/>
      <c r="C63" s="196"/>
      <c r="D63" s="190"/>
      <c r="E63" s="164"/>
      <c r="F63" s="164"/>
      <c r="G63" s="164"/>
      <c r="H63" s="164"/>
      <c r="I63" s="164"/>
      <c r="J63" s="164"/>
      <c r="K63" s="164"/>
      <c r="L63" s="164"/>
      <c r="M63" s="164"/>
      <c r="N63" s="164"/>
      <c r="P63" s="198"/>
      <c r="Q63" s="196"/>
      <c r="R63" s="190"/>
      <c r="S63" s="164"/>
      <c r="T63" s="164"/>
      <c r="U63" s="164"/>
      <c r="V63" s="164"/>
      <c r="W63" s="164"/>
      <c r="X63" s="164"/>
      <c r="Y63" s="164"/>
      <c r="Z63" s="164"/>
      <c r="AA63" s="164"/>
      <c r="AB63" s="164"/>
      <c r="AD63" s="198"/>
      <c r="AE63" s="196"/>
      <c r="AF63" s="190"/>
      <c r="AG63" s="164"/>
      <c r="AH63" s="164"/>
      <c r="AI63" s="164"/>
      <c r="AJ63" s="164"/>
      <c r="AK63" s="164"/>
      <c r="AL63" s="164"/>
      <c r="AM63" s="164"/>
      <c r="AN63" s="164"/>
      <c r="AO63" s="164"/>
      <c r="AP63" s="164"/>
      <c r="AR63" s="198"/>
      <c r="AS63" s="196"/>
      <c r="AT63" s="190"/>
      <c r="AU63" s="164"/>
      <c r="AV63" s="164"/>
      <c r="AW63" s="164"/>
      <c r="AX63" s="164"/>
      <c r="AY63" s="164"/>
      <c r="AZ63" s="164"/>
      <c r="BA63" s="164"/>
      <c r="BB63" s="164"/>
      <c r="BC63" s="164"/>
      <c r="BD63" s="164"/>
      <c r="BF63" s="198"/>
      <c r="BG63" s="196"/>
      <c r="BH63" s="190"/>
      <c r="BI63" s="164"/>
      <c r="BJ63" s="164"/>
      <c r="BK63" s="164"/>
      <c r="BL63" s="164"/>
      <c r="BM63" s="164"/>
      <c r="BN63" s="164"/>
      <c r="BO63" s="164"/>
      <c r="BP63" s="164"/>
      <c r="BQ63" s="164"/>
      <c r="BR63" s="164"/>
    </row>
    <row r="64" spans="1:71" ht="14.25" x14ac:dyDescent="0.45">
      <c r="B64" s="185" t="s">
        <v>16</v>
      </c>
      <c r="C64" s="186" t="s">
        <v>32</v>
      </c>
      <c r="D64" s="15" t="s">
        <v>61</v>
      </c>
      <c r="E64" s="16">
        <f>E$22</f>
        <v>0.25</v>
      </c>
      <c r="F64" s="16">
        <f t="shared" ref="F64:N64" si="150">F$22</f>
        <v>0.20833333333333337</v>
      </c>
      <c r="G64" s="16">
        <f t="shared" si="150"/>
        <v>0.17361111111111105</v>
      </c>
      <c r="H64" s="16">
        <f t="shared" si="150"/>
        <v>0.14467592592592599</v>
      </c>
      <c r="I64" s="16">
        <f t="shared" si="150"/>
        <v>0.12056327160493824</v>
      </c>
      <c r="J64" s="16">
        <f t="shared" si="150"/>
        <v>0.10046939300411534</v>
      </c>
      <c r="K64" s="16">
        <f t="shared" si="150"/>
        <v>8.3724494170095975E-2</v>
      </c>
      <c r="L64" s="16">
        <f t="shared" si="150"/>
        <v>6.9770411808413313E-2</v>
      </c>
      <c r="M64" s="16">
        <f t="shared" si="150"/>
        <v>5.8142009840344344E-2</v>
      </c>
      <c r="N64" s="16">
        <f t="shared" si="150"/>
        <v>4.8451674866953787E-2</v>
      </c>
      <c r="P64" s="185" t="s">
        <v>16</v>
      </c>
      <c r="Q64" s="186" t="s">
        <v>32</v>
      </c>
      <c r="R64" s="15" t="s">
        <v>61</v>
      </c>
      <c r="S64" s="16">
        <f>S$22</f>
        <v>0.25</v>
      </c>
      <c r="T64" s="16">
        <f t="shared" ref="T64:AB64" si="151">T$22</f>
        <v>0.20833333333333337</v>
      </c>
      <c r="U64" s="16">
        <f t="shared" si="151"/>
        <v>0.17361111111111105</v>
      </c>
      <c r="V64" s="16">
        <f t="shared" si="151"/>
        <v>0.14467592592592599</v>
      </c>
      <c r="W64" s="16">
        <f t="shared" si="151"/>
        <v>0.12056327160493824</v>
      </c>
      <c r="X64" s="16">
        <f t="shared" si="151"/>
        <v>0.10046939300411534</v>
      </c>
      <c r="Y64" s="16">
        <f t="shared" si="151"/>
        <v>8.3724494170095975E-2</v>
      </c>
      <c r="Z64" s="16">
        <f t="shared" si="151"/>
        <v>6.9770411808413313E-2</v>
      </c>
      <c r="AA64" s="16">
        <f t="shared" si="151"/>
        <v>5.8142009840344344E-2</v>
      </c>
      <c r="AB64" s="16">
        <f t="shared" si="151"/>
        <v>4.8451674866953787E-2</v>
      </c>
      <c r="AD64" s="185" t="s">
        <v>16</v>
      </c>
      <c r="AE64" s="186" t="s">
        <v>32</v>
      </c>
      <c r="AF64" s="15" t="s">
        <v>61</v>
      </c>
      <c r="AG64" s="16">
        <f>AG$22</f>
        <v>0.25</v>
      </c>
      <c r="AH64" s="16">
        <f t="shared" ref="AH64:AP64" si="152">AH$22</f>
        <v>0.20833333333333337</v>
      </c>
      <c r="AI64" s="16">
        <f t="shared" si="152"/>
        <v>0.17361111111111105</v>
      </c>
      <c r="AJ64" s="16">
        <f t="shared" si="152"/>
        <v>0.14467592592592599</v>
      </c>
      <c r="AK64" s="16">
        <f t="shared" si="152"/>
        <v>0.12056327160493824</v>
      </c>
      <c r="AL64" s="16">
        <f t="shared" si="152"/>
        <v>0.10046939300411534</v>
      </c>
      <c r="AM64" s="16">
        <f t="shared" si="152"/>
        <v>8.3724494170095975E-2</v>
      </c>
      <c r="AN64" s="16">
        <f t="shared" si="152"/>
        <v>6.9770411808413313E-2</v>
      </c>
      <c r="AO64" s="16">
        <f t="shared" si="152"/>
        <v>5.8142009840344344E-2</v>
      </c>
      <c r="AP64" s="16">
        <f t="shared" si="152"/>
        <v>4.8451674866953787E-2</v>
      </c>
      <c r="AR64" s="185" t="s">
        <v>16</v>
      </c>
      <c r="AS64" s="186" t="s">
        <v>32</v>
      </c>
      <c r="AT64" s="15" t="s">
        <v>61</v>
      </c>
      <c r="AU64" s="16">
        <f>AU$22</f>
        <v>0.25</v>
      </c>
      <c r="AV64" s="16">
        <f t="shared" ref="AV64:BD64" si="153">AV$22</f>
        <v>0.20833333333333337</v>
      </c>
      <c r="AW64" s="16">
        <f t="shared" si="153"/>
        <v>0.17361111111111105</v>
      </c>
      <c r="AX64" s="16">
        <f t="shared" si="153"/>
        <v>0.14467592592592599</v>
      </c>
      <c r="AY64" s="16">
        <f t="shared" si="153"/>
        <v>0.12056327160493824</v>
      </c>
      <c r="AZ64" s="16">
        <f t="shared" si="153"/>
        <v>0.10046939300411534</v>
      </c>
      <c r="BA64" s="16">
        <f t="shared" si="153"/>
        <v>8.3724494170095975E-2</v>
      </c>
      <c r="BB64" s="16">
        <f t="shared" si="153"/>
        <v>6.9770411808413313E-2</v>
      </c>
      <c r="BC64" s="16">
        <f t="shared" si="153"/>
        <v>5.8142009840344344E-2</v>
      </c>
      <c r="BD64" s="16">
        <f t="shared" si="153"/>
        <v>4.8451674866953787E-2</v>
      </c>
      <c r="BF64" s="185" t="s">
        <v>16</v>
      </c>
      <c r="BG64" s="186" t="s">
        <v>32</v>
      </c>
      <c r="BH64" s="15" t="s">
        <v>61</v>
      </c>
      <c r="BI64" s="16">
        <f>BI$22</f>
        <v>0.25</v>
      </c>
      <c r="BJ64" s="16">
        <f t="shared" ref="BJ64:BR64" si="154">BJ$22</f>
        <v>0.20833333333333337</v>
      </c>
      <c r="BK64" s="16">
        <f t="shared" si="154"/>
        <v>0.17361111111111105</v>
      </c>
      <c r="BL64" s="16">
        <f t="shared" si="154"/>
        <v>0.14467592592592599</v>
      </c>
      <c r="BM64" s="16">
        <f t="shared" si="154"/>
        <v>0.12056327160493824</v>
      </c>
      <c r="BN64" s="16">
        <f t="shared" si="154"/>
        <v>0.10046939300411534</v>
      </c>
      <c r="BO64" s="16">
        <f t="shared" si="154"/>
        <v>8.3724494170095975E-2</v>
      </c>
      <c r="BP64" s="16">
        <f t="shared" si="154"/>
        <v>6.9770411808413313E-2</v>
      </c>
      <c r="BQ64" s="16">
        <f t="shared" si="154"/>
        <v>5.8142009840344344E-2</v>
      </c>
      <c r="BR64" s="16">
        <f t="shared" si="154"/>
        <v>4.8451674866953787E-2</v>
      </c>
    </row>
    <row r="65" spans="2:70" ht="14.25" x14ac:dyDescent="0.45">
      <c r="B65" s="185"/>
      <c r="C65" s="186"/>
      <c r="D65" s="15" t="s">
        <v>62</v>
      </c>
      <c r="E65" s="16"/>
      <c r="F65" s="16"/>
      <c r="G65" s="16"/>
      <c r="H65" s="16"/>
      <c r="I65" s="82">
        <f>AVERAGE(E64:I64)</f>
        <v>0.17943672839506175</v>
      </c>
      <c r="J65" s="16"/>
      <c r="K65" s="16"/>
      <c r="L65" s="16"/>
      <c r="M65" s="16"/>
      <c r="N65" s="17">
        <f>AVERAGE(E64:N64)</f>
        <v>0.12577416256652313</v>
      </c>
      <c r="P65" s="185"/>
      <c r="Q65" s="186"/>
      <c r="R65" s="15" t="s">
        <v>62</v>
      </c>
      <c r="S65" s="16"/>
      <c r="T65" s="16"/>
      <c r="U65" s="16"/>
      <c r="V65" s="16"/>
      <c r="W65" s="82">
        <f>AVERAGE(S64:W64)</f>
        <v>0.17943672839506175</v>
      </c>
      <c r="X65" s="16"/>
      <c r="Y65" s="16"/>
      <c r="Z65" s="16"/>
      <c r="AA65" s="16"/>
      <c r="AB65" s="17">
        <f>AVERAGE(S64:AB64)</f>
        <v>0.12577416256652313</v>
      </c>
      <c r="AD65" s="185"/>
      <c r="AE65" s="186"/>
      <c r="AF65" s="15" t="s">
        <v>62</v>
      </c>
      <c r="AG65" s="16"/>
      <c r="AH65" s="16"/>
      <c r="AI65" s="16"/>
      <c r="AJ65" s="16"/>
      <c r="AK65" s="82">
        <f>AVERAGE(AG64:AK64)</f>
        <v>0.17943672839506175</v>
      </c>
      <c r="AL65" s="16"/>
      <c r="AM65" s="16"/>
      <c r="AN65" s="16"/>
      <c r="AO65" s="16"/>
      <c r="AP65" s="17">
        <f>AVERAGE(AG64:AP64)</f>
        <v>0.12577416256652313</v>
      </c>
      <c r="AR65" s="185"/>
      <c r="AS65" s="186"/>
      <c r="AT65" s="15" t="s">
        <v>62</v>
      </c>
      <c r="AU65" s="16"/>
      <c r="AV65" s="16"/>
      <c r="AW65" s="16"/>
      <c r="AX65" s="16"/>
      <c r="AY65" s="82">
        <f>AVERAGE(AU64:AY64)</f>
        <v>0.17943672839506175</v>
      </c>
      <c r="AZ65" s="16"/>
      <c r="BA65" s="16"/>
      <c r="BB65" s="16"/>
      <c r="BC65" s="16"/>
      <c r="BD65" s="17">
        <f>AVERAGE(AU64:BD64)</f>
        <v>0.12577416256652313</v>
      </c>
      <c r="BF65" s="185"/>
      <c r="BG65" s="186"/>
      <c r="BH65" s="15" t="s">
        <v>62</v>
      </c>
      <c r="BI65" s="16"/>
      <c r="BJ65" s="16"/>
      <c r="BK65" s="16"/>
      <c r="BL65" s="16"/>
      <c r="BM65" s="82">
        <f>AVERAGE(BI64:BM64)</f>
        <v>0.17943672839506175</v>
      </c>
      <c r="BN65" s="16"/>
      <c r="BO65" s="16"/>
      <c r="BP65" s="16"/>
      <c r="BQ65" s="16"/>
      <c r="BR65" s="17">
        <f>AVERAGE(BI64:BR64)</f>
        <v>0.12577416256652313</v>
      </c>
    </row>
    <row r="66" spans="2:70" ht="14.25" x14ac:dyDescent="0.45">
      <c r="B66" s="185"/>
      <c r="C66" s="186"/>
      <c r="D66" s="15" t="s">
        <v>42</v>
      </c>
      <c r="E66" s="16">
        <f>E$16*(E64/E$18)</f>
        <v>0.25</v>
      </c>
      <c r="F66" s="16">
        <f t="shared" ref="F66:N66" si="155">F$16*(F64/F$18)</f>
        <v>0.45833333333333337</v>
      </c>
      <c r="G66" s="16">
        <f>G$16*(G64/G$18)</f>
        <v>0.63194444444444442</v>
      </c>
      <c r="H66" s="16">
        <f>H$16*(H64/H$18)</f>
        <v>0.77662037037037046</v>
      </c>
      <c r="I66" s="16">
        <f>I$16*(I64/I$18)</f>
        <v>0.89718364197530864</v>
      </c>
      <c r="J66" s="16">
        <f t="shared" si="155"/>
        <v>0.99765303497942392</v>
      </c>
      <c r="K66" s="16">
        <f t="shared" si="155"/>
        <v>1.08137752914952</v>
      </c>
      <c r="L66" s="16">
        <f t="shared" si="155"/>
        <v>1.1511479409579333</v>
      </c>
      <c r="M66" s="16">
        <f t="shared" si="155"/>
        <v>1.2092899507982775</v>
      </c>
      <c r="N66" s="16">
        <f t="shared" si="155"/>
        <v>1.2577416256652314</v>
      </c>
      <c r="P66" s="185"/>
      <c r="Q66" s="186"/>
      <c r="R66" s="15" t="s">
        <v>42</v>
      </c>
      <c r="S66" s="16">
        <f>S$16*(S64/S$18)</f>
        <v>0.25</v>
      </c>
      <c r="T66" s="16">
        <f t="shared" ref="T66:AB66" si="156">T$16*(T64/T$18)</f>
        <v>0.45833333333333337</v>
      </c>
      <c r="U66" s="16">
        <f>U$16*(U64/U$18)</f>
        <v>0.63194444444444442</v>
      </c>
      <c r="V66" s="16">
        <f>V$16*(V64/V$18)</f>
        <v>0.77662037037037046</v>
      </c>
      <c r="W66" s="16">
        <f>W$16*(W64/W$18)</f>
        <v>0.89718364197530864</v>
      </c>
      <c r="X66" s="16">
        <f t="shared" si="156"/>
        <v>0.99765303497942392</v>
      </c>
      <c r="Y66" s="16">
        <f t="shared" si="156"/>
        <v>1.08137752914952</v>
      </c>
      <c r="Z66" s="16">
        <f t="shared" si="156"/>
        <v>1.1511479409579333</v>
      </c>
      <c r="AA66" s="16">
        <f t="shared" si="156"/>
        <v>1.2092899507982775</v>
      </c>
      <c r="AB66" s="16">
        <f t="shared" si="156"/>
        <v>1.2577416256652314</v>
      </c>
      <c r="AD66" s="185"/>
      <c r="AE66" s="186"/>
      <c r="AF66" s="15" t="s">
        <v>42</v>
      </c>
      <c r="AG66" s="16">
        <f>AG$16*(AG64/AG$18)</f>
        <v>0.25</v>
      </c>
      <c r="AH66" s="16">
        <f t="shared" ref="AH66:AP66" si="157">AH$16*(AH64/AH$18)</f>
        <v>0.45833333333333337</v>
      </c>
      <c r="AI66" s="16">
        <f>AI$16*(AI64/AI$18)</f>
        <v>0.63194444444444442</v>
      </c>
      <c r="AJ66" s="16">
        <f>AJ$16*(AJ64/AJ$18)</f>
        <v>0.77662037037037046</v>
      </c>
      <c r="AK66" s="16">
        <f>AK$16*(AK64/AK$18)</f>
        <v>0.89718364197530864</v>
      </c>
      <c r="AL66" s="16">
        <f t="shared" si="157"/>
        <v>0.99765303497942392</v>
      </c>
      <c r="AM66" s="16">
        <f t="shared" si="157"/>
        <v>1.08137752914952</v>
      </c>
      <c r="AN66" s="16">
        <f t="shared" si="157"/>
        <v>1.1511479409579333</v>
      </c>
      <c r="AO66" s="16">
        <f t="shared" si="157"/>
        <v>1.2092899507982775</v>
      </c>
      <c r="AP66" s="16">
        <f t="shared" si="157"/>
        <v>1.2577416256652314</v>
      </c>
      <c r="AR66" s="185"/>
      <c r="AS66" s="186"/>
      <c r="AT66" s="15" t="s">
        <v>42</v>
      </c>
      <c r="AU66" s="16">
        <f>AU$16*(AU64/AU$18)</f>
        <v>0.25</v>
      </c>
      <c r="AV66" s="16">
        <f t="shared" ref="AV66:BD66" si="158">AV$16*(AV64/AV$18)</f>
        <v>0.45833333333333337</v>
      </c>
      <c r="AW66" s="16">
        <f>AW$16*(AW64/AW$18)</f>
        <v>0.63194444444444442</v>
      </c>
      <c r="AX66" s="16">
        <f>AX$16*(AX64/AX$18)</f>
        <v>0.77662037037037046</v>
      </c>
      <c r="AY66" s="16">
        <f>AY$16*(AY64/AY$18)</f>
        <v>0.89718364197530864</v>
      </c>
      <c r="AZ66" s="16">
        <f t="shared" si="158"/>
        <v>0.99765303497942392</v>
      </c>
      <c r="BA66" s="16">
        <f t="shared" si="158"/>
        <v>1.08137752914952</v>
      </c>
      <c r="BB66" s="16">
        <f t="shared" si="158"/>
        <v>1.1511479409579333</v>
      </c>
      <c r="BC66" s="16">
        <f t="shared" si="158"/>
        <v>1.2092899507982775</v>
      </c>
      <c r="BD66" s="16">
        <f t="shared" si="158"/>
        <v>1.2577416256652314</v>
      </c>
      <c r="BF66" s="185"/>
      <c r="BG66" s="186"/>
      <c r="BH66" s="15" t="s">
        <v>42</v>
      </c>
      <c r="BI66" s="16">
        <f>BI$16*(BI64/BI$18)</f>
        <v>0.25</v>
      </c>
      <c r="BJ66" s="16">
        <f t="shared" ref="BJ66:BR66" si="159">BJ$16*(BJ64/BJ$18)</f>
        <v>0.45833333333333337</v>
      </c>
      <c r="BK66" s="16">
        <f>BK$16*(BK64/BK$18)</f>
        <v>0.63194444444444442</v>
      </c>
      <c r="BL66" s="16">
        <f>BL$16*(BL64/BL$18)</f>
        <v>0.77662037037037046</v>
      </c>
      <c r="BM66" s="16">
        <f>BM$16*(BM64/BM$18)</f>
        <v>0.89718364197530864</v>
      </c>
      <c r="BN66" s="16">
        <f t="shared" si="159"/>
        <v>0.99765303497942392</v>
      </c>
      <c r="BO66" s="16">
        <f t="shared" si="159"/>
        <v>1.08137752914952</v>
      </c>
      <c r="BP66" s="16">
        <f t="shared" si="159"/>
        <v>1.1511479409579333</v>
      </c>
      <c r="BQ66" s="16">
        <f t="shared" si="159"/>
        <v>1.2092899507982775</v>
      </c>
      <c r="BR66" s="16">
        <f t="shared" si="159"/>
        <v>1.2577416256652314</v>
      </c>
    </row>
    <row r="67" spans="2:70" ht="14.25" x14ac:dyDescent="0.45">
      <c r="B67" s="185"/>
      <c r="C67" s="185"/>
      <c r="D67" s="19" t="s">
        <v>45</v>
      </c>
      <c r="E67" s="20">
        <f>10*E64</f>
        <v>2.5</v>
      </c>
      <c r="F67" s="20">
        <f t="shared" ref="F67:N67" si="160">10*F64</f>
        <v>2.0833333333333339</v>
      </c>
      <c r="G67" s="20">
        <f t="shared" si="160"/>
        <v>1.7361111111111105</v>
      </c>
      <c r="H67" s="20">
        <f t="shared" si="160"/>
        <v>1.44675925925926</v>
      </c>
      <c r="I67" s="20">
        <f t="shared" si="160"/>
        <v>1.2056327160493825</v>
      </c>
      <c r="J67" s="20">
        <f t="shared" si="160"/>
        <v>1.0046939300411535</v>
      </c>
      <c r="K67" s="20">
        <f t="shared" si="160"/>
        <v>0.83724494170095975</v>
      </c>
      <c r="L67" s="20">
        <f t="shared" si="160"/>
        <v>0.69770411808413313</v>
      </c>
      <c r="M67" s="20">
        <f t="shared" si="160"/>
        <v>0.58142009840344344</v>
      </c>
      <c r="N67" s="20">
        <f t="shared" si="160"/>
        <v>0.48451674866953787</v>
      </c>
      <c r="P67" s="185"/>
      <c r="Q67" s="185"/>
      <c r="R67" s="19" t="s">
        <v>45</v>
      </c>
      <c r="S67" s="20">
        <f>10*S64</f>
        <v>2.5</v>
      </c>
      <c r="T67" s="20">
        <f t="shared" ref="T67:AB67" si="161">10*T64</f>
        <v>2.0833333333333339</v>
      </c>
      <c r="U67" s="20">
        <f t="shared" si="161"/>
        <v>1.7361111111111105</v>
      </c>
      <c r="V67" s="20">
        <f t="shared" si="161"/>
        <v>1.44675925925926</v>
      </c>
      <c r="W67" s="20">
        <f t="shared" si="161"/>
        <v>1.2056327160493825</v>
      </c>
      <c r="X67" s="20">
        <f t="shared" si="161"/>
        <v>1.0046939300411535</v>
      </c>
      <c r="Y67" s="20">
        <f t="shared" si="161"/>
        <v>0.83724494170095975</v>
      </c>
      <c r="Z67" s="20">
        <f t="shared" si="161"/>
        <v>0.69770411808413313</v>
      </c>
      <c r="AA67" s="20">
        <f t="shared" si="161"/>
        <v>0.58142009840344344</v>
      </c>
      <c r="AB67" s="20">
        <f t="shared" si="161"/>
        <v>0.48451674866953787</v>
      </c>
      <c r="AD67" s="185"/>
      <c r="AE67" s="185"/>
      <c r="AF67" s="19" t="s">
        <v>45</v>
      </c>
      <c r="AG67" s="20">
        <f>10*AG64</f>
        <v>2.5</v>
      </c>
      <c r="AH67" s="20">
        <f t="shared" ref="AH67:AP67" si="162">10*AH64</f>
        <v>2.0833333333333339</v>
      </c>
      <c r="AI67" s="20">
        <f t="shared" si="162"/>
        <v>1.7361111111111105</v>
      </c>
      <c r="AJ67" s="20">
        <f t="shared" si="162"/>
        <v>1.44675925925926</v>
      </c>
      <c r="AK67" s="20">
        <f t="shared" si="162"/>
        <v>1.2056327160493825</v>
      </c>
      <c r="AL67" s="20">
        <f t="shared" si="162"/>
        <v>1.0046939300411535</v>
      </c>
      <c r="AM67" s="20">
        <f t="shared" si="162"/>
        <v>0.83724494170095975</v>
      </c>
      <c r="AN67" s="20">
        <f t="shared" si="162"/>
        <v>0.69770411808413313</v>
      </c>
      <c r="AO67" s="20">
        <f t="shared" si="162"/>
        <v>0.58142009840344344</v>
      </c>
      <c r="AP67" s="20">
        <f t="shared" si="162"/>
        <v>0.48451674866953787</v>
      </c>
      <c r="AR67" s="185"/>
      <c r="AS67" s="185"/>
      <c r="AT67" s="19" t="s">
        <v>45</v>
      </c>
      <c r="AU67" s="20">
        <f>10*AU64</f>
        <v>2.5</v>
      </c>
      <c r="AV67" s="20">
        <f t="shared" ref="AV67:BD67" si="163">10*AV64</f>
        <v>2.0833333333333339</v>
      </c>
      <c r="AW67" s="20">
        <f t="shared" si="163"/>
        <v>1.7361111111111105</v>
      </c>
      <c r="AX67" s="20">
        <f t="shared" si="163"/>
        <v>1.44675925925926</v>
      </c>
      <c r="AY67" s="20">
        <f t="shared" si="163"/>
        <v>1.2056327160493825</v>
      </c>
      <c r="AZ67" s="20">
        <f t="shared" si="163"/>
        <v>1.0046939300411535</v>
      </c>
      <c r="BA67" s="20">
        <f t="shared" si="163"/>
        <v>0.83724494170095975</v>
      </c>
      <c r="BB67" s="20">
        <f t="shared" si="163"/>
        <v>0.69770411808413313</v>
      </c>
      <c r="BC67" s="20">
        <f t="shared" si="163"/>
        <v>0.58142009840344344</v>
      </c>
      <c r="BD67" s="20">
        <f t="shared" si="163"/>
        <v>0.48451674866953787</v>
      </c>
      <c r="BF67" s="185"/>
      <c r="BG67" s="185"/>
      <c r="BH67" s="19" t="s">
        <v>45</v>
      </c>
      <c r="BI67" s="20">
        <f>10*BI64</f>
        <v>2.5</v>
      </c>
      <c r="BJ67" s="20">
        <f t="shared" ref="BJ67:BR67" si="164">10*BJ64</f>
        <v>2.0833333333333339</v>
      </c>
      <c r="BK67" s="20">
        <f t="shared" si="164"/>
        <v>1.7361111111111105</v>
      </c>
      <c r="BL67" s="20">
        <f t="shared" si="164"/>
        <v>1.44675925925926</v>
      </c>
      <c r="BM67" s="20">
        <f t="shared" si="164"/>
        <v>1.2056327160493825</v>
      </c>
      <c r="BN67" s="20">
        <f t="shared" si="164"/>
        <v>1.0046939300411535</v>
      </c>
      <c r="BO67" s="20">
        <f t="shared" si="164"/>
        <v>0.83724494170095975</v>
      </c>
      <c r="BP67" s="20">
        <f t="shared" si="164"/>
        <v>0.69770411808413313</v>
      </c>
      <c r="BQ67" s="20">
        <f t="shared" si="164"/>
        <v>0.58142009840344344</v>
      </c>
      <c r="BR67" s="20">
        <f t="shared" si="164"/>
        <v>0.48451674866953787</v>
      </c>
    </row>
    <row r="68" spans="2:70" ht="14.25" x14ac:dyDescent="0.45">
      <c r="B68" s="185"/>
      <c r="C68" s="185"/>
      <c r="D68" s="19" t="s">
        <v>46</v>
      </c>
      <c r="E68" s="20">
        <f>10*E66</f>
        <v>2.5</v>
      </c>
      <c r="F68" s="20">
        <f>10*F66</f>
        <v>4.5833333333333339</v>
      </c>
      <c r="G68" s="20">
        <f>10*G66</f>
        <v>6.3194444444444446</v>
      </c>
      <c r="H68" s="20">
        <f t="shared" ref="H68:N68" si="165">10*H66</f>
        <v>7.7662037037037042</v>
      </c>
      <c r="I68" s="20">
        <f t="shared" si="165"/>
        <v>8.9718364197530871</v>
      </c>
      <c r="J68" s="20">
        <f t="shared" si="165"/>
        <v>9.9765303497942384</v>
      </c>
      <c r="K68" s="20">
        <f t="shared" si="165"/>
        <v>10.813775291495201</v>
      </c>
      <c r="L68" s="20">
        <f t="shared" si="165"/>
        <v>11.511479409579334</v>
      </c>
      <c r="M68" s="20">
        <f t="shared" si="165"/>
        <v>12.092899507982775</v>
      </c>
      <c r="N68" s="20">
        <f t="shared" si="165"/>
        <v>12.577416256652313</v>
      </c>
      <c r="P68" s="185"/>
      <c r="Q68" s="185"/>
      <c r="R68" s="19" t="s">
        <v>46</v>
      </c>
      <c r="S68" s="20">
        <f>10*S66</f>
        <v>2.5</v>
      </c>
      <c r="T68" s="20">
        <f>10*T66</f>
        <v>4.5833333333333339</v>
      </c>
      <c r="U68" s="20">
        <f>10*U66</f>
        <v>6.3194444444444446</v>
      </c>
      <c r="V68" s="20">
        <f t="shared" ref="V68:AB68" si="166">10*V66</f>
        <v>7.7662037037037042</v>
      </c>
      <c r="W68" s="20">
        <f t="shared" si="166"/>
        <v>8.9718364197530871</v>
      </c>
      <c r="X68" s="20">
        <f t="shared" si="166"/>
        <v>9.9765303497942384</v>
      </c>
      <c r="Y68" s="20">
        <f t="shared" si="166"/>
        <v>10.813775291495201</v>
      </c>
      <c r="Z68" s="20">
        <f t="shared" si="166"/>
        <v>11.511479409579334</v>
      </c>
      <c r="AA68" s="20">
        <f t="shared" si="166"/>
        <v>12.092899507982775</v>
      </c>
      <c r="AB68" s="20">
        <f t="shared" si="166"/>
        <v>12.577416256652313</v>
      </c>
      <c r="AD68" s="185"/>
      <c r="AE68" s="185"/>
      <c r="AF68" s="19" t="s">
        <v>46</v>
      </c>
      <c r="AG68" s="20">
        <f>10*AG66</f>
        <v>2.5</v>
      </c>
      <c r="AH68" s="20">
        <f>10*AH66</f>
        <v>4.5833333333333339</v>
      </c>
      <c r="AI68" s="20">
        <f>10*AI66</f>
        <v>6.3194444444444446</v>
      </c>
      <c r="AJ68" s="20">
        <f t="shared" ref="AJ68:AP68" si="167">10*AJ66</f>
        <v>7.7662037037037042</v>
      </c>
      <c r="AK68" s="20">
        <f t="shared" si="167"/>
        <v>8.9718364197530871</v>
      </c>
      <c r="AL68" s="20">
        <f t="shared" si="167"/>
        <v>9.9765303497942384</v>
      </c>
      <c r="AM68" s="20">
        <f t="shared" si="167"/>
        <v>10.813775291495201</v>
      </c>
      <c r="AN68" s="20">
        <f t="shared" si="167"/>
        <v>11.511479409579334</v>
      </c>
      <c r="AO68" s="20">
        <f t="shared" si="167"/>
        <v>12.092899507982775</v>
      </c>
      <c r="AP68" s="20">
        <f t="shared" si="167"/>
        <v>12.577416256652313</v>
      </c>
      <c r="AR68" s="185"/>
      <c r="AS68" s="185"/>
      <c r="AT68" s="19" t="s">
        <v>46</v>
      </c>
      <c r="AU68" s="20">
        <f>10*AU66</f>
        <v>2.5</v>
      </c>
      <c r="AV68" s="20">
        <f>10*AV66</f>
        <v>4.5833333333333339</v>
      </c>
      <c r="AW68" s="20">
        <f>10*AW66</f>
        <v>6.3194444444444446</v>
      </c>
      <c r="AX68" s="20">
        <f t="shared" ref="AX68:BD68" si="168">10*AX66</f>
        <v>7.7662037037037042</v>
      </c>
      <c r="AY68" s="20">
        <f t="shared" si="168"/>
        <v>8.9718364197530871</v>
      </c>
      <c r="AZ68" s="20">
        <f t="shared" si="168"/>
        <v>9.9765303497942384</v>
      </c>
      <c r="BA68" s="20">
        <f t="shared" si="168"/>
        <v>10.813775291495201</v>
      </c>
      <c r="BB68" s="20">
        <f t="shared" si="168"/>
        <v>11.511479409579334</v>
      </c>
      <c r="BC68" s="20">
        <f t="shared" si="168"/>
        <v>12.092899507982775</v>
      </c>
      <c r="BD68" s="20">
        <f t="shared" si="168"/>
        <v>12.577416256652313</v>
      </c>
      <c r="BF68" s="185"/>
      <c r="BG68" s="185"/>
      <c r="BH68" s="19" t="s">
        <v>46</v>
      </c>
      <c r="BI68" s="20">
        <f>10*BI66</f>
        <v>2.5</v>
      </c>
      <c r="BJ68" s="20">
        <f>10*BJ66</f>
        <v>4.5833333333333339</v>
      </c>
      <c r="BK68" s="20">
        <f>10*BK66</f>
        <v>6.3194444444444446</v>
      </c>
      <c r="BL68" s="20">
        <f t="shared" ref="BL68:BR68" si="169">10*BL66</f>
        <v>7.7662037037037042</v>
      </c>
      <c r="BM68" s="20">
        <f t="shared" si="169"/>
        <v>8.9718364197530871</v>
      </c>
      <c r="BN68" s="20">
        <f t="shared" si="169"/>
        <v>9.9765303497942384</v>
      </c>
      <c r="BO68" s="20">
        <f t="shared" si="169"/>
        <v>10.813775291495201</v>
      </c>
      <c r="BP68" s="20">
        <f t="shared" si="169"/>
        <v>11.511479409579334</v>
      </c>
      <c r="BQ68" s="20">
        <f t="shared" si="169"/>
        <v>12.092899507982775</v>
      </c>
      <c r="BR68" s="20">
        <f t="shared" si="169"/>
        <v>12.577416256652313</v>
      </c>
    </row>
    <row r="69" spans="2:70" ht="14.25" x14ac:dyDescent="0.45">
      <c r="B69" s="185"/>
      <c r="C69" s="184" t="s">
        <v>36</v>
      </c>
      <c r="D69" s="15" t="s">
        <v>43</v>
      </c>
      <c r="E69" s="16">
        <f t="shared" ref="E69:N69" si="170">E64*E$14/$E$4</f>
        <v>0.3</v>
      </c>
      <c r="F69" s="16">
        <f t="shared" si="170"/>
        <v>0.30000000000000004</v>
      </c>
      <c r="G69" s="16">
        <f t="shared" si="170"/>
        <v>0.29999999999999988</v>
      </c>
      <c r="H69" s="16">
        <f t="shared" si="170"/>
        <v>0.3000000000000001</v>
      </c>
      <c r="I69" s="16">
        <f t="shared" si="170"/>
        <v>0.29999999999999993</v>
      </c>
      <c r="J69" s="16">
        <f t="shared" si="170"/>
        <v>0.30000000000000038</v>
      </c>
      <c r="K69" s="16">
        <f t="shared" si="170"/>
        <v>0.29999999999999988</v>
      </c>
      <c r="L69" s="16">
        <f t="shared" si="170"/>
        <v>0.29999999999999982</v>
      </c>
      <c r="M69" s="16">
        <f t="shared" si="170"/>
        <v>0.29999999999999938</v>
      </c>
      <c r="N69" s="16">
        <f t="shared" si="170"/>
        <v>0.30000000000000038</v>
      </c>
      <c r="P69" s="185"/>
      <c r="Q69" s="184" t="s">
        <v>36</v>
      </c>
      <c r="R69" s="15" t="s">
        <v>43</v>
      </c>
      <c r="S69" s="16">
        <f t="shared" ref="S69:AB69" si="171">S64*S$14/$E$4</f>
        <v>0.3</v>
      </c>
      <c r="T69" s="16">
        <f t="shared" si="171"/>
        <v>0.30000000000000004</v>
      </c>
      <c r="U69" s="16">
        <f t="shared" si="171"/>
        <v>0.29999999999999988</v>
      </c>
      <c r="V69" s="16">
        <f t="shared" si="171"/>
        <v>0.3000000000000001</v>
      </c>
      <c r="W69" s="16">
        <f t="shared" si="171"/>
        <v>0.29999999999999993</v>
      </c>
      <c r="X69" s="16">
        <f t="shared" si="171"/>
        <v>0.30000000000000038</v>
      </c>
      <c r="Y69" s="16">
        <f t="shared" si="171"/>
        <v>0.29999999999999988</v>
      </c>
      <c r="Z69" s="16">
        <f t="shared" si="171"/>
        <v>0.29999999999999982</v>
      </c>
      <c r="AA69" s="16">
        <f t="shared" si="171"/>
        <v>0.29999999999999938</v>
      </c>
      <c r="AB69" s="16">
        <f t="shared" si="171"/>
        <v>0.30000000000000038</v>
      </c>
      <c r="AD69" s="185"/>
      <c r="AE69" s="184" t="s">
        <v>36</v>
      </c>
      <c r="AF69" s="15" t="s">
        <v>43</v>
      </c>
      <c r="AG69" s="16">
        <f t="shared" ref="AG69:AP69" si="172">AG64*AG$14/$E$4</f>
        <v>0.3</v>
      </c>
      <c r="AH69" s="16">
        <f t="shared" si="172"/>
        <v>0.30000000000000004</v>
      </c>
      <c r="AI69" s="16">
        <f t="shared" si="172"/>
        <v>0.29999999999999988</v>
      </c>
      <c r="AJ69" s="16">
        <f t="shared" si="172"/>
        <v>0.3000000000000001</v>
      </c>
      <c r="AK69" s="16">
        <f t="shared" si="172"/>
        <v>0.29999999999999993</v>
      </c>
      <c r="AL69" s="16">
        <f t="shared" si="172"/>
        <v>0.30000000000000038</v>
      </c>
      <c r="AM69" s="16">
        <f t="shared" si="172"/>
        <v>0.29999999999999988</v>
      </c>
      <c r="AN69" s="16">
        <f t="shared" si="172"/>
        <v>0.29999999999999982</v>
      </c>
      <c r="AO69" s="16">
        <f t="shared" si="172"/>
        <v>0.29999999999999938</v>
      </c>
      <c r="AP69" s="16">
        <f t="shared" si="172"/>
        <v>0.30000000000000038</v>
      </c>
      <c r="AR69" s="185"/>
      <c r="AS69" s="184" t="s">
        <v>36</v>
      </c>
      <c r="AT69" s="15" t="s">
        <v>43</v>
      </c>
      <c r="AU69" s="16">
        <f t="shared" ref="AU69:BD69" si="173">AU64*AU$14/$E$4</f>
        <v>0.3</v>
      </c>
      <c r="AV69" s="16">
        <f t="shared" si="173"/>
        <v>0.30000000000000004</v>
      </c>
      <c r="AW69" s="16">
        <f t="shared" si="173"/>
        <v>0.29999999999999988</v>
      </c>
      <c r="AX69" s="16">
        <f t="shared" si="173"/>
        <v>0.3000000000000001</v>
      </c>
      <c r="AY69" s="16">
        <f t="shared" si="173"/>
        <v>0.29999999999999993</v>
      </c>
      <c r="AZ69" s="16">
        <f t="shared" si="173"/>
        <v>0.30000000000000038</v>
      </c>
      <c r="BA69" s="16">
        <f t="shared" si="173"/>
        <v>0.29999999999999988</v>
      </c>
      <c r="BB69" s="16">
        <f t="shared" si="173"/>
        <v>0.29999999999999982</v>
      </c>
      <c r="BC69" s="16">
        <f t="shared" si="173"/>
        <v>0.29999999999999938</v>
      </c>
      <c r="BD69" s="16">
        <f t="shared" si="173"/>
        <v>0.30000000000000038</v>
      </c>
      <c r="BF69" s="185"/>
      <c r="BG69" s="184" t="s">
        <v>36</v>
      </c>
      <c r="BH69" s="15" t="s">
        <v>43</v>
      </c>
      <c r="BI69" s="16">
        <f t="shared" ref="BI69:BR69" si="174">BI64*BI$14/$E$4</f>
        <v>0.3</v>
      </c>
      <c r="BJ69" s="16">
        <f t="shared" si="174"/>
        <v>0.30000000000000004</v>
      </c>
      <c r="BK69" s="16">
        <f t="shared" si="174"/>
        <v>0.29999999999999988</v>
      </c>
      <c r="BL69" s="16">
        <f t="shared" si="174"/>
        <v>0.3000000000000001</v>
      </c>
      <c r="BM69" s="16">
        <f t="shared" si="174"/>
        <v>0.29999999999999993</v>
      </c>
      <c r="BN69" s="16">
        <f t="shared" si="174"/>
        <v>0.30000000000000038</v>
      </c>
      <c r="BO69" s="16">
        <f t="shared" si="174"/>
        <v>0.29999999999999988</v>
      </c>
      <c r="BP69" s="16">
        <f t="shared" si="174"/>
        <v>0.29999999999999982</v>
      </c>
      <c r="BQ69" s="16">
        <f t="shared" si="174"/>
        <v>0.29999999999999938</v>
      </c>
      <c r="BR69" s="16">
        <f t="shared" si="174"/>
        <v>0.30000000000000038</v>
      </c>
    </row>
    <row r="70" spans="2:70" ht="14.25" x14ac:dyDescent="0.45">
      <c r="B70" s="185"/>
      <c r="C70" s="185"/>
      <c r="D70" s="19" t="s">
        <v>45</v>
      </c>
      <c r="E70" s="21">
        <f t="shared" ref="E70:N70" si="175">E67*E$14</f>
        <v>300000</v>
      </c>
      <c r="F70" s="21">
        <f t="shared" si="175"/>
        <v>300000.00000000006</v>
      </c>
      <c r="G70" s="21">
        <f>G67*G$14</f>
        <v>299999.99999999988</v>
      </c>
      <c r="H70" s="21">
        <f>H67*H$14</f>
        <v>300000.00000000017</v>
      </c>
      <c r="I70" s="21">
        <f>I67*I$14</f>
        <v>299999.99999999994</v>
      </c>
      <c r="J70" s="21">
        <f t="shared" si="175"/>
        <v>300000.00000000041</v>
      </c>
      <c r="K70" s="21">
        <f t="shared" si="175"/>
        <v>299999.99999999983</v>
      </c>
      <c r="L70" s="21">
        <f t="shared" si="175"/>
        <v>299999.99999999983</v>
      </c>
      <c r="M70" s="21">
        <f t="shared" si="175"/>
        <v>299999.99999999942</v>
      </c>
      <c r="N70" s="21">
        <f t="shared" si="175"/>
        <v>300000.00000000041</v>
      </c>
      <c r="P70" s="185"/>
      <c r="Q70" s="185"/>
      <c r="R70" s="19" t="s">
        <v>45</v>
      </c>
      <c r="S70" s="21">
        <f t="shared" ref="S70:AB70" si="176">S67*S$14</f>
        <v>300000</v>
      </c>
      <c r="T70" s="21">
        <f t="shared" si="176"/>
        <v>300000.00000000006</v>
      </c>
      <c r="U70" s="21">
        <f>U67*U$14</f>
        <v>299999.99999999988</v>
      </c>
      <c r="V70" s="21">
        <f>V67*V$14</f>
        <v>300000.00000000017</v>
      </c>
      <c r="W70" s="21">
        <f>W67*W$14</f>
        <v>299999.99999999994</v>
      </c>
      <c r="X70" s="21">
        <f t="shared" si="176"/>
        <v>300000.00000000041</v>
      </c>
      <c r="Y70" s="21">
        <f t="shared" si="176"/>
        <v>299999.99999999983</v>
      </c>
      <c r="Z70" s="21">
        <f t="shared" si="176"/>
        <v>299999.99999999983</v>
      </c>
      <c r="AA70" s="21">
        <f t="shared" si="176"/>
        <v>299999.99999999942</v>
      </c>
      <c r="AB70" s="21">
        <f t="shared" si="176"/>
        <v>300000.00000000041</v>
      </c>
      <c r="AD70" s="185"/>
      <c r="AE70" s="185"/>
      <c r="AF70" s="19" t="s">
        <v>45</v>
      </c>
      <c r="AG70" s="21">
        <f t="shared" ref="AG70:AP70" si="177">AG67*AG$14</f>
        <v>300000</v>
      </c>
      <c r="AH70" s="21">
        <f t="shared" si="177"/>
        <v>300000.00000000006</v>
      </c>
      <c r="AI70" s="21">
        <f>AI67*AI$14</f>
        <v>299999.99999999988</v>
      </c>
      <c r="AJ70" s="21">
        <f>AJ67*AJ$14</f>
        <v>300000.00000000017</v>
      </c>
      <c r="AK70" s="21">
        <f>AK67*AK$14</f>
        <v>299999.99999999994</v>
      </c>
      <c r="AL70" s="21">
        <f t="shared" si="177"/>
        <v>300000.00000000041</v>
      </c>
      <c r="AM70" s="21">
        <f t="shared" si="177"/>
        <v>299999.99999999983</v>
      </c>
      <c r="AN70" s="21">
        <f t="shared" si="177"/>
        <v>299999.99999999983</v>
      </c>
      <c r="AO70" s="21">
        <f t="shared" si="177"/>
        <v>299999.99999999942</v>
      </c>
      <c r="AP70" s="21">
        <f t="shared" si="177"/>
        <v>300000.00000000041</v>
      </c>
      <c r="AR70" s="185"/>
      <c r="AS70" s="185"/>
      <c r="AT70" s="19" t="s">
        <v>45</v>
      </c>
      <c r="AU70" s="21">
        <f t="shared" ref="AU70:BD70" si="178">AU67*AU$14</f>
        <v>300000</v>
      </c>
      <c r="AV70" s="21">
        <f t="shared" si="178"/>
        <v>300000.00000000006</v>
      </c>
      <c r="AW70" s="21">
        <f>AW67*AW$14</f>
        <v>299999.99999999988</v>
      </c>
      <c r="AX70" s="21">
        <f>AX67*AX$14</f>
        <v>300000.00000000017</v>
      </c>
      <c r="AY70" s="21">
        <f>AY67*AY$14</f>
        <v>299999.99999999994</v>
      </c>
      <c r="AZ70" s="21">
        <f t="shared" si="178"/>
        <v>300000.00000000041</v>
      </c>
      <c r="BA70" s="21">
        <f t="shared" si="178"/>
        <v>299999.99999999983</v>
      </c>
      <c r="BB70" s="21">
        <f t="shared" si="178"/>
        <v>299999.99999999983</v>
      </c>
      <c r="BC70" s="21">
        <f t="shared" si="178"/>
        <v>299999.99999999942</v>
      </c>
      <c r="BD70" s="21">
        <f t="shared" si="178"/>
        <v>300000.00000000041</v>
      </c>
      <c r="BF70" s="185"/>
      <c r="BG70" s="185"/>
      <c r="BH70" s="19" t="s">
        <v>45</v>
      </c>
      <c r="BI70" s="21">
        <f t="shared" ref="BI70:BR70" si="179">BI67*BI$14</f>
        <v>300000</v>
      </c>
      <c r="BJ70" s="21">
        <f t="shared" si="179"/>
        <v>300000.00000000006</v>
      </c>
      <c r="BK70" s="21">
        <f>BK67*BK$14</f>
        <v>299999.99999999988</v>
      </c>
      <c r="BL70" s="21">
        <f>BL67*BL$14</f>
        <v>300000.00000000017</v>
      </c>
      <c r="BM70" s="21">
        <f>BM67*BM$14</f>
        <v>299999.99999999994</v>
      </c>
      <c r="BN70" s="21">
        <f t="shared" si="179"/>
        <v>300000.00000000041</v>
      </c>
      <c r="BO70" s="21">
        <f t="shared" si="179"/>
        <v>299999.99999999983</v>
      </c>
      <c r="BP70" s="21">
        <f t="shared" si="179"/>
        <v>299999.99999999983</v>
      </c>
      <c r="BQ70" s="21">
        <f t="shared" si="179"/>
        <v>299999.99999999942</v>
      </c>
      <c r="BR70" s="21">
        <f t="shared" si="179"/>
        <v>300000.00000000041</v>
      </c>
    </row>
    <row r="71" spans="2:70" ht="14.25" x14ac:dyDescent="0.45">
      <c r="B71" s="185"/>
      <c r="C71" s="185"/>
      <c r="D71" s="19" t="s">
        <v>46</v>
      </c>
      <c r="E71" s="21">
        <f>E70</f>
        <v>300000</v>
      </c>
      <c r="F71" s="21">
        <f>E71+F70</f>
        <v>600000</v>
      </c>
      <c r="G71" s="21">
        <f>F71+G70</f>
        <v>899999.99999999988</v>
      </c>
      <c r="H71" s="21">
        <f t="shared" ref="H71:N71" si="180">G71+H70</f>
        <v>1200000</v>
      </c>
      <c r="I71" s="21">
        <f t="shared" si="180"/>
        <v>1500000</v>
      </c>
      <c r="J71" s="21">
        <f>I71+J70</f>
        <v>1800000.0000000005</v>
      </c>
      <c r="K71" s="21">
        <f t="shared" si="180"/>
        <v>2100000.0000000005</v>
      </c>
      <c r="L71" s="21">
        <f t="shared" si="180"/>
        <v>2400000.0000000005</v>
      </c>
      <c r="M71" s="21">
        <f t="shared" si="180"/>
        <v>2700000</v>
      </c>
      <c r="N71" s="21">
        <f t="shared" si="180"/>
        <v>3000000.0000000005</v>
      </c>
      <c r="P71" s="185"/>
      <c r="Q71" s="185"/>
      <c r="R71" s="19" t="s">
        <v>46</v>
      </c>
      <c r="S71" s="21">
        <f>S70</f>
        <v>300000</v>
      </c>
      <c r="T71" s="21">
        <f>S71+T70</f>
        <v>600000</v>
      </c>
      <c r="U71" s="21">
        <f>T71+U70</f>
        <v>899999.99999999988</v>
      </c>
      <c r="V71" s="21">
        <f t="shared" ref="V71:AB71" si="181">U71+V70</f>
        <v>1200000</v>
      </c>
      <c r="W71" s="21">
        <f t="shared" si="181"/>
        <v>1500000</v>
      </c>
      <c r="X71" s="21">
        <f>W71+X70</f>
        <v>1800000.0000000005</v>
      </c>
      <c r="Y71" s="21">
        <f t="shared" si="181"/>
        <v>2100000.0000000005</v>
      </c>
      <c r="Z71" s="21">
        <f t="shared" si="181"/>
        <v>2400000.0000000005</v>
      </c>
      <c r="AA71" s="21">
        <f t="shared" si="181"/>
        <v>2700000</v>
      </c>
      <c r="AB71" s="21">
        <f t="shared" si="181"/>
        <v>3000000.0000000005</v>
      </c>
      <c r="AD71" s="185"/>
      <c r="AE71" s="185"/>
      <c r="AF71" s="19" t="s">
        <v>46</v>
      </c>
      <c r="AG71" s="21">
        <f>AG70</f>
        <v>300000</v>
      </c>
      <c r="AH71" s="21">
        <f>AG71+AH70</f>
        <v>600000</v>
      </c>
      <c r="AI71" s="21">
        <f>AH71+AI70</f>
        <v>899999.99999999988</v>
      </c>
      <c r="AJ71" s="21">
        <f t="shared" ref="AJ71:AP71" si="182">AI71+AJ70</f>
        <v>1200000</v>
      </c>
      <c r="AK71" s="21">
        <f t="shared" si="182"/>
        <v>1500000</v>
      </c>
      <c r="AL71" s="21">
        <f>AK71+AL70</f>
        <v>1800000.0000000005</v>
      </c>
      <c r="AM71" s="21">
        <f t="shared" si="182"/>
        <v>2100000.0000000005</v>
      </c>
      <c r="AN71" s="21">
        <f t="shared" si="182"/>
        <v>2400000.0000000005</v>
      </c>
      <c r="AO71" s="21">
        <f t="shared" si="182"/>
        <v>2700000</v>
      </c>
      <c r="AP71" s="21">
        <f t="shared" si="182"/>
        <v>3000000.0000000005</v>
      </c>
      <c r="AR71" s="185"/>
      <c r="AS71" s="185"/>
      <c r="AT71" s="19" t="s">
        <v>46</v>
      </c>
      <c r="AU71" s="21">
        <f>AU70</f>
        <v>300000</v>
      </c>
      <c r="AV71" s="21">
        <f>AU71+AV70</f>
        <v>600000</v>
      </c>
      <c r="AW71" s="21">
        <f>AV71+AW70</f>
        <v>899999.99999999988</v>
      </c>
      <c r="AX71" s="21">
        <f t="shared" ref="AX71:BD71" si="183">AW71+AX70</f>
        <v>1200000</v>
      </c>
      <c r="AY71" s="21">
        <f t="shared" si="183"/>
        <v>1500000</v>
      </c>
      <c r="AZ71" s="21">
        <f>AY71+AZ70</f>
        <v>1800000.0000000005</v>
      </c>
      <c r="BA71" s="21">
        <f t="shared" si="183"/>
        <v>2100000.0000000005</v>
      </c>
      <c r="BB71" s="21">
        <f t="shared" si="183"/>
        <v>2400000.0000000005</v>
      </c>
      <c r="BC71" s="21">
        <f t="shared" si="183"/>
        <v>2700000</v>
      </c>
      <c r="BD71" s="21">
        <f t="shared" si="183"/>
        <v>3000000.0000000005</v>
      </c>
      <c r="BF71" s="185"/>
      <c r="BG71" s="185"/>
      <c r="BH71" s="19" t="s">
        <v>46</v>
      </c>
      <c r="BI71" s="21">
        <f>BI70</f>
        <v>300000</v>
      </c>
      <c r="BJ71" s="21">
        <f>BI71+BJ70</f>
        <v>600000</v>
      </c>
      <c r="BK71" s="21">
        <f>BJ71+BK70</f>
        <v>899999.99999999988</v>
      </c>
      <c r="BL71" s="21">
        <f t="shared" ref="BL71:BR71" si="184">BK71+BL70</f>
        <v>1200000</v>
      </c>
      <c r="BM71" s="21">
        <f t="shared" si="184"/>
        <v>1500000</v>
      </c>
      <c r="BN71" s="21">
        <f>BM71+BN70</f>
        <v>1800000.0000000005</v>
      </c>
      <c r="BO71" s="21">
        <f t="shared" si="184"/>
        <v>2100000.0000000005</v>
      </c>
      <c r="BP71" s="21">
        <f t="shared" si="184"/>
        <v>2400000.0000000005</v>
      </c>
      <c r="BQ71" s="21">
        <f t="shared" si="184"/>
        <v>2700000</v>
      </c>
      <c r="BR71" s="21">
        <f t="shared" si="184"/>
        <v>3000000.0000000005</v>
      </c>
    </row>
    <row r="72" spans="2:70" ht="14.25" x14ac:dyDescent="0.45">
      <c r="B72" s="185"/>
      <c r="C72" s="184" t="s">
        <v>35</v>
      </c>
      <c r="D72" s="15" t="s">
        <v>43</v>
      </c>
      <c r="E72" s="16">
        <f>E66*E$14/$E$4</f>
        <v>0.3</v>
      </c>
      <c r="F72" s="16">
        <f>F66*F$14/$E$4-E72</f>
        <v>0.36000000000000004</v>
      </c>
      <c r="G72" s="16">
        <f>G66*G$14/$E$4-F72-E72</f>
        <v>0.432</v>
      </c>
      <c r="H72" s="16">
        <f>H66*H$14/$E$4-G72-F72-E72</f>
        <v>0.51840000000000019</v>
      </c>
      <c r="I72" s="16">
        <f>I66*I$14/$E$4-H72-G72-F72-E72</f>
        <v>0.62207999999999952</v>
      </c>
      <c r="J72" s="16">
        <f>J66*J$14/$E$4-I72-H72-G72-F72-E72</f>
        <v>0.74649600000000049</v>
      </c>
      <c r="K72" s="16">
        <f>K66*K$14/$E$4-J72-I72-H72-G72-F72-E72</f>
        <v>0.89579520000000024</v>
      </c>
      <c r="L72" s="16">
        <f>L66*L$14/$E$4-K72-J72-I72-H72-G72-F72-E72</f>
        <v>1.0749542399999994</v>
      </c>
      <c r="M72" s="16">
        <f>M66*M$14/$E$4-L72-K72-J72-I72-H72-G72-F72-E72</f>
        <v>1.2899450879999987</v>
      </c>
      <c r="N72" s="16">
        <f>N66*N$14/$E$4-M72-L72-K72-J72-I72-H72-G72-F72-E72</f>
        <v>1.5479341056000004</v>
      </c>
      <c r="P72" s="185"/>
      <c r="Q72" s="184" t="s">
        <v>35</v>
      </c>
      <c r="R72" s="15" t="s">
        <v>43</v>
      </c>
      <c r="S72" s="16">
        <f>S66*S$14/$E$4</f>
        <v>0.3</v>
      </c>
      <c r="T72" s="16">
        <f>T66*T$14/$E$4-S72</f>
        <v>0.36000000000000004</v>
      </c>
      <c r="U72" s="16">
        <f>U66*U$14/$E$4-T72-S72</f>
        <v>0.432</v>
      </c>
      <c r="V72" s="16">
        <f>V66*V$14/$E$4-U72-T72-S72</f>
        <v>0.51840000000000019</v>
      </c>
      <c r="W72" s="16">
        <f>W66*W$14/$E$4-V72-U72-T72-S72</f>
        <v>0.62207999999999952</v>
      </c>
      <c r="X72" s="16">
        <f>X66*X$14/$E$4-W72-V72-U72-T72-S72</f>
        <v>0.74649600000000049</v>
      </c>
      <c r="Y72" s="16">
        <f>Y66*Y$14/$E$4-X72-W72-V72-U72-T72-S72</f>
        <v>0.89579520000000024</v>
      </c>
      <c r="Z72" s="16">
        <f>Z66*Z$14/$E$4-Y72-X72-W72-V72-U72-T72-S72</f>
        <v>1.0749542399999994</v>
      </c>
      <c r="AA72" s="16">
        <f>AA66*AA$14/$E$4-Z72-Y72-X72-W72-V72-U72-T72-S72</f>
        <v>1.2899450879999987</v>
      </c>
      <c r="AB72" s="16">
        <f>AB66*AB$14/$E$4-AA72-Z72-Y72-X72-W72-V72-U72-T72-S72</f>
        <v>1.5479341056000004</v>
      </c>
      <c r="AD72" s="185"/>
      <c r="AE72" s="184" t="s">
        <v>35</v>
      </c>
      <c r="AF72" s="15" t="s">
        <v>43</v>
      </c>
      <c r="AG72" s="16">
        <f>AG66*AG$14/$E$4</f>
        <v>0.3</v>
      </c>
      <c r="AH72" s="16">
        <f>AH66*AH$14/$E$4-AG72</f>
        <v>0.36000000000000004</v>
      </c>
      <c r="AI72" s="16">
        <f>AI66*AI$14/$E$4-AH72-AG72</f>
        <v>0.432</v>
      </c>
      <c r="AJ72" s="16">
        <f>AJ66*AJ$14/$E$4-AI72-AH72-AG72</f>
        <v>0.51840000000000019</v>
      </c>
      <c r="AK72" s="16">
        <f>AK66*AK$14/$E$4-AJ72-AI72-AH72-AG72</f>
        <v>0.62207999999999952</v>
      </c>
      <c r="AL72" s="16">
        <f>AL66*AL$14/$E$4-AK72-AJ72-AI72-AH72-AG72</f>
        <v>0.74649600000000049</v>
      </c>
      <c r="AM72" s="16">
        <f>AM66*AM$14/$E$4-AL72-AK72-AJ72-AI72-AH72-AG72</f>
        <v>0.89579520000000024</v>
      </c>
      <c r="AN72" s="16">
        <f>AN66*AN$14/$E$4-AM72-AL72-AK72-AJ72-AI72-AH72-AG72</f>
        <v>1.0749542399999994</v>
      </c>
      <c r="AO72" s="16">
        <f>AO66*AO$14/$E$4-AN72-AM72-AL72-AK72-AJ72-AI72-AH72-AG72</f>
        <v>1.2899450879999987</v>
      </c>
      <c r="AP72" s="16">
        <f>AP66*AP$14/$E$4-AO72-AN72-AM72-AL72-AK72-AJ72-AI72-AH72-AG72</f>
        <v>1.5479341056000004</v>
      </c>
      <c r="AR72" s="185"/>
      <c r="AS72" s="184" t="s">
        <v>35</v>
      </c>
      <c r="AT72" s="15" t="s">
        <v>43</v>
      </c>
      <c r="AU72" s="16">
        <f>AU66*AU$14/$E$4</f>
        <v>0.3</v>
      </c>
      <c r="AV72" s="16">
        <f>AV66*AV$14/$E$4-AU72</f>
        <v>0.36000000000000004</v>
      </c>
      <c r="AW72" s="16">
        <f>AW66*AW$14/$E$4-AV72-AU72</f>
        <v>0.432</v>
      </c>
      <c r="AX72" s="16">
        <f>AX66*AX$14/$E$4-AW72-AV72-AU72</f>
        <v>0.51840000000000019</v>
      </c>
      <c r="AY72" s="16">
        <f>AY66*AY$14/$E$4-AX72-AW72-AV72-AU72</f>
        <v>0.62207999999999952</v>
      </c>
      <c r="AZ72" s="16">
        <f>AZ66*AZ$14/$E$4-AY72-AX72-AW72-AV72-AU72</f>
        <v>0.74649600000000049</v>
      </c>
      <c r="BA72" s="16">
        <f>BA66*BA$14/$E$4-AZ72-AY72-AX72-AW72-AV72-AU72</f>
        <v>0.89579520000000024</v>
      </c>
      <c r="BB72" s="16">
        <f>BB66*BB$14/$E$4-BA72-AZ72-AY72-AX72-AW72-AV72-AU72</f>
        <v>1.0749542399999994</v>
      </c>
      <c r="BC72" s="16">
        <f>BC66*BC$14/$E$4-BB72-BA72-AZ72-AY72-AX72-AW72-AV72-AU72</f>
        <v>1.2899450879999987</v>
      </c>
      <c r="BD72" s="16">
        <f>BD66*BD$14/$E$4-BC72-BB72-BA72-AZ72-AY72-AX72-AW72-AV72-AU72</f>
        <v>1.5479341056000004</v>
      </c>
      <c r="BF72" s="185"/>
      <c r="BG72" s="184" t="s">
        <v>35</v>
      </c>
      <c r="BH72" s="15" t="s">
        <v>43</v>
      </c>
      <c r="BI72" s="16">
        <f>BI66*BI$14/$E$4</f>
        <v>0.3</v>
      </c>
      <c r="BJ72" s="16">
        <f>BJ66*BJ$14/$E$4-BI72</f>
        <v>0.36000000000000004</v>
      </c>
      <c r="BK72" s="16">
        <f>BK66*BK$14/$E$4-BJ72-BI72</f>
        <v>0.432</v>
      </c>
      <c r="BL72" s="16">
        <f>BL66*BL$14/$E$4-BK72-BJ72-BI72</f>
        <v>0.51840000000000019</v>
      </c>
      <c r="BM72" s="16">
        <f>BM66*BM$14/$E$4-BL72-BK72-BJ72-BI72</f>
        <v>0.62207999999999952</v>
      </c>
      <c r="BN72" s="16">
        <f>BN66*BN$14/$E$4-BM72-BL72-BK72-BJ72-BI72</f>
        <v>0.74649600000000049</v>
      </c>
      <c r="BO72" s="16">
        <f>BO66*BO$14/$E$4-BN72-BM72-BL72-BK72-BJ72-BI72</f>
        <v>0.89579520000000024</v>
      </c>
      <c r="BP72" s="16">
        <f>BP66*BP$14/$E$4-BO72-BN72-BM72-BL72-BK72-BJ72-BI72</f>
        <v>1.0749542399999994</v>
      </c>
      <c r="BQ72" s="16">
        <f>BQ66*BQ$14/$E$4-BP72-BO72-BN72-BM72-BL72-BK72-BJ72-BI72</f>
        <v>1.2899450879999987</v>
      </c>
      <c r="BR72" s="16">
        <f>BR66*BR$14/$E$4-BQ72-BP72-BO72-BN72-BM72-BL72-BK72-BJ72-BI72</f>
        <v>1.5479341056000004</v>
      </c>
    </row>
    <row r="73" spans="2:70" ht="14.25" x14ac:dyDescent="0.45">
      <c r="B73" s="185"/>
      <c r="C73" s="186"/>
      <c r="D73" s="15" t="s">
        <v>44</v>
      </c>
      <c r="E73" s="17"/>
      <c r="F73" s="17"/>
      <c r="G73" s="17"/>
      <c r="H73" s="17"/>
      <c r="I73" s="17">
        <f>AVERAGE(E72:I72)</f>
        <v>0.44649599999999995</v>
      </c>
      <c r="J73" s="17"/>
      <c r="K73" s="17"/>
      <c r="L73" s="17"/>
      <c r="M73" s="17"/>
      <c r="N73" s="17">
        <f>AVERAGE(E72:N72)</f>
        <v>0.77876046335999993</v>
      </c>
      <c r="P73" s="185"/>
      <c r="Q73" s="186"/>
      <c r="R73" s="15" t="s">
        <v>44</v>
      </c>
      <c r="S73" s="17"/>
      <c r="T73" s="17"/>
      <c r="U73" s="17"/>
      <c r="V73" s="17"/>
      <c r="W73" s="17">
        <f>AVERAGE(S72:W72)</f>
        <v>0.44649599999999995</v>
      </c>
      <c r="X73" s="17"/>
      <c r="Y73" s="17"/>
      <c r="Z73" s="17"/>
      <c r="AA73" s="17"/>
      <c r="AB73" s="17">
        <f>AVERAGE(S72:AB72)</f>
        <v>0.77876046335999993</v>
      </c>
      <c r="AD73" s="185"/>
      <c r="AE73" s="186"/>
      <c r="AF73" s="15" t="s">
        <v>44</v>
      </c>
      <c r="AG73" s="17"/>
      <c r="AH73" s="17"/>
      <c r="AI73" s="17"/>
      <c r="AJ73" s="17"/>
      <c r="AK73" s="17">
        <f>AVERAGE(AG72:AK72)</f>
        <v>0.44649599999999995</v>
      </c>
      <c r="AL73" s="17"/>
      <c r="AM73" s="17"/>
      <c r="AN73" s="17"/>
      <c r="AO73" s="17"/>
      <c r="AP73" s="17">
        <f>AVERAGE(AG72:AP72)</f>
        <v>0.77876046335999993</v>
      </c>
      <c r="AR73" s="185"/>
      <c r="AS73" s="186"/>
      <c r="AT73" s="15" t="s">
        <v>44</v>
      </c>
      <c r="AU73" s="17"/>
      <c r="AV73" s="17"/>
      <c r="AW73" s="17"/>
      <c r="AX73" s="17"/>
      <c r="AY73" s="17">
        <f>AVERAGE(AU72:AY72)</f>
        <v>0.44649599999999995</v>
      </c>
      <c r="AZ73" s="17"/>
      <c r="BA73" s="17"/>
      <c r="BB73" s="17"/>
      <c r="BC73" s="17"/>
      <c r="BD73" s="17">
        <f>AVERAGE(AU72:BD72)</f>
        <v>0.77876046335999993</v>
      </c>
      <c r="BF73" s="185"/>
      <c r="BG73" s="186"/>
      <c r="BH73" s="15" t="s">
        <v>44</v>
      </c>
      <c r="BI73" s="17"/>
      <c r="BJ73" s="17"/>
      <c r="BK73" s="17"/>
      <c r="BL73" s="17"/>
      <c r="BM73" s="17">
        <f>AVERAGE(BI72:BM72)</f>
        <v>0.44649599999999995</v>
      </c>
      <c r="BN73" s="17"/>
      <c r="BO73" s="17"/>
      <c r="BP73" s="17"/>
      <c r="BQ73" s="17"/>
      <c r="BR73" s="17">
        <f>AVERAGE(BI72:BR72)</f>
        <v>0.77876046335999993</v>
      </c>
    </row>
    <row r="74" spans="2:70" ht="14.25" x14ac:dyDescent="0.45">
      <c r="B74" s="185"/>
      <c r="C74" s="185"/>
      <c r="D74" s="19" t="s">
        <v>45</v>
      </c>
      <c r="E74" s="22">
        <f>E76</f>
        <v>300000</v>
      </c>
      <c r="F74" s="22">
        <f>F76-E76</f>
        <v>360000.00000000012</v>
      </c>
      <c r="G74" s="22">
        <f>G76-F76</f>
        <v>431999.99999999988</v>
      </c>
      <c r="H74" s="22">
        <f t="shared" ref="H74:N74" si="185">H76-G76</f>
        <v>518400</v>
      </c>
      <c r="I74" s="22">
        <f t="shared" si="185"/>
        <v>622080</v>
      </c>
      <c r="J74" s="22">
        <f>J76-I76</f>
        <v>746496</v>
      </c>
      <c r="K74" s="22">
        <f t="shared" si="185"/>
        <v>895795.20000000112</v>
      </c>
      <c r="L74" s="22">
        <f t="shared" si="185"/>
        <v>1074954.2399999993</v>
      </c>
      <c r="M74" s="22">
        <f t="shared" si="185"/>
        <v>1289945.0879999986</v>
      </c>
      <c r="N74" s="22">
        <f t="shared" si="185"/>
        <v>1547934.1055999994</v>
      </c>
      <c r="P74" s="185"/>
      <c r="Q74" s="185"/>
      <c r="R74" s="19" t="s">
        <v>45</v>
      </c>
      <c r="S74" s="22">
        <f>S76</f>
        <v>300000</v>
      </c>
      <c r="T74" s="22">
        <f>T76-S76</f>
        <v>360000.00000000012</v>
      </c>
      <c r="U74" s="22">
        <f>U76-T76</f>
        <v>431999.99999999988</v>
      </c>
      <c r="V74" s="22">
        <f t="shared" ref="V74:AB74" si="186">V76-U76</f>
        <v>518400</v>
      </c>
      <c r="W74" s="22">
        <f t="shared" si="186"/>
        <v>622080</v>
      </c>
      <c r="X74" s="22">
        <f>X76-W76</f>
        <v>746496</v>
      </c>
      <c r="Y74" s="22">
        <f t="shared" si="186"/>
        <v>895795.20000000112</v>
      </c>
      <c r="Z74" s="22">
        <f t="shared" si="186"/>
        <v>1074954.2399999993</v>
      </c>
      <c r="AA74" s="22">
        <f t="shared" si="186"/>
        <v>1289945.0879999986</v>
      </c>
      <c r="AB74" s="22">
        <f t="shared" si="186"/>
        <v>1547934.1055999994</v>
      </c>
      <c r="AD74" s="185"/>
      <c r="AE74" s="185"/>
      <c r="AF74" s="19" t="s">
        <v>45</v>
      </c>
      <c r="AG74" s="22">
        <f>AG76</f>
        <v>300000</v>
      </c>
      <c r="AH74" s="22">
        <f>AH76-AG76</f>
        <v>360000.00000000012</v>
      </c>
      <c r="AI74" s="22">
        <f>AI76-AH76</f>
        <v>431999.99999999988</v>
      </c>
      <c r="AJ74" s="22">
        <f t="shared" ref="AJ74:AP74" si="187">AJ76-AI76</f>
        <v>518400</v>
      </c>
      <c r="AK74" s="22">
        <f t="shared" si="187"/>
        <v>622080</v>
      </c>
      <c r="AL74" s="22">
        <f>AL76-AK76</f>
        <v>746496</v>
      </c>
      <c r="AM74" s="22">
        <f t="shared" si="187"/>
        <v>895795.20000000112</v>
      </c>
      <c r="AN74" s="22">
        <f t="shared" si="187"/>
        <v>1074954.2399999993</v>
      </c>
      <c r="AO74" s="22">
        <f t="shared" si="187"/>
        <v>1289945.0879999986</v>
      </c>
      <c r="AP74" s="22">
        <f t="shared" si="187"/>
        <v>1547934.1055999994</v>
      </c>
      <c r="AR74" s="185"/>
      <c r="AS74" s="185"/>
      <c r="AT74" s="19" t="s">
        <v>45</v>
      </c>
      <c r="AU74" s="22">
        <f>AU76</f>
        <v>300000</v>
      </c>
      <c r="AV74" s="22">
        <f>AV76-AU76</f>
        <v>360000.00000000012</v>
      </c>
      <c r="AW74" s="22">
        <f>AW76-AV76</f>
        <v>431999.99999999988</v>
      </c>
      <c r="AX74" s="22">
        <f t="shared" ref="AX74:BD74" si="188">AX76-AW76</f>
        <v>518400</v>
      </c>
      <c r="AY74" s="22">
        <f t="shared" si="188"/>
        <v>622080</v>
      </c>
      <c r="AZ74" s="22">
        <f>AZ76-AY76</f>
        <v>746496</v>
      </c>
      <c r="BA74" s="22">
        <f t="shared" si="188"/>
        <v>895795.20000000112</v>
      </c>
      <c r="BB74" s="22">
        <f t="shared" si="188"/>
        <v>1074954.2399999993</v>
      </c>
      <c r="BC74" s="22">
        <f t="shared" si="188"/>
        <v>1289945.0879999986</v>
      </c>
      <c r="BD74" s="22">
        <f t="shared" si="188"/>
        <v>1547934.1055999994</v>
      </c>
      <c r="BF74" s="185"/>
      <c r="BG74" s="185"/>
      <c r="BH74" s="19" t="s">
        <v>45</v>
      </c>
      <c r="BI74" s="22">
        <f>BI76</f>
        <v>300000</v>
      </c>
      <c r="BJ74" s="22">
        <f>BJ76-BI76</f>
        <v>360000.00000000012</v>
      </c>
      <c r="BK74" s="22">
        <f>BK76-BJ76</f>
        <v>431999.99999999988</v>
      </c>
      <c r="BL74" s="22">
        <f t="shared" ref="BL74:BR74" si="189">BL76-BK76</f>
        <v>518400</v>
      </c>
      <c r="BM74" s="22">
        <f t="shared" si="189"/>
        <v>622080</v>
      </c>
      <c r="BN74" s="22">
        <f>BN76-BM76</f>
        <v>746496</v>
      </c>
      <c r="BO74" s="22">
        <f t="shared" si="189"/>
        <v>895795.20000000112</v>
      </c>
      <c r="BP74" s="22">
        <f t="shared" si="189"/>
        <v>1074954.2399999993</v>
      </c>
      <c r="BQ74" s="22">
        <f t="shared" si="189"/>
        <v>1289945.0879999986</v>
      </c>
      <c r="BR74" s="22">
        <f t="shared" si="189"/>
        <v>1547934.1055999994</v>
      </c>
    </row>
    <row r="75" spans="2:70" ht="14.25" x14ac:dyDescent="0.45">
      <c r="B75" s="185"/>
      <c r="C75" s="185"/>
      <c r="D75" s="19" t="s">
        <v>47</v>
      </c>
      <c r="E75" s="22"/>
      <c r="F75" s="22"/>
      <c r="G75" s="22"/>
      <c r="H75" s="22"/>
      <c r="I75" s="22">
        <f>AVERAGE(E74:I74)</f>
        <v>446496</v>
      </c>
      <c r="J75" s="22"/>
      <c r="K75" s="22"/>
      <c r="L75" s="22"/>
      <c r="M75" s="22"/>
      <c r="N75" s="22">
        <f>AVERAGE(E74:N74)</f>
        <v>778760.46335999982</v>
      </c>
      <c r="P75" s="185"/>
      <c r="Q75" s="185"/>
      <c r="R75" s="19" t="s">
        <v>47</v>
      </c>
      <c r="S75" s="22"/>
      <c r="T75" s="22"/>
      <c r="U75" s="22"/>
      <c r="V75" s="22"/>
      <c r="W75" s="22">
        <f>AVERAGE(S74:W74)</f>
        <v>446496</v>
      </c>
      <c r="X75" s="22"/>
      <c r="Y75" s="22"/>
      <c r="Z75" s="22"/>
      <c r="AA75" s="22"/>
      <c r="AB75" s="22">
        <f>AVERAGE(S74:AB74)</f>
        <v>778760.46335999982</v>
      </c>
      <c r="AD75" s="185"/>
      <c r="AE75" s="185"/>
      <c r="AF75" s="19" t="s">
        <v>47</v>
      </c>
      <c r="AG75" s="22"/>
      <c r="AH75" s="22"/>
      <c r="AI75" s="22"/>
      <c r="AJ75" s="22"/>
      <c r="AK75" s="22">
        <f>AVERAGE(AG74:AK74)</f>
        <v>446496</v>
      </c>
      <c r="AL75" s="22"/>
      <c r="AM75" s="22"/>
      <c r="AN75" s="22"/>
      <c r="AO75" s="22"/>
      <c r="AP75" s="22">
        <f>AVERAGE(AG74:AP74)</f>
        <v>778760.46335999982</v>
      </c>
      <c r="AR75" s="185"/>
      <c r="AS75" s="185"/>
      <c r="AT75" s="19" t="s">
        <v>47</v>
      </c>
      <c r="AU75" s="22"/>
      <c r="AV75" s="22"/>
      <c r="AW75" s="22"/>
      <c r="AX75" s="22"/>
      <c r="AY75" s="22">
        <f>AVERAGE(AU74:AY74)</f>
        <v>446496</v>
      </c>
      <c r="AZ75" s="22"/>
      <c r="BA75" s="22"/>
      <c r="BB75" s="22"/>
      <c r="BC75" s="22"/>
      <c r="BD75" s="22">
        <f>AVERAGE(AU74:BD74)</f>
        <v>778760.46335999982</v>
      </c>
      <c r="BF75" s="185"/>
      <c r="BG75" s="185"/>
      <c r="BH75" s="19" t="s">
        <v>47</v>
      </c>
      <c r="BI75" s="22"/>
      <c r="BJ75" s="22"/>
      <c r="BK75" s="22"/>
      <c r="BL75" s="22"/>
      <c r="BM75" s="22">
        <f>AVERAGE(BI74:BM74)</f>
        <v>446496</v>
      </c>
      <c r="BN75" s="22"/>
      <c r="BO75" s="22"/>
      <c r="BP75" s="22"/>
      <c r="BQ75" s="22"/>
      <c r="BR75" s="22">
        <f>AVERAGE(BI74:BR74)</f>
        <v>778760.46335999982</v>
      </c>
    </row>
    <row r="76" spans="2:70" ht="14.25" x14ac:dyDescent="0.45">
      <c r="B76" s="185"/>
      <c r="C76" s="185"/>
      <c r="D76" s="19" t="s">
        <v>46</v>
      </c>
      <c r="E76" s="21">
        <f t="shared" ref="E76:N76" si="190">E68*E$14</f>
        <v>300000</v>
      </c>
      <c r="F76" s="21">
        <f t="shared" si="190"/>
        <v>660000.00000000012</v>
      </c>
      <c r="G76" s="21">
        <f>G68*G$14</f>
        <v>1092000</v>
      </c>
      <c r="H76" s="21">
        <f>H68*H$14</f>
        <v>1610400</v>
      </c>
      <c r="I76" s="21">
        <f>I68*I$14</f>
        <v>2232480</v>
      </c>
      <c r="J76" s="21">
        <f t="shared" si="190"/>
        <v>2978976</v>
      </c>
      <c r="K76" s="21">
        <f t="shared" si="190"/>
        <v>3874771.2000000011</v>
      </c>
      <c r="L76" s="21">
        <f t="shared" si="190"/>
        <v>4949725.4400000004</v>
      </c>
      <c r="M76" s="21">
        <f t="shared" si="190"/>
        <v>6239670.527999999</v>
      </c>
      <c r="N76" s="21">
        <f t="shared" si="190"/>
        <v>7787604.6335999984</v>
      </c>
      <c r="P76" s="185"/>
      <c r="Q76" s="185"/>
      <c r="R76" s="19" t="s">
        <v>46</v>
      </c>
      <c r="S76" s="21">
        <f t="shared" ref="S76:AB76" si="191">S68*S$14</f>
        <v>300000</v>
      </c>
      <c r="T76" s="21">
        <f t="shared" si="191"/>
        <v>660000.00000000012</v>
      </c>
      <c r="U76" s="21">
        <f>U68*U$14</f>
        <v>1092000</v>
      </c>
      <c r="V76" s="21">
        <f>V68*V$14</f>
        <v>1610400</v>
      </c>
      <c r="W76" s="21">
        <f>W68*W$14</f>
        <v>2232480</v>
      </c>
      <c r="X76" s="21">
        <f t="shared" si="191"/>
        <v>2978976</v>
      </c>
      <c r="Y76" s="21">
        <f t="shared" si="191"/>
        <v>3874771.2000000011</v>
      </c>
      <c r="Z76" s="21">
        <f t="shared" si="191"/>
        <v>4949725.4400000004</v>
      </c>
      <c r="AA76" s="21">
        <f t="shared" si="191"/>
        <v>6239670.527999999</v>
      </c>
      <c r="AB76" s="21">
        <f t="shared" si="191"/>
        <v>7787604.6335999984</v>
      </c>
      <c r="AD76" s="185"/>
      <c r="AE76" s="185"/>
      <c r="AF76" s="19" t="s">
        <v>46</v>
      </c>
      <c r="AG76" s="21">
        <f t="shared" ref="AG76:AP76" si="192">AG68*AG$14</f>
        <v>300000</v>
      </c>
      <c r="AH76" s="21">
        <f t="shared" si="192"/>
        <v>660000.00000000012</v>
      </c>
      <c r="AI76" s="21">
        <f>AI68*AI$14</f>
        <v>1092000</v>
      </c>
      <c r="AJ76" s="21">
        <f>AJ68*AJ$14</f>
        <v>1610400</v>
      </c>
      <c r="AK76" s="21">
        <f>AK68*AK$14</f>
        <v>2232480</v>
      </c>
      <c r="AL76" s="21">
        <f t="shared" si="192"/>
        <v>2978976</v>
      </c>
      <c r="AM76" s="21">
        <f t="shared" si="192"/>
        <v>3874771.2000000011</v>
      </c>
      <c r="AN76" s="21">
        <f t="shared" si="192"/>
        <v>4949725.4400000004</v>
      </c>
      <c r="AO76" s="21">
        <f t="shared" si="192"/>
        <v>6239670.527999999</v>
      </c>
      <c r="AP76" s="21">
        <f t="shared" si="192"/>
        <v>7787604.6335999984</v>
      </c>
      <c r="AR76" s="185"/>
      <c r="AS76" s="185"/>
      <c r="AT76" s="19" t="s">
        <v>46</v>
      </c>
      <c r="AU76" s="21">
        <f t="shared" ref="AU76:BD76" si="193">AU68*AU$14</f>
        <v>300000</v>
      </c>
      <c r="AV76" s="21">
        <f t="shared" si="193"/>
        <v>660000.00000000012</v>
      </c>
      <c r="AW76" s="21">
        <f>AW68*AW$14</f>
        <v>1092000</v>
      </c>
      <c r="AX76" s="21">
        <f>AX68*AX$14</f>
        <v>1610400</v>
      </c>
      <c r="AY76" s="21">
        <f>AY68*AY$14</f>
        <v>2232480</v>
      </c>
      <c r="AZ76" s="21">
        <f t="shared" si="193"/>
        <v>2978976</v>
      </c>
      <c r="BA76" s="21">
        <f t="shared" si="193"/>
        <v>3874771.2000000011</v>
      </c>
      <c r="BB76" s="21">
        <f t="shared" si="193"/>
        <v>4949725.4400000004</v>
      </c>
      <c r="BC76" s="21">
        <f t="shared" si="193"/>
        <v>6239670.527999999</v>
      </c>
      <c r="BD76" s="21">
        <f t="shared" si="193"/>
        <v>7787604.6335999984</v>
      </c>
      <c r="BF76" s="185"/>
      <c r="BG76" s="185"/>
      <c r="BH76" s="19" t="s">
        <v>46</v>
      </c>
      <c r="BI76" s="21">
        <f t="shared" ref="BI76:BR76" si="194">BI68*BI$14</f>
        <v>300000</v>
      </c>
      <c r="BJ76" s="21">
        <f t="shared" si="194"/>
        <v>660000.00000000012</v>
      </c>
      <c r="BK76" s="21">
        <f>BK68*BK$14</f>
        <v>1092000</v>
      </c>
      <c r="BL76" s="21">
        <f>BL68*BL$14</f>
        <v>1610400</v>
      </c>
      <c r="BM76" s="21">
        <f>BM68*BM$14</f>
        <v>2232480</v>
      </c>
      <c r="BN76" s="21">
        <f t="shared" si="194"/>
        <v>2978976</v>
      </c>
      <c r="BO76" s="21">
        <f t="shared" si="194"/>
        <v>3874771.2000000011</v>
      </c>
      <c r="BP76" s="21">
        <f t="shared" si="194"/>
        <v>4949725.4400000004</v>
      </c>
      <c r="BQ76" s="21">
        <f t="shared" si="194"/>
        <v>6239670.527999999</v>
      </c>
      <c r="BR76" s="21">
        <f t="shared" si="194"/>
        <v>7787604.6335999984</v>
      </c>
    </row>
    <row r="77" spans="2:70" ht="14.25" x14ac:dyDescent="0.45">
      <c r="B77" s="185" t="s">
        <v>17</v>
      </c>
      <c r="C77" s="186" t="s">
        <v>32</v>
      </c>
      <c r="D77" s="15" t="s">
        <v>43</v>
      </c>
      <c r="E77" s="16">
        <f>E$24</f>
        <v>2.3333333333333331E-2</v>
      </c>
      <c r="F77" s="16">
        <f t="shared" ref="F77:N77" si="195">F$24</f>
        <v>2.1944444444444444E-2</v>
      </c>
      <c r="G77" s="16">
        <f t="shared" si="195"/>
        <v>2.0787037037037038E-2</v>
      </c>
      <c r="H77" s="16">
        <f t="shared" si="195"/>
        <v>1.9822530864197531E-2</v>
      </c>
      <c r="I77" s="16">
        <f t="shared" si="195"/>
        <v>1.901877572016461E-2</v>
      </c>
      <c r="J77" s="16">
        <f t="shared" si="195"/>
        <v>1.8348979766803841E-2</v>
      </c>
      <c r="K77" s="16">
        <f t="shared" si="195"/>
        <v>1.7790816472336532E-2</v>
      </c>
      <c r="L77" s="16">
        <f t="shared" si="195"/>
        <v>1.7325680393613777E-2</v>
      </c>
      <c r="M77" s="16">
        <f t="shared" si="195"/>
        <v>1.6938066994678147E-2</v>
      </c>
      <c r="N77" s="16">
        <f t="shared" si="195"/>
        <v>1.6615055828898457E-2</v>
      </c>
      <c r="P77" s="185" t="s">
        <v>17</v>
      </c>
      <c r="Q77" s="186" t="s">
        <v>32</v>
      </c>
      <c r="R77" s="15" t="s">
        <v>43</v>
      </c>
      <c r="S77" s="16">
        <f>S$24</f>
        <v>2.3333333333333331E-2</v>
      </c>
      <c r="T77" s="16">
        <f t="shared" ref="T77:AB77" si="196">T$24</f>
        <v>2.1944444444444444E-2</v>
      </c>
      <c r="U77" s="16">
        <f t="shared" si="196"/>
        <v>2.0787037037037038E-2</v>
      </c>
      <c r="V77" s="16">
        <f t="shared" si="196"/>
        <v>1.9822530864197531E-2</v>
      </c>
      <c r="W77" s="16">
        <f t="shared" si="196"/>
        <v>1.901877572016461E-2</v>
      </c>
      <c r="X77" s="16">
        <f t="shared" si="196"/>
        <v>1.8348979766803841E-2</v>
      </c>
      <c r="Y77" s="16">
        <f t="shared" si="196"/>
        <v>1.7790816472336532E-2</v>
      </c>
      <c r="Z77" s="16">
        <f t="shared" si="196"/>
        <v>1.7325680393613777E-2</v>
      </c>
      <c r="AA77" s="16">
        <f t="shared" si="196"/>
        <v>1.6938066994678147E-2</v>
      </c>
      <c r="AB77" s="16">
        <f t="shared" si="196"/>
        <v>1.6615055828898457E-2</v>
      </c>
      <c r="AD77" s="185" t="s">
        <v>17</v>
      </c>
      <c r="AE77" s="186" t="s">
        <v>32</v>
      </c>
      <c r="AF77" s="15" t="s">
        <v>43</v>
      </c>
      <c r="AG77" s="16">
        <f>AG$24</f>
        <v>2.3333333333333331E-2</v>
      </c>
      <c r="AH77" s="16">
        <f t="shared" ref="AH77:AP77" si="197">AH$24</f>
        <v>2.1944444444444444E-2</v>
      </c>
      <c r="AI77" s="16">
        <f t="shared" si="197"/>
        <v>2.0787037037037038E-2</v>
      </c>
      <c r="AJ77" s="16">
        <f t="shared" si="197"/>
        <v>1.9822530864197531E-2</v>
      </c>
      <c r="AK77" s="16">
        <f t="shared" si="197"/>
        <v>1.901877572016461E-2</v>
      </c>
      <c r="AL77" s="16">
        <f t="shared" si="197"/>
        <v>1.8348979766803841E-2</v>
      </c>
      <c r="AM77" s="16">
        <f t="shared" si="197"/>
        <v>1.7790816472336532E-2</v>
      </c>
      <c r="AN77" s="16">
        <f t="shared" si="197"/>
        <v>1.7325680393613777E-2</v>
      </c>
      <c r="AO77" s="16">
        <f t="shared" si="197"/>
        <v>1.6938066994678147E-2</v>
      </c>
      <c r="AP77" s="16">
        <f t="shared" si="197"/>
        <v>1.6615055828898457E-2</v>
      </c>
      <c r="AR77" s="185" t="s">
        <v>17</v>
      </c>
      <c r="AS77" s="186" t="s">
        <v>32</v>
      </c>
      <c r="AT77" s="15" t="s">
        <v>43</v>
      </c>
      <c r="AU77" s="16">
        <f>AU$24</f>
        <v>2.3333333333333331E-2</v>
      </c>
      <c r="AV77" s="16">
        <f t="shared" ref="AV77:BD77" si="198">AV$24</f>
        <v>2.1944444444444444E-2</v>
      </c>
      <c r="AW77" s="16">
        <f t="shared" si="198"/>
        <v>2.0787037037037038E-2</v>
      </c>
      <c r="AX77" s="16">
        <f t="shared" si="198"/>
        <v>1.9822530864197531E-2</v>
      </c>
      <c r="AY77" s="16">
        <f t="shared" si="198"/>
        <v>1.901877572016461E-2</v>
      </c>
      <c r="AZ77" s="16">
        <f t="shared" si="198"/>
        <v>1.8348979766803841E-2</v>
      </c>
      <c r="BA77" s="16">
        <f t="shared" si="198"/>
        <v>1.7790816472336532E-2</v>
      </c>
      <c r="BB77" s="16">
        <f t="shared" si="198"/>
        <v>1.7325680393613777E-2</v>
      </c>
      <c r="BC77" s="16">
        <f t="shared" si="198"/>
        <v>1.6938066994678147E-2</v>
      </c>
      <c r="BD77" s="16">
        <f t="shared" si="198"/>
        <v>1.6615055828898457E-2</v>
      </c>
      <c r="BF77" s="185" t="s">
        <v>17</v>
      </c>
      <c r="BG77" s="186" t="s">
        <v>32</v>
      </c>
      <c r="BH77" s="15" t="s">
        <v>43</v>
      </c>
      <c r="BI77" s="16">
        <f>BI$24</f>
        <v>2.3333333333333331E-2</v>
      </c>
      <c r="BJ77" s="16">
        <f t="shared" ref="BJ77:BR77" si="199">BJ$24</f>
        <v>2.1944444444444444E-2</v>
      </c>
      <c r="BK77" s="16">
        <f t="shared" si="199"/>
        <v>2.0787037037037038E-2</v>
      </c>
      <c r="BL77" s="16">
        <f t="shared" si="199"/>
        <v>1.9822530864197531E-2</v>
      </c>
      <c r="BM77" s="16">
        <f t="shared" si="199"/>
        <v>1.901877572016461E-2</v>
      </c>
      <c r="BN77" s="16">
        <f t="shared" si="199"/>
        <v>1.8348979766803841E-2</v>
      </c>
      <c r="BO77" s="16">
        <f t="shared" si="199"/>
        <v>1.7790816472336532E-2</v>
      </c>
      <c r="BP77" s="16">
        <f t="shared" si="199"/>
        <v>1.7325680393613777E-2</v>
      </c>
      <c r="BQ77" s="16">
        <f t="shared" si="199"/>
        <v>1.6938066994678147E-2</v>
      </c>
      <c r="BR77" s="16">
        <f t="shared" si="199"/>
        <v>1.6615055828898457E-2</v>
      </c>
    </row>
    <row r="78" spans="2:70" ht="14.25" x14ac:dyDescent="0.45">
      <c r="B78" s="185"/>
      <c r="C78" s="186"/>
      <c r="D78" s="15" t="s">
        <v>44</v>
      </c>
      <c r="E78" s="16"/>
      <c r="F78" s="16"/>
      <c r="G78" s="16"/>
      <c r="H78" s="16"/>
      <c r="I78" s="82">
        <f>AVERAGE(E77:I77)</f>
        <v>2.0981224279835391E-2</v>
      </c>
      <c r="J78" s="17"/>
      <c r="K78" s="17"/>
      <c r="L78" s="17"/>
      <c r="M78" s="17"/>
      <c r="N78" s="17">
        <f>AVERAGE(E77:N77)</f>
        <v>1.9192472085550773E-2</v>
      </c>
      <c r="P78" s="185"/>
      <c r="Q78" s="186"/>
      <c r="R78" s="15" t="s">
        <v>44</v>
      </c>
      <c r="S78" s="16"/>
      <c r="T78" s="16"/>
      <c r="U78" s="16"/>
      <c r="V78" s="16"/>
      <c r="W78" s="82">
        <f>AVERAGE(S77:W77)</f>
        <v>2.0981224279835391E-2</v>
      </c>
      <c r="X78" s="17"/>
      <c r="Y78" s="17"/>
      <c r="Z78" s="17"/>
      <c r="AA78" s="17"/>
      <c r="AB78" s="17">
        <f>AVERAGE(S77:AB77)</f>
        <v>1.9192472085550773E-2</v>
      </c>
      <c r="AD78" s="185"/>
      <c r="AE78" s="186"/>
      <c r="AF78" s="15" t="s">
        <v>44</v>
      </c>
      <c r="AG78" s="16"/>
      <c r="AH78" s="16"/>
      <c r="AI78" s="16"/>
      <c r="AJ78" s="16"/>
      <c r="AK78" s="82">
        <f>AVERAGE(AG77:AK77)</f>
        <v>2.0981224279835391E-2</v>
      </c>
      <c r="AL78" s="17"/>
      <c r="AM78" s="17"/>
      <c r="AN78" s="17"/>
      <c r="AO78" s="17"/>
      <c r="AP78" s="17">
        <f>AVERAGE(AG77:AP77)</f>
        <v>1.9192472085550773E-2</v>
      </c>
      <c r="AR78" s="185"/>
      <c r="AS78" s="186"/>
      <c r="AT78" s="15" t="s">
        <v>44</v>
      </c>
      <c r="AU78" s="16"/>
      <c r="AV78" s="16"/>
      <c r="AW78" s="16"/>
      <c r="AX78" s="16"/>
      <c r="AY78" s="82">
        <f>AVERAGE(AU77:AY77)</f>
        <v>2.0981224279835391E-2</v>
      </c>
      <c r="AZ78" s="17"/>
      <c r="BA78" s="17"/>
      <c r="BB78" s="17"/>
      <c r="BC78" s="17"/>
      <c r="BD78" s="17">
        <f>AVERAGE(AU77:BD77)</f>
        <v>1.9192472085550773E-2</v>
      </c>
      <c r="BF78" s="185"/>
      <c r="BG78" s="186"/>
      <c r="BH78" s="15" t="s">
        <v>44</v>
      </c>
      <c r="BI78" s="16"/>
      <c r="BJ78" s="16"/>
      <c r="BK78" s="16"/>
      <c r="BL78" s="16"/>
      <c r="BM78" s="82">
        <f>AVERAGE(BI77:BM77)</f>
        <v>2.0981224279835391E-2</v>
      </c>
      <c r="BN78" s="17"/>
      <c r="BO78" s="17"/>
      <c r="BP78" s="17"/>
      <c r="BQ78" s="17"/>
      <c r="BR78" s="17">
        <f>AVERAGE(BI77:BR77)</f>
        <v>1.9192472085550773E-2</v>
      </c>
    </row>
    <row r="79" spans="2:70" ht="14.25" x14ac:dyDescent="0.45">
      <c r="B79" s="185"/>
      <c r="C79" s="186"/>
      <c r="D79" s="15" t="s">
        <v>42</v>
      </c>
      <c r="E79" s="16">
        <f t="shared" ref="E79:N79" si="200">E$26</f>
        <v>2.3333333333333331E-2</v>
      </c>
      <c r="F79" s="16">
        <f t="shared" si="200"/>
        <v>4.5277777777777778E-2</v>
      </c>
      <c r="G79" s="16">
        <f t="shared" si="200"/>
        <v>6.6064814814814812E-2</v>
      </c>
      <c r="H79" s="16">
        <f t="shared" si="200"/>
        <v>8.588734567901235E-2</v>
      </c>
      <c r="I79" s="16">
        <f t="shared" si="200"/>
        <v>0.10490612139917696</v>
      </c>
      <c r="J79" s="16">
        <f t="shared" si="200"/>
        <v>0.1232551011659808</v>
      </c>
      <c r="K79" s="16">
        <f t="shared" si="200"/>
        <v>0.14104591763831734</v>
      </c>
      <c r="L79" s="16">
        <f t="shared" si="200"/>
        <v>0.15837159803193113</v>
      </c>
      <c r="M79" s="16">
        <f t="shared" si="200"/>
        <v>0.17530966502660927</v>
      </c>
      <c r="N79" s="16">
        <f t="shared" si="200"/>
        <v>0.19192472085550774</v>
      </c>
      <c r="P79" s="185"/>
      <c r="Q79" s="186"/>
      <c r="R79" s="15" t="s">
        <v>42</v>
      </c>
      <c r="S79" s="16">
        <f t="shared" ref="S79:AB79" si="201">S$26</f>
        <v>2.3333333333333331E-2</v>
      </c>
      <c r="T79" s="16">
        <f t="shared" si="201"/>
        <v>4.5277777777777778E-2</v>
      </c>
      <c r="U79" s="16">
        <f t="shared" si="201"/>
        <v>6.6064814814814812E-2</v>
      </c>
      <c r="V79" s="16">
        <f t="shared" si="201"/>
        <v>8.588734567901235E-2</v>
      </c>
      <c r="W79" s="16">
        <f t="shared" si="201"/>
        <v>0.10490612139917696</v>
      </c>
      <c r="X79" s="16">
        <f t="shared" si="201"/>
        <v>0.1232551011659808</v>
      </c>
      <c r="Y79" s="16">
        <f t="shared" si="201"/>
        <v>0.14104591763831734</v>
      </c>
      <c r="Z79" s="16">
        <f t="shared" si="201"/>
        <v>0.15837159803193113</v>
      </c>
      <c r="AA79" s="16">
        <f t="shared" si="201"/>
        <v>0.17530966502660927</v>
      </c>
      <c r="AB79" s="16">
        <f t="shared" si="201"/>
        <v>0.19192472085550774</v>
      </c>
      <c r="AD79" s="185"/>
      <c r="AE79" s="186"/>
      <c r="AF79" s="15" t="s">
        <v>42</v>
      </c>
      <c r="AG79" s="16">
        <f t="shared" ref="AG79:AP79" si="202">AG$26</f>
        <v>2.3333333333333331E-2</v>
      </c>
      <c r="AH79" s="16">
        <f t="shared" si="202"/>
        <v>4.5277777777777778E-2</v>
      </c>
      <c r="AI79" s="16">
        <f t="shared" si="202"/>
        <v>6.6064814814814812E-2</v>
      </c>
      <c r="AJ79" s="16">
        <f t="shared" si="202"/>
        <v>8.588734567901235E-2</v>
      </c>
      <c r="AK79" s="16">
        <f t="shared" si="202"/>
        <v>0.10490612139917696</v>
      </c>
      <c r="AL79" s="16">
        <f t="shared" si="202"/>
        <v>0.1232551011659808</v>
      </c>
      <c r="AM79" s="16">
        <f t="shared" si="202"/>
        <v>0.14104591763831734</v>
      </c>
      <c r="AN79" s="16">
        <f t="shared" si="202"/>
        <v>0.15837159803193113</v>
      </c>
      <c r="AO79" s="16">
        <f t="shared" si="202"/>
        <v>0.17530966502660927</v>
      </c>
      <c r="AP79" s="16">
        <f t="shared" si="202"/>
        <v>0.19192472085550774</v>
      </c>
      <c r="AR79" s="185"/>
      <c r="AS79" s="186"/>
      <c r="AT79" s="15" t="s">
        <v>42</v>
      </c>
      <c r="AU79" s="16">
        <f t="shared" ref="AU79:BD79" si="203">AU$26</f>
        <v>2.3333333333333331E-2</v>
      </c>
      <c r="AV79" s="16">
        <f t="shared" si="203"/>
        <v>4.5277777777777778E-2</v>
      </c>
      <c r="AW79" s="16">
        <f t="shared" si="203"/>
        <v>6.6064814814814812E-2</v>
      </c>
      <c r="AX79" s="16">
        <f t="shared" si="203"/>
        <v>8.588734567901235E-2</v>
      </c>
      <c r="AY79" s="16">
        <f t="shared" si="203"/>
        <v>0.10490612139917696</v>
      </c>
      <c r="AZ79" s="16">
        <f t="shared" si="203"/>
        <v>0.1232551011659808</v>
      </c>
      <c r="BA79" s="16">
        <f t="shared" si="203"/>
        <v>0.14104591763831734</v>
      </c>
      <c r="BB79" s="16">
        <f t="shared" si="203"/>
        <v>0.15837159803193113</v>
      </c>
      <c r="BC79" s="16">
        <f t="shared" si="203"/>
        <v>0.17530966502660927</v>
      </c>
      <c r="BD79" s="16">
        <f t="shared" si="203"/>
        <v>0.19192472085550774</v>
      </c>
      <c r="BF79" s="185"/>
      <c r="BG79" s="186"/>
      <c r="BH79" s="15" t="s">
        <v>42</v>
      </c>
      <c r="BI79" s="16">
        <f t="shared" ref="BI79:BR79" si="204">BI$26</f>
        <v>2.3333333333333331E-2</v>
      </c>
      <c r="BJ79" s="16">
        <f t="shared" si="204"/>
        <v>4.5277777777777778E-2</v>
      </c>
      <c r="BK79" s="16">
        <f t="shared" si="204"/>
        <v>6.6064814814814812E-2</v>
      </c>
      <c r="BL79" s="16">
        <f t="shared" si="204"/>
        <v>8.588734567901235E-2</v>
      </c>
      <c r="BM79" s="16">
        <f t="shared" si="204"/>
        <v>0.10490612139917696</v>
      </c>
      <c r="BN79" s="16">
        <f t="shared" si="204"/>
        <v>0.1232551011659808</v>
      </c>
      <c r="BO79" s="16">
        <f t="shared" si="204"/>
        <v>0.14104591763831734</v>
      </c>
      <c r="BP79" s="16">
        <f t="shared" si="204"/>
        <v>0.15837159803193113</v>
      </c>
      <c r="BQ79" s="16">
        <f t="shared" si="204"/>
        <v>0.17530966502660927</v>
      </c>
      <c r="BR79" s="16">
        <f t="shared" si="204"/>
        <v>0.19192472085550774</v>
      </c>
    </row>
    <row r="80" spans="2:70" ht="14.25" x14ac:dyDescent="0.45">
      <c r="B80" s="185"/>
      <c r="C80" s="185"/>
      <c r="D80" s="19" t="s">
        <v>45</v>
      </c>
      <c r="E80" s="20">
        <f t="shared" ref="E80:N80" si="205">10*E77</f>
        <v>0.23333333333333331</v>
      </c>
      <c r="F80" s="20">
        <f t="shared" si="205"/>
        <v>0.21944444444444444</v>
      </c>
      <c r="G80" s="20">
        <f t="shared" si="205"/>
        <v>0.20787037037037037</v>
      </c>
      <c r="H80" s="20">
        <f t="shared" si="205"/>
        <v>0.1982253086419753</v>
      </c>
      <c r="I80" s="20">
        <f t="shared" si="205"/>
        <v>0.1901877572016461</v>
      </c>
      <c r="J80" s="20">
        <f t="shared" si="205"/>
        <v>0.18348979766803841</v>
      </c>
      <c r="K80" s="20">
        <f t="shared" si="205"/>
        <v>0.17790816472336532</v>
      </c>
      <c r="L80" s="20">
        <f t="shared" si="205"/>
        <v>0.17325680393613777</v>
      </c>
      <c r="M80" s="20">
        <f t="shared" si="205"/>
        <v>0.16938066994678147</v>
      </c>
      <c r="N80" s="20">
        <f t="shared" si="205"/>
        <v>0.16615055828898456</v>
      </c>
      <c r="P80" s="185"/>
      <c r="Q80" s="185"/>
      <c r="R80" s="19" t="s">
        <v>45</v>
      </c>
      <c r="S80" s="20">
        <f t="shared" ref="S80:AB80" si="206">10*S77</f>
        <v>0.23333333333333331</v>
      </c>
      <c r="T80" s="20">
        <f t="shared" si="206"/>
        <v>0.21944444444444444</v>
      </c>
      <c r="U80" s="20">
        <f t="shared" si="206"/>
        <v>0.20787037037037037</v>
      </c>
      <c r="V80" s="20">
        <f t="shared" si="206"/>
        <v>0.1982253086419753</v>
      </c>
      <c r="W80" s="20">
        <f t="shared" si="206"/>
        <v>0.1901877572016461</v>
      </c>
      <c r="X80" s="20">
        <f t="shared" si="206"/>
        <v>0.18348979766803841</v>
      </c>
      <c r="Y80" s="20">
        <f t="shared" si="206"/>
        <v>0.17790816472336532</v>
      </c>
      <c r="Z80" s="20">
        <f t="shared" si="206"/>
        <v>0.17325680393613777</v>
      </c>
      <c r="AA80" s="20">
        <f t="shared" si="206"/>
        <v>0.16938066994678147</v>
      </c>
      <c r="AB80" s="20">
        <f t="shared" si="206"/>
        <v>0.16615055828898456</v>
      </c>
      <c r="AD80" s="185"/>
      <c r="AE80" s="185"/>
      <c r="AF80" s="19" t="s">
        <v>45</v>
      </c>
      <c r="AG80" s="20">
        <f t="shared" ref="AG80:AP80" si="207">10*AG77</f>
        <v>0.23333333333333331</v>
      </c>
      <c r="AH80" s="20">
        <f t="shared" si="207"/>
        <v>0.21944444444444444</v>
      </c>
      <c r="AI80" s="20">
        <f t="shared" si="207"/>
        <v>0.20787037037037037</v>
      </c>
      <c r="AJ80" s="20">
        <f t="shared" si="207"/>
        <v>0.1982253086419753</v>
      </c>
      <c r="AK80" s="20">
        <f t="shared" si="207"/>
        <v>0.1901877572016461</v>
      </c>
      <c r="AL80" s="20">
        <f t="shared" si="207"/>
        <v>0.18348979766803841</v>
      </c>
      <c r="AM80" s="20">
        <f t="shared" si="207"/>
        <v>0.17790816472336532</v>
      </c>
      <c r="AN80" s="20">
        <f t="shared" si="207"/>
        <v>0.17325680393613777</v>
      </c>
      <c r="AO80" s="20">
        <f t="shared" si="207"/>
        <v>0.16938066994678147</v>
      </c>
      <c r="AP80" s="20">
        <f t="shared" si="207"/>
        <v>0.16615055828898456</v>
      </c>
      <c r="AR80" s="185"/>
      <c r="AS80" s="185"/>
      <c r="AT80" s="19" t="s">
        <v>45</v>
      </c>
      <c r="AU80" s="20">
        <f t="shared" ref="AU80:BD80" si="208">10*AU77</f>
        <v>0.23333333333333331</v>
      </c>
      <c r="AV80" s="20">
        <f t="shared" si="208"/>
        <v>0.21944444444444444</v>
      </c>
      <c r="AW80" s="20">
        <f t="shared" si="208"/>
        <v>0.20787037037037037</v>
      </c>
      <c r="AX80" s="20">
        <f t="shared" si="208"/>
        <v>0.1982253086419753</v>
      </c>
      <c r="AY80" s="20">
        <f t="shared" si="208"/>
        <v>0.1901877572016461</v>
      </c>
      <c r="AZ80" s="20">
        <f t="shared" si="208"/>
        <v>0.18348979766803841</v>
      </c>
      <c r="BA80" s="20">
        <f t="shared" si="208"/>
        <v>0.17790816472336532</v>
      </c>
      <c r="BB80" s="20">
        <f t="shared" si="208"/>
        <v>0.17325680393613777</v>
      </c>
      <c r="BC80" s="20">
        <f t="shared" si="208"/>
        <v>0.16938066994678147</v>
      </c>
      <c r="BD80" s="20">
        <f t="shared" si="208"/>
        <v>0.16615055828898456</v>
      </c>
      <c r="BF80" s="185"/>
      <c r="BG80" s="185"/>
      <c r="BH80" s="19" t="s">
        <v>45</v>
      </c>
      <c r="BI80" s="20">
        <f t="shared" ref="BI80:BR80" si="209">10*BI77</f>
        <v>0.23333333333333331</v>
      </c>
      <c r="BJ80" s="20">
        <f t="shared" si="209"/>
        <v>0.21944444444444444</v>
      </c>
      <c r="BK80" s="20">
        <f t="shared" si="209"/>
        <v>0.20787037037037037</v>
      </c>
      <c r="BL80" s="20">
        <f t="shared" si="209"/>
        <v>0.1982253086419753</v>
      </c>
      <c r="BM80" s="20">
        <f t="shared" si="209"/>
        <v>0.1901877572016461</v>
      </c>
      <c r="BN80" s="20">
        <f t="shared" si="209"/>
        <v>0.18348979766803841</v>
      </c>
      <c r="BO80" s="20">
        <f t="shared" si="209"/>
        <v>0.17790816472336532</v>
      </c>
      <c r="BP80" s="20">
        <f t="shared" si="209"/>
        <v>0.17325680393613777</v>
      </c>
      <c r="BQ80" s="20">
        <f t="shared" si="209"/>
        <v>0.16938066994678147</v>
      </c>
      <c r="BR80" s="20">
        <f t="shared" si="209"/>
        <v>0.16615055828898456</v>
      </c>
    </row>
    <row r="81" spans="2:70" ht="14.25" x14ac:dyDescent="0.45">
      <c r="B81" s="185"/>
      <c r="C81" s="185"/>
      <c r="D81" s="19" t="s">
        <v>46</v>
      </c>
      <c r="E81" s="20">
        <f>10*E79</f>
        <v>0.23333333333333331</v>
      </c>
      <c r="F81" s="20">
        <f t="shared" ref="F81:N81" si="210">10*F79</f>
        <v>0.45277777777777778</v>
      </c>
      <c r="G81" s="20">
        <f t="shared" si="210"/>
        <v>0.6606481481481481</v>
      </c>
      <c r="H81" s="20">
        <f t="shared" si="210"/>
        <v>0.8588734567901235</v>
      </c>
      <c r="I81" s="20">
        <f t="shared" si="210"/>
        <v>1.0490612139917697</v>
      </c>
      <c r="J81" s="20">
        <f t="shared" si="210"/>
        <v>1.232551011659808</v>
      </c>
      <c r="K81" s="20">
        <f t="shared" si="210"/>
        <v>1.4104591763831733</v>
      </c>
      <c r="L81" s="20">
        <f t="shared" si="210"/>
        <v>1.5837159803193113</v>
      </c>
      <c r="M81" s="20">
        <f t="shared" si="210"/>
        <v>1.7530966502660927</v>
      </c>
      <c r="N81" s="20">
        <f t="shared" si="210"/>
        <v>1.9192472085550774</v>
      </c>
      <c r="P81" s="185"/>
      <c r="Q81" s="185"/>
      <c r="R81" s="19" t="s">
        <v>46</v>
      </c>
      <c r="S81" s="20">
        <f>10*S79</f>
        <v>0.23333333333333331</v>
      </c>
      <c r="T81" s="20">
        <f t="shared" ref="T81:AB81" si="211">10*T79</f>
        <v>0.45277777777777778</v>
      </c>
      <c r="U81" s="20">
        <f t="shared" si="211"/>
        <v>0.6606481481481481</v>
      </c>
      <c r="V81" s="20">
        <f t="shared" si="211"/>
        <v>0.8588734567901235</v>
      </c>
      <c r="W81" s="20">
        <f t="shared" si="211"/>
        <v>1.0490612139917697</v>
      </c>
      <c r="X81" s="20">
        <f t="shared" si="211"/>
        <v>1.232551011659808</v>
      </c>
      <c r="Y81" s="20">
        <f t="shared" si="211"/>
        <v>1.4104591763831733</v>
      </c>
      <c r="Z81" s="20">
        <f t="shared" si="211"/>
        <v>1.5837159803193113</v>
      </c>
      <c r="AA81" s="20">
        <f t="shared" si="211"/>
        <v>1.7530966502660927</v>
      </c>
      <c r="AB81" s="20">
        <f t="shared" si="211"/>
        <v>1.9192472085550774</v>
      </c>
      <c r="AD81" s="185"/>
      <c r="AE81" s="185"/>
      <c r="AF81" s="19" t="s">
        <v>46</v>
      </c>
      <c r="AG81" s="20">
        <f>10*AG79</f>
        <v>0.23333333333333331</v>
      </c>
      <c r="AH81" s="20">
        <f t="shared" ref="AH81:AP81" si="212">10*AH79</f>
        <v>0.45277777777777778</v>
      </c>
      <c r="AI81" s="20">
        <f t="shared" si="212"/>
        <v>0.6606481481481481</v>
      </c>
      <c r="AJ81" s="20">
        <f t="shared" si="212"/>
        <v>0.8588734567901235</v>
      </c>
      <c r="AK81" s="20">
        <f t="shared" si="212"/>
        <v>1.0490612139917697</v>
      </c>
      <c r="AL81" s="20">
        <f t="shared" si="212"/>
        <v>1.232551011659808</v>
      </c>
      <c r="AM81" s="20">
        <f t="shared" si="212"/>
        <v>1.4104591763831733</v>
      </c>
      <c r="AN81" s="20">
        <f t="shared" si="212"/>
        <v>1.5837159803193113</v>
      </c>
      <c r="AO81" s="20">
        <f t="shared" si="212"/>
        <v>1.7530966502660927</v>
      </c>
      <c r="AP81" s="20">
        <f t="shared" si="212"/>
        <v>1.9192472085550774</v>
      </c>
      <c r="AR81" s="185"/>
      <c r="AS81" s="185"/>
      <c r="AT81" s="19" t="s">
        <v>46</v>
      </c>
      <c r="AU81" s="20">
        <f>10*AU79</f>
        <v>0.23333333333333331</v>
      </c>
      <c r="AV81" s="20">
        <f t="shared" ref="AV81:BD81" si="213">10*AV79</f>
        <v>0.45277777777777778</v>
      </c>
      <c r="AW81" s="20">
        <f t="shared" si="213"/>
        <v>0.6606481481481481</v>
      </c>
      <c r="AX81" s="20">
        <f t="shared" si="213"/>
        <v>0.8588734567901235</v>
      </c>
      <c r="AY81" s="20">
        <f t="shared" si="213"/>
        <v>1.0490612139917697</v>
      </c>
      <c r="AZ81" s="20">
        <f t="shared" si="213"/>
        <v>1.232551011659808</v>
      </c>
      <c r="BA81" s="20">
        <f t="shared" si="213"/>
        <v>1.4104591763831733</v>
      </c>
      <c r="BB81" s="20">
        <f t="shared" si="213"/>
        <v>1.5837159803193113</v>
      </c>
      <c r="BC81" s="20">
        <f t="shared" si="213"/>
        <v>1.7530966502660927</v>
      </c>
      <c r="BD81" s="20">
        <f t="shared" si="213"/>
        <v>1.9192472085550774</v>
      </c>
      <c r="BF81" s="185"/>
      <c r="BG81" s="185"/>
      <c r="BH81" s="19" t="s">
        <v>46</v>
      </c>
      <c r="BI81" s="20">
        <f>10*BI79</f>
        <v>0.23333333333333331</v>
      </c>
      <c r="BJ81" s="20">
        <f t="shared" ref="BJ81:BR81" si="214">10*BJ79</f>
        <v>0.45277777777777778</v>
      </c>
      <c r="BK81" s="20">
        <f t="shared" si="214"/>
        <v>0.6606481481481481</v>
      </c>
      <c r="BL81" s="20">
        <f t="shared" si="214"/>
        <v>0.8588734567901235</v>
      </c>
      <c r="BM81" s="20">
        <f t="shared" si="214"/>
        <v>1.0490612139917697</v>
      </c>
      <c r="BN81" s="20">
        <f t="shared" si="214"/>
        <v>1.232551011659808</v>
      </c>
      <c r="BO81" s="20">
        <f t="shared" si="214"/>
        <v>1.4104591763831733</v>
      </c>
      <c r="BP81" s="20">
        <f t="shared" si="214"/>
        <v>1.5837159803193113</v>
      </c>
      <c r="BQ81" s="20">
        <f t="shared" si="214"/>
        <v>1.7530966502660927</v>
      </c>
      <c r="BR81" s="20">
        <f t="shared" si="214"/>
        <v>1.9192472085550774</v>
      </c>
    </row>
    <row r="82" spans="2:70" ht="14.25" x14ac:dyDescent="0.45">
      <c r="B82" s="185"/>
      <c r="C82" s="184" t="s">
        <v>36</v>
      </c>
      <c r="D82" s="15" t="s">
        <v>43</v>
      </c>
      <c r="E82" s="16">
        <f t="shared" ref="E82:N82" si="215">E77*E$14/$E$4</f>
        <v>2.7999999999999997E-2</v>
      </c>
      <c r="F82" s="16">
        <f t="shared" si="215"/>
        <v>3.1600000000000003E-2</v>
      </c>
      <c r="G82" s="16">
        <f t="shared" si="215"/>
        <v>3.5920000000000001E-2</v>
      </c>
      <c r="H82" s="16">
        <f t="shared" si="215"/>
        <v>4.1103999999999995E-2</v>
      </c>
      <c r="I82" s="16">
        <f t="shared" si="215"/>
        <v>4.7324800000000007E-2</v>
      </c>
      <c r="J82" s="16">
        <f t="shared" si="215"/>
        <v>5.4789760000000007E-2</v>
      </c>
      <c r="K82" s="16">
        <f t="shared" si="215"/>
        <v>6.3747711999999998E-2</v>
      </c>
      <c r="L82" s="16">
        <f t="shared" si="215"/>
        <v>7.449725439999999E-2</v>
      </c>
      <c r="M82" s="16">
        <f t="shared" si="215"/>
        <v>8.7396705279999987E-2</v>
      </c>
      <c r="N82" s="16">
        <f t="shared" si="215"/>
        <v>0.102876046336</v>
      </c>
      <c r="P82" s="185"/>
      <c r="Q82" s="184" t="s">
        <v>36</v>
      </c>
      <c r="R82" s="15" t="s">
        <v>43</v>
      </c>
      <c r="S82" s="16">
        <f t="shared" ref="S82:AB82" si="216">S77*S$14/$E$4</f>
        <v>2.7999999999999997E-2</v>
      </c>
      <c r="T82" s="16">
        <f t="shared" si="216"/>
        <v>3.1600000000000003E-2</v>
      </c>
      <c r="U82" s="16">
        <f t="shared" si="216"/>
        <v>3.5920000000000001E-2</v>
      </c>
      <c r="V82" s="16">
        <f t="shared" si="216"/>
        <v>4.1103999999999995E-2</v>
      </c>
      <c r="W82" s="16">
        <f t="shared" si="216"/>
        <v>4.7324800000000007E-2</v>
      </c>
      <c r="X82" s="16">
        <f t="shared" si="216"/>
        <v>5.4789760000000007E-2</v>
      </c>
      <c r="Y82" s="16">
        <f t="shared" si="216"/>
        <v>6.3747711999999998E-2</v>
      </c>
      <c r="Z82" s="16">
        <f t="shared" si="216"/>
        <v>7.449725439999999E-2</v>
      </c>
      <c r="AA82" s="16">
        <f t="shared" si="216"/>
        <v>8.7396705279999987E-2</v>
      </c>
      <c r="AB82" s="16">
        <f t="shared" si="216"/>
        <v>0.102876046336</v>
      </c>
      <c r="AD82" s="185"/>
      <c r="AE82" s="184" t="s">
        <v>36</v>
      </c>
      <c r="AF82" s="15" t="s">
        <v>43</v>
      </c>
      <c r="AG82" s="16">
        <f t="shared" ref="AG82:AP82" si="217">AG77*AG$14/$E$4</f>
        <v>2.7999999999999997E-2</v>
      </c>
      <c r="AH82" s="16">
        <f t="shared" si="217"/>
        <v>3.1600000000000003E-2</v>
      </c>
      <c r="AI82" s="16">
        <f t="shared" si="217"/>
        <v>3.5920000000000001E-2</v>
      </c>
      <c r="AJ82" s="16">
        <f t="shared" si="217"/>
        <v>4.1103999999999995E-2</v>
      </c>
      <c r="AK82" s="16">
        <f t="shared" si="217"/>
        <v>4.7324800000000007E-2</v>
      </c>
      <c r="AL82" s="16">
        <f t="shared" si="217"/>
        <v>5.4789760000000007E-2</v>
      </c>
      <c r="AM82" s="16">
        <f t="shared" si="217"/>
        <v>6.3747711999999998E-2</v>
      </c>
      <c r="AN82" s="16">
        <f t="shared" si="217"/>
        <v>7.449725439999999E-2</v>
      </c>
      <c r="AO82" s="16">
        <f t="shared" si="217"/>
        <v>8.7396705279999987E-2</v>
      </c>
      <c r="AP82" s="16">
        <f t="shared" si="217"/>
        <v>0.102876046336</v>
      </c>
      <c r="AR82" s="185"/>
      <c r="AS82" s="184" t="s">
        <v>36</v>
      </c>
      <c r="AT82" s="15" t="s">
        <v>43</v>
      </c>
      <c r="AU82" s="16">
        <f t="shared" ref="AU82:BD82" si="218">AU77*AU$14/$E$4</f>
        <v>2.7999999999999997E-2</v>
      </c>
      <c r="AV82" s="16">
        <f t="shared" si="218"/>
        <v>3.1600000000000003E-2</v>
      </c>
      <c r="AW82" s="16">
        <f t="shared" si="218"/>
        <v>3.5920000000000001E-2</v>
      </c>
      <c r="AX82" s="16">
        <f t="shared" si="218"/>
        <v>4.1103999999999995E-2</v>
      </c>
      <c r="AY82" s="16">
        <f t="shared" si="218"/>
        <v>4.7324800000000007E-2</v>
      </c>
      <c r="AZ82" s="16">
        <f t="shared" si="218"/>
        <v>5.4789760000000007E-2</v>
      </c>
      <c r="BA82" s="16">
        <f t="shared" si="218"/>
        <v>6.3747711999999998E-2</v>
      </c>
      <c r="BB82" s="16">
        <f t="shared" si="218"/>
        <v>7.449725439999999E-2</v>
      </c>
      <c r="BC82" s="16">
        <f t="shared" si="218"/>
        <v>8.7396705279999987E-2</v>
      </c>
      <c r="BD82" s="16">
        <f t="shared" si="218"/>
        <v>0.102876046336</v>
      </c>
      <c r="BF82" s="185"/>
      <c r="BG82" s="184" t="s">
        <v>36</v>
      </c>
      <c r="BH82" s="15" t="s">
        <v>43</v>
      </c>
      <c r="BI82" s="16">
        <f t="shared" ref="BI82:BR82" si="219">BI77*BI$14/$E$4</f>
        <v>2.7999999999999997E-2</v>
      </c>
      <c r="BJ82" s="16">
        <f t="shared" si="219"/>
        <v>3.1600000000000003E-2</v>
      </c>
      <c r="BK82" s="16">
        <f t="shared" si="219"/>
        <v>3.5920000000000001E-2</v>
      </c>
      <c r="BL82" s="16">
        <f t="shared" si="219"/>
        <v>4.1103999999999995E-2</v>
      </c>
      <c r="BM82" s="16">
        <f t="shared" si="219"/>
        <v>4.7324800000000007E-2</v>
      </c>
      <c r="BN82" s="16">
        <f t="shared" si="219"/>
        <v>5.4789760000000007E-2</v>
      </c>
      <c r="BO82" s="16">
        <f t="shared" si="219"/>
        <v>6.3747711999999998E-2</v>
      </c>
      <c r="BP82" s="16">
        <f t="shared" si="219"/>
        <v>7.449725439999999E-2</v>
      </c>
      <c r="BQ82" s="16">
        <f t="shared" si="219"/>
        <v>8.7396705279999987E-2</v>
      </c>
      <c r="BR82" s="16">
        <f t="shared" si="219"/>
        <v>0.102876046336</v>
      </c>
    </row>
    <row r="83" spans="2:70" ht="14.25" x14ac:dyDescent="0.45">
      <c r="B83" s="185"/>
      <c r="C83" s="186"/>
      <c r="D83" s="15" t="s">
        <v>44</v>
      </c>
      <c r="E83" s="16"/>
      <c r="F83" s="16"/>
      <c r="G83" s="16"/>
      <c r="H83" s="16"/>
      <c r="I83" s="17">
        <f>AVERAGE(E82:I82)</f>
        <v>3.6789759999999998E-2</v>
      </c>
      <c r="J83" s="17"/>
      <c r="K83" s="17"/>
      <c r="L83" s="17"/>
      <c r="M83" s="17"/>
      <c r="N83" s="17">
        <f>AVERAGE(E82:N82)</f>
        <v>5.6725627801599995E-2</v>
      </c>
      <c r="P83" s="185"/>
      <c r="Q83" s="186"/>
      <c r="R83" s="15" t="s">
        <v>44</v>
      </c>
      <c r="S83" s="16"/>
      <c r="T83" s="16"/>
      <c r="U83" s="16"/>
      <c r="V83" s="16"/>
      <c r="W83" s="17">
        <f>AVERAGE(S82:W82)</f>
        <v>3.6789759999999998E-2</v>
      </c>
      <c r="X83" s="17"/>
      <c r="Y83" s="17"/>
      <c r="Z83" s="17"/>
      <c r="AA83" s="17"/>
      <c r="AB83" s="17">
        <f>AVERAGE(S82:AB82)</f>
        <v>5.6725627801599995E-2</v>
      </c>
      <c r="AD83" s="185"/>
      <c r="AE83" s="186"/>
      <c r="AF83" s="15" t="s">
        <v>44</v>
      </c>
      <c r="AG83" s="16"/>
      <c r="AH83" s="16"/>
      <c r="AI83" s="16"/>
      <c r="AJ83" s="16"/>
      <c r="AK83" s="17">
        <f>AVERAGE(AG82:AK82)</f>
        <v>3.6789759999999998E-2</v>
      </c>
      <c r="AL83" s="17"/>
      <c r="AM83" s="17"/>
      <c r="AN83" s="17"/>
      <c r="AO83" s="17"/>
      <c r="AP83" s="17">
        <f>AVERAGE(AG82:AP82)</f>
        <v>5.6725627801599995E-2</v>
      </c>
      <c r="AR83" s="185"/>
      <c r="AS83" s="186"/>
      <c r="AT83" s="15" t="s">
        <v>44</v>
      </c>
      <c r="AU83" s="16"/>
      <c r="AV83" s="16"/>
      <c r="AW83" s="16"/>
      <c r="AX83" s="16"/>
      <c r="AY83" s="17">
        <f>AVERAGE(AU82:AY82)</f>
        <v>3.6789759999999998E-2</v>
      </c>
      <c r="AZ83" s="17"/>
      <c r="BA83" s="17"/>
      <c r="BB83" s="17"/>
      <c r="BC83" s="17"/>
      <c r="BD83" s="17">
        <f>AVERAGE(AU82:BD82)</f>
        <v>5.6725627801599995E-2</v>
      </c>
      <c r="BF83" s="185"/>
      <c r="BG83" s="186"/>
      <c r="BH83" s="15" t="s">
        <v>44</v>
      </c>
      <c r="BI83" s="16"/>
      <c r="BJ83" s="16"/>
      <c r="BK83" s="16"/>
      <c r="BL83" s="16"/>
      <c r="BM83" s="17">
        <f>AVERAGE(BI82:BM82)</f>
        <v>3.6789759999999998E-2</v>
      </c>
      <c r="BN83" s="17"/>
      <c r="BO83" s="17"/>
      <c r="BP83" s="17"/>
      <c r="BQ83" s="17"/>
      <c r="BR83" s="17">
        <f>AVERAGE(BI82:BR82)</f>
        <v>5.6725627801599995E-2</v>
      </c>
    </row>
    <row r="84" spans="2:70" ht="14.25" x14ac:dyDescent="0.45">
      <c r="B84" s="185"/>
      <c r="C84" s="185"/>
      <c r="D84" s="19" t="s">
        <v>45</v>
      </c>
      <c r="E84" s="23">
        <f t="shared" ref="E84:N84" si="220">E80*E$14</f>
        <v>27999.999999999996</v>
      </c>
      <c r="F84" s="23">
        <f t="shared" si="220"/>
        <v>31600</v>
      </c>
      <c r="G84" s="23">
        <f>G80*G$14</f>
        <v>35920</v>
      </c>
      <c r="H84" s="23">
        <f>H80*H$14</f>
        <v>41104</v>
      </c>
      <c r="I84" s="23">
        <f>I80*I$14</f>
        <v>47324.800000000003</v>
      </c>
      <c r="J84" s="23">
        <f t="shared" si="220"/>
        <v>54789.760000000002</v>
      </c>
      <c r="K84" s="23">
        <f t="shared" si="220"/>
        <v>63747.711999999992</v>
      </c>
      <c r="L84" s="23">
        <f t="shared" si="220"/>
        <v>74497.254399999991</v>
      </c>
      <c r="M84" s="23">
        <f t="shared" si="220"/>
        <v>87396.705279999995</v>
      </c>
      <c r="N84" s="23">
        <f t="shared" si="220"/>
        <v>102876.04633599998</v>
      </c>
      <c r="P84" s="185"/>
      <c r="Q84" s="185"/>
      <c r="R84" s="19" t="s">
        <v>45</v>
      </c>
      <c r="S84" s="23">
        <f t="shared" ref="S84:AB84" si="221">S80*S$14</f>
        <v>27999.999999999996</v>
      </c>
      <c r="T84" s="23">
        <f t="shared" si="221"/>
        <v>31600</v>
      </c>
      <c r="U84" s="23">
        <f>U80*U$14</f>
        <v>35920</v>
      </c>
      <c r="V84" s="23">
        <f>V80*V$14</f>
        <v>41104</v>
      </c>
      <c r="W84" s="23">
        <f>W80*W$14</f>
        <v>47324.800000000003</v>
      </c>
      <c r="X84" s="23">
        <f t="shared" si="221"/>
        <v>54789.760000000002</v>
      </c>
      <c r="Y84" s="23">
        <f t="shared" si="221"/>
        <v>63747.711999999992</v>
      </c>
      <c r="Z84" s="23">
        <f t="shared" si="221"/>
        <v>74497.254399999991</v>
      </c>
      <c r="AA84" s="23">
        <f t="shared" si="221"/>
        <v>87396.705279999995</v>
      </c>
      <c r="AB84" s="23">
        <f t="shared" si="221"/>
        <v>102876.04633599998</v>
      </c>
      <c r="AD84" s="185"/>
      <c r="AE84" s="185"/>
      <c r="AF84" s="19" t="s">
        <v>45</v>
      </c>
      <c r="AG84" s="23">
        <f t="shared" ref="AG84:AP84" si="222">AG80*AG$14</f>
        <v>27999.999999999996</v>
      </c>
      <c r="AH84" s="23">
        <f t="shared" si="222"/>
        <v>31600</v>
      </c>
      <c r="AI84" s="23">
        <f>AI80*AI$14</f>
        <v>35920</v>
      </c>
      <c r="AJ84" s="23">
        <f>AJ80*AJ$14</f>
        <v>41104</v>
      </c>
      <c r="AK84" s="23">
        <f>AK80*AK$14</f>
        <v>47324.800000000003</v>
      </c>
      <c r="AL84" s="23">
        <f t="shared" si="222"/>
        <v>54789.760000000002</v>
      </c>
      <c r="AM84" s="23">
        <f t="shared" si="222"/>
        <v>63747.711999999992</v>
      </c>
      <c r="AN84" s="23">
        <f t="shared" si="222"/>
        <v>74497.254399999991</v>
      </c>
      <c r="AO84" s="23">
        <f t="shared" si="222"/>
        <v>87396.705279999995</v>
      </c>
      <c r="AP84" s="23">
        <f t="shared" si="222"/>
        <v>102876.04633599998</v>
      </c>
      <c r="AR84" s="185"/>
      <c r="AS84" s="185"/>
      <c r="AT84" s="19" t="s">
        <v>45</v>
      </c>
      <c r="AU84" s="23">
        <f t="shared" ref="AU84:BD84" si="223">AU80*AU$14</f>
        <v>27999.999999999996</v>
      </c>
      <c r="AV84" s="23">
        <f t="shared" si="223"/>
        <v>31600</v>
      </c>
      <c r="AW84" s="23">
        <f>AW80*AW$14</f>
        <v>35920</v>
      </c>
      <c r="AX84" s="23">
        <f>AX80*AX$14</f>
        <v>41104</v>
      </c>
      <c r="AY84" s="23">
        <f>AY80*AY$14</f>
        <v>47324.800000000003</v>
      </c>
      <c r="AZ84" s="23">
        <f t="shared" si="223"/>
        <v>54789.760000000002</v>
      </c>
      <c r="BA84" s="23">
        <f t="shared" si="223"/>
        <v>63747.711999999992</v>
      </c>
      <c r="BB84" s="23">
        <f t="shared" si="223"/>
        <v>74497.254399999991</v>
      </c>
      <c r="BC84" s="23">
        <f t="shared" si="223"/>
        <v>87396.705279999995</v>
      </c>
      <c r="BD84" s="23">
        <f t="shared" si="223"/>
        <v>102876.04633599998</v>
      </c>
      <c r="BF84" s="185"/>
      <c r="BG84" s="185"/>
      <c r="BH84" s="19" t="s">
        <v>45</v>
      </c>
      <c r="BI84" s="23">
        <f t="shared" ref="BI84:BR84" si="224">BI80*BI$14</f>
        <v>27999.999999999996</v>
      </c>
      <c r="BJ84" s="23">
        <f t="shared" si="224"/>
        <v>31600</v>
      </c>
      <c r="BK84" s="23">
        <f>BK80*BK$14</f>
        <v>35920</v>
      </c>
      <c r="BL84" s="23">
        <f>BL80*BL$14</f>
        <v>41104</v>
      </c>
      <c r="BM84" s="23">
        <f>BM80*BM$14</f>
        <v>47324.800000000003</v>
      </c>
      <c r="BN84" s="23">
        <f t="shared" si="224"/>
        <v>54789.760000000002</v>
      </c>
      <c r="BO84" s="23">
        <f t="shared" si="224"/>
        <v>63747.711999999992</v>
      </c>
      <c r="BP84" s="23">
        <f t="shared" si="224"/>
        <v>74497.254399999991</v>
      </c>
      <c r="BQ84" s="23">
        <f t="shared" si="224"/>
        <v>87396.705279999995</v>
      </c>
      <c r="BR84" s="23">
        <f t="shared" si="224"/>
        <v>102876.04633599998</v>
      </c>
    </row>
    <row r="85" spans="2:70" ht="14.25" x14ac:dyDescent="0.45">
      <c r="B85" s="185"/>
      <c r="C85" s="185"/>
      <c r="D85" s="19" t="s">
        <v>47</v>
      </c>
      <c r="E85" s="24"/>
      <c r="F85" s="24"/>
      <c r="G85" s="24"/>
      <c r="H85" s="24"/>
      <c r="I85" s="23">
        <f>AVERAGE(E84:I84)</f>
        <v>36789.759999999995</v>
      </c>
      <c r="J85" s="23"/>
      <c r="K85" s="23"/>
      <c r="L85" s="23"/>
      <c r="M85" s="23"/>
      <c r="N85" s="23">
        <f>AVERAGE(E84:N84)</f>
        <v>56725.627801599992</v>
      </c>
      <c r="P85" s="185"/>
      <c r="Q85" s="185"/>
      <c r="R85" s="19" t="s">
        <v>47</v>
      </c>
      <c r="S85" s="24"/>
      <c r="T85" s="24"/>
      <c r="U85" s="24"/>
      <c r="V85" s="24"/>
      <c r="W85" s="23">
        <f>AVERAGE(S84:W84)</f>
        <v>36789.759999999995</v>
      </c>
      <c r="X85" s="23"/>
      <c r="Y85" s="23"/>
      <c r="Z85" s="23"/>
      <c r="AA85" s="23"/>
      <c r="AB85" s="23">
        <f>AVERAGE(S84:AB84)</f>
        <v>56725.627801599992</v>
      </c>
      <c r="AD85" s="185"/>
      <c r="AE85" s="185"/>
      <c r="AF85" s="19" t="s">
        <v>47</v>
      </c>
      <c r="AG85" s="24"/>
      <c r="AH85" s="24"/>
      <c r="AI85" s="24"/>
      <c r="AJ85" s="24"/>
      <c r="AK85" s="23">
        <f>AVERAGE(AG84:AK84)</f>
        <v>36789.759999999995</v>
      </c>
      <c r="AL85" s="23"/>
      <c r="AM85" s="23"/>
      <c r="AN85" s="23"/>
      <c r="AO85" s="23"/>
      <c r="AP85" s="23">
        <f>AVERAGE(AG84:AP84)</f>
        <v>56725.627801599992</v>
      </c>
      <c r="AR85" s="185"/>
      <c r="AS85" s="185"/>
      <c r="AT85" s="19" t="s">
        <v>47</v>
      </c>
      <c r="AU85" s="24"/>
      <c r="AV85" s="24"/>
      <c r="AW85" s="24"/>
      <c r="AX85" s="24"/>
      <c r="AY85" s="23">
        <f>AVERAGE(AU84:AY84)</f>
        <v>36789.759999999995</v>
      </c>
      <c r="AZ85" s="23"/>
      <c r="BA85" s="23"/>
      <c r="BB85" s="23"/>
      <c r="BC85" s="23"/>
      <c r="BD85" s="23">
        <f>AVERAGE(AU84:BD84)</f>
        <v>56725.627801599992</v>
      </c>
      <c r="BF85" s="185"/>
      <c r="BG85" s="185"/>
      <c r="BH85" s="19" t="s">
        <v>47</v>
      </c>
      <c r="BI85" s="24"/>
      <c r="BJ85" s="24"/>
      <c r="BK85" s="24"/>
      <c r="BL85" s="24"/>
      <c r="BM85" s="23">
        <f>AVERAGE(BI84:BM84)</f>
        <v>36789.759999999995</v>
      </c>
      <c r="BN85" s="23"/>
      <c r="BO85" s="23"/>
      <c r="BP85" s="23"/>
      <c r="BQ85" s="23"/>
      <c r="BR85" s="23">
        <f>AVERAGE(BI84:BR84)</f>
        <v>56725.627801599992</v>
      </c>
    </row>
    <row r="86" spans="2:70" ht="14.25" x14ac:dyDescent="0.45">
      <c r="B86" s="185"/>
      <c r="C86" s="185"/>
      <c r="D86" s="19" t="s">
        <v>46</v>
      </c>
      <c r="E86" s="24">
        <f>E84</f>
        <v>27999.999999999996</v>
      </c>
      <c r="F86" s="24">
        <f t="shared" ref="F86:N86" si="225">E86+F84</f>
        <v>59600</v>
      </c>
      <c r="G86" s="24">
        <f>F86+G84</f>
        <v>95520</v>
      </c>
      <c r="H86" s="24">
        <f t="shared" si="225"/>
        <v>136624</v>
      </c>
      <c r="I86" s="24">
        <f t="shared" si="225"/>
        <v>183948.79999999999</v>
      </c>
      <c r="J86" s="24">
        <f>I86+J84</f>
        <v>238738.56</v>
      </c>
      <c r="K86" s="24">
        <f t="shared" si="225"/>
        <v>302486.272</v>
      </c>
      <c r="L86" s="24">
        <f t="shared" si="225"/>
        <v>376983.52639999997</v>
      </c>
      <c r="M86" s="24">
        <f t="shared" si="225"/>
        <v>464380.23167999997</v>
      </c>
      <c r="N86" s="24">
        <f t="shared" si="225"/>
        <v>567256.27801599994</v>
      </c>
      <c r="P86" s="185"/>
      <c r="Q86" s="185"/>
      <c r="R86" s="19" t="s">
        <v>46</v>
      </c>
      <c r="S86" s="24">
        <f>S84</f>
        <v>27999.999999999996</v>
      </c>
      <c r="T86" s="24">
        <f t="shared" ref="T86:AB86" si="226">S86+T84</f>
        <v>59600</v>
      </c>
      <c r="U86" s="24">
        <f>T86+U84</f>
        <v>95520</v>
      </c>
      <c r="V86" s="24">
        <f t="shared" si="226"/>
        <v>136624</v>
      </c>
      <c r="W86" s="24">
        <f t="shared" si="226"/>
        <v>183948.79999999999</v>
      </c>
      <c r="X86" s="24">
        <f>W86+X84</f>
        <v>238738.56</v>
      </c>
      <c r="Y86" s="24">
        <f t="shared" si="226"/>
        <v>302486.272</v>
      </c>
      <c r="Z86" s="24">
        <f t="shared" si="226"/>
        <v>376983.52639999997</v>
      </c>
      <c r="AA86" s="24">
        <f t="shared" si="226"/>
        <v>464380.23167999997</v>
      </c>
      <c r="AB86" s="24">
        <f t="shared" si="226"/>
        <v>567256.27801599994</v>
      </c>
      <c r="AD86" s="185"/>
      <c r="AE86" s="185"/>
      <c r="AF86" s="19" t="s">
        <v>46</v>
      </c>
      <c r="AG86" s="24">
        <f>AG84</f>
        <v>27999.999999999996</v>
      </c>
      <c r="AH86" s="24">
        <f t="shared" ref="AH86:AP86" si="227">AG86+AH84</f>
        <v>59600</v>
      </c>
      <c r="AI86" s="24">
        <f>AH86+AI84</f>
        <v>95520</v>
      </c>
      <c r="AJ86" s="24">
        <f t="shared" si="227"/>
        <v>136624</v>
      </c>
      <c r="AK86" s="24">
        <f t="shared" si="227"/>
        <v>183948.79999999999</v>
      </c>
      <c r="AL86" s="24">
        <f>AK86+AL84</f>
        <v>238738.56</v>
      </c>
      <c r="AM86" s="24">
        <f t="shared" si="227"/>
        <v>302486.272</v>
      </c>
      <c r="AN86" s="24">
        <f t="shared" si="227"/>
        <v>376983.52639999997</v>
      </c>
      <c r="AO86" s="24">
        <f t="shared" si="227"/>
        <v>464380.23167999997</v>
      </c>
      <c r="AP86" s="24">
        <f t="shared" si="227"/>
        <v>567256.27801599994</v>
      </c>
      <c r="AR86" s="185"/>
      <c r="AS86" s="185"/>
      <c r="AT86" s="19" t="s">
        <v>46</v>
      </c>
      <c r="AU86" s="24">
        <f>AU84</f>
        <v>27999.999999999996</v>
      </c>
      <c r="AV86" s="24">
        <f t="shared" ref="AV86:BD86" si="228">AU86+AV84</f>
        <v>59600</v>
      </c>
      <c r="AW86" s="24">
        <f>AV86+AW84</f>
        <v>95520</v>
      </c>
      <c r="AX86" s="24">
        <f t="shared" si="228"/>
        <v>136624</v>
      </c>
      <c r="AY86" s="24">
        <f t="shared" si="228"/>
        <v>183948.79999999999</v>
      </c>
      <c r="AZ86" s="24">
        <f>AY86+AZ84</f>
        <v>238738.56</v>
      </c>
      <c r="BA86" s="24">
        <f t="shared" si="228"/>
        <v>302486.272</v>
      </c>
      <c r="BB86" s="24">
        <f t="shared" si="228"/>
        <v>376983.52639999997</v>
      </c>
      <c r="BC86" s="24">
        <f t="shared" si="228"/>
        <v>464380.23167999997</v>
      </c>
      <c r="BD86" s="24">
        <f t="shared" si="228"/>
        <v>567256.27801599994</v>
      </c>
      <c r="BF86" s="185"/>
      <c r="BG86" s="185"/>
      <c r="BH86" s="19" t="s">
        <v>46</v>
      </c>
      <c r="BI86" s="24">
        <f>BI84</f>
        <v>27999.999999999996</v>
      </c>
      <c r="BJ86" s="24">
        <f t="shared" ref="BJ86:BR86" si="229">BI86+BJ84</f>
        <v>59600</v>
      </c>
      <c r="BK86" s="24">
        <f>BJ86+BK84</f>
        <v>95520</v>
      </c>
      <c r="BL86" s="24">
        <f t="shared" si="229"/>
        <v>136624</v>
      </c>
      <c r="BM86" s="24">
        <f t="shared" si="229"/>
        <v>183948.79999999999</v>
      </c>
      <c r="BN86" s="24">
        <f>BM86+BN84</f>
        <v>238738.56</v>
      </c>
      <c r="BO86" s="24">
        <f t="shared" si="229"/>
        <v>302486.272</v>
      </c>
      <c r="BP86" s="24">
        <f t="shared" si="229"/>
        <v>376983.52639999997</v>
      </c>
      <c r="BQ86" s="24">
        <f t="shared" si="229"/>
        <v>464380.23167999997</v>
      </c>
      <c r="BR86" s="24">
        <f t="shared" si="229"/>
        <v>567256.27801599994</v>
      </c>
    </row>
    <row r="87" spans="2:70" ht="14.25" x14ac:dyDescent="0.45">
      <c r="B87" s="185"/>
      <c r="C87" s="184" t="s">
        <v>35</v>
      </c>
      <c r="D87" s="15" t="s">
        <v>43</v>
      </c>
      <c r="E87" s="16">
        <f>E79*E$14/$E$4</f>
        <v>2.7999999999999997E-2</v>
      </c>
      <c r="F87" s="16">
        <f>F79*F$14/$E$4-E87</f>
        <v>3.7199999999999997E-2</v>
      </c>
      <c r="G87" s="16">
        <f>G79*G$14/$E$4-F87-E87</f>
        <v>4.8960000000000004E-2</v>
      </c>
      <c r="H87" s="16">
        <f>H79*H$14/$E$4-G87-F87-E87</f>
        <v>6.3936000000000034E-2</v>
      </c>
      <c r="I87" s="16">
        <f>I79*I$14/$E$4-H87-G87-F87-E87</f>
        <v>8.2943999999999948E-2</v>
      </c>
      <c r="J87" s="16">
        <f>J79*J$14/$E$4-I87-H87-G87-F87-E87</f>
        <v>0.10699776000000003</v>
      </c>
      <c r="K87" s="16">
        <f>K79*K$14/$E$4-J87-I87-H87-G87-F87-E87</f>
        <v>0.137355264</v>
      </c>
      <c r="L87" s="16">
        <f>L79*L$14/$E$4-K87-J87-I87-H87-G87-F87-E87</f>
        <v>0.1755758592000001</v>
      </c>
      <c r="M87" s="16">
        <f>M79*M$14/$E$4-L87-K87-J87-I87-H87-G87-F87-E87</f>
        <v>0.22359048191999989</v>
      </c>
      <c r="N87" s="16">
        <f>N79*N$14/$E$4-M87-L87-K87-J87-I87-H87-G87-F87-E87</f>
        <v>0.28378791936000003</v>
      </c>
      <c r="P87" s="185"/>
      <c r="Q87" s="184" t="s">
        <v>35</v>
      </c>
      <c r="R87" s="15" t="s">
        <v>43</v>
      </c>
      <c r="S87" s="16">
        <f>S79*S$14/$E$4</f>
        <v>2.7999999999999997E-2</v>
      </c>
      <c r="T87" s="16">
        <f>T79*T$14/$E$4-S87</f>
        <v>3.7199999999999997E-2</v>
      </c>
      <c r="U87" s="16">
        <f>U79*U$14/$E$4-T87-S87</f>
        <v>4.8960000000000004E-2</v>
      </c>
      <c r="V87" s="16">
        <f>V79*V$14/$E$4-U87-T87-S87</f>
        <v>6.3936000000000034E-2</v>
      </c>
      <c r="W87" s="16">
        <f>W79*W$14/$E$4-V87-U87-T87-S87</f>
        <v>8.2943999999999948E-2</v>
      </c>
      <c r="X87" s="16">
        <f>X79*X$14/$E$4-W87-V87-U87-T87-S87</f>
        <v>0.10699776000000003</v>
      </c>
      <c r="Y87" s="16">
        <f>Y79*Y$14/$E$4-X87-W87-V87-U87-T87-S87</f>
        <v>0.137355264</v>
      </c>
      <c r="Z87" s="16">
        <f>Z79*Z$14/$E$4-Y87-X87-W87-V87-U87-T87-S87</f>
        <v>0.1755758592000001</v>
      </c>
      <c r="AA87" s="16">
        <f>AA79*AA$14/$E$4-Z87-Y87-X87-W87-V87-U87-T87-S87</f>
        <v>0.22359048191999989</v>
      </c>
      <c r="AB87" s="16">
        <f>AB79*AB$14/$E$4-AA87-Z87-Y87-X87-W87-V87-U87-T87-S87</f>
        <v>0.28378791936000003</v>
      </c>
      <c r="AD87" s="185"/>
      <c r="AE87" s="184" t="s">
        <v>35</v>
      </c>
      <c r="AF87" s="15" t="s">
        <v>43</v>
      </c>
      <c r="AG87" s="16">
        <f>AG79*AG$14/$E$4</f>
        <v>2.7999999999999997E-2</v>
      </c>
      <c r="AH87" s="16">
        <f>AH79*AH$14/$E$4-AG87</f>
        <v>3.7199999999999997E-2</v>
      </c>
      <c r="AI87" s="16">
        <f>AI79*AI$14/$E$4-AH87-AG87</f>
        <v>4.8960000000000004E-2</v>
      </c>
      <c r="AJ87" s="16">
        <f>AJ79*AJ$14/$E$4-AI87-AH87-AG87</f>
        <v>6.3936000000000034E-2</v>
      </c>
      <c r="AK87" s="16">
        <f>AK79*AK$14/$E$4-AJ87-AI87-AH87-AG87</f>
        <v>8.2943999999999948E-2</v>
      </c>
      <c r="AL87" s="16">
        <f>AL79*AL$14/$E$4-AK87-AJ87-AI87-AH87-AG87</f>
        <v>0.10699776000000003</v>
      </c>
      <c r="AM87" s="16">
        <f>AM79*AM$14/$E$4-AL87-AK87-AJ87-AI87-AH87-AG87</f>
        <v>0.137355264</v>
      </c>
      <c r="AN87" s="16">
        <f>AN79*AN$14/$E$4-AM87-AL87-AK87-AJ87-AI87-AH87-AG87</f>
        <v>0.1755758592000001</v>
      </c>
      <c r="AO87" s="16">
        <f>AO79*AO$14/$E$4-AN87-AM87-AL87-AK87-AJ87-AI87-AH87-AG87</f>
        <v>0.22359048191999989</v>
      </c>
      <c r="AP87" s="16">
        <f>AP79*AP$14/$E$4-AO87-AN87-AM87-AL87-AK87-AJ87-AI87-AH87-AG87</f>
        <v>0.28378791936000003</v>
      </c>
      <c r="AR87" s="185"/>
      <c r="AS87" s="184" t="s">
        <v>35</v>
      </c>
      <c r="AT87" s="15" t="s">
        <v>43</v>
      </c>
      <c r="AU87" s="16">
        <f>AU79*AU$14/$E$4</f>
        <v>2.7999999999999997E-2</v>
      </c>
      <c r="AV87" s="16">
        <f>AV79*AV$14/$E$4-AU87</f>
        <v>3.7199999999999997E-2</v>
      </c>
      <c r="AW87" s="16">
        <f>AW79*AW$14/$E$4-AV87-AU87</f>
        <v>4.8960000000000004E-2</v>
      </c>
      <c r="AX87" s="16">
        <f>AX79*AX$14/$E$4-AW87-AV87-AU87</f>
        <v>6.3936000000000034E-2</v>
      </c>
      <c r="AY87" s="16">
        <f>AY79*AY$14/$E$4-AX87-AW87-AV87-AU87</f>
        <v>8.2943999999999948E-2</v>
      </c>
      <c r="AZ87" s="16">
        <f>AZ79*AZ$14/$E$4-AY87-AX87-AW87-AV87-AU87</f>
        <v>0.10699776000000003</v>
      </c>
      <c r="BA87" s="16">
        <f>BA79*BA$14/$E$4-AZ87-AY87-AX87-AW87-AV87-AU87</f>
        <v>0.137355264</v>
      </c>
      <c r="BB87" s="16">
        <f>BB79*BB$14/$E$4-BA87-AZ87-AY87-AX87-AW87-AV87-AU87</f>
        <v>0.1755758592000001</v>
      </c>
      <c r="BC87" s="16">
        <f>BC79*BC$14/$E$4-BB87-BA87-AZ87-AY87-AX87-AW87-AV87-AU87</f>
        <v>0.22359048191999989</v>
      </c>
      <c r="BD87" s="16">
        <f>BD79*BD$14/$E$4-BC87-BB87-BA87-AZ87-AY87-AX87-AW87-AV87-AU87</f>
        <v>0.28378791936000003</v>
      </c>
      <c r="BF87" s="185"/>
      <c r="BG87" s="184" t="s">
        <v>35</v>
      </c>
      <c r="BH87" s="15" t="s">
        <v>43</v>
      </c>
      <c r="BI87" s="16">
        <f>BI79*BI$14/$E$4</f>
        <v>2.7999999999999997E-2</v>
      </c>
      <c r="BJ87" s="16">
        <f>BJ79*BJ$14/$E$4-BI87</f>
        <v>3.7199999999999997E-2</v>
      </c>
      <c r="BK87" s="16">
        <f>BK79*BK$14/$E$4-BJ87-BI87</f>
        <v>4.8960000000000004E-2</v>
      </c>
      <c r="BL87" s="16">
        <f>BL79*BL$14/$E$4-BK87-BJ87-BI87</f>
        <v>6.3936000000000034E-2</v>
      </c>
      <c r="BM87" s="16">
        <f>BM79*BM$14/$E$4-BL87-BK87-BJ87-BI87</f>
        <v>8.2943999999999948E-2</v>
      </c>
      <c r="BN87" s="16">
        <f>BN79*BN$14/$E$4-BM87-BL87-BK87-BJ87-BI87</f>
        <v>0.10699776000000003</v>
      </c>
      <c r="BO87" s="16">
        <f>BO79*BO$14/$E$4-BN87-BM87-BL87-BK87-BJ87-BI87</f>
        <v>0.137355264</v>
      </c>
      <c r="BP87" s="16">
        <f>BP79*BP$14/$E$4-BO87-BN87-BM87-BL87-BK87-BJ87-BI87</f>
        <v>0.1755758592000001</v>
      </c>
      <c r="BQ87" s="16">
        <f>BQ79*BQ$14/$E$4-BP87-BO87-BN87-BM87-BL87-BK87-BJ87-BI87</f>
        <v>0.22359048191999989</v>
      </c>
      <c r="BR87" s="16">
        <f>BR79*BR$14/$E$4-BQ87-BP87-BO87-BN87-BM87-BL87-BK87-BJ87-BI87</f>
        <v>0.28378791936000003</v>
      </c>
    </row>
    <row r="88" spans="2:70" ht="14.25" x14ac:dyDescent="0.45">
      <c r="B88" s="185"/>
      <c r="C88" s="186"/>
      <c r="D88" s="15" t="s">
        <v>44</v>
      </c>
      <c r="E88" s="17"/>
      <c r="F88" s="17"/>
      <c r="G88" s="17"/>
      <c r="H88" s="17"/>
      <c r="I88" s="17">
        <f>AVERAGE(E87:I87)</f>
        <v>5.2207999999999997E-2</v>
      </c>
      <c r="J88" s="17"/>
      <c r="K88" s="17"/>
      <c r="L88" s="17"/>
      <c r="M88" s="17"/>
      <c r="N88" s="17">
        <f>AVERAGE(E87:N87)</f>
        <v>0.11883472844799998</v>
      </c>
      <c r="P88" s="185"/>
      <c r="Q88" s="186"/>
      <c r="R88" s="15" t="s">
        <v>44</v>
      </c>
      <c r="S88" s="17"/>
      <c r="T88" s="17"/>
      <c r="U88" s="17"/>
      <c r="V88" s="17"/>
      <c r="W88" s="17">
        <f>AVERAGE(S87:W87)</f>
        <v>5.2207999999999997E-2</v>
      </c>
      <c r="X88" s="17"/>
      <c r="Y88" s="17"/>
      <c r="Z88" s="17"/>
      <c r="AA88" s="17"/>
      <c r="AB88" s="17">
        <f>AVERAGE(S87:AB87)</f>
        <v>0.11883472844799998</v>
      </c>
      <c r="AD88" s="185"/>
      <c r="AE88" s="186"/>
      <c r="AF88" s="15" t="s">
        <v>44</v>
      </c>
      <c r="AG88" s="17"/>
      <c r="AH88" s="17"/>
      <c r="AI88" s="17"/>
      <c r="AJ88" s="17"/>
      <c r="AK88" s="17">
        <f>AVERAGE(AG87:AK87)</f>
        <v>5.2207999999999997E-2</v>
      </c>
      <c r="AL88" s="17"/>
      <c r="AM88" s="17"/>
      <c r="AN88" s="17"/>
      <c r="AO88" s="17"/>
      <c r="AP88" s="17">
        <f>AVERAGE(AG87:AP87)</f>
        <v>0.11883472844799998</v>
      </c>
      <c r="AR88" s="185"/>
      <c r="AS88" s="186"/>
      <c r="AT88" s="15" t="s">
        <v>44</v>
      </c>
      <c r="AU88" s="17"/>
      <c r="AV88" s="17"/>
      <c r="AW88" s="17"/>
      <c r="AX88" s="17"/>
      <c r="AY88" s="17">
        <f>AVERAGE(AU87:AY87)</f>
        <v>5.2207999999999997E-2</v>
      </c>
      <c r="AZ88" s="17"/>
      <c r="BA88" s="17"/>
      <c r="BB88" s="17"/>
      <c r="BC88" s="17"/>
      <c r="BD88" s="17">
        <f>AVERAGE(AU87:BD87)</f>
        <v>0.11883472844799998</v>
      </c>
      <c r="BF88" s="185"/>
      <c r="BG88" s="186"/>
      <c r="BH88" s="15" t="s">
        <v>44</v>
      </c>
      <c r="BI88" s="17"/>
      <c r="BJ88" s="17"/>
      <c r="BK88" s="17"/>
      <c r="BL88" s="17"/>
      <c r="BM88" s="17">
        <f>AVERAGE(BI87:BM87)</f>
        <v>5.2207999999999997E-2</v>
      </c>
      <c r="BN88" s="17"/>
      <c r="BO88" s="17"/>
      <c r="BP88" s="17"/>
      <c r="BQ88" s="17"/>
      <c r="BR88" s="17">
        <f>AVERAGE(BI87:BR87)</f>
        <v>0.11883472844799998</v>
      </c>
    </row>
    <row r="89" spans="2:70" ht="14.25" x14ac:dyDescent="0.45">
      <c r="B89" s="185"/>
      <c r="C89" s="185"/>
      <c r="D89" s="19" t="s">
        <v>45</v>
      </c>
      <c r="E89" s="23">
        <f>E91</f>
        <v>27999.999999999996</v>
      </c>
      <c r="F89" s="23">
        <f>F91-E91</f>
        <v>37200</v>
      </c>
      <c r="G89" s="23">
        <f>G91-F91</f>
        <v>48959.999999999985</v>
      </c>
      <c r="H89" s="23">
        <f>H91-G91</f>
        <v>63936.000000000015</v>
      </c>
      <c r="I89" s="23">
        <f>I91-H91</f>
        <v>82944.000000000029</v>
      </c>
      <c r="J89" s="23">
        <f>J91-I91</f>
        <v>106997.75999999998</v>
      </c>
      <c r="K89" s="23">
        <f t="shared" ref="K89:N89" si="230">K91-J91</f>
        <v>137355.26400000002</v>
      </c>
      <c r="L89" s="23">
        <f t="shared" si="230"/>
        <v>175575.85920000001</v>
      </c>
      <c r="M89" s="23">
        <f t="shared" si="230"/>
        <v>223590.48192000005</v>
      </c>
      <c r="N89" s="23">
        <f t="shared" si="230"/>
        <v>283787.91936000006</v>
      </c>
      <c r="P89" s="185"/>
      <c r="Q89" s="185"/>
      <c r="R89" s="19" t="s">
        <v>45</v>
      </c>
      <c r="S89" s="23">
        <f>S91</f>
        <v>27999.999999999996</v>
      </c>
      <c r="T89" s="23">
        <f>T91-S91</f>
        <v>37200</v>
      </c>
      <c r="U89" s="23">
        <f>U91-T91</f>
        <v>48959.999999999985</v>
      </c>
      <c r="V89" s="23">
        <f>V91-U91</f>
        <v>63936.000000000015</v>
      </c>
      <c r="W89" s="23">
        <f>W91-V91</f>
        <v>82944.000000000029</v>
      </c>
      <c r="X89" s="23">
        <f>X91-W91</f>
        <v>106997.75999999998</v>
      </c>
      <c r="Y89" s="23">
        <f t="shared" ref="Y89:AB89" si="231">Y91-X91</f>
        <v>137355.26400000002</v>
      </c>
      <c r="Z89" s="23">
        <f t="shared" si="231"/>
        <v>175575.85920000001</v>
      </c>
      <c r="AA89" s="23">
        <f t="shared" si="231"/>
        <v>223590.48192000005</v>
      </c>
      <c r="AB89" s="23">
        <f t="shared" si="231"/>
        <v>283787.91936000006</v>
      </c>
      <c r="AD89" s="185"/>
      <c r="AE89" s="185"/>
      <c r="AF89" s="19" t="s">
        <v>45</v>
      </c>
      <c r="AG89" s="23">
        <f>AG91</f>
        <v>27999.999999999996</v>
      </c>
      <c r="AH89" s="23">
        <f>AH91-AG91</f>
        <v>37200</v>
      </c>
      <c r="AI89" s="23">
        <f>AI91-AH91</f>
        <v>48959.999999999985</v>
      </c>
      <c r="AJ89" s="23">
        <f>AJ91-AI91</f>
        <v>63936.000000000015</v>
      </c>
      <c r="AK89" s="23">
        <f>AK91-AJ91</f>
        <v>82944.000000000029</v>
      </c>
      <c r="AL89" s="23">
        <f>AL91-AK91</f>
        <v>106997.75999999998</v>
      </c>
      <c r="AM89" s="23">
        <f t="shared" ref="AM89:AP89" si="232">AM91-AL91</f>
        <v>137355.26400000002</v>
      </c>
      <c r="AN89" s="23">
        <f t="shared" si="232"/>
        <v>175575.85920000001</v>
      </c>
      <c r="AO89" s="23">
        <f t="shared" si="232"/>
        <v>223590.48192000005</v>
      </c>
      <c r="AP89" s="23">
        <f t="shared" si="232"/>
        <v>283787.91936000006</v>
      </c>
      <c r="AR89" s="185"/>
      <c r="AS89" s="185"/>
      <c r="AT89" s="19" t="s">
        <v>45</v>
      </c>
      <c r="AU89" s="23">
        <f>AU91</f>
        <v>27999.999999999996</v>
      </c>
      <c r="AV89" s="23">
        <f>AV91-AU91</f>
        <v>37200</v>
      </c>
      <c r="AW89" s="23">
        <f>AW91-AV91</f>
        <v>48959.999999999985</v>
      </c>
      <c r="AX89" s="23">
        <f>AX91-AW91</f>
        <v>63936.000000000015</v>
      </c>
      <c r="AY89" s="23">
        <f>AY91-AX91</f>
        <v>82944.000000000029</v>
      </c>
      <c r="AZ89" s="23">
        <f>AZ91-AY91</f>
        <v>106997.75999999998</v>
      </c>
      <c r="BA89" s="23">
        <f t="shared" ref="BA89:BD89" si="233">BA91-AZ91</f>
        <v>137355.26400000002</v>
      </c>
      <c r="BB89" s="23">
        <f t="shared" si="233"/>
        <v>175575.85920000001</v>
      </c>
      <c r="BC89" s="23">
        <f t="shared" si="233"/>
        <v>223590.48192000005</v>
      </c>
      <c r="BD89" s="23">
        <f t="shared" si="233"/>
        <v>283787.91936000006</v>
      </c>
      <c r="BF89" s="185"/>
      <c r="BG89" s="185"/>
      <c r="BH89" s="19" t="s">
        <v>45</v>
      </c>
      <c r="BI89" s="23">
        <f>BI91</f>
        <v>27999.999999999996</v>
      </c>
      <c r="BJ89" s="23">
        <f>BJ91-BI91</f>
        <v>37200</v>
      </c>
      <c r="BK89" s="23">
        <f>BK91-BJ91</f>
        <v>48959.999999999985</v>
      </c>
      <c r="BL89" s="23">
        <f>BL91-BK91</f>
        <v>63936.000000000015</v>
      </c>
      <c r="BM89" s="23">
        <f>BM91-BL91</f>
        <v>82944.000000000029</v>
      </c>
      <c r="BN89" s="23">
        <f>BN91-BM91</f>
        <v>106997.75999999998</v>
      </c>
      <c r="BO89" s="23">
        <f t="shared" ref="BO89:BR89" si="234">BO91-BN91</f>
        <v>137355.26400000002</v>
      </c>
      <c r="BP89" s="23">
        <f t="shared" si="234"/>
        <v>175575.85920000001</v>
      </c>
      <c r="BQ89" s="23">
        <f t="shared" si="234"/>
        <v>223590.48192000005</v>
      </c>
      <c r="BR89" s="23">
        <f t="shared" si="234"/>
        <v>283787.91936000006</v>
      </c>
    </row>
    <row r="90" spans="2:70" ht="14.25" x14ac:dyDescent="0.45">
      <c r="B90" s="185"/>
      <c r="C90" s="185"/>
      <c r="D90" s="19" t="s">
        <v>47</v>
      </c>
      <c r="E90" s="23"/>
      <c r="F90" s="23"/>
      <c r="G90" s="23"/>
      <c r="H90" s="23"/>
      <c r="I90" s="23">
        <f>AVERAGE(E89:I89)</f>
        <v>52208.000000000007</v>
      </c>
      <c r="J90" s="23"/>
      <c r="K90" s="23"/>
      <c r="L90" s="23"/>
      <c r="M90" s="23"/>
      <c r="N90" s="23">
        <f>AVERAGE(E89:N89)</f>
        <v>118834.72844800001</v>
      </c>
      <c r="P90" s="185"/>
      <c r="Q90" s="185"/>
      <c r="R90" s="19" t="s">
        <v>47</v>
      </c>
      <c r="S90" s="23"/>
      <c r="T90" s="23"/>
      <c r="U90" s="23"/>
      <c r="V90" s="23"/>
      <c r="W90" s="23">
        <f>AVERAGE(S89:W89)</f>
        <v>52208.000000000007</v>
      </c>
      <c r="X90" s="23"/>
      <c r="Y90" s="23"/>
      <c r="Z90" s="23"/>
      <c r="AA90" s="23"/>
      <c r="AB90" s="23">
        <f>AVERAGE(S89:AB89)</f>
        <v>118834.72844800001</v>
      </c>
      <c r="AD90" s="185"/>
      <c r="AE90" s="185"/>
      <c r="AF90" s="19" t="s">
        <v>47</v>
      </c>
      <c r="AG90" s="23"/>
      <c r="AH90" s="23"/>
      <c r="AI90" s="23"/>
      <c r="AJ90" s="23"/>
      <c r="AK90" s="23">
        <f>AVERAGE(AG89:AK89)</f>
        <v>52208.000000000007</v>
      </c>
      <c r="AL90" s="23"/>
      <c r="AM90" s="23"/>
      <c r="AN90" s="23"/>
      <c r="AO90" s="23"/>
      <c r="AP90" s="23">
        <f>AVERAGE(AG89:AP89)</f>
        <v>118834.72844800001</v>
      </c>
      <c r="AR90" s="185"/>
      <c r="AS90" s="185"/>
      <c r="AT90" s="19" t="s">
        <v>47</v>
      </c>
      <c r="AU90" s="23"/>
      <c r="AV90" s="23"/>
      <c r="AW90" s="23"/>
      <c r="AX90" s="23"/>
      <c r="AY90" s="23">
        <f>AVERAGE(AU89:AY89)</f>
        <v>52208.000000000007</v>
      </c>
      <c r="AZ90" s="23"/>
      <c r="BA90" s="23"/>
      <c r="BB90" s="23"/>
      <c r="BC90" s="23"/>
      <c r="BD90" s="23">
        <f>AVERAGE(AU89:BD89)</f>
        <v>118834.72844800001</v>
      </c>
      <c r="BF90" s="185"/>
      <c r="BG90" s="185"/>
      <c r="BH90" s="19" t="s">
        <v>47</v>
      </c>
      <c r="BI90" s="23"/>
      <c r="BJ90" s="23"/>
      <c r="BK90" s="23"/>
      <c r="BL90" s="23"/>
      <c r="BM90" s="23">
        <f>AVERAGE(BI89:BM89)</f>
        <v>52208.000000000007</v>
      </c>
      <c r="BN90" s="23"/>
      <c r="BO90" s="23"/>
      <c r="BP90" s="23"/>
      <c r="BQ90" s="23"/>
      <c r="BR90" s="23">
        <f>AVERAGE(BI89:BR89)</f>
        <v>118834.72844800001</v>
      </c>
    </row>
    <row r="91" spans="2:70" ht="14.25" x14ac:dyDescent="0.45">
      <c r="B91" s="185"/>
      <c r="C91" s="185"/>
      <c r="D91" s="19" t="s">
        <v>46</v>
      </c>
      <c r="E91" s="24">
        <f t="shared" ref="E91:N91" si="235">E81*E$14</f>
        <v>27999.999999999996</v>
      </c>
      <c r="F91" s="24">
        <f t="shared" si="235"/>
        <v>65200</v>
      </c>
      <c r="G91" s="24">
        <f>G81*G$14</f>
        <v>114159.99999999999</v>
      </c>
      <c r="H91" s="24">
        <f>H81*H$14</f>
        <v>178096</v>
      </c>
      <c r="I91" s="24">
        <f>I81*I$14</f>
        <v>261040.00000000003</v>
      </c>
      <c r="J91" s="24">
        <f t="shared" si="235"/>
        <v>368037.76</v>
      </c>
      <c r="K91" s="24">
        <f t="shared" si="235"/>
        <v>505393.02400000003</v>
      </c>
      <c r="L91" s="24">
        <f t="shared" si="235"/>
        <v>680968.88320000004</v>
      </c>
      <c r="M91" s="24">
        <f t="shared" si="235"/>
        <v>904559.36512000009</v>
      </c>
      <c r="N91" s="24">
        <f t="shared" si="235"/>
        <v>1188347.2844800001</v>
      </c>
      <c r="P91" s="185"/>
      <c r="Q91" s="185"/>
      <c r="R91" s="19" t="s">
        <v>46</v>
      </c>
      <c r="S91" s="24">
        <f t="shared" ref="S91:AB91" si="236">S81*S$14</f>
        <v>27999.999999999996</v>
      </c>
      <c r="T91" s="24">
        <f t="shared" si="236"/>
        <v>65200</v>
      </c>
      <c r="U91" s="24">
        <f>U81*U$14</f>
        <v>114159.99999999999</v>
      </c>
      <c r="V91" s="24">
        <f>V81*V$14</f>
        <v>178096</v>
      </c>
      <c r="W91" s="24">
        <f>W81*W$14</f>
        <v>261040.00000000003</v>
      </c>
      <c r="X91" s="24">
        <f t="shared" si="236"/>
        <v>368037.76</v>
      </c>
      <c r="Y91" s="24">
        <f t="shared" si="236"/>
        <v>505393.02400000003</v>
      </c>
      <c r="Z91" s="24">
        <f t="shared" si="236"/>
        <v>680968.88320000004</v>
      </c>
      <c r="AA91" s="24">
        <f t="shared" si="236"/>
        <v>904559.36512000009</v>
      </c>
      <c r="AB91" s="24">
        <f t="shared" si="236"/>
        <v>1188347.2844800001</v>
      </c>
      <c r="AD91" s="185"/>
      <c r="AE91" s="185"/>
      <c r="AF91" s="19" t="s">
        <v>46</v>
      </c>
      <c r="AG91" s="24">
        <f t="shared" ref="AG91:AP91" si="237">AG81*AG$14</f>
        <v>27999.999999999996</v>
      </c>
      <c r="AH91" s="24">
        <f t="shared" si="237"/>
        <v>65200</v>
      </c>
      <c r="AI91" s="24">
        <f>AI81*AI$14</f>
        <v>114159.99999999999</v>
      </c>
      <c r="AJ91" s="24">
        <f>AJ81*AJ$14</f>
        <v>178096</v>
      </c>
      <c r="AK91" s="24">
        <f>AK81*AK$14</f>
        <v>261040.00000000003</v>
      </c>
      <c r="AL91" s="24">
        <f t="shared" si="237"/>
        <v>368037.76</v>
      </c>
      <c r="AM91" s="24">
        <f t="shared" si="237"/>
        <v>505393.02400000003</v>
      </c>
      <c r="AN91" s="24">
        <f t="shared" si="237"/>
        <v>680968.88320000004</v>
      </c>
      <c r="AO91" s="24">
        <f t="shared" si="237"/>
        <v>904559.36512000009</v>
      </c>
      <c r="AP91" s="24">
        <f t="shared" si="237"/>
        <v>1188347.2844800001</v>
      </c>
      <c r="AR91" s="185"/>
      <c r="AS91" s="185"/>
      <c r="AT91" s="19" t="s">
        <v>46</v>
      </c>
      <c r="AU91" s="24">
        <f t="shared" ref="AU91:BD91" si="238">AU81*AU$14</f>
        <v>27999.999999999996</v>
      </c>
      <c r="AV91" s="24">
        <f t="shared" si="238"/>
        <v>65200</v>
      </c>
      <c r="AW91" s="24">
        <f>AW81*AW$14</f>
        <v>114159.99999999999</v>
      </c>
      <c r="AX91" s="24">
        <f>AX81*AX$14</f>
        <v>178096</v>
      </c>
      <c r="AY91" s="24">
        <f>AY81*AY$14</f>
        <v>261040.00000000003</v>
      </c>
      <c r="AZ91" s="24">
        <f t="shared" si="238"/>
        <v>368037.76</v>
      </c>
      <c r="BA91" s="24">
        <f t="shared" si="238"/>
        <v>505393.02400000003</v>
      </c>
      <c r="BB91" s="24">
        <f t="shared" si="238"/>
        <v>680968.88320000004</v>
      </c>
      <c r="BC91" s="24">
        <f t="shared" si="238"/>
        <v>904559.36512000009</v>
      </c>
      <c r="BD91" s="24">
        <f t="shared" si="238"/>
        <v>1188347.2844800001</v>
      </c>
      <c r="BF91" s="185"/>
      <c r="BG91" s="185"/>
      <c r="BH91" s="19" t="s">
        <v>46</v>
      </c>
      <c r="BI91" s="24">
        <f t="shared" ref="BI91:BR91" si="239">BI81*BI$14</f>
        <v>27999.999999999996</v>
      </c>
      <c r="BJ91" s="24">
        <f t="shared" si="239"/>
        <v>65200</v>
      </c>
      <c r="BK91" s="24">
        <f>BK81*BK$14</f>
        <v>114159.99999999999</v>
      </c>
      <c r="BL91" s="24">
        <f>BL81*BL$14</f>
        <v>178096</v>
      </c>
      <c r="BM91" s="24">
        <f>BM81*BM$14</f>
        <v>261040.00000000003</v>
      </c>
      <c r="BN91" s="24">
        <f t="shared" si="239"/>
        <v>368037.76</v>
      </c>
      <c r="BO91" s="24">
        <f t="shared" si="239"/>
        <v>505393.02400000003</v>
      </c>
      <c r="BP91" s="24">
        <f t="shared" si="239"/>
        <v>680968.88320000004</v>
      </c>
      <c r="BQ91" s="24">
        <f t="shared" si="239"/>
        <v>904559.36512000009</v>
      </c>
      <c r="BR91" s="24">
        <f t="shared" si="239"/>
        <v>1188347.2844800001</v>
      </c>
    </row>
    <row r="92" spans="2:70" ht="14.25" x14ac:dyDescent="0.45">
      <c r="B92" s="185" t="s">
        <v>18</v>
      </c>
      <c r="C92" s="186" t="s">
        <v>32</v>
      </c>
      <c r="D92" s="15" t="s">
        <v>43</v>
      </c>
      <c r="E92" s="16">
        <f>E64+E77-E32-E48</f>
        <v>7.5416666666666646E-2</v>
      </c>
      <c r="F92" s="16">
        <f t="shared" ref="F92:N92" si="240">F64+F77-F32-F48</f>
        <v>6.5347222222222223E-2</v>
      </c>
      <c r="G92" s="16">
        <f t="shared" si="240"/>
        <v>5.6956018518518468E-2</v>
      </c>
      <c r="H92" s="16">
        <f t="shared" si="240"/>
        <v>4.9963348765432153E-2</v>
      </c>
      <c r="I92" s="16">
        <f t="shared" si="240"/>
        <v>4.4136123971193389E-2</v>
      </c>
      <c r="J92" s="16">
        <f t="shared" si="240"/>
        <v>3.9280103309327977E-2</v>
      </c>
      <c r="K92" s="16">
        <f t="shared" si="240"/>
        <v>3.5233419424439825E-2</v>
      </c>
      <c r="L92" s="16">
        <f t="shared" si="240"/>
        <v>3.1861182853699849E-2</v>
      </c>
      <c r="M92" s="16">
        <f t="shared" si="240"/>
        <v>2.9050985711416462E-2</v>
      </c>
      <c r="N92" s="16">
        <f t="shared" si="240"/>
        <v>2.6709154759513881E-2</v>
      </c>
      <c r="P92" s="185" t="s">
        <v>18</v>
      </c>
      <c r="Q92" s="186" t="s">
        <v>32</v>
      </c>
      <c r="R92" s="15" t="s">
        <v>43</v>
      </c>
      <c r="S92" s="16">
        <f>S64+S77-S32-S48</f>
        <v>9.6249999999999961E-2</v>
      </c>
      <c r="T92" s="16">
        <f t="shared" ref="T92:AB92" si="241">T64+T77-T32-T48</f>
        <v>8.2708333333333356E-2</v>
      </c>
      <c r="U92" s="16">
        <f t="shared" si="241"/>
        <v>7.1423611111111063E-2</v>
      </c>
      <c r="V92" s="16">
        <f t="shared" si="241"/>
        <v>6.2019675925925985E-2</v>
      </c>
      <c r="W92" s="16">
        <f t="shared" si="241"/>
        <v>5.4183063271604909E-2</v>
      </c>
      <c r="X92" s="16">
        <f t="shared" si="241"/>
        <v>4.7652552726337574E-2</v>
      </c>
      <c r="Y92" s="16">
        <f t="shared" si="241"/>
        <v>4.2210460605281164E-2</v>
      </c>
      <c r="Z92" s="16">
        <f t="shared" si="241"/>
        <v>3.7675383837734305E-2</v>
      </c>
      <c r="AA92" s="16">
        <f t="shared" si="241"/>
        <v>3.3896153198111831E-2</v>
      </c>
      <c r="AB92" s="16">
        <f t="shared" si="241"/>
        <v>3.0746794331760023E-2</v>
      </c>
      <c r="AD92" s="185" t="s">
        <v>18</v>
      </c>
      <c r="AE92" s="186" t="s">
        <v>32</v>
      </c>
      <c r="AF92" s="15" t="s">
        <v>43</v>
      </c>
      <c r="AG92" s="16">
        <f>AG64+AG77-AG32-AG48</f>
        <v>0.11708333333333333</v>
      </c>
      <c r="AH92" s="16">
        <f t="shared" ref="AH92:AP92" si="242">AH64+AH77-AH32-AH48</f>
        <v>0.10006944444444446</v>
      </c>
      <c r="AI92" s="16">
        <f t="shared" si="242"/>
        <v>8.589120370370365E-2</v>
      </c>
      <c r="AJ92" s="16">
        <f t="shared" si="242"/>
        <v>7.4076003086419817E-2</v>
      </c>
      <c r="AK92" s="16">
        <f t="shared" si="242"/>
        <v>6.4230002572016429E-2</v>
      </c>
      <c r="AL92" s="16">
        <f t="shared" si="242"/>
        <v>5.6025002143347172E-2</v>
      </c>
      <c r="AM92" s="16">
        <f t="shared" si="242"/>
        <v>4.9187501786122495E-2</v>
      </c>
      <c r="AN92" s="16">
        <f t="shared" si="242"/>
        <v>4.3489584821768748E-2</v>
      </c>
      <c r="AO92" s="16">
        <f t="shared" si="242"/>
        <v>3.87413206848072E-2</v>
      </c>
      <c r="AP92" s="16">
        <f t="shared" si="242"/>
        <v>3.4784433904006165E-2</v>
      </c>
      <c r="AR92" s="185" t="s">
        <v>18</v>
      </c>
      <c r="AS92" s="186" t="s">
        <v>32</v>
      </c>
      <c r="AT92" s="15" t="s">
        <v>43</v>
      </c>
      <c r="AU92" s="16">
        <f>AU64+AU77-AU32-AU48</f>
        <v>0.13791666666666663</v>
      </c>
      <c r="AV92" s="16">
        <f t="shared" ref="AV92:BD92" si="243">AV64+AV77-AV32-AV48</f>
        <v>0.11743055555555557</v>
      </c>
      <c r="AW92" s="16">
        <f t="shared" si="243"/>
        <v>0.10035879629629624</v>
      </c>
      <c r="AX92" s="16">
        <f t="shared" si="243"/>
        <v>8.6132330246913635E-2</v>
      </c>
      <c r="AY92" s="16">
        <f t="shared" si="243"/>
        <v>7.4276941872427948E-2</v>
      </c>
      <c r="AZ92" s="16">
        <f t="shared" si="243"/>
        <v>6.4397451560356769E-2</v>
      </c>
      <c r="BA92" s="16">
        <f t="shared" si="243"/>
        <v>5.6164542966963826E-2</v>
      </c>
      <c r="BB92" s="16">
        <f t="shared" si="243"/>
        <v>4.9303785805803191E-2</v>
      </c>
      <c r="BC92" s="16">
        <f t="shared" si="243"/>
        <v>4.3586488171502576E-2</v>
      </c>
      <c r="BD92" s="16">
        <f t="shared" si="243"/>
        <v>3.8822073476252307E-2</v>
      </c>
      <c r="BF92" s="185" t="s">
        <v>18</v>
      </c>
      <c r="BG92" s="186" t="s">
        <v>32</v>
      </c>
      <c r="BH92" s="15" t="s">
        <v>43</v>
      </c>
      <c r="BI92" s="16">
        <f>BI64+BI77-BI32-BI48</f>
        <v>0.15874999999999995</v>
      </c>
      <c r="BJ92" s="16">
        <f t="shared" ref="BJ92:BR92" si="244">BJ64+BJ77-BJ32-BJ48</f>
        <v>0.13479166666666667</v>
      </c>
      <c r="BK92" s="16">
        <f t="shared" si="244"/>
        <v>0.11482638888888885</v>
      </c>
      <c r="BL92" s="16">
        <f t="shared" si="244"/>
        <v>9.8188657407407454E-2</v>
      </c>
      <c r="BM92" s="16">
        <f t="shared" si="244"/>
        <v>8.4323881172839468E-2</v>
      </c>
      <c r="BN92" s="16">
        <f t="shared" si="244"/>
        <v>7.2769900977366367E-2</v>
      </c>
      <c r="BO92" s="16">
        <f t="shared" si="244"/>
        <v>6.3141584147805158E-2</v>
      </c>
      <c r="BP92" s="16">
        <f t="shared" si="244"/>
        <v>5.5117986789837634E-2</v>
      </c>
      <c r="BQ92" s="16">
        <f t="shared" si="244"/>
        <v>4.8431655658197938E-2</v>
      </c>
      <c r="BR92" s="16">
        <f t="shared" si="244"/>
        <v>4.2859713048498456E-2</v>
      </c>
    </row>
    <row r="93" spans="2:70" ht="14.25" x14ac:dyDescent="0.45">
      <c r="B93" s="185"/>
      <c r="C93" s="186"/>
      <c r="D93" s="15" t="s">
        <v>44</v>
      </c>
      <c r="E93" s="16"/>
      <c r="F93" s="16"/>
      <c r="G93" s="16"/>
      <c r="H93" s="16"/>
      <c r="I93" s="38">
        <f>AVERAGE(E92:I92)</f>
        <v>5.836387602880657E-2</v>
      </c>
      <c r="J93" s="16"/>
      <c r="K93" s="16"/>
      <c r="L93" s="16"/>
      <c r="M93" s="16"/>
      <c r="N93" s="17">
        <f>AVERAGE(E92:N92)</f>
        <v>4.5395422620243084E-2</v>
      </c>
      <c r="P93" s="185"/>
      <c r="Q93" s="186"/>
      <c r="R93" s="15" t="s">
        <v>44</v>
      </c>
      <c r="S93" s="16"/>
      <c r="T93" s="16"/>
      <c r="U93" s="16"/>
      <c r="V93" s="16"/>
      <c r="W93" s="38">
        <f>AVERAGE(S92:W92)</f>
        <v>7.3316936728395052E-2</v>
      </c>
      <c r="X93" s="16"/>
      <c r="Y93" s="16"/>
      <c r="Z93" s="16"/>
      <c r="AA93" s="16"/>
      <c r="AB93" s="17">
        <f>AVERAGE(S92:AB92)</f>
        <v>5.5876602834120007E-2</v>
      </c>
      <c r="AD93" s="185"/>
      <c r="AE93" s="186"/>
      <c r="AF93" s="15" t="s">
        <v>44</v>
      </c>
      <c r="AG93" s="16"/>
      <c r="AH93" s="16"/>
      <c r="AI93" s="16"/>
      <c r="AJ93" s="16"/>
      <c r="AK93" s="38">
        <f>AVERAGE(AG92:AK92)</f>
        <v>8.8269997427983554E-2</v>
      </c>
      <c r="AL93" s="16"/>
      <c r="AM93" s="16"/>
      <c r="AN93" s="16"/>
      <c r="AO93" s="16"/>
      <c r="AP93" s="17">
        <f>AVERAGE(AG92:AP92)</f>
        <v>6.6357783047996957E-2</v>
      </c>
      <c r="AR93" s="185"/>
      <c r="AS93" s="186"/>
      <c r="AT93" s="15" t="s">
        <v>44</v>
      </c>
      <c r="AU93" s="16"/>
      <c r="AV93" s="16"/>
      <c r="AW93" s="16"/>
      <c r="AX93" s="16"/>
      <c r="AY93" s="38">
        <f>AVERAGE(AU92:AY92)</f>
        <v>0.103223058127572</v>
      </c>
      <c r="AZ93" s="16"/>
      <c r="BA93" s="16"/>
      <c r="BB93" s="16"/>
      <c r="BC93" s="16"/>
      <c r="BD93" s="17">
        <f>AVERAGE(AU92:BD92)</f>
        <v>7.6838963261873866E-2</v>
      </c>
      <c r="BF93" s="185"/>
      <c r="BG93" s="186"/>
      <c r="BH93" s="15" t="s">
        <v>44</v>
      </c>
      <c r="BI93" s="16"/>
      <c r="BJ93" s="16"/>
      <c r="BK93" s="16"/>
      <c r="BL93" s="16"/>
      <c r="BM93" s="38">
        <f>AVERAGE(BI92:BM92)</f>
        <v>0.11817611882716048</v>
      </c>
      <c r="BN93" s="16"/>
      <c r="BO93" s="16"/>
      <c r="BP93" s="16"/>
      <c r="BQ93" s="16"/>
      <c r="BR93" s="17">
        <f>AVERAGE(BI92:BR92)</f>
        <v>8.7320143475750789E-2</v>
      </c>
    </row>
    <row r="94" spans="2:70" ht="14.25" x14ac:dyDescent="0.45">
      <c r="B94" s="185"/>
      <c r="C94" s="186"/>
      <c r="D94" s="15" t="s">
        <v>42</v>
      </c>
      <c r="E94" s="16">
        <f>E66+E79-E34-E50</f>
        <v>7.5416666666666646E-2</v>
      </c>
      <c r="F94" s="16">
        <f t="shared" ref="F94:N94" si="245">F66+F79-F34-F50</f>
        <v>0.14076388888888897</v>
      </c>
      <c r="G94" s="16">
        <f t="shared" si="245"/>
        <v>0.19771990740740725</v>
      </c>
      <c r="H94" s="16">
        <f t="shared" si="245"/>
        <v>0.24768325617283987</v>
      </c>
      <c r="I94" s="16">
        <f t="shared" si="245"/>
        <v>0.29181938014403275</v>
      </c>
      <c r="J94" s="16">
        <f t="shared" si="245"/>
        <v>0.33109948345336165</v>
      </c>
      <c r="K94" s="16">
        <f t="shared" si="245"/>
        <v>0.3663329028778004</v>
      </c>
      <c r="L94" s="16">
        <f t="shared" si="245"/>
        <v>0.39819408573150006</v>
      </c>
      <c r="M94" s="16">
        <f t="shared" si="245"/>
        <v>0.42724507144291501</v>
      </c>
      <c r="N94" s="16">
        <f t="shared" si="245"/>
        <v>0.45395422620243231</v>
      </c>
      <c r="P94" s="185"/>
      <c r="Q94" s="186"/>
      <c r="R94" s="15" t="s">
        <v>42</v>
      </c>
      <c r="S94" s="16">
        <f>S66+S79-S34-S50</f>
        <v>9.6249999999999961E-2</v>
      </c>
      <c r="T94" s="16">
        <f t="shared" ref="T94:AB94" si="246">T66+T79-T34-T50</f>
        <v>0.17895833333333339</v>
      </c>
      <c r="U94" s="16">
        <f t="shared" si="246"/>
        <v>0.25038194444444428</v>
      </c>
      <c r="V94" s="16">
        <f t="shared" si="246"/>
        <v>0.31240162037037073</v>
      </c>
      <c r="W94" s="16">
        <f t="shared" si="246"/>
        <v>0.36658468364197516</v>
      </c>
      <c r="X94" s="16">
        <f t="shared" si="246"/>
        <v>0.41423723636831361</v>
      </c>
      <c r="Y94" s="16">
        <f t="shared" si="246"/>
        <v>0.45644769697359378</v>
      </c>
      <c r="Z94" s="16">
        <f t="shared" si="246"/>
        <v>0.49412308081132783</v>
      </c>
      <c r="AA94" s="16">
        <f t="shared" si="246"/>
        <v>0.5280192340094384</v>
      </c>
      <c r="AB94" s="16">
        <f t="shared" si="246"/>
        <v>0.55876602834120148</v>
      </c>
      <c r="AD94" s="185"/>
      <c r="AE94" s="186"/>
      <c r="AF94" s="15" t="s">
        <v>42</v>
      </c>
      <c r="AG94" s="16">
        <f>AG66+AG79-AG34-AG50</f>
        <v>0.11708333333333333</v>
      </c>
      <c r="AH94" s="16">
        <f t="shared" ref="AH94:AP94" si="247">AH66+AH79-AH34-AH50</f>
        <v>0.21715277777777781</v>
      </c>
      <c r="AI94" s="16">
        <f t="shared" si="247"/>
        <v>0.30304398148148132</v>
      </c>
      <c r="AJ94" s="16">
        <f t="shared" si="247"/>
        <v>0.37711998456790147</v>
      </c>
      <c r="AK94" s="16">
        <f t="shared" si="247"/>
        <v>0.44134998713991758</v>
      </c>
      <c r="AL94" s="16">
        <f t="shared" si="247"/>
        <v>0.49737498928326546</v>
      </c>
      <c r="AM94" s="16">
        <f t="shared" si="247"/>
        <v>0.54656249106938715</v>
      </c>
      <c r="AN94" s="16">
        <f t="shared" si="247"/>
        <v>0.59005207589115571</v>
      </c>
      <c r="AO94" s="16">
        <f t="shared" si="247"/>
        <v>0.62879339657596178</v>
      </c>
      <c r="AP94" s="16">
        <f t="shared" si="247"/>
        <v>0.66357783047997065</v>
      </c>
      <c r="AR94" s="185"/>
      <c r="AS94" s="186"/>
      <c r="AT94" s="15" t="s">
        <v>42</v>
      </c>
      <c r="AU94" s="16">
        <f>AU66+AU79-AU34-AU50</f>
        <v>0.13791666666666663</v>
      </c>
      <c r="AV94" s="16">
        <f t="shared" ref="AV94:BD94" si="248">AV66+AV79-AV34-AV50</f>
        <v>0.25534722222222223</v>
      </c>
      <c r="AW94" s="16">
        <f t="shared" si="248"/>
        <v>0.35570601851851841</v>
      </c>
      <c r="AX94" s="16">
        <f t="shared" si="248"/>
        <v>0.44183834876543232</v>
      </c>
      <c r="AY94" s="16">
        <f t="shared" si="248"/>
        <v>0.51611529063785999</v>
      </c>
      <c r="AZ94" s="16">
        <f t="shared" si="248"/>
        <v>0.58051274219821725</v>
      </c>
      <c r="BA94" s="16">
        <f t="shared" si="248"/>
        <v>0.63667728516518052</v>
      </c>
      <c r="BB94" s="16">
        <f t="shared" si="248"/>
        <v>0.6859810709709836</v>
      </c>
      <c r="BC94" s="16">
        <f t="shared" si="248"/>
        <v>0.72956755914248506</v>
      </c>
      <c r="BD94" s="16">
        <f t="shared" si="248"/>
        <v>0.7683896326187396</v>
      </c>
      <c r="BF94" s="185"/>
      <c r="BG94" s="186"/>
      <c r="BH94" s="15" t="s">
        <v>42</v>
      </c>
      <c r="BI94" s="16">
        <f>BI66+BI79-BI34-BI50</f>
        <v>0.15874999999999995</v>
      </c>
      <c r="BJ94" s="16">
        <f t="shared" ref="BJ94:BR94" si="249">BJ66+BJ79-BJ34-BJ50</f>
        <v>0.2935416666666667</v>
      </c>
      <c r="BK94" s="16">
        <f t="shared" si="249"/>
        <v>0.4083680555555555</v>
      </c>
      <c r="BL94" s="16">
        <f t="shared" si="249"/>
        <v>0.50655671296296312</v>
      </c>
      <c r="BM94" s="16">
        <f t="shared" si="249"/>
        <v>0.59088059413580241</v>
      </c>
      <c r="BN94" s="16">
        <f t="shared" si="249"/>
        <v>0.6636504951131692</v>
      </c>
      <c r="BO94" s="16">
        <f t="shared" si="249"/>
        <v>0.72679207926097389</v>
      </c>
      <c r="BP94" s="16">
        <f t="shared" si="249"/>
        <v>0.78191006605081126</v>
      </c>
      <c r="BQ94" s="16">
        <f t="shared" si="249"/>
        <v>0.83034172170900833</v>
      </c>
      <c r="BR94" s="16">
        <f t="shared" si="249"/>
        <v>0.87320143475750878</v>
      </c>
    </row>
    <row r="95" spans="2:70" ht="14.25" x14ac:dyDescent="0.45">
      <c r="B95" s="185"/>
      <c r="C95" s="185"/>
      <c r="D95" s="19" t="s">
        <v>45</v>
      </c>
      <c r="E95" s="20">
        <f>10*E92</f>
        <v>0.75416666666666643</v>
      </c>
      <c r="F95" s="20">
        <f t="shared" ref="F95:N95" si="250">10*F92</f>
        <v>0.65347222222222223</v>
      </c>
      <c r="G95" s="20">
        <f t="shared" si="250"/>
        <v>0.5695601851851847</v>
      </c>
      <c r="H95" s="20">
        <f t="shared" si="250"/>
        <v>0.49963348765432153</v>
      </c>
      <c r="I95" s="20">
        <f t="shared" si="250"/>
        <v>0.44136123971193386</v>
      </c>
      <c r="J95" s="20">
        <f t="shared" si="250"/>
        <v>0.39280103309327974</v>
      </c>
      <c r="K95" s="20">
        <f t="shared" si="250"/>
        <v>0.35233419424439827</v>
      </c>
      <c r="L95" s="20">
        <f t="shared" si="250"/>
        <v>0.31861182853699849</v>
      </c>
      <c r="M95" s="20">
        <f t="shared" si="250"/>
        <v>0.2905098571141646</v>
      </c>
      <c r="N95" s="20">
        <f t="shared" si="250"/>
        <v>0.26709154759513881</v>
      </c>
      <c r="P95" s="185"/>
      <c r="Q95" s="185"/>
      <c r="R95" s="19" t="s">
        <v>45</v>
      </c>
      <c r="S95" s="20">
        <f>10*S92</f>
        <v>0.96249999999999958</v>
      </c>
      <c r="T95" s="20">
        <f t="shared" ref="T95:AB95" si="251">10*T92</f>
        <v>0.82708333333333361</v>
      </c>
      <c r="U95" s="20">
        <f t="shared" si="251"/>
        <v>0.71423611111111063</v>
      </c>
      <c r="V95" s="20">
        <f t="shared" si="251"/>
        <v>0.62019675925925988</v>
      </c>
      <c r="W95" s="20">
        <f t="shared" si="251"/>
        <v>0.54183063271604914</v>
      </c>
      <c r="X95" s="20">
        <f t="shared" si="251"/>
        <v>0.47652552726337571</v>
      </c>
      <c r="Y95" s="20">
        <f t="shared" si="251"/>
        <v>0.42210460605281164</v>
      </c>
      <c r="Z95" s="20">
        <f t="shared" si="251"/>
        <v>0.37675383837734305</v>
      </c>
      <c r="AA95" s="20">
        <f t="shared" si="251"/>
        <v>0.33896153198111834</v>
      </c>
      <c r="AB95" s="20">
        <f t="shared" si="251"/>
        <v>0.30746794331760025</v>
      </c>
      <c r="AD95" s="185"/>
      <c r="AE95" s="185"/>
      <c r="AF95" s="19" t="s">
        <v>45</v>
      </c>
      <c r="AG95" s="20">
        <f>10*AG92</f>
        <v>1.1708333333333334</v>
      </c>
      <c r="AH95" s="20">
        <f t="shared" ref="AH95:AP95" si="252">10*AH92</f>
        <v>1.0006944444444446</v>
      </c>
      <c r="AI95" s="20">
        <f t="shared" si="252"/>
        <v>0.85891203703703645</v>
      </c>
      <c r="AJ95" s="20">
        <f t="shared" si="252"/>
        <v>0.74076003086419817</v>
      </c>
      <c r="AK95" s="20">
        <f t="shared" si="252"/>
        <v>0.64230002572016431</v>
      </c>
      <c r="AL95" s="20">
        <f t="shared" si="252"/>
        <v>0.56025002143347169</v>
      </c>
      <c r="AM95" s="20">
        <f t="shared" si="252"/>
        <v>0.49187501786122495</v>
      </c>
      <c r="AN95" s="20">
        <f t="shared" si="252"/>
        <v>0.43489584821768745</v>
      </c>
      <c r="AO95" s="20">
        <f t="shared" si="252"/>
        <v>0.38741320684807201</v>
      </c>
      <c r="AP95" s="20">
        <f t="shared" si="252"/>
        <v>0.34784433904006162</v>
      </c>
      <c r="AR95" s="185"/>
      <c r="AS95" s="185"/>
      <c r="AT95" s="19" t="s">
        <v>45</v>
      </c>
      <c r="AU95" s="20">
        <f>10*AU92</f>
        <v>1.3791666666666664</v>
      </c>
      <c r="AV95" s="20">
        <f t="shared" ref="AV95:BD95" si="253">10*AV92</f>
        <v>1.1743055555555557</v>
      </c>
      <c r="AW95" s="20">
        <f t="shared" si="253"/>
        <v>1.0035879629629623</v>
      </c>
      <c r="AX95" s="20">
        <f t="shared" si="253"/>
        <v>0.86132330246913635</v>
      </c>
      <c r="AY95" s="20">
        <f t="shared" si="253"/>
        <v>0.74276941872427948</v>
      </c>
      <c r="AZ95" s="20">
        <f t="shared" si="253"/>
        <v>0.64397451560356767</v>
      </c>
      <c r="BA95" s="20">
        <f t="shared" si="253"/>
        <v>0.56164542966963826</v>
      </c>
      <c r="BB95" s="20">
        <f t="shared" si="253"/>
        <v>0.49303785805803191</v>
      </c>
      <c r="BC95" s="20">
        <f t="shared" si="253"/>
        <v>0.43586488171502574</v>
      </c>
      <c r="BD95" s="20">
        <f t="shared" si="253"/>
        <v>0.38822073476252306</v>
      </c>
      <c r="BF95" s="185"/>
      <c r="BG95" s="185"/>
      <c r="BH95" s="19" t="s">
        <v>45</v>
      </c>
      <c r="BI95" s="20">
        <f>10*BI92</f>
        <v>1.5874999999999995</v>
      </c>
      <c r="BJ95" s="20">
        <f t="shared" ref="BJ95:BR95" si="254">10*BJ92</f>
        <v>1.3479166666666667</v>
      </c>
      <c r="BK95" s="20">
        <f t="shared" si="254"/>
        <v>1.1482638888888885</v>
      </c>
      <c r="BL95" s="20">
        <f t="shared" si="254"/>
        <v>0.98188657407407454</v>
      </c>
      <c r="BM95" s="20">
        <f t="shared" si="254"/>
        <v>0.84323881172839465</v>
      </c>
      <c r="BN95" s="20">
        <f t="shared" si="254"/>
        <v>0.72769900977366364</v>
      </c>
      <c r="BO95" s="20">
        <f t="shared" si="254"/>
        <v>0.63141584147805152</v>
      </c>
      <c r="BP95" s="20">
        <f t="shared" si="254"/>
        <v>0.55117986789837636</v>
      </c>
      <c r="BQ95" s="20">
        <f t="shared" si="254"/>
        <v>0.48431655658197936</v>
      </c>
      <c r="BR95" s="20">
        <f t="shared" si="254"/>
        <v>0.42859713048498455</v>
      </c>
    </row>
    <row r="96" spans="2:70" ht="14.25" x14ac:dyDescent="0.45">
      <c r="B96" s="185"/>
      <c r="C96" s="185"/>
      <c r="D96" s="19" t="s">
        <v>46</v>
      </c>
      <c r="E96" s="20">
        <f>10*E94</f>
        <v>0.75416666666666643</v>
      </c>
      <c r="F96" s="20">
        <f>10*F94</f>
        <v>1.4076388888888896</v>
      </c>
      <c r="G96" s="20">
        <f>10*G94</f>
        <v>1.9771990740740724</v>
      </c>
      <c r="H96" s="20">
        <f t="shared" ref="H96:N96" si="255">10*H94</f>
        <v>2.4768325617283988</v>
      </c>
      <c r="I96" s="20">
        <f t="shared" si="255"/>
        <v>2.9181938014403275</v>
      </c>
      <c r="J96" s="20">
        <f t="shared" si="255"/>
        <v>3.3109948345336164</v>
      </c>
      <c r="K96" s="20">
        <f t="shared" si="255"/>
        <v>3.663329028778004</v>
      </c>
      <c r="L96" s="20">
        <f t="shared" si="255"/>
        <v>3.9819408573150006</v>
      </c>
      <c r="M96" s="20">
        <f t="shared" si="255"/>
        <v>4.2724507144291497</v>
      </c>
      <c r="N96" s="20">
        <f t="shared" si="255"/>
        <v>4.5395422620243231</v>
      </c>
      <c r="P96" s="185"/>
      <c r="Q96" s="185"/>
      <c r="R96" s="19" t="s">
        <v>46</v>
      </c>
      <c r="S96" s="20">
        <f>10*S94</f>
        <v>0.96249999999999958</v>
      </c>
      <c r="T96" s="20">
        <f>10*T94</f>
        <v>1.7895833333333337</v>
      </c>
      <c r="U96" s="20">
        <f>10*U94</f>
        <v>2.503819444444443</v>
      </c>
      <c r="V96" s="20">
        <f t="shared" ref="V96:AB96" si="256">10*V94</f>
        <v>3.1240162037037074</v>
      </c>
      <c r="W96" s="20">
        <f t="shared" si="256"/>
        <v>3.6658468364197514</v>
      </c>
      <c r="X96" s="20">
        <f t="shared" si="256"/>
        <v>4.142372363683136</v>
      </c>
      <c r="Y96" s="20">
        <f t="shared" si="256"/>
        <v>4.5644769697359378</v>
      </c>
      <c r="Z96" s="20">
        <f t="shared" si="256"/>
        <v>4.9412308081132785</v>
      </c>
      <c r="AA96" s="20">
        <f t="shared" si="256"/>
        <v>5.2801923400943842</v>
      </c>
      <c r="AB96" s="20">
        <f t="shared" si="256"/>
        <v>5.5876602834120153</v>
      </c>
      <c r="AD96" s="185"/>
      <c r="AE96" s="185"/>
      <c r="AF96" s="19" t="s">
        <v>46</v>
      </c>
      <c r="AG96" s="20">
        <f>10*AG94</f>
        <v>1.1708333333333334</v>
      </c>
      <c r="AH96" s="20">
        <f>10*AH94</f>
        <v>2.1715277777777779</v>
      </c>
      <c r="AI96" s="20">
        <f>10*AI94</f>
        <v>3.0304398148148133</v>
      </c>
      <c r="AJ96" s="20">
        <f t="shared" ref="AJ96:AP96" si="257">10*AJ94</f>
        <v>3.7711998456790146</v>
      </c>
      <c r="AK96" s="20">
        <f t="shared" si="257"/>
        <v>4.4134998713991758</v>
      </c>
      <c r="AL96" s="20">
        <f t="shared" si="257"/>
        <v>4.9737498928326547</v>
      </c>
      <c r="AM96" s="20">
        <f t="shared" si="257"/>
        <v>5.4656249106938715</v>
      </c>
      <c r="AN96" s="20">
        <f t="shared" si="257"/>
        <v>5.9005207589115569</v>
      </c>
      <c r="AO96" s="20">
        <f t="shared" si="257"/>
        <v>6.2879339657596178</v>
      </c>
      <c r="AP96" s="20">
        <f t="shared" si="257"/>
        <v>6.6357783047997065</v>
      </c>
      <c r="AR96" s="185"/>
      <c r="AS96" s="185"/>
      <c r="AT96" s="19" t="s">
        <v>46</v>
      </c>
      <c r="AU96" s="20">
        <f>10*AU94</f>
        <v>1.3791666666666664</v>
      </c>
      <c r="AV96" s="20">
        <f>10*AV94</f>
        <v>2.5534722222222221</v>
      </c>
      <c r="AW96" s="20">
        <f>10*AW94</f>
        <v>3.557060185185184</v>
      </c>
      <c r="AX96" s="20">
        <f t="shared" ref="AX96:BD96" si="258">10*AX94</f>
        <v>4.4183834876543235</v>
      </c>
      <c r="AY96" s="20">
        <f t="shared" si="258"/>
        <v>5.1611529063786001</v>
      </c>
      <c r="AZ96" s="20">
        <f t="shared" si="258"/>
        <v>5.8051274219821725</v>
      </c>
      <c r="BA96" s="20">
        <f t="shared" si="258"/>
        <v>6.3667728516518052</v>
      </c>
      <c r="BB96" s="20">
        <f t="shared" si="258"/>
        <v>6.8598107097098362</v>
      </c>
      <c r="BC96" s="20">
        <f t="shared" si="258"/>
        <v>7.2956755914248506</v>
      </c>
      <c r="BD96" s="20">
        <f t="shared" si="258"/>
        <v>7.683896326187396</v>
      </c>
      <c r="BF96" s="185"/>
      <c r="BG96" s="185"/>
      <c r="BH96" s="19" t="s">
        <v>46</v>
      </c>
      <c r="BI96" s="20">
        <f>10*BI94</f>
        <v>1.5874999999999995</v>
      </c>
      <c r="BJ96" s="20">
        <f>10*BJ94</f>
        <v>2.9354166666666668</v>
      </c>
      <c r="BK96" s="20">
        <f>10*BK94</f>
        <v>4.0836805555555546</v>
      </c>
      <c r="BL96" s="20">
        <f t="shared" ref="BL96:BR96" si="259">10*BL94</f>
        <v>5.0655671296296312</v>
      </c>
      <c r="BM96" s="20">
        <f t="shared" si="259"/>
        <v>5.9088059413580236</v>
      </c>
      <c r="BN96" s="20">
        <f t="shared" si="259"/>
        <v>6.636504951131692</v>
      </c>
      <c r="BO96" s="20">
        <f t="shared" si="259"/>
        <v>7.2679207926097389</v>
      </c>
      <c r="BP96" s="20">
        <f t="shared" si="259"/>
        <v>7.8191006605081128</v>
      </c>
      <c r="BQ96" s="20">
        <f t="shared" si="259"/>
        <v>8.3034172170900824</v>
      </c>
      <c r="BR96" s="20">
        <f t="shared" si="259"/>
        <v>8.7320143475750882</v>
      </c>
    </row>
    <row r="97" spans="1:71" ht="14.25" x14ac:dyDescent="0.45">
      <c r="B97" s="185"/>
      <c r="C97" s="184" t="s">
        <v>36</v>
      </c>
      <c r="D97" s="15" t="s">
        <v>43</v>
      </c>
      <c r="E97" s="16">
        <f>E69+E82-E37-E53</f>
        <v>9.0499999999999969E-2</v>
      </c>
      <c r="F97" s="16">
        <f t="shared" ref="F97:N97" si="260">F69+F82-F37-F53</f>
        <v>9.4100000000000072E-2</v>
      </c>
      <c r="G97" s="16">
        <f t="shared" si="260"/>
        <v>9.8419999999999896E-2</v>
      </c>
      <c r="H97" s="16">
        <f t="shared" si="260"/>
        <v>0.10360400000000008</v>
      </c>
      <c r="I97" s="16">
        <f t="shared" si="260"/>
        <v>0.10982479999999994</v>
      </c>
      <c r="J97" s="16">
        <f t="shared" si="260"/>
        <v>0.11728976000000041</v>
      </c>
      <c r="K97" s="16">
        <f t="shared" si="260"/>
        <v>0.1262477119999999</v>
      </c>
      <c r="L97" s="16">
        <f t="shared" si="260"/>
        <v>0.13699725439999982</v>
      </c>
      <c r="M97" s="16">
        <f t="shared" si="260"/>
        <v>0.14989670527999938</v>
      </c>
      <c r="N97" s="16">
        <f t="shared" si="260"/>
        <v>0.16537604633600037</v>
      </c>
      <c r="P97" s="185"/>
      <c r="Q97" s="184" t="s">
        <v>36</v>
      </c>
      <c r="R97" s="15" t="s">
        <v>43</v>
      </c>
      <c r="S97" s="16">
        <f>S69+S82-S37-S53</f>
        <v>0.11549999999999996</v>
      </c>
      <c r="T97" s="16">
        <f t="shared" ref="T97:AB97" si="261">T69+T82-T37-T53</f>
        <v>0.11910000000000007</v>
      </c>
      <c r="U97" s="16">
        <f t="shared" si="261"/>
        <v>0.12341999999999989</v>
      </c>
      <c r="V97" s="16">
        <f t="shared" si="261"/>
        <v>0.12860400000000008</v>
      </c>
      <c r="W97" s="16">
        <f t="shared" si="261"/>
        <v>0.13482479999999994</v>
      </c>
      <c r="X97" s="16">
        <f t="shared" si="261"/>
        <v>0.1422897600000004</v>
      </c>
      <c r="Y97" s="16">
        <f t="shared" si="261"/>
        <v>0.1512477119999999</v>
      </c>
      <c r="Z97" s="16">
        <f t="shared" si="261"/>
        <v>0.16199725439999982</v>
      </c>
      <c r="AA97" s="16">
        <f t="shared" si="261"/>
        <v>0.17489670527999937</v>
      </c>
      <c r="AB97" s="16">
        <f t="shared" si="261"/>
        <v>0.19037604633600039</v>
      </c>
      <c r="AD97" s="185"/>
      <c r="AE97" s="184" t="s">
        <v>36</v>
      </c>
      <c r="AF97" s="15" t="s">
        <v>43</v>
      </c>
      <c r="AG97" s="16">
        <f>AG69+AG82-AG37-AG53</f>
        <v>0.14049999999999996</v>
      </c>
      <c r="AH97" s="16">
        <f t="shared" ref="AH97:AP97" si="262">AH69+AH82-AH37-AH53</f>
        <v>0.14410000000000006</v>
      </c>
      <c r="AI97" s="16">
        <f t="shared" si="262"/>
        <v>0.14841999999999989</v>
      </c>
      <c r="AJ97" s="16">
        <f t="shared" si="262"/>
        <v>0.15360400000000007</v>
      </c>
      <c r="AK97" s="16">
        <f t="shared" si="262"/>
        <v>0.15982479999999993</v>
      </c>
      <c r="AL97" s="16">
        <f t="shared" si="262"/>
        <v>0.16728976000000043</v>
      </c>
      <c r="AM97" s="16">
        <f t="shared" si="262"/>
        <v>0.17624771199999992</v>
      </c>
      <c r="AN97" s="16">
        <f t="shared" si="262"/>
        <v>0.18699725439999984</v>
      </c>
      <c r="AO97" s="16">
        <f t="shared" si="262"/>
        <v>0.19989670527999939</v>
      </c>
      <c r="AP97" s="16">
        <f t="shared" si="262"/>
        <v>0.21537604633600041</v>
      </c>
      <c r="AR97" s="185"/>
      <c r="AS97" s="184" t="s">
        <v>36</v>
      </c>
      <c r="AT97" s="15" t="s">
        <v>43</v>
      </c>
      <c r="AU97" s="16">
        <f>AU69+AU82-AU37-AU53</f>
        <v>0.16549999999999995</v>
      </c>
      <c r="AV97" s="16">
        <f t="shared" ref="AV97:BD97" si="263">AV69+AV82-AV37-AV53</f>
        <v>0.16910000000000006</v>
      </c>
      <c r="AW97" s="16">
        <f t="shared" si="263"/>
        <v>0.17341999999999988</v>
      </c>
      <c r="AX97" s="16">
        <f t="shared" si="263"/>
        <v>0.17860400000000007</v>
      </c>
      <c r="AY97" s="16">
        <f t="shared" si="263"/>
        <v>0.18482479999999993</v>
      </c>
      <c r="AZ97" s="16">
        <f t="shared" si="263"/>
        <v>0.19228976000000039</v>
      </c>
      <c r="BA97" s="16">
        <f t="shared" si="263"/>
        <v>0.20124771199999988</v>
      </c>
      <c r="BB97" s="16">
        <f t="shared" si="263"/>
        <v>0.21199725439999981</v>
      </c>
      <c r="BC97" s="16">
        <f t="shared" si="263"/>
        <v>0.22489670527999936</v>
      </c>
      <c r="BD97" s="16">
        <f t="shared" si="263"/>
        <v>0.24037604633600038</v>
      </c>
      <c r="BF97" s="185"/>
      <c r="BG97" s="184" t="s">
        <v>36</v>
      </c>
      <c r="BH97" s="15" t="s">
        <v>43</v>
      </c>
      <c r="BI97" s="16">
        <f>BI69+BI82-BI37-BI53</f>
        <v>0.19049999999999997</v>
      </c>
      <c r="BJ97" s="16">
        <f t="shared" ref="BJ97:BR97" si="264">BJ69+BJ82-BJ37-BJ53</f>
        <v>0.19410000000000008</v>
      </c>
      <c r="BK97" s="16">
        <f t="shared" si="264"/>
        <v>0.1984199999999999</v>
      </c>
      <c r="BL97" s="16">
        <f t="shared" si="264"/>
        <v>0.20360400000000009</v>
      </c>
      <c r="BM97" s="16">
        <f t="shared" si="264"/>
        <v>0.20982479999999995</v>
      </c>
      <c r="BN97" s="16">
        <f t="shared" si="264"/>
        <v>0.21728976000000041</v>
      </c>
      <c r="BO97" s="16">
        <f t="shared" si="264"/>
        <v>0.22624771199999991</v>
      </c>
      <c r="BP97" s="16">
        <f t="shared" si="264"/>
        <v>0.23699725439999983</v>
      </c>
      <c r="BQ97" s="16">
        <f t="shared" si="264"/>
        <v>0.24989670527999938</v>
      </c>
      <c r="BR97" s="16">
        <f t="shared" si="264"/>
        <v>0.26537604633600043</v>
      </c>
    </row>
    <row r="98" spans="1:71" ht="14.25" x14ac:dyDescent="0.45">
      <c r="B98" s="185"/>
      <c r="C98" s="186"/>
      <c r="D98" s="15" t="s">
        <v>44</v>
      </c>
      <c r="E98" s="16"/>
      <c r="F98" s="16"/>
      <c r="G98" s="16"/>
      <c r="H98" s="16"/>
      <c r="I98" s="17">
        <f>AVERAGE(E97:I97)</f>
        <v>9.9289759999999991E-2</v>
      </c>
      <c r="J98" s="17"/>
      <c r="K98" s="17"/>
      <c r="L98" s="17"/>
      <c r="M98" s="17"/>
      <c r="N98" s="17">
        <f>AVERAGE(E97:N97)</f>
        <v>0.11922562780159998</v>
      </c>
      <c r="P98" s="185"/>
      <c r="Q98" s="186"/>
      <c r="R98" s="15" t="s">
        <v>44</v>
      </c>
      <c r="S98" s="16"/>
      <c r="T98" s="16"/>
      <c r="U98" s="16"/>
      <c r="V98" s="16"/>
      <c r="W98" s="17">
        <f>AVERAGE(S97:W97)</f>
        <v>0.12428975999999999</v>
      </c>
      <c r="X98" s="17"/>
      <c r="Y98" s="17"/>
      <c r="Z98" s="17"/>
      <c r="AA98" s="17"/>
      <c r="AB98" s="17">
        <f>AVERAGE(S97:AB97)</f>
        <v>0.1442256278016</v>
      </c>
      <c r="AD98" s="185"/>
      <c r="AE98" s="186"/>
      <c r="AF98" s="15" t="s">
        <v>44</v>
      </c>
      <c r="AG98" s="16"/>
      <c r="AH98" s="16"/>
      <c r="AI98" s="16"/>
      <c r="AJ98" s="16"/>
      <c r="AK98" s="17">
        <f>AVERAGE(AG97:AK97)</f>
        <v>0.14928975999999999</v>
      </c>
      <c r="AL98" s="17"/>
      <c r="AM98" s="17"/>
      <c r="AN98" s="17"/>
      <c r="AO98" s="17"/>
      <c r="AP98" s="17">
        <f>AVERAGE(AG97:AP97)</f>
        <v>0.1692256278016</v>
      </c>
      <c r="AR98" s="185"/>
      <c r="AS98" s="186"/>
      <c r="AT98" s="15" t="s">
        <v>44</v>
      </c>
      <c r="AU98" s="16"/>
      <c r="AV98" s="16"/>
      <c r="AW98" s="16"/>
      <c r="AX98" s="16"/>
      <c r="AY98" s="17">
        <f>AVERAGE(AU97:AY97)</f>
        <v>0.17428975999999999</v>
      </c>
      <c r="AZ98" s="17"/>
      <c r="BA98" s="17"/>
      <c r="BB98" s="17"/>
      <c r="BC98" s="17"/>
      <c r="BD98" s="17">
        <f>AVERAGE(AU97:BD97)</f>
        <v>0.19422562780159994</v>
      </c>
      <c r="BF98" s="185"/>
      <c r="BG98" s="186"/>
      <c r="BH98" s="15" t="s">
        <v>44</v>
      </c>
      <c r="BI98" s="16"/>
      <c r="BJ98" s="16"/>
      <c r="BK98" s="16"/>
      <c r="BL98" s="16"/>
      <c r="BM98" s="17">
        <f>AVERAGE(BI97:BM97)</f>
        <v>0.19928976000000001</v>
      </c>
      <c r="BN98" s="17"/>
      <c r="BO98" s="17"/>
      <c r="BP98" s="17"/>
      <c r="BQ98" s="17"/>
      <c r="BR98" s="17">
        <f>AVERAGE(BI97:BR97)</f>
        <v>0.21922562780159999</v>
      </c>
    </row>
    <row r="99" spans="1:71" ht="14.25" x14ac:dyDescent="0.45">
      <c r="B99" s="185"/>
      <c r="C99" s="185"/>
      <c r="D99" s="19" t="s">
        <v>45</v>
      </c>
      <c r="E99" s="22">
        <f t="shared" ref="E99:N99" si="265">E95*E$14</f>
        <v>90499.999999999971</v>
      </c>
      <c r="F99" s="22">
        <f t="shared" si="265"/>
        <v>94100</v>
      </c>
      <c r="G99" s="22">
        <f>G95*G$14</f>
        <v>98419.999999999913</v>
      </c>
      <c r="H99" s="22">
        <f>H95*H$14</f>
        <v>103604.00000000012</v>
      </c>
      <c r="I99" s="22">
        <f>I95*I$14</f>
        <v>109824.79999999993</v>
      </c>
      <c r="J99" s="22">
        <f t="shared" si="265"/>
        <v>117289.76000000039</v>
      </c>
      <c r="K99" s="22">
        <f t="shared" si="265"/>
        <v>126247.71199999984</v>
      </c>
      <c r="L99" s="22">
        <f t="shared" si="265"/>
        <v>136997.2543999998</v>
      </c>
      <c r="M99" s="22">
        <f t="shared" si="265"/>
        <v>149896.70527999938</v>
      </c>
      <c r="N99" s="22">
        <f t="shared" si="265"/>
        <v>165376.04633600041</v>
      </c>
      <c r="P99" s="185"/>
      <c r="Q99" s="185"/>
      <c r="R99" s="19" t="s">
        <v>45</v>
      </c>
      <c r="S99" s="22">
        <f t="shared" ref="S99:AB99" si="266">S95*S$14</f>
        <v>115499.99999999996</v>
      </c>
      <c r="T99" s="22">
        <f t="shared" si="266"/>
        <v>119100.00000000004</v>
      </c>
      <c r="U99" s="22">
        <f>U95*U$14</f>
        <v>123419.99999999991</v>
      </c>
      <c r="V99" s="22">
        <f>V95*V$14</f>
        <v>128604.00000000013</v>
      </c>
      <c r="W99" s="22">
        <f>W95*W$14</f>
        <v>134824.79999999993</v>
      </c>
      <c r="X99" s="22">
        <f t="shared" si="266"/>
        <v>142289.76000000039</v>
      </c>
      <c r="Y99" s="22">
        <f t="shared" si="266"/>
        <v>151247.71199999985</v>
      </c>
      <c r="Z99" s="22">
        <f t="shared" si="266"/>
        <v>161997.25439999986</v>
      </c>
      <c r="AA99" s="22">
        <f t="shared" si="266"/>
        <v>174896.70527999938</v>
      </c>
      <c r="AB99" s="22">
        <f t="shared" si="266"/>
        <v>190376.04633600041</v>
      </c>
      <c r="AD99" s="185"/>
      <c r="AE99" s="185"/>
      <c r="AF99" s="19" t="s">
        <v>45</v>
      </c>
      <c r="AG99" s="22">
        <f t="shared" ref="AG99:AP99" si="267">AG95*AG$14</f>
        <v>140500</v>
      </c>
      <c r="AH99" s="22">
        <f t="shared" si="267"/>
        <v>144100.00000000003</v>
      </c>
      <c r="AI99" s="22">
        <f>AI95*AI$14</f>
        <v>148419.99999999988</v>
      </c>
      <c r="AJ99" s="22">
        <f>AJ95*AJ$14</f>
        <v>153604.00000000015</v>
      </c>
      <c r="AK99" s="22">
        <f>AK95*AK$14</f>
        <v>159824.79999999993</v>
      </c>
      <c r="AL99" s="22">
        <f t="shared" si="267"/>
        <v>167289.76000000036</v>
      </c>
      <c r="AM99" s="22">
        <f t="shared" si="267"/>
        <v>176247.71199999982</v>
      </c>
      <c r="AN99" s="22">
        <f t="shared" si="267"/>
        <v>186997.25439999983</v>
      </c>
      <c r="AO99" s="22">
        <f t="shared" si="267"/>
        <v>199896.70527999938</v>
      </c>
      <c r="AP99" s="22">
        <f t="shared" si="267"/>
        <v>215376.04633600038</v>
      </c>
      <c r="AR99" s="185"/>
      <c r="AS99" s="185"/>
      <c r="AT99" s="19" t="s">
        <v>45</v>
      </c>
      <c r="AU99" s="22">
        <f t="shared" ref="AU99:BD99" si="268">AU95*AU$14</f>
        <v>165499.99999999997</v>
      </c>
      <c r="AV99" s="22">
        <f t="shared" si="268"/>
        <v>169100.00000000003</v>
      </c>
      <c r="AW99" s="22">
        <f>AW95*AW$14</f>
        <v>173419.99999999988</v>
      </c>
      <c r="AX99" s="22">
        <f>AX95*AX$14</f>
        <v>178604.00000000012</v>
      </c>
      <c r="AY99" s="22">
        <f>AY95*AY$14</f>
        <v>184824.7999999999</v>
      </c>
      <c r="AZ99" s="22">
        <f t="shared" si="268"/>
        <v>192289.76000000036</v>
      </c>
      <c r="BA99" s="22">
        <f t="shared" si="268"/>
        <v>201247.71199999982</v>
      </c>
      <c r="BB99" s="22">
        <f t="shared" si="268"/>
        <v>211997.25439999983</v>
      </c>
      <c r="BC99" s="22">
        <f t="shared" si="268"/>
        <v>224896.70527999938</v>
      </c>
      <c r="BD99" s="22">
        <f t="shared" si="268"/>
        <v>240376.04633600038</v>
      </c>
      <c r="BF99" s="185"/>
      <c r="BG99" s="185"/>
      <c r="BH99" s="19" t="s">
        <v>45</v>
      </c>
      <c r="BI99" s="22">
        <f t="shared" ref="BI99:BR99" si="269">BI95*BI$14</f>
        <v>190499.99999999994</v>
      </c>
      <c r="BJ99" s="22">
        <f t="shared" si="269"/>
        <v>194100</v>
      </c>
      <c r="BK99" s="22">
        <f>BK95*BK$14</f>
        <v>198419.99999999994</v>
      </c>
      <c r="BL99" s="22">
        <f>BL95*BL$14</f>
        <v>203604.00000000009</v>
      </c>
      <c r="BM99" s="22">
        <f>BM95*BM$14</f>
        <v>209824.7999999999</v>
      </c>
      <c r="BN99" s="22">
        <f t="shared" si="269"/>
        <v>217289.76000000033</v>
      </c>
      <c r="BO99" s="22">
        <f t="shared" si="269"/>
        <v>226247.7119999998</v>
      </c>
      <c r="BP99" s="22">
        <f t="shared" si="269"/>
        <v>236997.25439999983</v>
      </c>
      <c r="BQ99" s="22">
        <f t="shared" si="269"/>
        <v>249896.70527999933</v>
      </c>
      <c r="BR99" s="22">
        <f t="shared" si="269"/>
        <v>265376.04633600038</v>
      </c>
    </row>
    <row r="100" spans="1:71" ht="14.25" x14ac:dyDescent="0.45">
      <c r="B100" s="185"/>
      <c r="C100" s="185"/>
      <c r="D100" s="19" t="s">
        <v>47</v>
      </c>
      <c r="E100" s="21"/>
      <c r="F100" s="21"/>
      <c r="G100" s="21"/>
      <c r="H100" s="21"/>
      <c r="I100" s="22">
        <f>AVERAGE(E99:I99)</f>
        <v>99289.75999999998</v>
      </c>
      <c r="J100" s="22"/>
      <c r="K100" s="22"/>
      <c r="L100" s="22"/>
      <c r="M100" s="22"/>
      <c r="N100" s="22">
        <f>AVERAGE(E99:N99)</f>
        <v>119225.62780159996</v>
      </c>
      <c r="P100" s="185"/>
      <c r="Q100" s="185"/>
      <c r="R100" s="19" t="s">
        <v>47</v>
      </c>
      <c r="S100" s="21"/>
      <c r="T100" s="21"/>
      <c r="U100" s="21"/>
      <c r="V100" s="21"/>
      <c r="W100" s="22">
        <f>AVERAGE(S99:W99)</f>
        <v>124289.75999999998</v>
      </c>
      <c r="X100" s="22"/>
      <c r="Y100" s="22"/>
      <c r="Z100" s="22"/>
      <c r="AA100" s="22"/>
      <c r="AB100" s="22">
        <f>AVERAGE(S99:AB99)</f>
        <v>144225.62780159997</v>
      </c>
      <c r="AD100" s="185"/>
      <c r="AE100" s="185"/>
      <c r="AF100" s="19" t="s">
        <v>47</v>
      </c>
      <c r="AG100" s="21"/>
      <c r="AH100" s="21"/>
      <c r="AI100" s="21"/>
      <c r="AJ100" s="21"/>
      <c r="AK100" s="22">
        <f>AVERAGE(AG99:AK99)</f>
        <v>149289.75999999998</v>
      </c>
      <c r="AL100" s="22"/>
      <c r="AM100" s="22"/>
      <c r="AN100" s="22"/>
      <c r="AO100" s="22"/>
      <c r="AP100" s="22">
        <f>AVERAGE(AG99:AP99)</f>
        <v>169225.62780159997</v>
      </c>
      <c r="AR100" s="185"/>
      <c r="AS100" s="185"/>
      <c r="AT100" s="19" t="s">
        <v>47</v>
      </c>
      <c r="AU100" s="21"/>
      <c r="AV100" s="21"/>
      <c r="AW100" s="21"/>
      <c r="AX100" s="21"/>
      <c r="AY100" s="22">
        <f>AVERAGE(AU99:AY99)</f>
        <v>174289.75999999998</v>
      </c>
      <c r="AZ100" s="22"/>
      <c r="BA100" s="22"/>
      <c r="BB100" s="22"/>
      <c r="BC100" s="22"/>
      <c r="BD100" s="22">
        <f>AVERAGE(AU99:BD99)</f>
        <v>194225.62780159997</v>
      </c>
      <c r="BF100" s="185"/>
      <c r="BG100" s="185"/>
      <c r="BH100" s="19" t="s">
        <v>47</v>
      </c>
      <c r="BI100" s="21"/>
      <c r="BJ100" s="21"/>
      <c r="BK100" s="21"/>
      <c r="BL100" s="21"/>
      <c r="BM100" s="22">
        <f>AVERAGE(BI99:BM99)</f>
        <v>199289.75999999998</v>
      </c>
      <c r="BN100" s="22"/>
      <c r="BO100" s="22"/>
      <c r="BP100" s="22"/>
      <c r="BQ100" s="22"/>
      <c r="BR100" s="22">
        <f>AVERAGE(BI99:BR99)</f>
        <v>219225.62780159997</v>
      </c>
    </row>
    <row r="101" spans="1:71" ht="14.25" x14ac:dyDescent="0.45">
      <c r="B101" s="185"/>
      <c r="C101" s="185"/>
      <c r="D101" s="19" t="s">
        <v>46</v>
      </c>
      <c r="E101" s="21">
        <f>E99</f>
        <v>90499.999999999971</v>
      </c>
      <c r="F101" s="21">
        <f t="shared" ref="F101:N101" si="270">E101+F99</f>
        <v>184599.99999999997</v>
      </c>
      <c r="G101" s="21">
        <f>F101+G99</f>
        <v>283019.99999999988</v>
      </c>
      <c r="H101" s="21">
        <f t="shared" si="270"/>
        <v>386624</v>
      </c>
      <c r="I101" s="21">
        <f t="shared" si="270"/>
        <v>496448.79999999993</v>
      </c>
      <c r="J101" s="21">
        <f>I101+J99</f>
        <v>613738.56000000029</v>
      </c>
      <c r="K101" s="21">
        <f t="shared" si="270"/>
        <v>739986.27200000011</v>
      </c>
      <c r="L101" s="21">
        <f t="shared" si="270"/>
        <v>876983.52639999986</v>
      </c>
      <c r="M101" s="21">
        <f t="shared" si="270"/>
        <v>1026880.2316799993</v>
      </c>
      <c r="N101" s="21">
        <f t="shared" si="270"/>
        <v>1192256.2780159996</v>
      </c>
      <c r="P101" s="185"/>
      <c r="Q101" s="185"/>
      <c r="R101" s="19" t="s">
        <v>46</v>
      </c>
      <c r="S101" s="21">
        <f>S99</f>
        <v>115499.99999999996</v>
      </c>
      <c r="T101" s="21">
        <f t="shared" ref="T101:AB101" si="271">S101+T99</f>
        <v>234600</v>
      </c>
      <c r="U101" s="21">
        <f>T101+U99</f>
        <v>358019.99999999988</v>
      </c>
      <c r="V101" s="21">
        <f t="shared" si="271"/>
        <v>486624</v>
      </c>
      <c r="W101" s="21">
        <f t="shared" si="271"/>
        <v>621448.79999999993</v>
      </c>
      <c r="X101" s="21">
        <f>W101+X99</f>
        <v>763738.56000000029</v>
      </c>
      <c r="Y101" s="21">
        <f t="shared" si="271"/>
        <v>914986.27200000011</v>
      </c>
      <c r="Z101" s="21">
        <f t="shared" si="271"/>
        <v>1076983.5263999999</v>
      </c>
      <c r="AA101" s="21">
        <f t="shared" si="271"/>
        <v>1251880.2316799993</v>
      </c>
      <c r="AB101" s="21">
        <f t="shared" si="271"/>
        <v>1442256.2780159996</v>
      </c>
      <c r="AD101" s="185"/>
      <c r="AE101" s="185"/>
      <c r="AF101" s="19" t="s">
        <v>46</v>
      </c>
      <c r="AG101" s="21">
        <f>AG99</f>
        <v>140500</v>
      </c>
      <c r="AH101" s="21">
        <f t="shared" ref="AH101:AP101" si="272">AG101+AH99</f>
        <v>284600</v>
      </c>
      <c r="AI101" s="21">
        <f>AH101+AI99</f>
        <v>433019.99999999988</v>
      </c>
      <c r="AJ101" s="21">
        <f t="shared" si="272"/>
        <v>586624</v>
      </c>
      <c r="AK101" s="21">
        <f t="shared" si="272"/>
        <v>746448.79999999993</v>
      </c>
      <c r="AL101" s="21">
        <f>AK101+AL99</f>
        <v>913738.56000000029</v>
      </c>
      <c r="AM101" s="21">
        <f t="shared" si="272"/>
        <v>1089986.2720000001</v>
      </c>
      <c r="AN101" s="21">
        <f t="shared" si="272"/>
        <v>1276983.5263999999</v>
      </c>
      <c r="AO101" s="21">
        <f t="shared" si="272"/>
        <v>1476880.2316799993</v>
      </c>
      <c r="AP101" s="21">
        <f t="shared" si="272"/>
        <v>1692256.2780159996</v>
      </c>
      <c r="AR101" s="185"/>
      <c r="AS101" s="185"/>
      <c r="AT101" s="19" t="s">
        <v>46</v>
      </c>
      <c r="AU101" s="21">
        <f>AU99</f>
        <v>165499.99999999997</v>
      </c>
      <c r="AV101" s="21">
        <f t="shared" ref="AV101:BD101" si="273">AU101+AV99</f>
        <v>334600</v>
      </c>
      <c r="AW101" s="21">
        <f>AV101+AW99</f>
        <v>508019.99999999988</v>
      </c>
      <c r="AX101" s="21">
        <f t="shared" si="273"/>
        <v>686624</v>
      </c>
      <c r="AY101" s="21">
        <f t="shared" si="273"/>
        <v>871448.79999999993</v>
      </c>
      <c r="AZ101" s="21">
        <f>AY101+AZ99</f>
        <v>1063738.5600000003</v>
      </c>
      <c r="BA101" s="21">
        <f t="shared" si="273"/>
        <v>1264986.2720000001</v>
      </c>
      <c r="BB101" s="21">
        <f t="shared" si="273"/>
        <v>1476983.5263999999</v>
      </c>
      <c r="BC101" s="21">
        <f t="shared" si="273"/>
        <v>1701880.2316799993</v>
      </c>
      <c r="BD101" s="21">
        <f t="shared" si="273"/>
        <v>1942256.2780159996</v>
      </c>
      <c r="BF101" s="185"/>
      <c r="BG101" s="185"/>
      <c r="BH101" s="19" t="s">
        <v>46</v>
      </c>
      <c r="BI101" s="21">
        <f>BI99</f>
        <v>190499.99999999994</v>
      </c>
      <c r="BJ101" s="21">
        <f t="shared" ref="BJ101:BR101" si="274">BI101+BJ99</f>
        <v>384599.99999999994</v>
      </c>
      <c r="BK101" s="21">
        <f>BJ101+BK99</f>
        <v>583019.99999999988</v>
      </c>
      <c r="BL101" s="21">
        <f t="shared" si="274"/>
        <v>786624</v>
      </c>
      <c r="BM101" s="21">
        <f t="shared" si="274"/>
        <v>996448.79999999993</v>
      </c>
      <c r="BN101" s="21">
        <f>BM101+BN99</f>
        <v>1213738.5600000003</v>
      </c>
      <c r="BO101" s="21">
        <f t="shared" si="274"/>
        <v>1439986.2720000001</v>
      </c>
      <c r="BP101" s="21">
        <f t="shared" si="274"/>
        <v>1676983.5263999999</v>
      </c>
      <c r="BQ101" s="21">
        <f t="shared" si="274"/>
        <v>1926880.2316799993</v>
      </c>
      <c r="BR101" s="21">
        <f t="shared" si="274"/>
        <v>2192256.2780159996</v>
      </c>
    </row>
    <row r="102" spans="1:71" ht="14.25" x14ac:dyDescent="0.45">
      <c r="B102" s="185"/>
      <c r="C102" s="184" t="s">
        <v>35</v>
      </c>
      <c r="D102" s="15" t="s">
        <v>43</v>
      </c>
      <c r="E102" s="16">
        <f>E72+E87-E40-E56</f>
        <v>9.0499999999999969E-2</v>
      </c>
      <c r="F102" s="16">
        <f t="shared" ref="F102:N102" si="275">F72+F87-F40-F56</f>
        <v>0.11220000000000005</v>
      </c>
      <c r="G102" s="16">
        <f t="shared" si="275"/>
        <v>0.13895999999999967</v>
      </c>
      <c r="H102" s="16">
        <f t="shared" si="275"/>
        <v>0.17193600000000117</v>
      </c>
      <c r="I102" s="16">
        <f t="shared" si="275"/>
        <v>0.21254399999999837</v>
      </c>
      <c r="J102" s="16">
        <f t="shared" si="275"/>
        <v>0.26251776000000315</v>
      </c>
      <c r="K102" s="16">
        <f t="shared" si="275"/>
        <v>0.32397926399999599</v>
      </c>
      <c r="L102" s="16">
        <f t="shared" si="275"/>
        <v>0.39952465919999891</v>
      </c>
      <c r="M102" s="16">
        <f t="shared" si="275"/>
        <v>0.49232904191999116</v>
      </c>
      <c r="N102" s="16">
        <f t="shared" si="275"/>
        <v>0.60627419136001914</v>
      </c>
      <c r="P102" s="185"/>
      <c r="Q102" s="184" t="s">
        <v>35</v>
      </c>
      <c r="R102" s="15" t="s">
        <v>43</v>
      </c>
      <c r="S102" s="16">
        <f>S72+S87-S40-S56</f>
        <v>0.11549999999999994</v>
      </c>
      <c r="T102" s="16">
        <f t="shared" ref="T102:AB102" si="276">T72+T87-T40-T56</f>
        <v>0.14220000000000019</v>
      </c>
      <c r="U102" s="16">
        <f t="shared" si="276"/>
        <v>0.17495999999999959</v>
      </c>
      <c r="V102" s="16">
        <f t="shared" si="276"/>
        <v>0.21513600000000108</v>
      </c>
      <c r="W102" s="16">
        <f t="shared" si="276"/>
        <v>0.26438399999999862</v>
      </c>
      <c r="X102" s="16">
        <f t="shared" si="276"/>
        <v>0.32472576000000275</v>
      </c>
      <c r="Y102" s="16">
        <f t="shared" si="276"/>
        <v>0.39862886399999653</v>
      </c>
      <c r="Z102" s="16">
        <f t="shared" si="276"/>
        <v>0.48910417919999916</v>
      </c>
      <c r="AA102" s="16">
        <f t="shared" si="276"/>
        <v>0.59982446591999239</v>
      </c>
      <c r="AB102" s="16">
        <f t="shared" si="276"/>
        <v>0.73526870016001733</v>
      </c>
      <c r="AD102" s="185"/>
      <c r="AE102" s="184" t="s">
        <v>35</v>
      </c>
      <c r="AF102" s="15" t="s">
        <v>43</v>
      </c>
      <c r="AG102" s="16">
        <f>AG72+AG87-AG40-AG56</f>
        <v>0.14049999999999996</v>
      </c>
      <c r="AH102" s="16">
        <f t="shared" ref="AH102:AP102" si="277">AH72+AH87-AH40-AH56</f>
        <v>0.17220000000000013</v>
      </c>
      <c r="AI102" s="16">
        <f t="shared" si="277"/>
        <v>0.21095999999999962</v>
      </c>
      <c r="AJ102" s="16">
        <f t="shared" si="277"/>
        <v>0.2583360000000009</v>
      </c>
      <c r="AK102" s="16">
        <f t="shared" si="277"/>
        <v>0.31622399999999873</v>
      </c>
      <c r="AL102" s="16">
        <f t="shared" si="277"/>
        <v>0.38693376000000246</v>
      </c>
      <c r="AM102" s="16">
        <f t="shared" si="277"/>
        <v>0.4732784639999974</v>
      </c>
      <c r="AN102" s="16">
        <f t="shared" si="277"/>
        <v>0.57868369919999862</v>
      </c>
      <c r="AO102" s="16">
        <f t="shared" si="277"/>
        <v>0.70731988991999306</v>
      </c>
      <c r="AP102" s="16">
        <f t="shared" si="277"/>
        <v>0.86426320896001529</v>
      </c>
      <c r="AR102" s="185"/>
      <c r="AS102" s="184" t="s">
        <v>35</v>
      </c>
      <c r="AT102" s="15" t="s">
        <v>43</v>
      </c>
      <c r="AU102" s="16">
        <f>AU72+AU87-AU40-AU56</f>
        <v>0.16549999999999995</v>
      </c>
      <c r="AV102" s="16">
        <f t="shared" ref="AV102:BD102" si="278">AV72+AV87-AV40-AV56</f>
        <v>0.2022000000000001</v>
      </c>
      <c r="AW102" s="16">
        <f t="shared" si="278"/>
        <v>0.24695999999999965</v>
      </c>
      <c r="AX102" s="16">
        <f t="shared" si="278"/>
        <v>0.30153600000000091</v>
      </c>
      <c r="AY102" s="16">
        <f t="shared" si="278"/>
        <v>0.36806399999999884</v>
      </c>
      <c r="AZ102" s="16">
        <f t="shared" si="278"/>
        <v>0.44914176000000205</v>
      </c>
      <c r="BA102" s="16">
        <f t="shared" si="278"/>
        <v>0.54792806399999772</v>
      </c>
      <c r="BB102" s="16">
        <f t="shared" si="278"/>
        <v>0.66826321919999909</v>
      </c>
      <c r="BC102" s="16">
        <f t="shared" si="278"/>
        <v>0.81481531391999318</v>
      </c>
      <c r="BD102" s="16">
        <f t="shared" si="278"/>
        <v>0.9932577177600137</v>
      </c>
      <c r="BF102" s="185"/>
      <c r="BG102" s="184" t="s">
        <v>35</v>
      </c>
      <c r="BH102" s="15" t="s">
        <v>43</v>
      </c>
      <c r="BI102" s="16">
        <f>BI72+BI87-BI40-BI56</f>
        <v>0.19049999999999997</v>
      </c>
      <c r="BJ102" s="16">
        <f t="shared" ref="BJ102:BR102" si="279">BJ72+BJ87-BJ40-BJ56</f>
        <v>0.23220000000000007</v>
      </c>
      <c r="BK102" s="16">
        <f t="shared" si="279"/>
        <v>0.28295999999999977</v>
      </c>
      <c r="BL102" s="16">
        <f t="shared" si="279"/>
        <v>0.34473600000000082</v>
      </c>
      <c r="BM102" s="16">
        <f t="shared" si="279"/>
        <v>0.41990399999999894</v>
      </c>
      <c r="BN102" s="16">
        <f t="shared" si="279"/>
        <v>0.51134976000000176</v>
      </c>
      <c r="BO102" s="16">
        <f t="shared" si="279"/>
        <v>0.62257766399999803</v>
      </c>
      <c r="BP102" s="16">
        <f t="shared" si="279"/>
        <v>0.75784273919999912</v>
      </c>
      <c r="BQ102" s="16">
        <f t="shared" si="279"/>
        <v>0.92231073791999463</v>
      </c>
      <c r="BR102" s="16">
        <f t="shared" si="279"/>
        <v>1.122252226560011</v>
      </c>
    </row>
    <row r="103" spans="1:71" ht="14.25" x14ac:dyDescent="0.45">
      <c r="B103" s="185"/>
      <c r="C103" s="186"/>
      <c r="D103" s="15" t="s">
        <v>44</v>
      </c>
      <c r="E103" s="17"/>
      <c r="F103" s="17"/>
      <c r="G103" s="17"/>
      <c r="H103" s="17"/>
      <c r="I103" s="17">
        <f>AVERAGE(E102:I102)</f>
        <v>0.14522799999999986</v>
      </c>
      <c r="J103" s="17"/>
      <c r="K103" s="17"/>
      <c r="L103" s="17"/>
      <c r="M103" s="17"/>
      <c r="N103" s="17">
        <f>AVERAGE(E102:N102)</f>
        <v>0.2810764916480008</v>
      </c>
      <c r="P103" s="185"/>
      <c r="Q103" s="186"/>
      <c r="R103" s="15" t="s">
        <v>44</v>
      </c>
      <c r="S103" s="17"/>
      <c r="T103" s="17"/>
      <c r="U103" s="17"/>
      <c r="V103" s="17"/>
      <c r="W103" s="17">
        <f>AVERAGE(S102:W102)</f>
        <v>0.18243599999999988</v>
      </c>
      <c r="X103" s="17"/>
      <c r="Y103" s="17"/>
      <c r="Z103" s="17"/>
      <c r="AA103" s="17"/>
      <c r="AB103" s="17">
        <f>AVERAGE(S102:AB102)</f>
        <v>0.34597319692800071</v>
      </c>
      <c r="AD103" s="185"/>
      <c r="AE103" s="186"/>
      <c r="AF103" s="15" t="s">
        <v>44</v>
      </c>
      <c r="AG103" s="17"/>
      <c r="AH103" s="17"/>
      <c r="AI103" s="17"/>
      <c r="AJ103" s="17"/>
      <c r="AK103" s="17">
        <f>AVERAGE(AG102:AK102)</f>
        <v>0.21964399999999987</v>
      </c>
      <c r="AL103" s="17"/>
      <c r="AM103" s="17"/>
      <c r="AN103" s="17"/>
      <c r="AO103" s="17"/>
      <c r="AP103" s="17">
        <f>AVERAGE(AG102:AP102)</f>
        <v>0.41086990220800068</v>
      </c>
      <c r="AR103" s="185"/>
      <c r="AS103" s="186"/>
      <c r="AT103" s="15" t="s">
        <v>44</v>
      </c>
      <c r="AU103" s="17"/>
      <c r="AV103" s="17"/>
      <c r="AW103" s="17"/>
      <c r="AX103" s="17"/>
      <c r="AY103" s="17">
        <f>AVERAGE(AU102:AY102)</f>
        <v>0.25685199999999986</v>
      </c>
      <c r="AZ103" s="17"/>
      <c r="BA103" s="17"/>
      <c r="BB103" s="17"/>
      <c r="BC103" s="17"/>
      <c r="BD103" s="17">
        <f>AVERAGE(AU102:BD102)</f>
        <v>0.47576660748800059</v>
      </c>
      <c r="BF103" s="185"/>
      <c r="BG103" s="186"/>
      <c r="BH103" s="15" t="s">
        <v>44</v>
      </c>
      <c r="BI103" s="17"/>
      <c r="BJ103" s="17"/>
      <c r="BK103" s="17"/>
      <c r="BL103" s="17"/>
      <c r="BM103" s="17">
        <f>AVERAGE(BI102:BM102)</f>
        <v>0.29405999999999988</v>
      </c>
      <c r="BN103" s="17"/>
      <c r="BO103" s="17"/>
      <c r="BP103" s="17"/>
      <c r="BQ103" s="17"/>
      <c r="BR103" s="17">
        <f>AVERAGE(BI102:BR102)</f>
        <v>0.5406633127680005</v>
      </c>
    </row>
    <row r="104" spans="1:71" ht="14.25" x14ac:dyDescent="0.45">
      <c r="B104" s="185"/>
      <c r="C104" s="185"/>
      <c r="D104" s="19" t="s">
        <v>45</v>
      </c>
      <c r="E104" s="22">
        <f>E106</f>
        <v>90499.999999999971</v>
      </c>
      <c r="F104" s="22">
        <f>F106-E106</f>
        <v>112200.00000000012</v>
      </c>
      <c r="G104" s="22">
        <f>G106-F106</f>
        <v>138959.99999999962</v>
      </c>
      <c r="H104" s="22">
        <f t="shared" ref="H104:N104" si="280">H106-G106</f>
        <v>171936.00000000105</v>
      </c>
      <c r="I104" s="22">
        <f t="shared" si="280"/>
        <v>212543.99999999878</v>
      </c>
      <c r="J104" s="22">
        <f>J106-I106</f>
        <v>262517.76000000315</v>
      </c>
      <c r="K104" s="22">
        <f t="shared" si="280"/>
        <v>323979.26399999659</v>
      </c>
      <c r="L104" s="22">
        <f t="shared" si="280"/>
        <v>399524.65919999871</v>
      </c>
      <c r="M104" s="22">
        <f t="shared" si="280"/>
        <v>492329.04191999091</v>
      </c>
      <c r="N104" s="22">
        <f t="shared" si="280"/>
        <v>606274.19136001961</v>
      </c>
      <c r="P104" s="185"/>
      <c r="Q104" s="185"/>
      <c r="R104" s="19" t="s">
        <v>45</v>
      </c>
      <c r="S104" s="22">
        <f>S106</f>
        <v>115499.99999999996</v>
      </c>
      <c r="T104" s="22">
        <f>T106-S106</f>
        <v>142200.00000000012</v>
      </c>
      <c r="U104" s="22">
        <f>U106-T106</f>
        <v>174959.99999999971</v>
      </c>
      <c r="V104" s="22">
        <f t="shared" ref="V104:AB104" si="281">V106-U106</f>
        <v>215136.00000000105</v>
      </c>
      <c r="W104" s="22">
        <f t="shared" si="281"/>
        <v>264383.99999999872</v>
      </c>
      <c r="X104" s="22">
        <f>X106-W106</f>
        <v>324725.76000000304</v>
      </c>
      <c r="Y104" s="22">
        <f t="shared" si="281"/>
        <v>398628.8639999968</v>
      </c>
      <c r="Z104" s="22">
        <f t="shared" si="281"/>
        <v>489104.17919999873</v>
      </c>
      <c r="AA104" s="22">
        <f t="shared" si="281"/>
        <v>599824.46591999242</v>
      </c>
      <c r="AB104" s="22">
        <f t="shared" si="281"/>
        <v>735268.70016001724</v>
      </c>
      <c r="AD104" s="185"/>
      <c r="AE104" s="185"/>
      <c r="AF104" s="19" t="s">
        <v>45</v>
      </c>
      <c r="AG104" s="22">
        <f>AG106</f>
        <v>140500</v>
      </c>
      <c r="AH104" s="22">
        <f>AH106-AG106</f>
        <v>172200</v>
      </c>
      <c r="AI104" s="22">
        <f>AI106-AH106</f>
        <v>210959.99999999971</v>
      </c>
      <c r="AJ104" s="22">
        <f t="shared" ref="AJ104:AP104" si="282">AJ106-AI106</f>
        <v>258336.00000000076</v>
      </c>
      <c r="AK104" s="22">
        <f t="shared" si="282"/>
        <v>316223.9999999993</v>
      </c>
      <c r="AL104" s="22">
        <f>AL106-AK106</f>
        <v>386933.76000000257</v>
      </c>
      <c r="AM104" s="22">
        <f t="shared" si="282"/>
        <v>473278.46399999713</v>
      </c>
      <c r="AN104" s="22">
        <f t="shared" si="282"/>
        <v>578683.69919999875</v>
      </c>
      <c r="AO104" s="22">
        <f t="shared" si="282"/>
        <v>707319.88991999347</v>
      </c>
      <c r="AP104" s="22">
        <f t="shared" si="282"/>
        <v>864263.20896001533</v>
      </c>
      <c r="AR104" s="185"/>
      <c r="AS104" s="185"/>
      <c r="AT104" s="19" t="s">
        <v>45</v>
      </c>
      <c r="AU104" s="22">
        <f>AU106</f>
        <v>165499.99999999997</v>
      </c>
      <c r="AV104" s="22">
        <f>AV106-AU106</f>
        <v>202200.00000000003</v>
      </c>
      <c r="AW104" s="22">
        <f>AW106-AV106</f>
        <v>246959.99999999977</v>
      </c>
      <c r="AX104" s="22">
        <f t="shared" ref="AX104:BD104" si="283">AX106-AW106</f>
        <v>301536.00000000081</v>
      </c>
      <c r="AY104" s="22">
        <f t="shared" si="283"/>
        <v>368063.99999999919</v>
      </c>
      <c r="AZ104" s="22">
        <f>AZ106-AY106</f>
        <v>449141.76000000187</v>
      </c>
      <c r="BA104" s="22">
        <f t="shared" si="283"/>
        <v>547928.06399999792</v>
      </c>
      <c r="BB104" s="22">
        <f t="shared" si="283"/>
        <v>668263.21919999924</v>
      </c>
      <c r="BC104" s="22">
        <f t="shared" si="283"/>
        <v>814815.31391999358</v>
      </c>
      <c r="BD104" s="22">
        <f t="shared" si="283"/>
        <v>993257.71776001249</v>
      </c>
      <c r="BF104" s="185"/>
      <c r="BG104" s="185"/>
      <c r="BH104" s="19" t="s">
        <v>45</v>
      </c>
      <c r="BI104" s="22">
        <f>BI106</f>
        <v>190499.99999999994</v>
      </c>
      <c r="BJ104" s="22">
        <f>BJ106-BI106</f>
        <v>232200.00000000006</v>
      </c>
      <c r="BK104" s="22">
        <f>BK106-BJ106</f>
        <v>282959.99999999988</v>
      </c>
      <c r="BL104" s="22">
        <f t="shared" ref="BL104:BR104" si="284">BL106-BK106</f>
        <v>344736.00000000035</v>
      </c>
      <c r="BM104" s="22">
        <f t="shared" si="284"/>
        <v>419903.99999999953</v>
      </c>
      <c r="BN104" s="22">
        <f>BN106-BM106</f>
        <v>511349.76000000187</v>
      </c>
      <c r="BO104" s="22">
        <f t="shared" si="284"/>
        <v>622577.66399999848</v>
      </c>
      <c r="BP104" s="22">
        <f t="shared" si="284"/>
        <v>757842.73919999832</v>
      </c>
      <c r="BQ104" s="22">
        <f t="shared" si="284"/>
        <v>922310.7379199937</v>
      </c>
      <c r="BR104" s="22">
        <f t="shared" si="284"/>
        <v>1122252.2265600124</v>
      </c>
    </row>
    <row r="105" spans="1:71" ht="14.25" x14ac:dyDescent="0.45">
      <c r="A105" s="8"/>
      <c r="B105" s="185"/>
      <c r="C105" s="185"/>
      <c r="D105" s="19" t="s">
        <v>47</v>
      </c>
      <c r="E105" s="22"/>
      <c r="F105" s="22"/>
      <c r="G105" s="22"/>
      <c r="H105" s="22"/>
      <c r="I105" s="22">
        <f>AVERAGE(E104:I104)</f>
        <v>145227.99999999991</v>
      </c>
      <c r="J105" s="22"/>
      <c r="K105" s="22"/>
      <c r="L105" s="22"/>
      <c r="M105" s="22"/>
      <c r="N105" s="22">
        <f>AVERAGE(E104:N104)</f>
        <v>281076.49164800084</v>
      </c>
      <c r="O105" s="8"/>
      <c r="P105" s="185"/>
      <c r="Q105" s="185"/>
      <c r="R105" s="19" t="s">
        <v>47</v>
      </c>
      <c r="S105" s="22"/>
      <c r="T105" s="22"/>
      <c r="U105" s="22"/>
      <c r="V105" s="22"/>
      <c r="W105" s="22">
        <f>AVERAGE(S104:W104)</f>
        <v>182435.99999999991</v>
      </c>
      <c r="X105" s="22"/>
      <c r="Y105" s="22"/>
      <c r="Z105" s="22"/>
      <c r="AA105" s="22"/>
      <c r="AB105" s="22">
        <f>AVERAGE(S104:AB104)</f>
        <v>345973.19692800078</v>
      </c>
      <c r="AC105" s="8"/>
      <c r="AD105" s="185"/>
      <c r="AE105" s="185"/>
      <c r="AF105" s="19" t="s">
        <v>47</v>
      </c>
      <c r="AG105" s="22"/>
      <c r="AH105" s="22"/>
      <c r="AI105" s="22"/>
      <c r="AJ105" s="22"/>
      <c r="AK105" s="22">
        <f>AVERAGE(AG104:AK104)</f>
        <v>219643.99999999994</v>
      </c>
      <c r="AL105" s="22"/>
      <c r="AM105" s="22"/>
      <c r="AN105" s="22"/>
      <c r="AO105" s="22"/>
      <c r="AP105" s="22">
        <f>AVERAGE(AG104:AP104)</f>
        <v>410869.90220800071</v>
      </c>
      <c r="AQ105" s="8"/>
      <c r="AR105" s="185"/>
      <c r="AS105" s="185"/>
      <c r="AT105" s="19" t="s">
        <v>47</v>
      </c>
      <c r="AU105" s="22"/>
      <c r="AV105" s="22"/>
      <c r="AW105" s="22"/>
      <c r="AX105" s="22"/>
      <c r="AY105" s="22">
        <f>AVERAGE(AU104:AY104)</f>
        <v>256851.99999999994</v>
      </c>
      <c r="AZ105" s="22"/>
      <c r="BA105" s="22"/>
      <c r="BB105" s="22"/>
      <c r="BC105" s="22"/>
      <c r="BD105" s="22">
        <f>AVERAGE(AU104:BD104)</f>
        <v>475766.60748800047</v>
      </c>
      <c r="BE105" s="8"/>
      <c r="BF105" s="185"/>
      <c r="BG105" s="185"/>
      <c r="BH105" s="19" t="s">
        <v>47</v>
      </c>
      <c r="BI105" s="22"/>
      <c r="BJ105" s="22"/>
      <c r="BK105" s="22"/>
      <c r="BL105" s="22"/>
      <c r="BM105" s="22">
        <f>AVERAGE(BI104:BM104)</f>
        <v>294059.99999999994</v>
      </c>
      <c r="BN105" s="22"/>
      <c r="BO105" s="22"/>
      <c r="BP105" s="22"/>
      <c r="BQ105" s="22"/>
      <c r="BR105" s="22">
        <f>AVERAGE(BI104:BR104)</f>
        <v>540663.31276800041</v>
      </c>
      <c r="BS105" s="8"/>
    </row>
    <row r="106" spans="1:71" ht="14.25" x14ac:dyDescent="0.45">
      <c r="B106" s="185"/>
      <c r="C106" s="185"/>
      <c r="D106" s="19" t="s">
        <v>46</v>
      </c>
      <c r="E106" s="21">
        <f t="shared" ref="E106:N106" si="285">E96*E$14</f>
        <v>90499.999999999971</v>
      </c>
      <c r="F106" s="21">
        <f t="shared" si="285"/>
        <v>202700.00000000009</v>
      </c>
      <c r="G106" s="21">
        <f>G96*G$14</f>
        <v>341659.99999999971</v>
      </c>
      <c r="H106" s="21">
        <f>H96*H$14</f>
        <v>513596.00000000076</v>
      </c>
      <c r="I106" s="21">
        <f>I96*I$14</f>
        <v>726139.99999999953</v>
      </c>
      <c r="J106" s="21">
        <f t="shared" si="285"/>
        <v>988657.76000000269</v>
      </c>
      <c r="K106" s="21">
        <f t="shared" si="285"/>
        <v>1312637.0239999993</v>
      </c>
      <c r="L106" s="21">
        <f t="shared" si="285"/>
        <v>1712161.683199998</v>
      </c>
      <c r="M106" s="21">
        <f t="shared" si="285"/>
        <v>2204490.7251199889</v>
      </c>
      <c r="N106" s="21">
        <f t="shared" si="285"/>
        <v>2810764.9164800085</v>
      </c>
      <c r="P106" s="185"/>
      <c r="Q106" s="185"/>
      <c r="R106" s="19" t="s">
        <v>46</v>
      </c>
      <c r="S106" s="21">
        <f t="shared" ref="S106:AB106" si="286">S96*S$14</f>
        <v>115499.99999999996</v>
      </c>
      <c r="T106" s="21">
        <f t="shared" si="286"/>
        <v>257700.00000000006</v>
      </c>
      <c r="U106" s="21">
        <f>U96*U$14</f>
        <v>432659.99999999977</v>
      </c>
      <c r="V106" s="21">
        <f>V96*V$14</f>
        <v>647796.00000000081</v>
      </c>
      <c r="W106" s="21">
        <f>W96*W$14</f>
        <v>912179.99999999953</v>
      </c>
      <c r="X106" s="21">
        <f t="shared" si="286"/>
        <v>1236905.7600000026</v>
      </c>
      <c r="Y106" s="21">
        <f t="shared" si="286"/>
        <v>1635534.6239999994</v>
      </c>
      <c r="Z106" s="21">
        <f t="shared" si="286"/>
        <v>2124638.8031999981</v>
      </c>
      <c r="AA106" s="21">
        <f t="shared" si="286"/>
        <v>2724463.2691199905</v>
      </c>
      <c r="AB106" s="21">
        <f t="shared" si="286"/>
        <v>3459731.9692800078</v>
      </c>
      <c r="AD106" s="185"/>
      <c r="AE106" s="185"/>
      <c r="AF106" s="19" t="s">
        <v>46</v>
      </c>
      <c r="AG106" s="21">
        <f t="shared" ref="AG106:AP106" si="287">AG96*AG$14</f>
        <v>140500</v>
      </c>
      <c r="AH106" s="21">
        <f t="shared" si="287"/>
        <v>312700</v>
      </c>
      <c r="AI106" s="21">
        <f>AI96*AI$14</f>
        <v>523659.99999999971</v>
      </c>
      <c r="AJ106" s="21">
        <f>AJ96*AJ$14</f>
        <v>781996.00000000047</v>
      </c>
      <c r="AK106" s="21">
        <f>AK96*AK$14</f>
        <v>1098219.9999999998</v>
      </c>
      <c r="AL106" s="21">
        <f t="shared" si="287"/>
        <v>1485153.7600000023</v>
      </c>
      <c r="AM106" s="21">
        <f t="shared" si="287"/>
        <v>1958432.2239999995</v>
      </c>
      <c r="AN106" s="21">
        <f t="shared" si="287"/>
        <v>2537115.9231999982</v>
      </c>
      <c r="AO106" s="21">
        <f t="shared" si="287"/>
        <v>3244435.8131199917</v>
      </c>
      <c r="AP106" s="21">
        <f t="shared" si="287"/>
        <v>4108699.022080007</v>
      </c>
      <c r="AR106" s="185"/>
      <c r="AS106" s="185"/>
      <c r="AT106" s="19" t="s">
        <v>46</v>
      </c>
      <c r="AU106" s="21">
        <f t="shared" ref="AU106:BD106" si="288">AU96*AU$14</f>
        <v>165499.99999999997</v>
      </c>
      <c r="AV106" s="21">
        <f t="shared" si="288"/>
        <v>367700</v>
      </c>
      <c r="AW106" s="21">
        <f>AW96*AW$14</f>
        <v>614659.99999999977</v>
      </c>
      <c r="AX106" s="21">
        <f>AX96*AX$14</f>
        <v>916196.00000000058</v>
      </c>
      <c r="AY106" s="21">
        <f>AY96*AY$14</f>
        <v>1284259.9999999998</v>
      </c>
      <c r="AZ106" s="21">
        <f t="shared" si="288"/>
        <v>1733401.7600000016</v>
      </c>
      <c r="BA106" s="21">
        <f t="shared" si="288"/>
        <v>2281329.8239999996</v>
      </c>
      <c r="BB106" s="21">
        <f t="shared" si="288"/>
        <v>2949593.0431999988</v>
      </c>
      <c r="BC106" s="21">
        <f t="shared" si="288"/>
        <v>3764408.3571199924</v>
      </c>
      <c r="BD106" s="21">
        <f t="shared" si="288"/>
        <v>4757666.0748800049</v>
      </c>
      <c r="BF106" s="185"/>
      <c r="BG106" s="185"/>
      <c r="BH106" s="19" t="s">
        <v>46</v>
      </c>
      <c r="BI106" s="21">
        <f t="shared" ref="BI106:BR106" si="289">BI96*BI$14</f>
        <v>190499.99999999994</v>
      </c>
      <c r="BJ106" s="21">
        <f t="shared" si="289"/>
        <v>422700</v>
      </c>
      <c r="BK106" s="21">
        <f>BK96*BK$14</f>
        <v>705659.99999999988</v>
      </c>
      <c r="BL106" s="21">
        <f>BL96*BL$14</f>
        <v>1050396.0000000002</v>
      </c>
      <c r="BM106" s="21">
        <f>BM96*BM$14</f>
        <v>1470299.9999999998</v>
      </c>
      <c r="BN106" s="21">
        <f t="shared" si="289"/>
        <v>1981649.7600000016</v>
      </c>
      <c r="BO106" s="21">
        <f t="shared" si="289"/>
        <v>2604227.4240000001</v>
      </c>
      <c r="BP106" s="21">
        <f t="shared" si="289"/>
        <v>3362070.1631999984</v>
      </c>
      <c r="BQ106" s="21">
        <f t="shared" si="289"/>
        <v>4284380.9011199921</v>
      </c>
      <c r="BR106" s="21">
        <f t="shared" si="289"/>
        <v>5406633.1276800046</v>
      </c>
    </row>
    <row r="107" spans="1:71" ht="15" customHeight="1" x14ac:dyDescent="0.45">
      <c r="B107" s="1"/>
      <c r="C107" s="1"/>
      <c r="D107" s="40"/>
      <c r="E107" s="10"/>
      <c r="F107" s="10"/>
      <c r="G107" s="10"/>
      <c r="H107" s="10"/>
      <c r="I107" s="10"/>
      <c r="J107" s="10"/>
      <c r="K107" s="10"/>
      <c r="L107" s="10"/>
      <c r="M107" s="10"/>
      <c r="N107" s="10"/>
      <c r="P107" s="1"/>
      <c r="Q107" s="1"/>
      <c r="R107" s="40"/>
      <c r="S107" s="10"/>
      <c r="T107" s="10"/>
      <c r="U107" s="10"/>
      <c r="V107" s="10"/>
      <c r="W107" s="10"/>
      <c r="X107" s="10"/>
      <c r="Y107" s="10"/>
      <c r="Z107" s="10"/>
      <c r="AA107" s="10"/>
      <c r="AB107" s="10"/>
      <c r="AD107" s="1"/>
      <c r="AE107" s="1"/>
      <c r="AF107" s="40"/>
      <c r="AG107" s="10"/>
      <c r="AH107" s="10"/>
      <c r="AI107" s="10"/>
      <c r="AJ107" s="10"/>
      <c r="AK107" s="10"/>
      <c r="AL107" s="10"/>
      <c r="AM107" s="10"/>
      <c r="AN107" s="10"/>
      <c r="AO107" s="10"/>
      <c r="AP107" s="10"/>
      <c r="AR107" s="1"/>
      <c r="AS107" s="1"/>
      <c r="AT107" s="40"/>
      <c r="AU107" s="10"/>
      <c r="AV107" s="10"/>
      <c r="AW107" s="10"/>
      <c r="AX107" s="10"/>
      <c r="AY107" s="10"/>
      <c r="AZ107" s="10"/>
      <c r="BA107" s="10"/>
      <c r="BB107" s="10"/>
      <c r="BC107" s="10"/>
      <c r="BD107" s="10"/>
      <c r="BF107" s="1"/>
      <c r="BG107" s="1"/>
      <c r="BH107" s="40"/>
      <c r="BI107" s="10"/>
      <c r="BJ107" s="10"/>
      <c r="BK107" s="10"/>
      <c r="BL107" s="10"/>
      <c r="BM107" s="10"/>
      <c r="BN107" s="10"/>
      <c r="BO107" s="10"/>
      <c r="BP107" s="10"/>
      <c r="BQ107" s="10"/>
      <c r="BR107" s="10"/>
    </row>
    <row r="108" spans="1:71" ht="14.25" x14ac:dyDescent="0.45">
      <c r="B108" s="187" t="s">
        <v>148</v>
      </c>
      <c r="C108" s="193" t="s">
        <v>55</v>
      </c>
      <c r="D108" s="193" t="s">
        <v>54</v>
      </c>
      <c r="E108" s="163" t="s">
        <v>3</v>
      </c>
      <c r="F108" s="163" t="s">
        <v>4</v>
      </c>
      <c r="G108" s="163" t="s">
        <v>5</v>
      </c>
      <c r="H108" s="163" t="s">
        <v>6</v>
      </c>
      <c r="I108" s="163" t="s">
        <v>7</v>
      </c>
      <c r="J108" s="163" t="s">
        <v>8</v>
      </c>
      <c r="K108" s="163" t="s">
        <v>9</v>
      </c>
      <c r="L108" s="163" t="s">
        <v>10</v>
      </c>
      <c r="M108" s="163" t="s">
        <v>11</v>
      </c>
      <c r="N108" s="163" t="s">
        <v>12</v>
      </c>
      <c r="P108" s="187" t="s">
        <v>148</v>
      </c>
      <c r="Q108" s="193" t="s">
        <v>55</v>
      </c>
      <c r="R108" s="193" t="s">
        <v>54</v>
      </c>
      <c r="S108" s="163" t="s">
        <v>3</v>
      </c>
      <c r="T108" s="163" t="s">
        <v>4</v>
      </c>
      <c r="U108" s="163" t="s">
        <v>5</v>
      </c>
      <c r="V108" s="163" t="s">
        <v>6</v>
      </c>
      <c r="W108" s="163" t="s">
        <v>7</v>
      </c>
      <c r="X108" s="163" t="s">
        <v>8</v>
      </c>
      <c r="Y108" s="163" t="s">
        <v>9</v>
      </c>
      <c r="Z108" s="163" t="s">
        <v>10</v>
      </c>
      <c r="AA108" s="163" t="s">
        <v>11</v>
      </c>
      <c r="AB108" s="163" t="s">
        <v>12</v>
      </c>
      <c r="AD108" s="187" t="s">
        <v>148</v>
      </c>
      <c r="AE108" s="193" t="s">
        <v>55</v>
      </c>
      <c r="AF108" s="193" t="s">
        <v>54</v>
      </c>
      <c r="AG108" s="163" t="s">
        <v>3</v>
      </c>
      <c r="AH108" s="163" t="s">
        <v>4</v>
      </c>
      <c r="AI108" s="163" t="s">
        <v>5</v>
      </c>
      <c r="AJ108" s="163" t="s">
        <v>6</v>
      </c>
      <c r="AK108" s="163" t="s">
        <v>7</v>
      </c>
      <c r="AL108" s="163" t="s">
        <v>8</v>
      </c>
      <c r="AM108" s="163" t="s">
        <v>9</v>
      </c>
      <c r="AN108" s="163" t="s">
        <v>10</v>
      </c>
      <c r="AO108" s="163" t="s">
        <v>11</v>
      </c>
      <c r="AP108" s="163" t="s">
        <v>12</v>
      </c>
      <c r="AR108" s="187" t="s">
        <v>148</v>
      </c>
      <c r="AS108" s="193" t="s">
        <v>55</v>
      </c>
      <c r="AT108" s="193" t="s">
        <v>54</v>
      </c>
      <c r="AU108" s="163" t="s">
        <v>3</v>
      </c>
      <c r="AV108" s="163" t="s">
        <v>4</v>
      </c>
      <c r="AW108" s="163" t="s">
        <v>5</v>
      </c>
      <c r="AX108" s="163" t="s">
        <v>6</v>
      </c>
      <c r="AY108" s="163" t="s">
        <v>7</v>
      </c>
      <c r="AZ108" s="163" t="s">
        <v>8</v>
      </c>
      <c r="BA108" s="163" t="s">
        <v>9</v>
      </c>
      <c r="BB108" s="163" t="s">
        <v>10</v>
      </c>
      <c r="BC108" s="163" t="s">
        <v>11</v>
      </c>
      <c r="BD108" s="163" t="s">
        <v>12</v>
      </c>
      <c r="BF108" s="187" t="s">
        <v>148</v>
      </c>
      <c r="BG108" s="193" t="s">
        <v>55</v>
      </c>
      <c r="BH108" s="193" t="s">
        <v>54</v>
      </c>
      <c r="BI108" s="163" t="s">
        <v>3</v>
      </c>
      <c r="BJ108" s="163" t="s">
        <v>4</v>
      </c>
      <c r="BK108" s="163" t="s">
        <v>5</v>
      </c>
      <c r="BL108" s="163" t="s">
        <v>6</v>
      </c>
      <c r="BM108" s="163" t="s">
        <v>7</v>
      </c>
      <c r="BN108" s="163" t="s">
        <v>8</v>
      </c>
      <c r="BO108" s="163" t="s">
        <v>9</v>
      </c>
      <c r="BP108" s="163" t="s">
        <v>10</v>
      </c>
      <c r="BQ108" s="163" t="s">
        <v>11</v>
      </c>
      <c r="BR108" s="163" t="s">
        <v>12</v>
      </c>
    </row>
    <row r="109" spans="1:71" ht="14.25" x14ac:dyDescent="0.45">
      <c r="B109" s="188"/>
      <c r="C109" s="194"/>
      <c r="D109" s="194"/>
      <c r="E109" s="164"/>
      <c r="F109" s="164"/>
      <c r="G109" s="164"/>
      <c r="H109" s="164"/>
      <c r="I109" s="164"/>
      <c r="J109" s="164"/>
      <c r="K109" s="164"/>
      <c r="L109" s="164"/>
      <c r="M109" s="164"/>
      <c r="N109" s="164"/>
      <c r="P109" s="188"/>
      <c r="Q109" s="194"/>
      <c r="R109" s="194"/>
      <c r="S109" s="164"/>
      <c r="T109" s="164"/>
      <c r="U109" s="164"/>
      <c r="V109" s="164"/>
      <c r="W109" s="164"/>
      <c r="X109" s="164"/>
      <c r="Y109" s="164"/>
      <c r="Z109" s="164"/>
      <c r="AA109" s="164"/>
      <c r="AB109" s="164"/>
      <c r="AD109" s="188"/>
      <c r="AE109" s="194"/>
      <c r="AF109" s="194"/>
      <c r="AG109" s="164"/>
      <c r="AH109" s="164"/>
      <c r="AI109" s="164"/>
      <c r="AJ109" s="164"/>
      <c r="AK109" s="164"/>
      <c r="AL109" s="164"/>
      <c r="AM109" s="164"/>
      <c r="AN109" s="164"/>
      <c r="AO109" s="164"/>
      <c r="AP109" s="164"/>
      <c r="AR109" s="188"/>
      <c r="AS109" s="194"/>
      <c r="AT109" s="194"/>
      <c r="AU109" s="164"/>
      <c r="AV109" s="164"/>
      <c r="AW109" s="164"/>
      <c r="AX109" s="164"/>
      <c r="AY109" s="164"/>
      <c r="AZ109" s="164"/>
      <c r="BA109" s="164"/>
      <c r="BB109" s="164"/>
      <c r="BC109" s="164"/>
      <c r="BD109" s="164"/>
      <c r="BF109" s="188"/>
      <c r="BG109" s="194"/>
      <c r="BH109" s="194"/>
      <c r="BI109" s="164"/>
      <c r="BJ109" s="164"/>
      <c r="BK109" s="164"/>
      <c r="BL109" s="164"/>
      <c r="BM109" s="164"/>
      <c r="BN109" s="164"/>
      <c r="BO109" s="164"/>
      <c r="BP109" s="164"/>
      <c r="BQ109" s="164"/>
      <c r="BR109" s="164"/>
    </row>
    <row r="110" spans="1:71" ht="14.25" x14ac:dyDescent="0.45">
      <c r="B110" s="172" t="s">
        <v>57</v>
      </c>
      <c r="C110" s="199">
        <v>20000</v>
      </c>
      <c r="D110" s="44" t="s">
        <v>19</v>
      </c>
      <c r="E110" s="27">
        <f t="shared" ref="E110:N110" si="290">E$51/10*$C110/(2+$E$10)</f>
        <v>583.33333333333337</v>
      </c>
      <c r="F110" s="27">
        <f t="shared" si="290"/>
        <v>486.11111111111103</v>
      </c>
      <c r="G110" s="27">
        <f t="shared" si="290"/>
        <v>405.09259259259267</v>
      </c>
      <c r="H110" s="27">
        <f t="shared" si="290"/>
        <v>337.57716049382714</v>
      </c>
      <c r="I110" s="27">
        <f t="shared" si="290"/>
        <v>281.31430041152259</v>
      </c>
      <c r="J110" s="27">
        <f t="shared" si="290"/>
        <v>234.42858367626886</v>
      </c>
      <c r="K110" s="27">
        <f t="shared" si="290"/>
        <v>195.3571530635574</v>
      </c>
      <c r="L110" s="27">
        <f t="shared" si="290"/>
        <v>162.79762755296449</v>
      </c>
      <c r="M110" s="27">
        <f t="shared" si="290"/>
        <v>135.66468962747041</v>
      </c>
      <c r="N110" s="27">
        <f t="shared" si="290"/>
        <v>113.053908022892</v>
      </c>
      <c r="P110" s="172" t="s">
        <v>57</v>
      </c>
      <c r="Q110" s="199">
        <v>20000</v>
      </c>
      <c r="R110" s="44" t="s">
        <v>19</v>
      </c>
      <c r="S110" s="27">
        <f t="shared" ref="S110:AB110" si="291">S$51/10*$C110/(2+$E$10)</f>
        <v>583.33333333333337</v>
      </c>
      <c r="T110" s="27">
        <f t="shared" si="291"/>
        <v>486.11111111111103</v>
      </c>
      <c r="U110" s="27">
        <f t="shared" si="291"/>
        <v>405.09259259259267</v>
      </c>
      <c r="V110" s="27">
        <f t="shared" si="291"/>
        <v>337.57716049382714</v>
      </c>
      <c r="W110" s="27">
        <f t="shared" si="291"/>
        <v>281.31430041152259</v>
      </c>
      <c r="X110" s="27">
        <f t="shared" si="291"/>
        <v>234.42858367626886</v>
      </c>
      <c r="Y110" s="27">
        <f t="shared" si="291"/>
        <v>195.3571530635574</v>
      </c>
      <c r="Z110" s="27">
        <f t="shared" si="291"/>
        <v>162.79762755296449</v>
      </c>
      <c r="AA110" s="27">
        <f t="shared" si="291"/>
        <v>135.66468962747041</v>
      </c>
      <c r="AB110" s="27">
        <f t="shared" si="291"/>
        <v>113.053908022892</v>
      </c>
      <c r="AD110" s="172" t="s">
        <v>57</v>
      </c>
      <c r="AE110" s="199">
        <v>20000</v>
      </c>
      <c r="AF110" s="44" t="s">
        <v>19</v>
      </c>
      <c r="AG110" s="27">
        <f t="shared" ref="AG110:AP110" si="292">AG$51/10*$C110/(2+$E$10)</f>
        <v>583.33333333333337</v>
      </c>
      <c r="AH110" s="27">
        <f t="shared" si="292"/>
        <v>486.11111111111103</v>
      </c>
      <c r="AI110" s="27">
        <f t="shared" si="292"/>
        <v>405.09259259259267</v>
      </c>
      <c r="AJ110" s="27">
        <f t="shared" si="292"/>
        <v>337.57716049382714</v>
      </c>
      <c r="AK110" s="27">
        <f t="shared" si="292"/>
        <v>281.31430041152259</v>
      </c>
      <c r="AL110" s="27">
        <f t="shared" si="292"/>
        <v>234.42858367626886</v>
      </c>
      <c r="AM110" s="27">
        <f t="shared" si="292"/>
        <v>195.3571530635574</v>
      </c>
      <c r="AN110" s="27">
        <f t="shared" si="292"/>
        <v>162.79762755296449</v>
      </c>
      <c r="AO110" s="27">
        <f t="shared" si="292"/>
        <v>135.66468962747041</v>
      </c>
      <c r="AP110" s="27">
        <f t="shared" si="292"/>
        <v>113.053908022892</v>
      </c>
      <c r="AR110" s="172" t="s">
        <v>57</v>
      </c>
      <c r="AS110" s="199">
        <v>20000</v>
      </c>
      <c r="AT110" s="44" t="s">
        <v>19</v>
      </c>
      <c r="AU110" s="27">
        <f t="shared" ref="AU110:BD110" si="293">AU$51/10*$C110/(2+$E$10)</f>
        <v>583.33333333333337</v>
      </c>
      <c r="AV110" s="27">
        <f t="shared" si="293"/>
        <v>486.11111111111103</v>
      </c>
      <c r="AW110" s="27">
        <f t="shared" si="293"/>
        <v>405.09259259259267</v>
      </c>
      <c r="AX110" s="27">
        <f t="shared" si="293"/>
        <v>337.57716049382714</v>
      </c>
      <c r="AY110" s="27">
        <f t="shared" si="293"/>
        <v>281.31430041152259</v>
      </c>
      <c r="AZ110" s="27">
        <f t="shared" si="293"/>
        <v>234.42858367626886</v>
      </c>
      <c r="BA110" s="27">
        <f t="shared" si="293"/>
        <v>195.3571530635574</v>
      </c>
      <c r="BB110" s="27">
        <f t="shared" si="293"/>
        <v>162.79762755296449</v>
      </c>
      <c r="BC110" s="27">
        <f t="shared" si="293"/>
        <v>135.66468962747041</v>
      </c>
      <c r="BD110" s="27">
        <f t="shared" si="293"/>
        <v>113.053908022892</v>
      </c>
      <c r="BF110" s="172" t="s">
        <v>57</v>
      </c>
      <c r="BG110" s="199">
        <v>20000</v>
      </c>
      <c r="BH110" s="44" t="s">
        <v>19</v>
      </c>
      <c r="BI110" s="27">
        <f t="shared" ref="BI110:BR110" si="294">BI$51/10*$C110/(2+$E$10)</f>
        <v>583.33333333333337</v>
      </c>
      <c r="BJ110" s="27">
        <f t="shared" si="294"/>
        <v>486.11111111111103</v>
      </c>
      <c r="BK110" s="27">
        <f t="shared" si="294"/>
        <v>405.09259259259267</v>
      </c>
      <c r="BL110" s="27">
        <f t="shared" si="294"/>
        <v>337.57716049382714</v>
      </c>
      <c r="BM110" s="27">
        <f t="shared" si="294"/>
        <v>281.31430041152259</v>
      </c>
      <c r="BN110" s="27">
        <f t="shared" si="294"/>
        <v>234.42858367626886</v>
      </c>
      <c r="BO110" s="27">
        <f t="shared" si="294"/>
        <v>195.3571530635574</v>
      </c>
      <c r="BP110" s="27">
        <f t="shared" si="294"/>
        <v>162.79762755296449</v>
      </c>
      <c r="BQ110" s="27">
        <f t="shared" si="294"/>
        <v>135.66468962747041</v>
      </c>
      <c r="BR110" s="27">
        <f t="shared" si="294"/>
        <v>113.053908022892</v>
      </c>
    </row>
    <row r="111" spans="1:71" ht="14.25" x14ac:dyDescent="0.45">
      <c r="B111" s="173"/>
      <c r="C111" s="199"/>
      <c r="D111" s="19" t="s">
        <v>22</v>
      </c>
      <c r="E111" s="27"/>
      <c r="F111" s="27"/>
      <c r="G111" s="27"/>
      <c r="H111" s="27"/>
      <c r="I111" s="28">
        <f>AVERAGE(E110:I110)</f>
        <v>418.68569958847741</v>
      </c>
      <c r="J111" s="27"/>
      <c r="K111" s="27"/>
      <c r="L111" s="27"/>
      <c r="M111" s="27"/>
      <c r="N111" s="27">
        <f>AVERAGE(E110:N110)</f>
        <v>293.47304598855396</v>
      </c>
      <c r="P111" s="173"/>
      <c r="Q111" s="199"/>
      <c r="R111" s="19" t="s">
        <v>22</v>
      </c>
      <c r="S111" s="27"/>
      <c r="T111" s="27"/>
      <c r="U111" s="27"/>
      <c r="V111" s="27"/>
      <c r="W111" s="28">
        <f>AVERAGE(S110:W110)</f>
        <v>418.68569958847741</v>
      </c>
      <c r="X111" s="27"/>
      <c r="Y111" s="27"/>
      <c r="Z111" s="27"/>
      <c r="AA111" s="27"/>
      <c r="AB111" s="27">
        <f>AVERAGE(S110:AB110)</f>
        <v>293.47304598855396</v>
      </c>
      <c r="AD111" s="173"/>
      <c r="AE111" s="199"/>
      <c r="AF111" s="19" t="s">
        <v>22</v>
      </c>
      <c r="AG111" s="27"/>
      <c r="AH111" s="27"/>
      <c r="AI111" s="27"/>
      <c r="AJ111" s="27"/>
      <c r="AK111" s="28">
        <f>AVERAGE(AG110:AK110)</f>
        <v>418.68569958847741</v>
      </c>
      <c r="AL111" s="27"/>
      <c r="AM111" s="27"/>
      <c r="AN111" s="27"/>
      <c r="AO111" s="27"/>
      <c r="AP111" s="27">
        <f>AVERAGE(AG110:AP110)</f>
        <v>293.47304598855396</v>
      </c>
      <c r="AR111" s="173"/>
      <c r="AS111" s="199"/>
      <c r="AT111" s="19" t="s">
        <v>22</v>
      </c>
      <c r="AU111" s="27"/>
      <c r="AV111" s="27"/>
      <c r="AW111" s="27"/>
      <c r="AX111" s="27"/>
      <c r="AY111" s="28">
        <f>AVERAGE(AU110:AY110)</f>
        <v>418.68569958847741</v>
      </c>
      <c r="AZ111" s="27"/>
      <c r="BA111" s="27"/>
      <c r="BB111" s="27"/>
      <c r="BC111" s="27"/>
      <c r="BD111" s="27">
        <f>AVERAGE(AU110:BD110)</f>
        <v>293.47304598855396</v>
      </c>
      <c r="BF111" s="173"/>
      <c r="BG111" s="199"/>
      <c r="BH111" s="19" t="s">
        <v>22</v>
      </c>
      <c r="BI111" s="27"/>
      <c r="BJ111" s="27"/>
      <c r="BK111" s="27"/>
      <c r="BL111" s="27"/>
      <c r="BM111" s="28">
        <f>AVERAGE(BI110:BM110)</f>
        <v>418.68569958847741</v>
      </c>
      <c r="BN111" s="27"/>
      <c r="BO111" s="27"/>
      <c r="BP111" s="27"/>
      <c r="BQ111" s="27"/>
      <c r="BR111" s="27">
        <f>AVERAGE(BI110:BR110)</f>
        <v>293.47304598855396</v>
      </c>
    </row>
    <row r="112" spans="1:71" ht="14.25" x14ac:dyDescent="0.45">
      <c r="B112" s="173"/>
      <c r="C112" s="199"/>
      <c r="D112" s="19" t="s">
        <v>41</v>
      </c>
      <c r="E112" s="27">
        <f t="shared" ref="E112:N112" si="295">E$52/10*$C110/(2+$E$10)</f>
        <v>583.33333333333337</v>
      </c>
      <c r="F112" s="27">
        <f t="shared" si="295"/>
        <v>1069.4444444444441</v>
      </c>
      <c r="G112" s="27">
        <f t="shared" si="295"/>
        <v>1474.5370370370376</v>
      </c>
      <c r="H112" s="27">
        <f t="shared" si="295"/>
        <v>1812.1141975308633</v>
      </c>
      <c r="I112" s="28">
        <f t="shared" si="295"/>
        <v>2093.4284979423874</v>
      </c>
      <c r="J112" s="27">
        <f t="shared" si="295"/>
        <v>2327.8570816186534</v>
      </c>
      <c r="K112" s="27">
        <f t="shared" si="295"/>
        <v>2523.2142346822143</v>
      </c>
      <c r="L112" s="27">
        <f t="shared" si="295"/>
        <v>2686.0118622351793</v>
      </c>
      <c r="M112" s="27">
        <f t="shared" si="295"/>
        <v>2821.6765518626535</v>
      </c>
      <c r="N112" s="27">
        <f t="shared" si="295"/>
        <v>2934.7304598855362</v>
      </c>
      <c r="P112" s="173"/>
      <c r="Q112" s="199"/>
      <c r="R112" s="19" t="s">
        <v>41</v>
      </c>
      <c r="S112" s="27">
        <f t="shared" ref="S112:AB112" si="296">S$52/10*$C110/(2+$E$10)</f>
        <v>583.33333333333337</v>
      </c>
      <c r="T112" s="27">
        <f t="shared" si="296"/>
        <v>1069.4444444444441</v>
      </c>
      <c r="U112" s="27">
        <f t="shared" si="296"/>
        <v>1474.5370370370376</v>
      </c>
      <c r="V112" s="27">
        <f t="shared" si="296"/>
        <v>1812.1141975308633</v>
      </c>
      <c r="W112" s="28">
        <f t="shared" si="296"/>
        <v>2093.4284979423874</v>
      </c>
      <c r="X112" s="27">
        <f t="shared" si="296"/>
        <v>2327.8570816186534</v>
      </c>
      <c r="Y112" s="27">
        <f t="shared" si="296"/>
        <v>2523.2142346822143</v>
      </c>
      <c r="Z112" s="27">
        <f t="shared" si="296"/>
        <v>2686.0118622351793</v>
      </c>
      <c r="AA112" s="27">
        <f t="shared" si="296"/>
        <v>2821.6765518626535</v>
      </c>
      <c r="AB112" s="27">
        <f t="shared" si="296"/>
        <v>2934.7304598855362</v>
      </c>
      <c r="AD112" s="173"/>
      <c r="AE112" s="199"/>
      <c r="AF112" s="19" t="s">
        <v>41</v>
      </c>
      <c r="AG112" s="27">
        <f t="shared" ref="AG112:AP112" si="297">AG$52/10*$C110/(2+$E$10)</f>
        <v>583.33333333333337</v>
      </c>
      <c r="AH112" s="27">
        <f t="shared" si="297"/>
        <v>1069.4444444444441</v>
      </c>
      <c r="AI112" s="27">
        <f t="shared" si="297"/>
        <v>1474.5370370370376</v>
      </c>
      <c r="AJ112" s="27">
        <f t="shared" si="297"/>
        <v>1812.1141975308633</v>
      </c>
      <c r="AK112" s="28">
        <f t="shared" si="297"/>
        <v>2093.4284979423874</v>
      </c>
      <c r="AL112" s="27">
        <f t="shared" si="297"/>
        <v>2327.8570816186534</v>
      </c>
      <c r="AM112" s="27">
        <f t="shared" si="297"/>
        <v>2523.2142346822143</v>
      </c>
      <c r="AN112" s="27">
        <f t="shared" si="297"/>
        <v>2686.0118622351793</v>
      </c>
      <c r="AO112" s="27">
        <f t="shared" si="297"/>
        <v>2821.6765518626535</v>
      </c>
      <c r="AP112" s="27">
        <f t="shared" si="297"/>
        <v>2934.7304598855362</v>
      </c>
      <c r="AR112" s="173"/>
      <c r="AS112" s="199"/>
      <c r="AT112" s="19" t="s">
        <v>41</v>
      </c>
      <c r="AU112" s="27">
        <f t="shared" ref="AU112:BD112" si="298">AU$52/10*$C110/(2+$E$10)</f>
        <v>583.33333333333337</v>
      </c>
      <c r="AV112" s="27">
        <f t="shared" si="298"/>
        <v>1069.4444444444441</v>
      </c>
      <c r="AW112" s="27">
        <f t="shared" si="298"/>
        <v>1474.5370370370376</v>
      </c>
      <c r="AX112" s="27">
        <f t="shared" si="298"/>
        <v>1812.1141975308633</v>
      </c>
      <c r="AY112" s="28">
        <f t="shared" si="298"/>
        <v>2093.4284979423874</v>
      </c>
      <c r="AZ112" s="27">
        <f t="shared" si="298"/>
        <v>2327.8570816186534</v>
      </c>
      <c r="BA112" s="27">
        <f t="shared" si="298"/>
        <v>2523.2142346822143</v>
      </c>
      <c r="BB112" s="27">
        <f t="shared" si="298"/>
        <v>2686.0118622351793</v>
      </c>
      <c r="BC112" s="27">
        <f t="shared" si="298"/>
        <v>2821.6765518626535</v>
      </c>
      <c r="BD112" s="27">
        <f t="shared" si="298"/>
        <v>2934.7304598855362</v>
      </c>
      <c r="BF112" s="173"/>
      <c r="BG112" s="199"/>
      <c r="BH112" s="19" t="s">
        <v>41</v>
      </c>
      <c r="BI112" s="27">
        <f t="shared" ref="BI112:BR112" si="299">BI$52/10*$C110/(2+$E$10)</f>
        <v>583.33333333333337</v>
      </c>
      <c r="BJ112" s="27">
        <f t="shared" si="299"/>
        <v>1069.4444444444441</v>
      </c>
      <c r="BK112" s="27">
        <f t="shared" si="299"/>
        <v>1474.5370370370376</v>
      </c>
      <c r="BL112" s="27">
        <f t="shared" si="299"/>
        <v>1812.1141975308633</v>
      </c>
      <c r="BM112" s="28">
        <f t="shared" si="299"/>
        <v>2093.4284979423874</v>
      </c>
      <c r="BN112" s="27">
        <f t="shared" si="299"/>
        <v>2327.8570816186534</v>
      </c>
      <c r="BO112" s="27">
        <f t="shared" si="299"/>
        <v>2523.2142346822143</v>
      </c>
      <c r="BP112" s="27">
        <f t="shared" si="299"/>
        <v>2686.0118622351793</v>
      </c>
      <c r="BQ112" s="27">
        <f t="shared" si="299"/>
        <v>2821.6765518626535</v>
      </c>
      <c r="BR112" s="27">
        <f t="shared" si="299"/>
        <v>2934.7304598855362</v>
      </c>
    </row>
    <row r="113" spans="2:70" ht="14.25" x14ac:dyDescent="0.45">
      <c r="B113" s="173"/>
      <c r="C113" s="199">
        <v>400000</v>
      </c>
      <c r="D113" s="44" t="s">
        <v>19</v>
      </c>
      <c r="E113" s="27">
        <f>E$51/10*$C113/(2+$E$10)</f>
        <v>11666.666666666668</v>
      </c>
      <c r="F113" s="27">
        <f t="shared" ref="F113:N113" si="300">F$51/10*$C113/(2+$E$10)</f>
        <v>9722.2222222222208</v>
      </c>
      <c r="G113" s="27">
        <f t="shared" si="300"/>
        <v>8101.851851851854</v>
      </c>
      <c r="H113" s="27">
        <f t="shared" si="300"/>
        <v>6751.5432098765423</v>
      </c>
      <c r="I113" s="27">
        <f t="shared" si="300"/>
        <v>5626.2860082304524</v>
      </c>
      <c r="J113" s="27">
        <f t="shared" si="300"/>
        <v>4688.5716735253773</v>
      </c>
      <c r="K113" s="27">
        <f t="shared" si="300"/>
        <v>3907.1430612711474</v>
      </c>
      <c r="L113" s="27">
        <f t="shared" si="300"/>
        <v>3255.9525510592894</v>
      </c>
      <c r="M113" s="27">
        <f t="shared" si="300"/>
        <v>2713.2937925494084</v>
      </c>
      <c r="N113" s="27">
        <f t="shared" si="300"/>
        <v>2261.0781604578401</v>
      </c>
      <c r="P113" s="173"/>
      <c r="Q113" s="199">
        <v>400000</v>
      </c>
      <c r="R113" s="44" t="s">
        <v>19</v>
      </c>
      <c r="S113" s="27">
        <f>S$51/10*$C113/(2+$E$10)</f>
        <v>11666.666666666668</v>
      </c>
      <c r="T113" s="27">
        <f t="shared" ref="T113:AB113" si="301">T$51/10*$C113/(2+$E$10)</f>
        <v>9722.2222222222208</v>
      </c>
      <c r="U113" s="27">
        <f t="shared" si="301"/>
        <v>8101.851851851854</v>
      </c>
      <c r="V113" s="27">
        <f t="shared" si="301"/>
        <v>6751.5432098765423</v>
      </c>
      <c r="W113" s="27">
        <f t="shared" si="301"/>
        <v>5626.2860082304524</v>
      </c>
      <c r="X113" s="27">
        <f t="shared" si="301"/>
        <v>4688.5716735253773</v>
      </c>
      <c r="Y113" s="27">
        <f t="shared" si="301"/>
        <v>3907.1430612711474</v>
      </c>
      <c r="Z113" s="27">
        <f t="shared" si="301"/>
        <v>3255.9525510592894</v>
      </c>
      <c r="AA113" s="27">
        <f t="shared" si="301"/>
        <v>2713.2937925494084</v>
      </c>
      <c r="AB113" s="27">
        <f t="shared" si="301"/>
        <v>2261.0781604578401</v>
      </c>
      <c r="AD113" s="173"/>
      <c r="AE113" s="199">
        <v>400000</v>
      </c>
      <c r="AF113" s="44" t="s">
        <v>19</v>
      </c>
      <c r="AG113" s="27">
        <f>AG$51/10*$C113/(2+$E$10)</f>
        <v>11666.666666666668</v>
      </c>
      <c r="AH113" s="27">
        <f t="shared" ref="AH113:AP113" si="302">AH$51/10*$C113/(2+$E$10)</f>
        <v>9722.2222222222208</v>
      </c>
      <c r="AI113" s="27">
        <f t="shared" si="302"/>
        <v>8101.851851851854</v>
      </c>
      <c r="AJ113" s="27">
        <f t="shared" si="302"/>
        <v>6751.5432098765423</v>
      </c>
      <c r="AK113" s="27">
        <f t="shared" si="302"/>
        <v>5626.2860082304524</v>
      </c>
      <c r="AL113" s="27">
        <f t="shared" si="302"/>
        <v>4688.5716735253773</v>
      </c>
      <c r="AM113" s="27">
        <f t="shared" si="302"/>
        <v>3907.1430612711474</v>
      </c>
      <c r="AN113" s="27">
        <f t="shared" si="302"/>
        <v>3255.9525510592894</v>
      </c>
      <c r="AO113" s="27">
        <f t="shared" si="302"/>
        <v>2713.2937925494084</v>
      </c>
      <c r="AP113" s="27">
        <f t="shared" si="302"/>
        <v>2261.0781604578401</v>
      </c>
      <c r="AR113" s="173"/>
      <c r="AS113" s="199">
        <v>400000</v>
      </c>
      <c r="AT113" s="44" t="s">
        <v>19</v>
      </c>
      <c r="AU113" s="27">
        <f>AU$51/10*$C113/(2+$E$10)</f>
        <v>11666.666666666668</v>
      </c>
      <c r="AV113" s="27">
        <f t="shared" ref="AV113:BD113" si="303">AV$51/10*$C113/(2+$E$10)</f>
        <v>9722.2222222222208</v>
      </c>
      <c r="AW113" s="27">
        <f t="shared" si="303"/>
        <v>8101.851851851854</v>
      </c>
      <c r="AX113" s="27">
        <f t="shared" si="303"/>
        <v>6751.5432098765423</v>
      </c>
      <c r="AY113" s="27">
        <f t="shared" si="303"/>
        <v>5626.2860082304524</v>
      </c>
      <c r="AZ113" s="27">
        <f t="shared" si="303"/>
        <v>4688.5716735253773</v>
      </c>
      <c r="BA113" s="27">
        <f t="shared" si="303"/>
        <v>3907.1430612711474</v>
      </c>
      <c r="BB113" s="27">
        <f t="shared" si="303"/>
        <v>3255.9525510592894</v>
      </c>
      <c r="BC113" s="27">
        <f t="shared" si="303"/>
        <v>2713.2937925494084</v>
      </c>
      <c r="BD113" s="27">
        <f t="shared" si="303"/>
        <v>2261.0781604578401</v>
      </c>
      <c r="BF113" s="173"/>
      <c r="BG113" s="199">
        <v>400000</v>
      </c>
      <c r="BH113" s="44" t="s">
        <v>19</v>
      </c>
      <c r="BI113" s="27">
        <f>BI$51/10*$C113/(2+$E$10)</f>
        <v>11666.666666666668</v>
      </c>
      <c r="BJ113" s="27">
        <f t="shared" ref="BJ113:BR113" si="304">BJ$51/10*$C113/(2+$E$10)</f>
        <v>9722.2222222222208</v>
      </c>
      <c r="BK113" s="27">
        <f t="shared" si="304"/>
        <v>8101.851851851854</v>
      </c>
      <c r="BL113" s="27">
        <f t="shared" si="304"/>
        <v>6751.5432098765423</v>
      </c>
      <c r="BM113" s="27">
        <f t="shared" si="304"/>
        <v>5626.2860082304524</v>
      </c>
      <c r="BN113" s="27">
        <f t="shared" si="304"/>
        <v>4688.5716735253773</v>
      </c>
      <c r="BO113" s="27">
        <f t="shared" si="304"/>
        <v>3907.1430612711474</v>
      </c>
      <c r="BP113" s="27">
        <f t="shared" si="304"/>
        <v>3255.9525510592894</v>
      </c>
      <c r="BQ113" s="27">
        <f t="shared" si="304"/>
        <v>2713.2937925494084</v>
      </c>
      <c r="BR113" s="27">
        <f t="shared" si="304"/>
        <v>2261.0781604578401</v>
      </c>
    </row>
    <row r="114" spans="2:70" ht="14.25" x14ac:dyDescent="0.45">
      <c r="B114" s="173"/>
      <c r="C114" s="199"/>
      <c r="D114" s="19" t="s">
        <v>22</v>
      </c>
      <c r="E114" s="27"/>
      <c r="F114" s="27"/>
      <c r="G114" s="27"/>
      <c r="H114" s="27"/>
      <c r="I114" s="28">
        <f>AVERAGE(E113:I113)</f>
        <v>8373.7139917695495</v>
      </c>
      <c r="J114" s="27"/>
      <c r="K114" s="27"/>
      <c r="L114" s="27"/>
      <c r="M114" s="27"/>
      <c r="N114" s="27">
        <f>AVERAGE(E113:N113)</f>
        <v>5869.4609197710806</v>
      </c>
      <c r="P114" s="173"/>
      <c r="Q114" s="199"/>
      <c r="R114" s="19" t="s">
        <v>22</v>
      </c>
      <c r="S114" s="27"/>
      <c r="T114" s="27"/>
      <c r="U114" s="27"/>
      <c r="V114" s="27"/>
      <c r="W114" s="28">
        <f>AVERAGE(S113:W113)</f>
        <v>8373.7139917695495</v>
      </c>
      <c r="X114" s="27"/>
      <c r="Y114" s="27"/>
      <c r="Z114" s="27"/>
      <c r="AA114" s="27"/>
      <c r="AB114" s="27">
        <f>AVERAGE(S113:AB113)</f>
        <v>5869.4609197710806</v>
      </c>
      <c r="AD114" s="173"/>
      <c r="AE114" s="199"/>
      <c r="AF114" s="19" t="s">
        <v>22</v>
      </c>
      <c r="AG114" s="27"/>
      <c r="AH114" s="27"/>
      <c r="AI114" s="27"/>
      <c r="AJ114" s="27"/>
      <c r="AK114" s="28">
        <f>AVERAGE(AG113:AK113)</f>
        <v>8373.7139917695495</v>
      </c>
      <c r="AL114" s="27"/>
      <c r="AM114" s="27"/>
      <c r="AN114" s="27"/>
      <c r="AO114" s="27"/>
      <c r="AP114" s="27">
        <f>AVERAGE(AG113:AP113)</f>
        <v>5869.4609197710806</v>
      </c>
      <c r="AR114" s="173"/>
      <c r="AS114" s="199"/>
      <c r="AT114" s="19" t="s">
        <v>22</v>
      </c>
      <c r="AU114" s="27"/>
      <c r="AV114" s="27"/>
      <c r="AW114" s="27"/>
      <c r="AX114" s="27"/>
      <c r="AY114" s="28">
        <f>AVERAGE(AU113:AY113)</f>
        <v>8373.7139917695495</v>
      </c>
      <c r="AZ114" s="27"/>
      <c r="BA114" s="27"/>
      <c r="BB114" s="27"/>
      <c r="BC114" s="27"/>
      <c r="BD114" s="27">
        <f>AVERAGE(AU113:BD113)</f>
        <v>5869.4609197710806</v>
      </c>
      <c r="BF114" s="173"/>
      <c r="BG114" s="199"/>
      <c r="BH114" s="19" t="s">
        <v>22</v>
      </c>
      <c r="BI114" s="27"/>
      <c r="BJ114" s="27"/>
      <c r="BK114" s="27"/>
      <c r="BL114" s="27"/>
      <c r="BM114" s="28">
        <f>AVERAGE(BI113:BM113)</f>
        <v>8373.7139917695495</v>
      </c>
      <c r="BN114" s="27"/>
      <c r="BO114" s="27"/>
      <c r="BP114" s="27"/>
      <c r="BQ114" s="27"/>
      <c r="BR114" s="27">
        <f>AVERAGE(BI113:BR113)</f>
        <v>5869.4609197710806</v>
      </c>
    </row>
    <row r="115" spans="2:70" ht="14.25" x14ac:dyDescent="0.45">
      <c r="B115" s="173"/>
      <c r="C115" s="199"/>
      <c r="D115" s="19" t="s">
        <v>41</v>
      </c>
      <c r="E115" s="27">
        <f t="shared" ref="E115:N115" si="305">E$52/10*$C113/(2+$E$10)</f>
        <v>11666.666666666668</v>
      </c>
      <c r="F115" s="27">
        <f t="shared" si="305"/>
        <v>21388.888888888883</v>
      </c>
      <c r="G115" s="27">
        <f t="shared" si="305"/>
        <v>29490.740740740752</v>
      </c>
      <c r="H115" s="27">
        <f t="shared" si="305"/>
        <v>36242.283950617268</v>
      </c>
      <c r="I115" s="28">
        <f t="shared" si="305"/>
        <v>41868.569958847744</v>
      </c>
      <c r="J115" s="27">
        <f t="shared" si="305"/>
        <v>46557.141632373066</v>
      </c>
      <c r="K115" s="27">
        <f t="shared" si="305"/>
        <v>50464.284693644287</v>
      </c>
      <c r="L115" s="27">
        <f t="shared" si="305"/>
        <v>53720.237244703574</v>
      </c>
      <c r="M115" s="27">
        <f t="shared" si="305"/>
        <v>56433.531037253073</v>
      </c>
      <c r="N115" s="27">
        <f t="shared" si="305"/>
        <v>58694.609197710721</v>
      </c>
      <c r="P115" s="173"/>
      <c r="Q115" s="199"/>
      <c r="R115" s="19" t="s">
        <v>41</v>
      </c>
      <c r="S115" s="27">
        <f t="shared" ref="S115:AB115" si="306">S$52/10*$C113/(2+$E$10)</f>
        <v>11666.666666666668</v>
      </c>
      <c r="T115" s="27">
        <f t="shared" si="306"/>
        <v>21388.888888888883</v>
      </c>
      <c r="U115" s="27">
        <f t="shared" si="306"/>
        <v>29490.740740740752</v>
      </c>
      <c r="V115" s="27">
        <f t="shared" si="306"/>
        <v>36242.283950617268</v>
      </c>
      <c r="W115" s="28">
        <f t="shared" si="306"/>
        <v>41868.569958847744</v>
      </c>
      <c r="X115" s="27">
        <f t="shared" si="306"/>
        <v>46557.141632373066</v>
      </c>
      <c r="Y115" s="27">
        <f t="shared" si="306"/>
        <v>50464.284693644287</v>
      </c>
      <c r="Z115" s="27">
        <f t="shared" si="306"/>
        <v>53720.237244703574</v>
      </c>
      <c r="AA115" s="27">
        <f t="shared" si="306"/>
        <v>56433.531037253073</v>
      </c>
      <c r="AB115" s="27">
        <f t="shared" si="306"/>
        <v>58694.609197710721</v>
      </c>
      <c r="AD115" s="173"/>
      <c r="AE115" s="199"/>
      <c r="AF115" s="19" t="s">
        <v>41</v>
      </c>
      <c r="AG115" s="27">
        <f t="shared" ref="AG115:AP115" si="307">AG$52/10*$C113/(2+$E$10)</f>
        <v>11666.666666666668</v>
      </c>
      <c r="AH115" s="27">
        <f t="shared" si="307"/>
        <v>21388.888888888883</v>
      </c>
      <c r="AI115" s="27">
        <f t="shared" si="307"/>
        <v>29490.740740740752</v>
      </c>
      <c r="AJ115" s="27">
        <f t="shared" si="307"/>
        <v>36242.283950617268</v>
      </c>
      <c r="AK115" s="28">
        <f t="shared" si="307"/>
        <v>41868.569958847744</v>
      </c>
      <c r="AL115" s="27">
        <f t="shared" si="307"/>
        <v>46557.141632373066</v>
      </c>
      <c r="AM115" s="27">
        <f t="shared" si="307"/>
        <v>50464.284693644287</v>
      </c>
      <c r="AN115" s="27">
        <f t="shared" si="307"/>
        <v>53720.237244703574</v>
      </c>
      <c r="AO115" s="27">
        <f t="shared" si="307"/>
        <v>56433.531037253073</v>
      </c>
      <c r="AP115" s="27">
        <f t="shared" si="307"/>
        <v>58694.609197710721</v>
      </c>
      <c r="AR115" s="173"/>
      <c r="AS115" s="199"/>
      <c r="AT115" s="19" t="s">
        <v>41</v>
      </c>
      <c r="AU115" s="27">
        <f t="shared" ref="AU115:BD115" si="308">AU$52/10*$C113/(2+$E$10)</f>
        <v>11666.666666666668</v>
      </c>
      <c r="AV115" s="27">
        <f t="shared" si="308"/>
        <v>21388.888888888883</v>
      </c>
      <c r="AW115" s="27">
        <f t="shared" si="308"/>
        <v>29490.740740740752</v>
      </c>
      <c r="AX115" s="27">
        <f t="shared" si="308"/>
        <v>36242.283950617268</v>
      </c>
      <c r="AY115" s="28">
        <f t="shared" si="308"/>
        <v>41868.569958847744</v>
      </c>
      <c r="AZ115" s="27">
        <f t="shared" si="308"/>
        <v>46557.141632373066</v>
      </c>
      <c r="BA115" s="27">
        <f t="shared" si="308"/>
        <v>50464.284693644287</v>
      </c>
      <c r="BB115" s="27">
        <f t="shared" si="308"/>
        <v>53720.237244703574</v>
      </c>
      <c r="BC115" s="27">
        <f t="shared" si="308"/>
        <v>56433.531037253073</v>
      </c>
      <c r="BD115" s="27">
        <f t="shared" si="308"/>
        <v>58694.609197710721</v>
      </c>
      <c r="BF115" s="173"/>
      <c r="BG115" s="199"/>
      <c r="BH115" s="19" t="s">
        <v>41</v>
      </c>
      <c r="BI115" s="27">
        <f t="shared" ref="BI115:BR115" si="309">BI$52/10*$C113/(2+$E$10)</f>
        <v>11666.666666666668</v>
      </c>
      <c r="BJ115" s="27">
        <f t="shared" si="309"/>
        <v>21388.888888888883</v>
      </c>
      <c r="BK115" s="27">
        <f t="shared" si="309"/>
        <v>29490.740740740752</v>
      </c>
      <c r="BL115" s="27">
        <f t="shared" si="309"/>
        <v>36242.283950617268</v>
      </c>
      <c r="BM115" s="28">
        <f t="shared" si="309"/>
        <v>41868.569958847744</v>
      </c>
      <c r="BN115" s="27">
        <f t="shared" si="309"/>
        <v>46557.141632373066</v>
      </c>
      <c r="BO115" s="27">
        <f t="shared" si="309"/>
        <v>50464.284693644287</v>
      </c>
      <c r="BP115" s="27">
        <f t="shared" si="309"/>
        <v>53720.237244703574</v>
      </c>
      <c r="BQ115" s="27">
        <f t="shared" si="309"/>
        <v>56433.531037253073</v>
      </c>
      <c r="BR115" s="27">
        <f t="shared" si="309"/>
        <v>58694.609197710721</v>
      </c>
    </row>
    <row r="116" spans="2:70" ht="14.25" x14ac:dyDescent="0.45">
      <c r="B116" s="173"/>
      <c r="C116" s="200">
        <v>1000000</v>
      </c>
      <c r="D116" s="15" t="s">
        <v>19</v>
      </c>
      <c r="E116" s="29">
        <f t="shared" ref="E116:N116" si="310">E$51/10*$C116/(2+$E$10)</f>
        <v>29166.666666666668</v>
      </c>
      <c r="F116" s="29">
        <f t="shared" si="310"/>
        <v>24305.555555555555</v>
      </c>
      <c r="G116" s="29">
        <f t="shared" si="310"/>
        <v>20254.629629629631</v>
      </c>
      <c r="H116" s="29">
        <f t="shared" si="310"/>
        <v>16878.858024691355</v>
      </c>
      <c r="I116" s="29">
        <f t="shared" si="310"/>
        <v>14065.715020576132</v>
      </c>
      <c r="J116" s="29">
        <f t="shared" si="310"/>
        <v>11721.429183813443</v>
      </c>
      <c r="K116" s="29">
        <f t="shared" si="310"/>
        <v>9767.857653177869</v>
      </c>
      <c r="L116" s="29">
        <f t="shared" si="310"/>
        <v>8139.8813776482248</v>
      </c>
      <c r="M116" s="29">
        <f t="shared" si="310"/>
        <v>6783.2344813735208</v>
      </c>
      <c r="N116" s="29">
        <f t="shared" si="310"/>
        <v>5652.6954011446014</v>
      </c>
      <c r="P116" s="173"/>
      <c r="Q116" s="200">
        <v>1000000</v>
      </c>
      <c r="R116" s="15" t="s">
        <v>19</v>
      </c>
      <c r="S116" s="29">
        <f t="shared" ref="S116:AB116" si="311">S$51/10*$C116/(2+$E$10)</f>
        <v>29166.666666666668</v>
      </c>
      <c r="T116" s="29">
        <f t="shared" si="311"/>
        <v>24305.555555555555</v>
      </c>
      <c r="U116" s="29">
        <f t="shared" si="311"/>
        <v>20254.629629629631</v>
      </c>
      <c r="V116" s="29">
        <f t="shared" si="311"/>
        <v>16878.858024691355</v>
      </c>
      <c r="W116" s="29">
        <f t="shared" si="311"/>
        <v>14065.715020576132</v>
      </c>
      <c r="X116" s="29">
        <f t="shared" si="311"/>
        <v>11721.429183813443</v>
      </c>
      <c r="Y116" s="29">
        <f t="shared" si="311"/>
        <v>9767.857653177869</v>
      </c>
      <c r="Z116" s="29">
        <f t="shared" si="311"/>
        <v>8139.8813776482248</v>
      </c>
      <c r="AA116" s="29">
        <f t="shared" si="311"/>
        <v>6783.2344813735208</v>
      </c>
      <c r="AB116" s="29">
        <f t="shared" si="311"/>
        <v>5652.6954011446014</v>
      </c>
      <c r="AD116" s="173"/>
      <c r="AE116" s="200">
        <v>1000000</v>
      </c>
      <c r="AF116" s="15" t="s">
        <v>19</v>
      </c>
      <c r="AG116" s="29">
        <f t="shared" ref="AG116:AP116" si="312">AG$51/10*$C116/(2+$E$10)</f>
        <v>29166.666666666668</v>
      </c>
      <c r="AH116" s="29">
        <f t="shared" si="312"/>
        <v>24305.555555555555</v>
      </c>
      <c r="AI116" s="29">
        <f t="shared" si="312"/>
        <v>20254.629629629631</v>
      </c>
      <c r="AJ116" s="29">
        <f t="shared" si="312"/>
        <v>16878.858024691355</v>
      </c>
      <c r="AK116" s="29">
        <f t="shared" si="312"/>
        <v>14065.715020576132</v>
      </c>
      <c r="AL116" s="29">
        <f t="shared" si="312"/>
        <v>11721.429183813443</v>
      </c>
      <c r="AM116" s="29">
        <f t="shared" si="312"/>
        <v>9767.857653177869</v>
      </c>
      <c r="AN116" s="29">
        <f t="shared" si="312"/>
        <v>8139.8813776482248</v>
      </c>
      <c r="AO116" s="29">
        <f t="shared" si="312"/>
        <v>6783.2344813735208</v>
      </c>
      <c r="AP116" s="29">
        <f t="shared" si="312"/>
        <v>5652.6954011446014</v>
      </c>
      <c r="AR116" s="173"/>
      <c r="AS116" s="200">
        <v>1000000</v>
      </c>
      <c r="AT116" s="15" t="s">
        <v>19</v>
      </c>
      <c r="AU116" s="29">
        <f t="shared" ref="AU116:BD116" si="313">AU$51/10*$C116/(2+$E$10)</f>
        <v>29166.666666666668</v>
      </c>
      <c r="AV116" s="29">
        <f t="shared" si="313"/>
        <v>24305.555555555555</v>
      </c>
      <c r="AW116" s="29">
        <f t="shared" si="313"/>
        <v>20254.629629629631</v>
      </c>
      <c r="AX116" s="29">
        <f t="shared" si="313"/>
        <v>16878.858024691355</v>
      </c>
      <c r="AY116" s="29">
        <f t="shared" si="313"/>
        <v>14065.715020576132</v>
      </c>
      <c r="AZ116" s="29">
        <f t="shared" si="313"/>
        <v>11721.429183813443</v>
      </c>
      <c r="BA116" s="29">
        <f t="shared" si="313"/>
        <v>9767.857653177869</v>
      </c>
      <c r="BB116" s="29">
        <f t="shared" si="313"/>
        <v>8139.8813776482248</v>
      </c>
      <c r="BC116" s="29">
        <f t="shared" si="313"/>
        <v>6783.2344813735208</v>
      </c>
      <c r="BD116" s="29">
        <f t="shared" si="313"/>
        <v>5652.6954011446014</v>
      </c>
      <c r="BF116" s="173"/>
      <c r="BG116" s="200">
        <v>1000000</v>
      </c>
      <c r="BH116" s="15" t="s">
        <v>19</v>
      </c>
      <c r="BI116" s="29">
        <f t="shared" ref="BI116:BR116" si="314">BI$51/10*$C116/(2+$E$10)</f>
        <v>29166.666666666668</v>
      </c>
      <c r="BJ116" s="29">
        <f t="shared" si="314"/>
        <v>24305.555555555555</v>
      </c>
      <c r="BK116" s="29">
        <f t="shared" si="314"/>
        <v>20254.629629629631</v>
      </c>
      <c r="BL116" s="29">
        <f t="shared" si="314"/>
        <v>16878.858024691355</v>
      </c>
      <c r="BM116" s="29">
        <f t="shared" si="314"/>
        <v>14065.715020576132</v>
      </c>
      <c r="BN116" s="29">
        <f t="shared" si="314"/>
        <v>11721.429183813443</v>
      </c>
      <c r="BO116" s="29">
        <f t="shared" si="314"/>
        <v>9767.857653177869</v>
      </c>
      <c r="BP116" s="29">
        <f t="shared" si="314"/>
        <v>8139.8813776482248</v>
      </c>
      <c r="BQ116" s="29">
        <f t="shared" si="314"/>
        <v>6783.2344813735208</v>
      </c>
      <c r="BR116" s="29">
        <f t="shared" si="314"/>
        <v>5652.6954011446014</v>
      </c>
    </row>
    <row r="117" spans="2:70" ht="14.25" x14ac:dyDescent="0.45">
      <c r="B117" s="173"/>
      <c r="C117" s="200"/>
      <c r="D117" s="15" t="s">
        <v>22</v>
      </c>
      <c r="E117" s="29"/>
      <c r="F117" s="29"/>
      <c r="G117" s="29"/>
      <c r="H117" s="29"/>
      <c r="I117" s="30">
        <f>AVERAGE(E116:I116)</f>
        <v>20934.284979423865</v>
      </c>
      <c r="J117" s="29"/>
      <c r="K117" s="29"/>
      <c r="L117" s="29"/>
      <c r="M117" s="29"/>
      <c r="N117" s="29">
        <f>AVERAGE(E116:N116)</f>
        <v>14673.652299427695</v>
      </c>
      <c r="P117" s="173"/>
      <c r="Q117" s="200"/>
      <c r="R117" s="15" t="s">
        <v>22</v>
      </c>
      <c r="S117" s="29"/>
      <c r="T117" s="29"/>
      <c r="U117" s="29"/>
      <c r="V117" s="29"/>
      <c r="W117" s="30">
        <f>AVERAGE(S116:W116)</f>
        <v>20934.284979423865</v>
      </c>
      <c r="X117" s="29"/>
      <c r="Y117" s="29"/>
      <c r="Z117" s="29"/>
      <c r="AA117" s="29"/>
      <c r="AB117" s="29">
        <f>AVERAGE(S116:AB116)</f>
        <v>14673.652299427695</v>
      </c>
      <c r="AD117" s="173"/>
      <c r="AE117" s="200"/>
      <c r="AF117" s="15" t="s">
        <v>22</v>
      </c>
      <c r="AG117" s="29"/>
      <c r="AH117" s="29"/>
      <c r="AI117" s="29"/>
      <c r="AJ117" s="29"/>
      <c r="AK117" s="30">
        <f>AVERAGE(AG116:AK116)</f>
        <v>20934.284979423865</v>
      </c>
      <c r="AL117" s="29"/>
      <c r="AM117" s="29"/>
      <c r="AN117" s="29"/>
      <c r="AO117" s="29"/>
      <c r="AP117" s="29">
        <f>AVERAGE(AG116:AP116)</f>
        <v>14673.652299427695</v>
      </c>
      <c r="AR117" s="173"/>
      <c r="AS117" s="200"/>
      <c r="AT117" s="15" t="s">
        <v>22</v>
      </c>
      <c r="AU117" s="29"/>
      <c r="AV117" s="29"/>
      <c r="AW117" s="29"/>
      <c r="AX117" s="29"/>
      <c r="AY117" s="30">
        <f>AVERAGE(AU116:AY116)</f>
        <v>20934.284979423865</v>
      </c>
      <c r="AZ117" s="29"/>
      <c r="BA117" s="29"/>
      <c r="BB117" s="29"/>
      <c r="BC117" s="29"/>
      <c r="BD117" s="29">
        <f>AVERAGE(AU116:BD116)</f>
        <v>14673.652299427695</v>
      </c>
      <c r="BF117" s="173"/>
      <c r="BG117" s="200"/>
      <c r="BH117" s="15" t="s">
        <v>22</v>
      </c>
      <c r="BI117" s="29"/>
      <c r="BJ117" s="29"/>
      <c r="BK117" s="29"/>
      <c r="BL117" s="29"/>
      <c r="BM117" s="30">
        <f>AVERAGE(BI116:BM116)</f>
        <v>20934.284979423865</v>
      </c>
      <c r="BN117" s="29"/>
      <c r="BO117" s="29"/>
      <c r="BP117" s="29"/>
      <c r="BQ117" s="29"/>
      <c r="BR117" s="29">
        <f>AVERAGE(BI116:BR116)</f>
        <v>14673.652299427695</v>
      </c>
    </row>
    <row r="118" spans="2:70" ht="14.25" x14ac:dyDescent="0.45">
      <c r="B118" s="174"/>
      <c r="C118" s="200"/>
      <c r="D118" s="15" t="s">
        <v>41</v>
      </c>
      <c r="E118" s="29">
        <f t="shared" ref="E118:N118" si="315">E$52/10*$C116/(2+$E$10)</f>
        <v>29166.666666666668</v>
      </c>
      <c r="F118" s="29">
        <f t="shared" si="315"/>
        <v>53472.222222222212</v>
      </c>
      <c r="G118" s="29">
        <f t="shared" si="315"/>
        <v>73726.851851851883</v>
      </c>
      <c r="H118" s="29">
        <f t="shared" si="315"/>
        <v>90605.709876543173</v>
      </c>
      <c r="I118" s="30">
        <f t="shared" si="315"/>
        <v>104671.42489711936</v>
      </c>
      <c r="J118" s="29">
        <f t="shared" si="315"/>
        <v>116392.85408093268</v>
      </c>
      <c r="K118" s="29">
        <f t="shared" si="315"/>
        <v>126160.71173411072</v>
      </c>
      <c r="L118" s="29">
        <f t="shared" si="315"/>
        <v>134300.59311175896</v>
      </c>
      <c r="M118" s="29">
        <f t="shared" si="315"/>
        <v>141083.82759313268</v>
      </c>
      <c r="N118" s="29">
        <f t="shared" si="315"/>
        <v>146736.52299427678</v>
      </c>
      <c r="P118" s="174"/>
      <c r="Q118" s="200"/>
      <c r="R118" s="15" t="s">
        <v>41</v>
      </c>
      <c r="S118" s="29">
        <f t="shared" ref="S118:AB118" si="316">S$52/10*$C116/(2+$E$10)</f>
        <v>29166.666666666668</v>
      </c>
      <c r="T118" s="29">
        <f t="shared" si="316"/>
        <v>53472.222222222212</v>
      </c>
      <c r="U118" s="29">
        <f t="shared" si="316"/>
        <v>73726.851851851883</v>
      </c>
      <c r="V118" s="29">
        <f t="shared" si="316"/>
        <v>90605.709876543173</v>
      </c>
      <c r="W118" s="30">
        <f t="shared" si="316"/>
        <v>104671.42489711936</v>
      </c>
      <c r="X118" s="29">
        <f t="shared" si="316"/>
        <v>116392.85408093268</v>
      </c>
      <c r="Y118" s="29">
        <f t="shared" si="316"/>
        <v>126160.71173411072</v>
      </c>
      <c r="Z118" s="29">
        <f t="shared" si="316"/>
        <v>134300.59311175896</v>
      </c>
      <c r="AA118" s="29">
        <f t="shared" si="316"/>
        <v>141083.82759313268</v>
      </c>
      <c r="AB118" s="29">
        <f t="shared" si="316"/>
        <v>146736.52299427678</v>
      </c>
      <c r="AD118" s="174"/>
      <c r="AE118" s="200"/>
      <c r="AF118" s="15" t="s">
        <v>41</v>
      </c>
      <c r="AG118" s="29">
        <f t="shared" ref="AG118:AP118" si="317">AG$52/10*$C116/(2+$E$10)</f>
        <v>29166.666666666668</v>
      </c>
      <c r="AH118" s="29">
        <f t="shared" si="317"/>
        <v>53472.222222222212</v>
      </c>
      <c r="AI118" s="29">
        <f t="shared" si="317"/>
        <v>73726.851851851883</v>
      </c>
      <c r="AJ118" s="29">
        <f t="shared" si="317"/>
        <v>90605.709876543173</v>
      </c>
      <c r="AK118" s="30">
        <f t="shared" si="317"/>
        <v>104671.42489711936</v>
      </c>
      <c r="AL118" s="29">
        <f t="shared" si="317"/>
        <v>116392.85408093268</v>
      </c>
      <c r="AM118" s="29">
        <f t="shared" si="317"/>
        <v>126160.71173411072</v>
      </c>
      <c r="AN118" s="29">
        <f t="shared" si="317"/>
        <v>134300.59311175896</v>
      </c>
      <c r="AO118" s="29">
        <f t="shared" si="317"/>
        <v>141083.82759313268</v>
      </c>
      <c r="AP118" s="29">
        <f t="shared" si="317"/>
        <v>146736.52299427678</v>
      </c>
      <c r="AR118" s="174"/>
      <c r="AS118" s="200"/>
      <c r="AT118" s="15" t="s">
        <v>41</v>
      </c>
      <c r="AU118" s="29">
        <f t="shared" ref="AU118:BD118" si="318">AU$52/10*$C116/(2+$E$10)</f>
        <v>29166.666666666668</v>
      </c>
      <c r="AV118" s="29">
        <f t="shared" si="318"/>
        <v>53472.222222222212</v>
      </c>
      <c r="AW118" s="29">
        <f t="shared" si="318"/>
        <v>73726.851851851883</v>
      </c>
      <c r="AX118" s="29">
        <f t="shared" si="318"/>
        <v>90605.709876543173</v>
      </c>
      <c r="AY118" s="30">
        <f t="shared" si="318"/>
        <v>104671.42489711936</v>
      </c>
      <c r="AZ118" s="29">
        <f t="shared" si="318"/>
        <v>116392.85408093268</v>
      </c>
      <c r="BA118" s="29">
        <f t="shared" si="318"/>
        <v>126160.71173411072</v>
      </c>
      <c r="BB118" s="29">
        <f t="shared" si="318"/>
        <v>134300.59311175896</v>
      </c>
      <c r="BC118" s="29">
        <f t="shared" si="318"/>
        <v>141083.82759313268</v>
      </c>
      <c r="BD118" s="29">
        <f t="shared" si="318"/>
        <v>146736.52299427678</v>
      </c>
      <c r="BF118" s="174"/>
      <c r="BG118" s="200"/>
      <c r="BH118" s="15" t="s">
        <v>41</v>
      </c>
      <c r="BI118" s="29">
        <f t="shared" ref="BI118:BR118" si="319">BI$52/10*$C116/(2+$E$10)</f>
        <v>29166.666666666668</v>
      </c>
      <c r="BJ118" s="29">
        <f t="shared" si="319"/>
        <v>53472.222222222212</v>
      </c>
      <c r="BK118" s="29">
        <f t="shared" si="319"/>
        <v>73726.851851851883</v>
      </c>
      <c r="BL118" s="29">
        <f t="shared" si="319"/>
        <v>90605.709876543173</v>
      </c>
      <c r="BM118" s="30">
        <f t="shared" si="319"/>
        <v>104671.42489711936</v>
      </c>
      <c r="BN118" s="29">
        <f t="shared" si="319"/>
        <v>116392.85408093268</v>
      </c>
      <c r="BO118" s="29">
        <f t="shared" si="319"/>
        <v>126160.71173411072</v>
      </c>
      <c r="BP118" s="29">
        <f t="shared" si="319"/>
        <v>134300.59311175896</v>
      </c>
      <c r="BQ118" s="29">
        <f t="shared" si="319"/>
        <v>141083.82759313268</v>
      </c>
      <c r="BR118" s="29">
        <f t="shared" si="319"/>
        <v>146736.52299427678</v>
      </c>
    </row>
    <row r="119" spans="2:70" ht="15" customHeight="1" x14ac:dyDescent="0.45">
      <c r="B119" s="3"/>
      <c r="C119" s="1"/>
      <c r="D119" s="40"/>
      <c r="E119" s="10"/>
      <c r="F119" s="10"/>
      <c r="G119" s="10"/>
      <c r="H119" s="10"/>
      <c r="I119" s="10"/>
      <c r="J119" s="10"/>
      <c r="K119" s="10"/>
      <c r="L119" s="10"/>
      <c r="M119" s="10"/>
      <c r="N119" s="10"/>
      <c r="P119" s="3"/>
      <c r="Q119" s="1"/>
      <c r="R119" s="40"/>
      <c r="S119" s="10"/>
      <c r="T119" s="10"/>
      <c r="U119" s="10"/>
      <c r="V119" s="10"/>
      <c r="W119" s="10"/>
      <c r="X119" s="10"/>
      <c r="Y119" s="10"/>
      <c r="Z119" s="10"/>
      <c r="AA119" s="10"/>
      <c r="AB119" s="10"/>
      <c r="AD119" s="3"/>
      <c r="AE119" s="1"/>
      <c r="AF119" s="40"/>
      <c r="AG119" s="10"/>
      <c r="AH119" s="10"/>
      <c r="AI119" s="10"/>
      <c r="AJ119" s="10"/>
      <c r="AK119" s="10"/>
      <c r="AL119" s="10"/>
      <c r="AM119" s="10"/>
      <c r="AN119" s="10"/>
      <c r="AO119" s="10"/>
      <c r="AP119" s="10"/>
      <c r="AR119" s="3"/>
      <c r="AS119" s="1"/>
      <c r="AT119" s="40"/>
      <c r="AU119" s="10"/>
      <c r="AV119" s="10"/>
      <c r="AW119" s="10"/>
      <c r="AX119" s="10"/>
      <c r="AY119" s="10"/>
      <c r="AZ119" s="10"/>
      <c r="BA119" s="10"/>
      <c r="BB119" s="10"/>
      <c r="BC119" s="10"/>
      <c r="BD119" s="10"/>
      <c r="BF119" s="3"/>
      <c r="BG119" s="1"/>
      <c r="BH119" s="40"/>
      <c r="BI119" s="10"/>
      <c r="BJ119" s="10"/>
      <c r="BK119" s="10"/>
      <c r="BL119" s="10"/>
      <c r="BM119" s="10"/>
      <c r="BN119" s="10"/>
      <c r="BO119" s="10"/>
      <c r="BP119" s="10"/>
      <c r="BQ119" s="10"/>
      <c r="BR119" s="10"/>
    </row>
    <row r="120" spans="2:70" ht="15" customHeight="1" x14ac:dyDescent="0.45">
      <c r="D120" s="14"/>
      <c r="E120" s="13"/>
      <c r="F120" s="13"/>
      <c r="G120" s="13"/>
      <c r="H120" s="13"/>
      <c r="I120" s="13"/>
      <c r="J120" s="13"/>
      <c r="K120" s="13"/>
      <c r="L120" s="13"/>
      <c r="M120" s="13"/>
      <c r="N120" s="13"/>
      <c r="R120" s="14"/>
      <c r="S120" s="13"/>
      <c r="T120" s="13"/>
      <c r="U120" s="13"/>
      <c r="V120" s="13"/>
      <c r="W120" s="13"/>
      <c r="X120" s="13"/>
      <c r="Y120" s="13"/>
      <c r="Z120" s="13"/>
      <c r="AA120" s="13"/>
      <c r="AB120" s="13"/>
      <c r="AF120" s="14"/>
      <c r="AG120" s="13"/>
      <c r="AH120" s="13"/>
      <c r="AI120" s="13"/>
      <c r="AJ120" s="13"/>
      <c r="AK120" s="13"/>
      <c r="AL120" s="13"/>
      <c r="AM120" s="13"/>
      <c r="AN120" s="13"/>
      <c r="AO120" s="13"/>
      <c r="AP120" s="13"/>
      <c r="AT120" s="14"/>
      <c r="AU120" s="13"/>
      <c r="AV120" s="13"/>
      <c r="AW120" s="13"/>
      <c r="AX120" s="13"/>
      <c r="AY120" s="13"/>
      <c r="AZ120" s="13"/>
      <c r="BA120" s="13"/>
      <c r="BB120" s="13"/>
      <c r="BC120" s="13"/>
      <c r="BD120" s="13"/>
      <c r="BH120" s="14"/>
      <c r="BI120" s="13"/>
      <c r="BJ120" s="13"/>
      <c r="BK120" s="13"/>
      <c r="BL120" s="13"/>
      <c r="BM120" s="13"/>
      <c r="BN120" s="13"/>
      <c r="BO120" s="13"/>
      <c r="BP120" s="13"/>
      <c r="BQ120" s="13"/>
      <c r="BR120" s="13"/>
    </row>
    <row r="121" spans="2:70" ht="15" customHeight="1" x14ac:dyDescent="0.45">
      <c r="G121" s="12"/>
      <c r="U121" s="12"/>
      <c r="AI121" s="12"/>
      <c r="AW121" s="12"/>
      <c r="BK121" s="12"/>
    </row>
  </sheetData>
  <mergeCells count="495">
    <mergeCell ref="T108:T109"/>
    <mergeCell ref="U108:U109"/>
    <mergeCell ref="B92:B106"/>
    <mergeCell ref="K108:K109"/>
    <mergeCell ref="L108:L109"/>
    <mergeCell ref="M108:M109"/>
    <mergeCell ref="N108:N109"/>
    <mergeCell ref="P108:P109"/>
    <mergeCell ref="Q108:Q109"/>
    <mergeCell ref="R108:R109"/>
    <mergeCell ref="S108:S109"/>
    <mergeCell ref="Q97:Q101"/>
    <mergeCell ref="BG77:BG81"/>
    <mergeCell ref="BG82:BG86"/>
    <mergeCell ref="AE87:AE91"/>
    <mergeCell ref="AS87:AS91"/>
    <mergeCell ref="BG87:BG91"/>
    <mergeCell ref="C92:C96"/>
    <mergeCell ref="P92:P106"/>
    <mergeCell ref="Q92:Q96"/>
    <mergeCell ref="AD92:AD106"/>
    <mergeCell ref="AE92:AE96"/>
    <mergeCell ref="AR92:AR106"/>
    <mergeCell ref="AS92:AS96"/>
    <mergeCell ref="BF92:BF106"/>
    <mergeCell ref="AR77:AR91"/>
    <mergeCell ref="AS77:AS81"/>
    <mergeCell ref="BF77:BF91"/>
    <mergeCell ref="C82:C86"/>
    <mergeCell ref="Q82:Q86"/>
    <mergeCell ref="AE82:AE86"/>
    <mergeCell ref="AS82:AS86"/>
    <mergeCell ref="C87:C91"/>
    <mergeCell ref="Q87:Q91"/>
    <mergeCell ref="BG92:BG96"/>
    <mergeCell ref="C97:C101"/>
    <mergeCell ref="AH62:AH63"/>
    <mergeCell ref="AI62:AI63"/>
    <mergeCell ref="AJ62:AJ63"/>
    <mergeCell ref="AK62:AK63"/>
    <mergeCell ref="B77:B91"/>
    <mergeCell ref="C77:C81"/>
    <mergeCell ref="P77:P91"/>
    <mergeCell ref="Q77:Q81"/>
    <mergeCell ref="AD77:AD91"/>
    <mergeCell ref="AE77:AE81"/>
    <mergeCell ref="B62:B63"/>
    <mergeCell ref="I62:I63"/>
    <mergeCell ref="J62:J63"/>
    <mergeCell ref="K62:K63"/>
    <mergeCell ref="L62:L63"/>
    <mergeCell ref="M62:M63"/>
    <mergeCell ref="N62:N63"/>
    <mergeCell ref="P62:P63"/>
    <mergeCell ref="Q62:Q63"/>
    <mergeCell ref="AE56:AE60"/>
    <mergeCell ref="AS56:AS60"/>
    <mergeCell ref="BG56:BG60"/>
    <mergeCell ref="C62:C63"/>
    <mergeCell ref="D62:D63"/>
    <mergeCell ref="E62:E63"/>
    <mergeCell ref="F62:F63"/>
    <mergeCell ref="G62:G63"/>
    <mergeCell ref="H62:H63"/>
    <mergeCell ref="R62:R63"/>
    <mergeCell ref="S62:S63"/>
    <mergeCell ref="T62:T63"/>
    <mergeCell ref="U62:U63"/>
    <mergeCell ref="V62:V63"/>
    <mergeCell ref="W62:W63"/>
    <mergeCell ref="X62:X63"/>
    <mergeCell ref="Y62:Y63"/>
    <mergeCell ref="Z62:Z63"/>
    <mergeCell ref="AA62:AA63"/>
    <mergeCell ref="AB62:AB63"/>
    <mergeCell ref="AD62:AD63"/>
    <mergeCell ref="AE62:AE63"/>
    <mergeCell ref="AF62:AF63"/>
    <mergeCell ref="AG62:AG63"/>
    <mergeCell ref="BG40:BG44"/>
    <mergeCell ref="B46:B47"/>
    <mergeCell ref="C46:C47"/>
    <mergeCell ref="D46:D47"/>
    <mergeCell ref="E46:E47"/>
    <mergeCell ref="F46:F47"/>
    <mergeCell ref="G46:G47"/>
    <mergeCell ref="H46:H47"/>
    <mergeCell ref="I46:I47"/>
    <mergeCell ref="J46:J47"/>
    <mergeCell ref="K46:K47"/>
    <mergeCell ref="L46:L47"/>
    <mergeCell ref="M46:M47"/>
    <mergeCell ref="N46:N47"/>
    <mergeCell ref="P46:P47"/>
    <mergeCell ref="Q46:Q47"/>
    <mergeCell ref="R46:R47"/>
    <mergeCell ref="S46:S47"/>
    <mergeCell ref="T46:T47"/>
    <mergeCell ref="U46:U47"/>
    <mergeCell ref="V46:V47"/>
    <mergeCell ref="W46:W47"/>
    <mergeCell ref="X46:X47"/>
    <mergeCell ref="Y46:Y47"/>
    <mergeCell ref="BG24:BG28"/>
    <mergeCell ref="B30:B31"/>
    <mergeCell ref="C30:C31"/>
    <mergeCell ref="D30:D31"/>
    <mergeCell ref="E30:E31"/>
    <mergeCell ref="F30:F31"/>
    <mergeCell ref="G30:G31"/>
    <mergeCell ref="H30:H31"/>
    <mergeCell ref="I30:I31"/>
    <mergeCell ref="J30:J31"/>
    <mergeCell ref="K30:K31"/>
    <mergeCell ref="L30:L31"/>
    <mergeCell ref="M30:M31"/>
    <mergeCell ref="N30:N31"/>
    <mergeCell ref="P30:P31"/>
    <mergeCell ref="Q30:Q31"/>
    <mergeCell ref="B24:B28"/>
    <mergeCell ref="C24:C28"/>
    <mergeCell ref="P24:P28"/>
    <mergeCell ref="Q24:Q28"/>
    <mergeCell ref="AD24:AD28"/>
    <mergeCell ref="AE24:AE28"/>
    <mergeCell ref="AR24:AR28"/>
    <mergeCell ref="AS24:AS28"/>
    <mergeCell ref="AP12:AP13"/>
    <mergeCell ref="BF24:BF28"/>
    <mergeCell ref="AI12:AI13"/>
    <mergeCell ref="AJ12:AJ13"/>
    <mergeCell ref="P14:P15"/>
    <mergeCell ref="BK2:BM3"/>
    <mergeCell ref="BO2:BR2"/>
    <mergeCell ref="B14:B15"/>
    <mergeCell ref="C14:C15"/>
    <mergeCell ref="AT2:AU3"/>
    <mergeCell ref="AW2:AY3"/>
    <mergeCell ref="BA2:BD2"/>
    <mergeCell ref="BH2:BI3"/>
    <mergeCell ref="U2:W3"/>
    <mergeCell ref="Y2:AB2"/>
    <mergeCell ref="Q14:Q15"/>
    <mergeCell ref="AD14:AD15"/>
    <mergeCell ref="AE14:AE15"/>
    <mergeCell ref="AR14:AR15"/>
    <mergeCell ref="AS14:AS15"/>
    <mergeCell ref="BF14:BF15"/>
    <mergeCell ref="BG14:BG15"/>
    <mergeCell ref="Y12:Y13"/>
    <mergeCell ref="Z12:Z13"/>
    <mergeCell ref="D2:E3"/>
    <mergeCell ref="G2:I3"/>
    <mergeCell ref="K2:N2"/>
    <mergeCell ref="R2:S3"/>
    <mergeCell ref="B2:C10"/>
    <mergeCell ref="P2:Q10"/>
    <mergeCell ref="AD2:AE10"/>
    <mergeCell ref="AR2:AS10"/>
    <mergeCell ref="BF2:BG10"/>
    <mergeCell ref="AF2:AG3"/>
    <mergeCell ref="AI2:AK3"/>
    <mergeCell ref="AM2:AP2"/>
    <mergeCell ref="B12:B13"/>
    <mergeCell ref="C12:C13"/>
    <mergeCell ref="D12:D13"/>
    <mergeCell ref="E12:E13"/>
    <mergeCell ref="F12:F13"/>
    <mergeCell ref="G12:G13"/>
    <mergeCell ref="H12:H13"/>
    <mergeCell ref="I12:I13"/>
    <mergeCell ref="J12:J13"/>
    <mergeCell ref="K12:K13"/>
    <mergeCell ref="L12:L13"/>
    <mergeCell ref="M12:M13"/>
    <mergeCell ref="N12:N13"/>
    <mergeCell ref="P12:P13"/>
    <mergeCell ref="Q12:Q13"/>
    <mergeCell ref="R12:R13"/>
    <mergeCell ref="S12:S13"/>
    <mergeCell ref="T12:T13"/>
    <mergeCell ref="U12:U13"/>
    <mergeCell ref="V12:V13"/>
    <mergeCell ref="W12:W13"/>
    <mergeCell ref="X12:X13"/>
    <mergeCell ref="AK12:AK13"/>
    <mergeCell ref="AL12:AL13"/>
    <mergeCell ref="AM12:AM13"/>
    <mergeCell ref="AN12:AN13"/>
    <mergeCell ref="AO12:AO13"/>
    <mergeCell ref="AB12:AB13"/>
    <mergeCell ref="AD12:AD13"/>
    <mergeCell ref="AE12:AE13"/>
    <mergeCell ref="AF12:AF13"/>
    <mergeCell ref="AG12:AG13"/>
    <mergeCell ref="AH12:AH13"/>
    <mergeCell ref="AA12:AA13"/>
    <mergeCell ref="AR12:AR13"/>
    <mergeCell ref="AS12:AS13"/>
    <mergeCell ref="AT12:AT13"/>
    <mergeCell ref="AU12:AU13"/>
    <mergeCell ref="AV12:AV13"/>
    <mergeCell ref="AW12:AW13"/>
    <mergeCell ref="AX12:AX13"/>
    <mergeCell ref="AY12:AY13"/>
    <mergeCell ref="AZ12:AZ13"/>
    <mergeCell ref="BA12:BA13"/>
    <mergeCell ref="BB12:BB13"/>
    <mergeCell ref="BC12:BC13"/>
    <mergeCell ref="BN12:BN13"/>
    <mergeCell ref="BO12:BO13"/>
    <mergeCell ref="BP12:BP13"/>
    <mergeCell ref="BQ12:BQ13"/>
    <mergeCell ref="BR12:BR13"/>
    <mergeCell ref="B16:B23"/>
    <mergeCell ref="C16:C23"/>
    <mergeCell ref="P16:P23"/>
    <mergeCell ref="Q16:Q23"/>
    <mergeCell ref="AD16:AD23"/>
    <mergeCell ref="AE16:AE23"/>
    <mergeCell ref="AR16:AR23"/>
    <mergeCell ref="AS16:AS23"/>
    <mergeCell ref="BF16:BF23"/>
    <mergeCell ref="BG16:BG23"/>
    <mergeCell ref="BD12:BD13"/>
    <mergeCell ref="BF12:BF13"/>
    <mergeCell ref="BG12:BG13"/>
    <mergeCell ref="BH12:BH13"/>
    <mergeCell ref="BI12:BI13"/>
    <mergeCell ref="BJ12:BJ13"/>
    <mergeCell ref="BK12:BK13"/>
    <mergeCell ref="BL12:BL13"/>
    <mergeCell ref="BM12:BM13"/>
    <mergeCell ref="R30:R31"/>
    <mergeCell ref="S30:S31"/>
    <mergeCell ref="T30:T31"/>
    <mergeCell ref="U30:U31"/>
    <mergeCell ref="V30:V31"/>
    <mergeCell ref="W30:W31"/>
    <mergeCell ref="X30:X31"/>
    <mergeCell ref="Y30:Y31"/>
    <mergeCell ref="Z30:Z31"/>
    <mergeCell ref="AA30:AA31"/>
    <mergeCell ref="AB30:AB31"/>
    <mergeCell ref="AD30:AD31"/>
    <mergeCell ref="AE30:AE31"/>
    <mergeCell ref="AF30:AF31"/>
    <mergeCell ref="AG30:AG31"/>
    <mergeCell ref="AH30:AH31"/>
    <mergeCell ref="AI30:AI31"/>
    <mergeCell ref="AJ30:AJ31"/>
    <mergeCell ref="AK30:AK31"/>
    <mergeCell ref="AL30:AL31"/>
    <mergeCell ref="AM30:AM31"/>
    <mergeCell ref="AN30:AN31"/>
    <mergeCell ref="AO30:AO31"/>
    <mergeCell ref="AP30:AP31"/>
    <mergeCell ref="AR30:AR31"/>
    <mergeCell ref="AS30:AS31"/>
    <mergeCell ref="AT30:AT31"/>
    <mergeCell ref="AU30:AU31"/>
    <mergeCell ref="AV30:AV31"/>
    <mergeCell ref="AW30:AW31"/>
    <mergeCell ref="BK30:BK31"/>
    <mergeCell ref="BL30:BL31"/>
    <mergeCell ref="BM30:BM31"/>
    <mergeCell ref="BN30:BN31"/>
    <mergeCell ref="BO30:BO31"/>
    <mergeCell ref="BP30:BP31"/>
    <mergeCell ref="AX30:AX31"/>
    <mergeCell ref="AY30:AY31"/>
    <mergeCell ref="AZ30:AZ31"/>
    <mergeCell ref="BA30:BA31"/>
    <mergeCell ref="BB30:BB31"/>
    <mergeCell ref="BC30:BC31"/>
    <mergeCell ref="BD30:BD31"/>
    <mergeCell ref="BF30:BF31"/>
    <mergeCell ref="BG30:BG31"/>
    <mergeCell ref="BQ30:BQ31"/>
    <mergeCell ref="BR30:BR31"/>
    <mergeCell ref="B32:B44"/>
    <mergeCell ref="C32:C36"/>
    <mergeCell ref="P32:P44"/>
    <mergeCell ref="Q32:Q36"/>
    <mergeCell ref="AD32:AD44"/>
    <mergeCell ref="AE32:AE36"/>
    <mergeCell ref="AR32:AR44"/>
    <mergeCell ref="AS32:AS36"/>
    <mergeCell ref="BF32:BF44"/>
    <mergeCell ref="BG32:BG36"/>
    <mergeCell ref="C37:C39"/>
    <mergeCell ref="Q37:Q39"/>
    <mergeCell ref="AE37:AE39"/>
    <mergeCell ref="AS37:AS39"/>
    <mergeCell ref="BG37:BG39"/>
    <mergeCell ref="C40:C44"/>
    <mergeCell ref="Q40:Q44"/>
    <mergeCell ref="AE40:AE44"/>
    <mergeCell ref="AS40:AS44"/>
    <mergeCell ref="BH30:BH31"/>
    <mergeCell ref="BI30:BI31"/>
    <mergeCell ref="BJ30:BJ31"/>
    <mergeCell ref="Z46:Z47"/>
    <mergeCell ref="AA46:AA47"/>
    <mergeCell ref="AB46:AB47"/>
    <mergeCell ref="AD46:AD47"/>
    <mergeCell ref="AE46:AE47"/>
    <mergeCell ref="AF46:AF47"/>
    <mergeCell ref="AG46:AG47"/>
    <mergeCell ref="AH46:AH47"/>
    <mergeCell ref="AI46:AI47"/>
    <mergeCell ref="AJ46:AJ47"/>
    <mergeCell ref="AK46:AK47"/>
    <mergeCell ref="AL46:AL47"/>
    <mergeCell ref="AM46:AM47"/>
    <mergeCell ref="AN46:AN47"/>
    <mergeCell ref="AO46:AO47"/>
    <mergeCell ref="AP46:AP47"/>
    <mergeCell ref="AR46:AR47"/>
    <mergeCell ref="AS46:AS47"/>
    <mergeCell ref="BD46:BD47"/>
    <mergeCell ref="BF46:BF47"/>
    <mergeCell ref="BG46:BG47"/>
    <mergeCell ref="BH46:BH47"/>
    <mergeCell ref="BI46:BI47"/>
    <mergeCell ref="BJ46:BJ47"/>
    <mergeCell ref="BK46:BK47"/>
    <mergeCell ref="BL46:BL47"/>
    <mergeCell ref="AT46:AT47"/>
    <mergeCell ref="AU46:AU47"/>
    <mergeCell ref="AV46:AV47"/>
    <mergeCell ref="AW46:AW47"/>
    <mergeCell ref="AX46:AX47"/>
    <mergeCell ref="AY46:AY47"/>
    <mergeCell ref="AZ46:AZ47"/>
    <mergeCell ref="BA46:BA47"/>
    <mergeCell ref="BB46:BB47"/>
    <mergeCell ref="BM46:BM47"/>
    <mergeCell ref="BN46:BN47"/>
    <mergeCell ref="BO46:BO47"/>
    <mergeCell ref="BP46:BP47"/>
    <mergeCell ref="BQ46:BQ47"/>
    <mergeCell ref="BR46:BR47"/>
    <mergeCell ref="B48:B60"/>
    <mergeCell ref="C48:C52"/>
    <mergeCell ref="P48:P60"/>
    <mergeCell ref="Q48:Q52"/>
    <mergeCell ref="AD48:AD60"/>
    <mergeCell ref="AE48:AE52"/>
    <mergeCell ref="AR48:AR60"/>
    <mergeCell ref="AS48:AS52"/>
    <mergeCell ref="BF48:BF60"/>
    <mergeCell ref="BG48:BG52"/>
    <mergeCell ref="C53:C55"/>
    <mergeCell ref="Q53:Q55"/>
    <mergeCell ref="AE53:AE55"/>
    <mergeCell ref="AS53:AS55"/>
    <mergeCell ref="BG53:BG55"/>
    <mergeCell ref="C56:C60"/>
    <mergeCell ref="Q56:Q60"/>
    <mergeCell ref="BC46:BC47"/>
    <mergeCell ref="AL62:AL63"/>
    <mergeCell ref="AM62:AM63"/>
    <mergeCell ref="AN62:AN63"/>
    <mergeCell ref="AO62:AO63"/>
    <mergeCell ref="AP62:AP63"/>
    <mergeCell ref="AR62:AR63"/>
    <mergeCell ref="AS62:AS63"/>
    <mergeCell ref="AT62:AT63"/>
    <mergeCell ref="AU62:AU63"/>
    <mergeCell ref="AV62:AV63"/>
    <mergeCell ref="AW62:AW63"/>
    <mergeCell ref="AX62:AX63"/>
    <mergeCell ref="AY62:AY63"/>
    <mergeCell ref="AZ62:AZ63"/>
    <mergeCell ref="BA62:BA63"/>
    <mergeCell ref="BB62:BB63"/>
    <mergeCell ref="BC62:BC63"/>
    <mergeCell ref="BD62:BD63"/>
    <mergeCell ref="BF62:BF63"/>
    <mergeCell ref="BG62:BG63"/>
    <mergeCell ref="BH62:BH63"/>
    <mergeCell ref="BI62:BI63"/>
    <mergeCell ref="BJ62:BJ63"/>
    <mergeCell ref="BK62:BK63"/>
    <mergeCell ref="BL62:BL63"/>
    <mergeCell ref="BM62:BM63"/>
    <mergeCell ref="BN62:BN63"/>
    <mergeCell ref="BO62:BO63"/>
    <mergeCell ref="BP62:BP63"/>
    <mergeCell ref="BQ62:BQ63"/>
    <mergeCell ref="BR62:BR63"/>
    <mergeCell ref="B64:B76"/>
    <mergeCell ref="C64:C68"/>
    <mergeCell ref="P64:P76"/>
    <mergeCell ref="Q64:Q68"/>
    <mergeCell ref="AD64:AD76"/>
    <mergeCell ref="AE64:AE68"/>
    <mergeCell ref="AR64:AR76"/>
    <mergeCell ref="AS64:AS68"/>
    <mergeCell ref="BF64:BF76"/>
    <mergeCell ref="BG64:BG68"/>
    <mergeCell ref="C69:C71"/>
    <mergeCell ref="Q69:Q71"/>
    <mergeCell ref="AE69:AE71"/>
    <mergeCell ref="AS69:AS71"/>
    <mergeCell ref="BG69:BG71"/>
    <mergeCell ref="C72:C76"/>
    <mergeCell ref="Q72:Q76"/>
    <mergeCell ref="AE72:AE76"/>
    <mergeCell ref="AS72:AS76"/>
    <mergeCell ref="BG72:BG76"/>
    <mergeCell ref="AE97:AE101"/>
    <mergeCell ref="AS97:AS101"/>
    <mergeCell ref="BG97:BG101"/>
    <mergeCell ref="C102:C106"/>
    <mergeCell ref="Q102:Q106"/>
    <mergeCell ref="AE102:AE106"/>
    <mergeCell ref="AS102:AS106"/>
    <mergeCell ref="BG102:BG106"/>
    <mergeCell ref="B108:B109"/>
    <mergeCell ref="C108:C109"/>
    <mergeCell ref="D108:D109"/>
    <mergeCell ref="E108:E109"/>
    <mergeCell ref="F108:F109"/>
    <mergeCell ref="G108:G109"/>
    <mergeCell ref="H108:H109"/>
    <mergeCell ref="I108:I109"/>
    <mergeCell ref="J108:J109"/>
    <mergeCell ref="V108:V109"/>
    <mergeCell ref="W108:W109"/>
    <mergeCell ref="X108:X109"/>
    <mergeCell ref="Y108:Y109"/>
    <mergeCell ref="Z108:Z109"/>
    <mergeCell ref="AA108:AA109"/>
    <mergeCell ref="AB108:AB109"/>
    <mergeCell ref="AD108:AD109"/>
    <mergeCell ref="AE108:AE109"/>
    <mergeCell ref="AF108:AF109"/>
    <mergeCell ref="AG108:AG109"/>
    <mergeCell ref="AH108:AH109"/>
    <mergeCell ref="AI108:AI109"/>
    <mergeCell ref="AJ108:AJ109"/>
    <mergeCell ref="AK108:AK109"/>
    <mergeCell ref="AL108:AL109"/>
    <mergeCell ref="AM108:AM109"/>
    <mergeCell ref="AN108:AN109"/>
    <mergeCell ref="AO108:AO109"/>
    <mergeCell ref="AP108:AP109"/>
    <mergeCell ref="AR108:AR109"/>
    <mergeCell ref="AS108:AS109"/>
    <mergeCell ref="AT108:AT109"/>
    <mergeCell ref="AU108:AU109"/>
    <mergeCell ref="AV108:AV109"/>
    <mergeCell ref="AW108:AW109"/>
    <mergeCell ref="AX108:AX109"/>
    <mergeCell ref="BL108:BL109"/>
    <mergeCell ref="BM108:BM109"/>
    <mergeCell ref="BN108:BN109"/>
    <mergeCell ref="BO108:BO109"/>
    <mergeCell ref="BP108:BP109"/>
    <mergeCell ref="BQ108:BQ109"/>
    <mergeCell ref="AY108:AY109"/>
    <mergeCell ref="AZ108:AZ109"/>
    <mergeCell ref="BA108:BA109"/>
    <mergeCell ref="BB108:BB109"/>
    <mergeCell ref="BC108:BC109"/>
    <mergeCell ref="BD108:BD109"/>
    <mergeCell ref="BF108:BF109"/>
    <mergeCell ref="BG108:BG109"/>
    <mergeCell ref="BH108:BH109"/>
    <mergeCell ref="BR108:BR109"/>
    <mergeCell ref="B110:B118"/>
    <mergeCell ref="C110:C112"/>
    <mergeCell ref="P110:P118"/>
    <mergeCell ref="Q110:Q112"/>
    <mergeCell ref="AD110:AD118"/>
    <mergeCell ref="AE110:AE112"/>
    <mergeCell ref="AR110:AR118"/>
    <mergeCell ref="AS110:AS112"/>
    <mergeCell ref="BF110:BF118"/>
    <mergeCell ref="BG110:BG112"/>
    <mergeCell ref="C113:C115"/>
    <mergeCell ref="Q113:Q115"/>
    <mergeCell ref="AE113:AE115"/>
    <mergeCell ref="AS113:AS115"/>
    <mergeCell ref="BG113:BG115"/>
    <mergeCell ref="C116:C118"/>
    <mergeCell ref="Q116:Q118"/>
    <mergeCell ref="AE116:AE118"/>
    <mergeCell ref="AS116:AS118"/>
    <mergeCell ref="BG116:BG118"/>
    <mergeCell ref="BI108:BI109"/>
    <mergeCell ref="BJ108:BJ109"/>
    <mergeCell ref="BK108:BK109"/>
  </mergeCell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10DDD6-CD6D-4FB8-90CA-1D9A68B7F682}">
  <dimension ref="A1:BS121"/>
  <sheetViews>
    <sheetView zoomScaleNormal="100" workbookViewId="0">
      <selection activeCell="E8" sqref="E8"/>
    </sheetView>
  </sheetViews>
  <sheetFormatPr defaultRowHeight="15" customHeight="1" x14ac:dyDescent="0.45"/>
  <cols>
    <col min="1" max="1" width="1.73046875" style="4" customWidth="1"/>
    <col min="2" max="2" width="38.19921875" style="2" bestFit="1" customWidth="1"/>
    <col min="3" max="3" width="14.46484375" style="2" bestFit="1" customWidth="1"/>
    <col min="4" max="4" width="22.46484375" style="2" bestFit="1" customWidth="1"/>
    <col min="5" max="14" width="13.6640625" style="2" customWidth="1"/>
    <col min="15" max="15" width="1.73046875" style="4" customWidth="1"/>
    <col min="16" max="16" width="38.19921875" style="2" bestFit="1" customWidth="1"/>
    <col min="17" max="17" width="14.46484375" style="2" bestFit="1" customWidth="1"/>
    <col min="18" max="18" width="22.46484375" style="2" bestFit="1" customWidth="1"/>
    <col min="19" max="28" width="13.6640625" style="2" customWidth="1"/>
    <col min="29" max="29" width="1.73046875" style="4" customWidth="1"/>
    <col min="30" max="30" width="38.19921875" style="2" bestFit="1" customWidth="1"/>
    <col min="31" max="31" width="14.46484375" style="2" bestFit="1" customWidth="1"/>
    <col min="32" max="32" width="22.46484375" style="2" bestFit="1" customWidth="1"/>
    <col min="33" max="42" width="13.6640625" style="2" customWidth="1"/>
    <col min="43" max="43" width="1.73046875" style="4" customWidth="1"/>
    <col min="44" max="44" width="38.19921875" style="2" bestFit="1" customWidth="1"/>
    <col min="45" max="45" width="14.46484375" style="2" bestFit="1" customWidth="1"/>
    <col min="46" max="46" width="22.46484375" style="2" bestFit="1" customWidth="1"/>
    <col min="47" max="56" width="13.6640625" style="2" customWidth="1"/>
    <col min="57" max="57" width="1.73046875" style="4" customWidth="1"/>
    <col min="58" max="58" width="38.19921875" style="2" bestFit="1" customWidth="1"/>
    <col min="59" max="59" width="14.46484375" style="2" bestFit="1" customWidth="1"/>
    <col min="60" max="60" width="22.46484375" style="2" bestFit="1" customWidth="1"/>
    <col min="61" max="70" width="13.6640625" style="2" customWidth="1"/>
    <col min="71" max="71" width="1.73046875" style="4" customWidth="1"/>
    <col min="72" max="16384" width="9.06640625" style="2"/>
  </cols>
  <sheetData>
    <row r="1" spans="1:71" ht="15" customHeight="1" x14ac:dyDescent="0.45">
      <c r="A1" s="8"/>
      <c r="B1" s="8"/>
      <c r="C1" s="8"/>
      <c r="D1" s="8"/>
      <c r="E1" s="8"/>
      <c r="F1" s="8"/>
      <c r="G1" s="8"/>
      <c r="H1" s="8"/>
      <c r="I1" s="8"/>
      <c r="J1" s="8"/>
      <c r="K1" s="63"/>
      <c r="L1" s="63"/>
      <c r="M1" s="63"/>
      <c r="N1" s="63"/>
      <c r="O1" s="8"/>
      <c r="P1" s="8"/>
      <c r="Q1" s="8"/>
      <c r="R1" s="8"/>
      <c r="S1" s="8"/>
      <c r="T1" s="8"/>
      <c r="U1" s="8"/>
      <c r="V1" s="8"/>
      <c r="W1" s="8"/>
      <c r="X1" s="8"/>
      <c r="Y1" s="63"/>
      <c r="Z1" s="63"/>
      <c r="AA1" s="63"/>
      <c r="AB1" s="63"/>
      <c r="AC1" s="8"/>
      <c r="AD1" s="8"/>
      <c r="AE1" s="8"/>
      <c r="AF1" s="8"/>
      <c r="AG1" s="8"/>
      <c r="AH1" s="8"/>
      <c r="AI1" s="8"/>
      <c r="AJ1" s="8"/>
      <c r="AK1" s="8"/>
      <c r="AL1" s="8"/>
      <c r="AM1" s="63"/>
      <c r="AN1" s="63"/>
      <c r="AO1" s="63"/>
      <c r="AP1" s="63"/>
      <c r="AQ1" s="8"/>
      <c r="AR1" s="8"/>
      <c r="AS1" s="8"/>
      <c r="AT1" s="8"/>
      <c r="AU1" s="8"/>
      <c r="AV1" s="8"/>
      <c r="AW1" s="8"/>
      <c r="AX1" s="8"/>
      <c r="AY1" s="8"/>
      <c r="AZ1" s="8"/>
      <c r="BA1" s="63"/>
      <c r="BB1" s="63"/>
      <c r="BC1" s="63"/>
      <c r="BD1" s="63"/>
      <c r="BE1" s="8"/>
      <c r="BF1" s="8"/>
      <c r="BG1" s="8"/>
      <c r="BH1" s="8"/>
      <c r="BI1" s="8"/>
      <c r="BJ1" s="8"/>
      <c r="BK1" s="8"/>
      <c r="BL1" s="8"/>
      <c r="BM1" s="8"/>
      <c r="BN1" s="8"/>
      <c r="BO1" s="63"/>
      <c r="BP1" s="63"/>
      <c r="BQ1" s="63"/>
      <c r="BR1" s="63"/>
    </row>
    <row r="2" spans="1:71" ht="14.25" x14ac:dyDescent="0.45">
      <c r="A2" s="8"/>
      <c r="B2" s="157" t="s">
        <v>140</v>
      </c>
      <c r="C2" s="158"/>
      <c r="D2" s="165" t="s">
        <v>152</v>
      </c>
      <c r="E2" s="166"/>
      <c r="F2" s="8"/>
      <c r="G2" s="168" t="s">
        <v>145</v>
      </c>
      <c r="H2" s="165"/>
      <c r="I2" s="165"/>
      <c r="J2" s="4"/>
      <c r="K2" s="171" t="s">
        <v>144</v>
      </c>
      <c r="L2" s="171"/>
      <c r="M2" s="171"/>
      <c r="N2" s="171"/>
      <c r="O2" s="8"/>
      <c r="P2" s="157" t="s">
        <v>140</v>
      </c>
      <c r="Q2" s="158"/>
      <c r="R2" s="165" t="s">
        <v>152</v>
      </c>
      <c r="S2" s="166"/>
      <c r="T2" s="8"/>
      <c r="U2" s="168" t="s">
        <v>145</v>
      </c>
      <c r="V2" s="165"/>
      <c r="W2" s="165"/>
      <c r="X2" s="4"/>
      <c r="Y2" s="171" t="s">
        <v>144</v>
      </c>
      <c r="Z2" s="171"/>
      <c r="AA2" s="171"/>
      <c r="AB2" s="171"/>
      <c r="AC2" s="8"/>
      <c r="AD2" s="157" t="s">
        <v>140</v>
      </c>
      <c r="AE2" s="158"/>
      <c r="AF2" s="165" t="s">
        <v>152</v>
      </c>
      <c r="AG2" s="166"/>
      <c r="AH2" s="8"/>
      <c r="AI2" s="168" t="s">
        <v>145</v>
      </c>
      <c r="AJ2" s="165"/>
      <c r="AK2" s="165"/>
      <c r="AL2" s="4"/>
      <c r="AM2" s="171" t="s">
        <v>144</v>
      </c>
      <c r="AN2" s="171"/>
      <c r="AO2" s="171"/>
      <c r="AP2" s="171"/>
      <c r="AQ2" s="8"/>
      <c r="AR2" s="157" t="s">
        <v>140</v>
      </c>
      <c r="AS2" s="158"/>
      <c r="AT2" s="165" t="s">
        <v>152</v>
      </c>
      <c r="AU2" s="166"/>
      <c r="AV2" s="8"/>
      <c r="AW2" s="168" t="s">
        <v>145</v>
      </c>
      <c r="AX2" s="165"/>
      <c r="AY2" s="165"/>
      <c r="AZ2" s="4"/>
      <c r="BA2" s="171" t="s">
        <v>144</v>
      </c>
      <c r="BB2" s="171"/>
      <c r="BC2" s="171"/>
      <c r="BD2" s="171"/>
      <c r="BE2" s="8"/>
      <c r="BF2" s="157" t="s">
        <v>140</v>
      </c>
      <c r="BG2" s="158"/>
      <c r="BH2" s="165" t="s">
        <v>152</v>
      </c>
      <c r="BI2" s="166"/>
      <c r="BJ2" s="8"/>
      <c r="BK2" s="168" t="s">
        <v>145</v>
      </c>
      <c r="BL2" s="165"/>
      <c r="BM2" s="165"/>
      <c r="BN2" s="4"/>
      <c r="BO2" s="171" t="s">
        <v>144</v>
      </c>
      <c r="BP2" s="171"/>
      <c r="BQ2" s="171"/>
      <c r="BR2" s="171"/>
    </row>
    <row r="3" spans="1:71" ht="14.25" x14ac:dyDescent="0.45">
      <c r="A3" s="8"/>
      <c r="B3" s="159"/>
      <c r="C3" s="160"/>
      <c r="D3" s="162"/>
      <c r="E3" s="167"/>
      <c r="F3" s="8"/>
      <c r="G3" s="169"/>
      <c r="H3" s="170"/>
      <c r="I3" s="170"/>
      <c r="J3" s="4"/>
      <c r="K3" s="64" t="s">
        <v>53</v>
      </c>
      <c r="L3" s="64" t="s">
        <v>51</v>
      </c>
      <c r="M3" s="64" t="s">
        <v>32</v>
      </c>
      <c r="N3" s="64" t="s">
        <v>33</v>
      </c>
      <c r="O3" s="8"/>
      <c r="P3" s="159"/>
      <c r="Q3" s="160"/>
      <c r="R3" s="162"/>
      <c r="S3" s="167"/>
      <c r="T3" s="8"/>
      <c r="U3" s="169"/>
      <c r="V3" s="170"/>
      <c r="W3" s="170"/>
      <c r="X3" s="4"/>
      <c r="Y3" s="64" t="s">
        <v>53</v>
      </c>
      <c r="Z3" s="64" t="s">
        <v>51</v>
      </c>
      <c r="AA3" s="64" t="s">
        <v>32</v>
      </c>
      <c r="AB3" s="64" t="s">
        <v>33</v>
      </c>
      <c r="AC3" s="8"/>
      <c r="AD3" s="159"/>
      <c r="AE3" s="160"/>
      <c r="AF3" s="162"/>
      <c r="AG3" s="167"/>
      <c r="AH3" s="8"/>
      <c r="AI3" s="169"/>
      <c r="AJ3" s="170"/>
      <c r="AK3" s="170"/>
      <c r="AL3" s="4"/>
      <c r="AM3" s="64" t="s">
        <v>53</v>
      </c>
      <c r="AN3" s="64" t="s">
        <v>51</v>
      </c>
      <c r="AO3" s="64" t="s">
        <v>32</v>
      </c>
      <c r="AP3" s="64" t="s">
        <v>33</v>
      </c>
      <c r="AQ3" s="8"/>
      <c r="AR3" s="159"/>
      <c r="AS3" s="160"/>
      <c r="AT3" s="162"/>
      <c r="AU3" s="167"/>
      <c r="AV3" s="8"/>
      <c r="AW3" s="169"/>
      <c r="AX3" s="170"/>
      <c r="AY3" s="170"/>
      <c r="AZ3" s="4"/>
      <c r="BA3" s="64" t="s">
        <v>53</v>
      </c>
      <c r="BB3" s="64" t="s">
        <v>51</v>
      </c>
      <c r="BC3" s="64" t="s">
        <v>32</v>
      </c>
      <c r="BD3" s="64" t="s">
        <v>33</v>
      </c>
      <c r="BE3" s="8"/>
      <c r="BF3" s="159"/>
      <c r="BG3" s="160"/>
      <c r="BH3" s="162"/>
      <c r="BI3" s="167"/>
      <c r="BJ3" s="8"/>
      <c r="BK3" s="169"/>
      <c r="BL3" s="170"/>
      <c r="BM3" s="170"/>
      <c r="BN3" s="4"/>
      <c r="BO3" s="64" t="s">
        <v>53</v>
      </c>
      <c r="BP3" s="64" t="s">
        <v>51</v>
      </c>
      <c r="BQ3" s="64" t="s">
        <v>32</v>
      </c>
      <c r="BR3" s="64" t="s">
        <v>33</v>
      </c>
      <c r="BS3" s="9"/>
    </row>
    <row r="4" spans="1:71" ht="14.25" x14ac:dyDescent="0.45">
      <c r="A4" s="9"/>
      <c r="B4" s="159"/>
      <c r="C4" s="160"/>
      <c r="D4" s="32" t="s">
        <v>2</v>
      </c>
      <c r="E4" s="33">
        <v>100000</v>
      </c>
      <c r="F4" s="9"/>
      <c r="G4" s="76" t="s">
        <v>34</v>
      </c>
      <c r="H4" s="75" t="s">
        <v>39</v>
      </c>
      <c r="I4" s="41">
        <f>I41</f>
        <v>0.32836799999999994</v>
      </c>
      <c r="J4" s="9"/>
      <c r="K4" s="68">
        <f>C110</f>
        <v>20000</v>
      </c>
      <c r="L4" s="69" t="s">
        <v>40</v>
      </c>
      <c r="M4" s="42">
        <f>I111</f>
        <v>284.9229487713452</v>
      </c>
      <c r="N4" s="65">
        <f t="shared" ref="N4:N9" si="0">M4*$I$14</f>
        <v>153238399.99999997</v>
      </c>
      <c r="O4" s="9"/>
      <c r="P4" s="159"/>
      <c r="Q4" s="160"/>
      <c r="R4" s="32" t="s">
        <v>2</v>
      </c>
      <c r="S4" s="33">
        <f>E4</f>
        <v>100000</v>
      </c>
      <c r="T4" s="9"/>
      <c r="U4" s="76" t="s">
        <v>34</v>
      </c>
      <c r="V4" s="75" t="s">
        <v>39</v>
      </c>
      <c r="W4" s="41">
        <f>W41</f>
        <v>0.27363999999999999</v>
      </c>
      <c r="X4" s="9"/>
      <c r="Y4" s="68">
        <f>Q110</f>
        <v>20000</v>
      </c>
      <c r="Z4" s="69" t="s">
        <v>40</v>
      </c>
      <c r="AA4" s="42">
        <f>W111</f>
        <v>284.9229487713452</v>
      </c>
      <c r="AB4" s="65">
        <f t="shared" ref="AB4:AB9" si="1">AA4*$I$14</f>
        <v>153238399.99999997</v>
      </c>
      <c r="AC4" s="9"/>
      <c r="AD4" s="159"/>
      <c r="AE4" s="160"/>
      <c r="AF4" s="32" t="s">
        <v>2</v>
      </c>
      <c r="AG4" s="33">
        <f>S4</f>
        <v>100000</v>
      </c>
      <c r="AH4" s="9"/>
      <c r="AI4" s="76" t="s">
        <v>34</v>
      </c>
      <c r="AJ4" s="75" t="s">
        <v>39</v>
      </c>
      <c r="AK4" s="41">
        <f>AK41</f>
        <v>0.218912</v>
      </c>
      <c r="AL4" s="9"/>
      <c r="AM4" s="68">
        <f>AE110</f>
        <v>20000</v>
      </c>
      <c r="AN4" s="69" t="s">
        <v>40</v>
      </c>
      <c r="AO4" s="42">
        <f>AK111</f>
        <v>284.9229487713452</v>
      </c>
      <c r="AP4" s="65">
        <f t="shared" ref="AP4:AP9" si="2">AO4*$I$14</f>
        <v>153238399.99999997</v>
      </c>
      <c r="AQ4" s="9"/>
      <c r="AR4" s="159"/>
      <c r="AS4" s="160"/>
      <c r="AT4" s="32" t="s">
        <v>2</v>
      </c>
      <c r="AU4" s="33">
        <f>AG4</f>
        <v>100000</v>
      </c>
      <c r="AV4" s="9"/>
      <c r="AW4" s="76" t="s">
        <v>34</v>
      </c>
      <c r="AX4" s="75" t="s">
        <v>39</v>
      </c>
      <c r="AY4" s="41">
        <f>AY41</f>
        <v>0.16418400000000002</v>
      </c>
      <c r="AZ4" s="9"/>
      <c r="BA4" s="68">
        <f>AS110</f>
        <v>20000</v>
      </c>
      <c r="BB4" s="69" t="s">
        <v>40</v>
      </c>
      <c r="BC4" s="42">
        <f>AY111</f>
        <v>284.9229487713452</v>
      </c>
      <c r="BD4" s="65">
        <f t="shared" ref="BD4:BD9" si="3">BC4*$I$14</f>
        <v>153238399.99999997</v>
      </c>
      <c r="BE4" s="9"/>
      <c r="BF4" s="159"/>
      <c r="BG4" s="160"/>
      <c r="BH4" s="32" t="s">
        <v>2</v>
      </c>
      <c r="BI4" s="33">
        <f>AU4</f>
        <v>100000</v>
      </c>
      <c r="BJ4" s="9"/>
      <c r="BK4" s="76" t="s">
        <v>34</v>
      </c>
      <c r="BL4" s="75" t="s">
        <v>39</v>
      </c>
      <c r="BM4" s="41">
        <f>BM41</f>
        <v>0.10945600000000003</v>
      </c>
      <c r="BN4" s="9"/>
      <c r="BO4" s="68">
        <f>BG110</f>
        <v>20000</v>
      </c>
      <c r="BP4" s="69" t="s">
        <v>40</v>
      </c>
      <c r="BQ4" s="42">
        <f>BM111</f>
        <v>284.9229487713452</v>
      </c>
      <c r="BR4" s="65">
        <f t="shared" ref="BR4:BR9" si="4">BQ4*$I$14</f>
        <v>153238399.99999997</v>
      </c>
      <c r="BS4" s="9"/>
    </row>
    <row r="5" spans="1:71" ht="14.25" x14ac:dyDescent="0.45">
      <c r="A5" s="37"/>
      <c r="B5" s="159"/>
      <c r="C5" s="160"/>
      <c r="D5" s="18" t="s">
        <v>59</v>
      </c>
      <c r="E5" s="34">
        <v>0.01</v>
      </c>
      <c r="F5" s="37"/>
      <c r="G5" s="45" t="s">
        <v>37</v>
      </c>
      <c r="H5" s="66" t="s">
        <v>39</v>
      </c>
      <c r="I5" s="81">
        <f>I65</f>
        <v>0.24421967037543882</v>
      </c>
      <c r="J5" s="37"/>
      <c r="K5" s="68">
        <f>C110</f>
        <v>20000</v>
      </c>
      <c r="L5" s="67" t="s">
        <v>41</v>
      </c>
      <c r="M5" s="42">
        <f>I112</f>
        <v>1424.6147438567264</v>
      </c>
      <c r="N5" s="65">
        <f t="shared" si="0"/>
        <v>766192000</v>
      </c>
      <c r="O5" s="37"/>
      <c r="P5" s="159"/>
      <c r="Q5" s="160"/>
      <c r="R5" s="18" t="s">
        <v>59</v>
      </c>
      <c r="S5" s="34">
        <f>E5</f>
        <v>0.01</v>
      </c>
      <c r="T5" s="37"/>
      <c r="U5" s="45" t="s">
        <v>37</v>
      </c>
      <c r="V5" s="66" t="s">
        <v>39</v>
      </c>
      <c r="W5" s="81">
        <f>W65</f>
        <v>0.24421967037543882</v>
      </c>
      <c r="X5" s="37"/>
      <c r="Y5" s="68">
        <f>Q110</f>
        <v>20000</v>
      </c>
      <c r="Z5" s="67" t="s">
        <v>41</v>
      </c>
      <c r="AA5" s="42">
        <f>W112</f>
        <v>1424.6147438567264</v>
      </c>
      <c r="AB5" s="65">
        <f t="shared" si="1"/>
        <v>766192000</v>
      </c>
      <c r="AC5" s="37"/>
      <c r="AD5" s="159"/>
      <c r="AE5" s="160"/>
      <c r="AF5" s="18" t="s">
        <v>59</v>
      </c>
      <c r="AG5" s="34">
        <f>S5</f>
        <v>0.01</v>
      </c>
      <c r="AH5" s="37"/>
      <c r="AI5" s="45" t="s">
        <v>37</v>
      </c>
      <c r="AJ5" s="66" t="s">
        <v>39</v>
      </c>
      <c r="AK5" s="81">
        <f>AK65</f>
        <v>0.24421967037543882</v>
      </c>
      <c r="AL5" s="37"/>
      <c r="AM5" s="68">
        <f>AE110</f>
        <v>20000</v>
      </c>
      <c r="AN5" s="67" t="s">
        <v>41</v>
      </c>
      <c r="AO5" s="42">
        <f>AK112</f>
        <v>1424.6147438567264</v>
      </c>
      <c r="AP5" s="65">
        <f t="shared" si="2"/>
        <v>766192000</v>
      </c>
      <c r="AQ5" s="37"/>
      <c r="AR5" s="159"/>
      <c r="AS5" s="160"/>
      <c r="AT5" s="18" t="s">
        <v>59</v>
      </c>
      <c r="AU5" s="34">
        <f>AG5</f>
        <v>0.01</v>
      </c>
      <c r="AV5" s="37"/>
      <c r="AW5" s="45" t="s">
        <v>37</v>
      </c>
      <c r="AX5" s="66" t="s">
        <v>39</v>
      </c>
      <c r="AY5" s="81">
        <f>AY65</f>
        <v>0.24421967037543882</v>
      </c>
      <c r="AZ5" s="37"/>
      <c r="BA5" s="68">
        <f>AS110</f>
        <v>20000</v>
      </c>
      <c r="BB5" s="67" t="s">
        <v>41</v>
      </c>
      <c r="BC5" s="42">
        <f>AY112</f>
        <v>1424.6147438567264</v>
      </c>
      <c r="BD5" s="65">
        <f t="shared" si="3"/>
        <v>766192000</v>
      </c>
      <c r="BE5" s="37"/>
      <c r="BF5" s="159"/>
      <c r="BG5" s="160"/>
      <c r="BH5" s="18" t="s">
        <v>59</v>
      </c>
      <c r="BI5" s="34">
        <f>AU5</f>
        <v>0.01</v>
      </c>
      <c r="BJ5" s="37"/>
      <c r="BK5" s="45" t="s">
        <v>37</v>
      </c>
      <c r="BL5" s="66" t="s">
        <v>39</v>
      </c>
      <c r="BM5" s="81">
        <f>BM65</f>
        <v>0.24421967037543882</v>
      </c>
      <c r="BN5" s="37"/>
      <c r="BO5" s="68">
        <f>BG110</f>
        <v>20000</v>
      </c>
      <c r="BP5" s="67" t="s">
        <v>41</v>
      </c>
      <c r="BQ5" s="42">
        <f>BM112</f>
        <v>1424.6147438567264</v>
      </c>
      <c r="BR5" s="65">
        <f t="shared" si="4"/>
        <v>766192000</v>
      </c>
      <c r="BS5" s="37"/>
    </row>
    <row r="6" spans="1:71" ht="14.25" x14ac:dyDescent="0.45">
      <c r="A6" s="37"/>
      <c r="B6" s="159"/>
      <c r="C6" s="160"/>
      <c r="D6" s="18" t="s">
        <v>143</v>
      </c>
      <c r="E6" s="35">
        <v>0.4</v>
      </c>
      <c r="F6" s="37"/>
      <c r="G6" s="45" t="s">
        <v>58</v>
      </c>
      <c r="H6" s="66" t="s">
        <v>39</v>
      </c>
      <c r="I6" s="81">
        <f>I78</f>
        <v>1.9070327839590645E-2</v>
      </c>
      <c r="J6" s="37"/>
      <c r="K6" s="68">
        <f>C113</f>
        <v>400000</v>
      </c>
      <c r="L6" s="69" t="s">
        <v>40</v>
      </c>
      <c r="M6" s="42">
        <f>I114</f>
        <v>5698.4589754269055</v>
      </c>
      <c r="N6" s="65">
        <f t="shared" si="0"/>
        <v>3064768000</v>
      </c>
      <c r="O6" s="37"/>
      <c r="P6" s="159"/>
      <c r="Q6" s="160"/>
      <c r="R6" s="18" t="s">
        <v>143</v>
      </c>
      <c r="S6" s="35">
        <f>E6</f>
        <v>0.4</v>
      </c>
      <c r="T6" s="37"/>
      <c r="U6" s="45" t="s">
        <v>58</v>
      </c>
      <c r="V6" s="66" t="s">
        <v>39</v>
      </c>
      <c r="W6" s="81">
        <f>W78</f>
        <v>1.9070327839590645E-2</v>
      </c>
      <c r="X6" s="37"/>
      <c r="Y6" s="68">
        <f>Q113</f>
        <v>400000</v>
      </c>
      <c r="Z6" s="69" t="s">
        <v>40</v>
      </c>
      <c r="AA6" s="42">
        <f>W114</f>
        <v>5698.4589754269055</v>
      </c>
      <c r="AB6" s="65">
        <f t="shared" si="1"/>
        <v>3064768000</v>
      </c>
      <c r="AC6" s="37"/>
      <c r="AD6" s="159"/>
      <c r="AE6" s="160"/>
      <c r="AF6" s="18" t="s">
        <v>143</v>
      </c>
      <c r="AG6" s="35">
        <f>S6</f>
        <v>0.4</v>
      </c>
      <c r="AH6" s="37"/>
      <c r="AI6" s="45" t="s">
        <v>58</v>
      </c>
      <c r="AJ6" s="66" t="s">
        <v>39</v>
      </c>
      <c r="AK6" s="81">
        <f>AK78</f>
        <v>1.9070327839590645E-2</v>
      </c>
      <c r="AL6" s="37"/>
      <c r="AM6" s="68">
        <f>AE113</f>
        <v>400000</v>
      </c>
      <c r="AN6" s="69" t="s">
        <v>40</v>
      </c>
      <c r="AO6" s="42">
        <f>AK114</f>
        <v>5698.4589754269055</v>
      </c>
      <c r="AP6" s="65">
        <f t="shared" si="2"/>
        <v>3064768000</v>
      </c>
      <c r="AQ6" s="37"/>
      <c r="AR6" s="159"/>
      <c r="AS6" s="160"/>
      <c r="AT6" s="18" t="s">
        <v>143</v>
      </c>
      <c r="AU6" s="35">
        <f>AG6</f>
        <v>0.4</v>
      </c>
      <c r="AV6" s="37"/>
      <c r="AW6" s="45" t="s">
        <v>58</v>
      </c>
      <c r="AX6" s="66" t="s">
        <v>39</v>
      </c>
      <c r="AY6" s="81">
        <f>AY78</f>
        <v>1.9070327839590645E-2</v>
      </c>
      <c r="AZ6" s="37"/>
      <c r="BA6" s="68">
        <f>AS113</f>
        <v>400000</v>
      </c>
      <c r="BB6" s="69" t="s">
        <v>40</v>
      </c>
      <c r="BC6" s="42">
        <f>AY114</f>
        <v>5698.4589754269055</v>
      </c>
      <c r="BD6" s="65">
        <f t="shared" si="3"/>
        <v>3064768000</v>
      </c>
      <c r="BE6" s="37"/>
      <c r="BF6" s="159"/>
      <c r="BG6" s="160"/>
      <c r="BH6" s="18" t="s">
        <v>143</v>
      </c>
      <c r="BI6" s="35">
        <f>AU6</f>
        <v>0.4</v>
      </c>
      <c r="BJ6" s="37"/>
      <c r="BK6" s="45" t="s">
        <v>58</v>
      </c>
      <c r="BL6" s="66" t="s">
        <v>39</v>
      </c>
      <c r="BM6" s="81">
        <f>BM78</f>
        <v>1.9070327839590645E-2</v>
      </c>
      <c r="BN6" s="37"/>
      <c r="BO6" s="68">
        <f>BG113</f>
        <v>400000</v>
      </c>
      <c r="BP6" s="69" t="s">
        <v>40</v>
      </c>
      <c r="BQ6" s="42">
        <f>BM114</f>
        <v>5698.4589754269055</v>
      </c>
      <c r="BR6" s="65">
        <f t="shared" si="4"/>
        <v>3064768000</v>
      </c>
      <c r="BS6" s="37"/>
    </row>
    <row r="7" spans="1:71" ht="14.25" x14ac:dyDescent="0.45">
      <c r="A7" s="9"/>
      <c r="B7" s="159"/>
      <c r="C7" s="160"/>
      <c r="D7" s="32" t="s">
        <v>149</v>
      </c>
      <c r="E7" s="36">
        <v>0.15</v>
      </c>
      <c r="F7" s="9"/>
      <c r="G7" s="45" t="s">
        <v>154</v>
      </c>
      <c r="H7" s="66" t="s">
        <v>39</v>
      </c>
      <c r="I7" s="81">
        <f>-I33</f>
        <v>-6.1054917593859705E-2</v>
      </c>
      <c r="J7" s="9"/>
      <c r="K7" s="68">
        <f>C113</f>
        <v>400000</v>
      </c>
      <c r="L7" s="67" t="s">
        <v>41</v>
      </c>
      <c r="M7" s="42">
        <f>I115</f>
        <v>28492.294877134525</v>
      </c>
      <c r="N7" s="65">
        <f t="shared" si="0"/>
        <v>15323839999.999998</v>
      </c>
      <c r="O7" s="9"/>
      <c r="P7" s="159"/>
      <c r="Q7" s="160"/>
      <c r="R7" s="32" t="s">
        <v>149</v>
      </c>
      <c r="S7" s="36">
        <f>E7-0.025</f>
        <v>0.125</v>
      </c>
      <c r="T7" s="9"/>
      <c r="U7" s="45" t="s">
        <v>154</v>
      </c>
      <c r="V7" s="66" t="s">
        <v>39</v>
      </c>
      <c r="W7" s="81">
        <f>-W33</f>
        <v>-5.0879097994883084E-2</v>
      </c>
      <c r="X7" s="9"/>
      <c r="Y7" s="68">
        <f>Q113</f>
        <v>400000</v>
      </c>
      <c r="Z7" s="67" t="s">
        <v>41</v>
      </c>
      <c r="AA7" s="42">
        <f>W115</f>
        <v>28492.294877134525</v>
      </c>
      <c r="AB7" s="65">
        <f t="shared" si="1"/>
        <v>15323839999.999998</v>
      </c>
      <c r="AC7" s="9"/>
      <c r="AD7" s="159"/>
      <c r="AE7" s="160"/>
      <c r="AF7" s="32" t="s">
        <v>149</v>
      </c>
      <c r="AG7" s="36">
        <f>S7-0.025</f>
        <v>0.1</v>
      </c>
      <c r="AH7" s="9"/>
      <c r="AI7" s="45" t="s">
        <v>154</v>
      </c>
      <c r="AJ7" s="66" t="s">
        <v>39</v>
      </c>
      <c r="AK7" s="81">
        <f>-AK33</f>
        <v>-4.070327839590647E-2</v>
      </c>
      <c r="AL7" s="9"/>
      <c r="AM7" s="68">
        <f>AE113</f>
        <v>400000</v>
      </c>
      <c r="AN7" s="67" t="s">
        <v>41</v>
      </c>
      <c r="AO7" s="42">
        <f>AK115</f>
        <v>28492.294877134525</v>
      </c>
      <c r="AP7" s="65">
        <f t="shared" si="2"/>
        <v>15323839999.999998</v>
      </c>
      <c r="AQ7" s="9"/>
      <c r="AR7" s="159"/>
      <c r="AS7" s="160"/>
      <c r="AT7" s="32" t="s">
        <v>149</v>
      </c>
      <c r="AU7" s="36">
        <f>AG7-0.025</f>
        <v>7.5000000000000011E-2</v>
      </c>
      <c r="AV7" s="9"/>
      <c r="AW7" s="45" t="s">
        <v>154</v>
      </c>
      <c r="AX7" s="66" t="s">
        <v>39</v>
      </c>
      <c r="AY7" s="81">
        <f>-AY33</f>
        <v>-3.0527458796929856E-2</v>
      </c>
      <c r="AZ7" s="9"/>
      <c r="BA7" s="68">
        <f>AS113</f>
        <v>400000</v>
      </c>
      <c r="BB7" s="67" t="s">
        <v>41</v>
      </c>
      <c r="BC7" s="42">
        <f>AY115</f>
        <v>28492.294877134525</v>
      </c>
      <c r="BD7" s="65">
        <f t="shared" si="3"/>
        <v>15323839999.999998</v>
      </c>
      <c r="BE7" s="9"/>
      <c r="BF7" s="159"/>
      <c r="BG7" s="160"/>
      <c r="BH7" s="32" t="s">
        <v>149</v>
      </c>
      <c r="BI7" s="36">
        <f>AU7-0.025</f>
        <v>5.000000000000001E-2</v>
      </c>
      <c r="BJ7" s="9"/>
      <c r="BK7" s="45" t="s">
        <v>154</v>
      </c>
      <c r="BL7" s="66" t="s">
        <v>39</v>
      </c>
      <c r="BM7" s="81">
        <f>-BM33</f>
        <v>-2.0351639197953235E-2</v>
      </c>
      <c r="BN7" s="9"/>
      <c r="BO7" s="68">
        <f>BG113</f>
        <v>400000</v>
      </c>
      <c r="BP7" s="67" t="s">
        <v>41</v>
      </c>
      <c r="BQ7" s="42">
        <f>BM115</f>
        <v>28492.294877134525</v>
      </c>
      <c r="BR7" s="65">
        <f t="shared" si="4"/>
        <v>15323839999.999998</v>
      </c>
      <c r="BS7" s="9"/>
    </row>
    <row r="8" spans="1:71" ht="14.25" x14ac:dyDescent="0.45">
      <c r="A8" s="9"/>
      <c r="B8" s="159"/>
      <c r="C8" s="160"/>
      <c r="D8" s="32" t="s">
        <v>150</v>
      </c>
      <c r="E8" s="36">
        <v>0.05</v>
      </c>
      <c r="F8" s="9"/>
      <c r="G8" s="45" t="s">
        <v>153</v>
      </c>
      <c r="H8" s="66" t="s">
        <v>39</v>
      </c>
      <c r="I8" s="81">
        <f>-I49</f>
        <v>-3.5615368596418159E-2</v>
      </c>
      <c r="J8" s="9"/>
      <c r="K8" s="77">
        <f>C116</f>
        <v>1000000</v>
      </c>
      <c r="L8" s="78" t="s">
        <v>40</v>
      </c>
      <c r="M8" s="42">
        <f>I117</f>
        <v>14246.147438567263</v>
      </c>
      <c r="N8" s="65">
        <f t="shared" si="0"/>
        <v>7661919999.999999</v>
      </c>
      <c r="O8" s="9"/>
      <c r="P8" s="159"/>
      <c r="Q8" s="160"/>
      <c r="R8" s="32" t="s">
        <v>150</v>
      </c>
      <c r="S8" s="36">
        <f>E8</f>
        <v>0.05</v>
      </c>
      <c r="T8" s="9"/>
      <c r="U8" s="45" t="s">
        <v>153</v>
      </c>
      <c r="V8" s="66" t="s">
        <v>39</v>
      </c>
      <c r="W8" s="81">
        <f>-W49</f>
        <v>-3.5615368596418159E-2</v>
      </c>
      <c r="X8" s="9"/>
      <c r="Y8" s="77">
        <f>Q116</f>
        <v>1000000</v>
      </c>
      <c r="Z8" s="78" t="s">
        <v>40</v>
      </c>
      <c r="AA8" s="42">
        <f>W117</f>
        <v>14246.147438567263</v>
      </c>
      <c r="AB8" s="65">
        <f t="shared" si="1"/>
        <v>7661919999.999999</v>
      </c>
      <c r="AC8" s="9"/>
      <c r="AD8" s="159"/>
      <c r="AE8" s="160"/>
      <c r="AF8" s="32" t="s">
        <v>150</v>
      </c>
      <c r="AG8" s="36">
        <f>S8</f>
        <v>0.05</v>
      </c>
      <c r="AH8" s="9"/>
      <c r="AI8" s="45" t="s">
        <v>153</v>
      </c>
      <c r="AJ8" s="66" t="s">
        <v>39</v>
      </c>
      <c r="AK8" s="81">
        <f>-AK49</f>
        <v>-3.5615368596418159E-2</v>
      </c>
      <c r="AL8" s="9"/>
      <c r="AM8" s="77">
        <f>AE116</f>
        <v>1000000</v>
      </c>
      <c r="AN8" s="78" t="s">
        <v>40</v>
      </c>
      <c r="AO8" s="42">
        <f>AK117</f>
        <v>14246.147438567263</v>
      </c>
      <c r="AP8" s="65">
        <f t="shared" si="2"/>
        <v>7661919999.999999</v>
      </c>
      <c r="AQ8" s="9"/>
      <c r="AR8" s="159"/>
      <c r="AS8" s="160"/>
      <c r="AT8" s="32" t="s">
        <v>150</v>
      </c>
      <c r="AU8" s="36">
        <f>AG8</f>
        <v>0.05</v>
      </c>
      <c r="AV8" s="9"/>
      <c r="AW8" s="45" t="s">
        <v>153</v>
      </c>
      <c r="AX8" s="66" t="s">
        <v>39</v>
      </c>
      <c r="AY8" s="81">
        <f>-AY49</f>
        <v>-3.5615368596418159E-2</v>
      </c>
      <c r="AZ8" s="9"/>
      <c r="BA8" s="77">
        <f>AS116</f>
        <v>1000000</v>
      </c>
      <c r="BB8" s="78" t="s">
        <v>40</v>
      </c>
      <c r="BC8" s="42">
        <f>AY117</f>
        <v>14246.147438567263</v>
      </c>
      <c r="BD8" s="65">
        <f t="shared" si="3"/>
        <v>7661919999.999999</v>
      </c>
      <c r="BE8" s="9"/>
      <c r="BF8" s="159"/>
      <c r="BG8" s="160"/>
      <c r="BH8" s="32" t="s">
        <v>150</v>
      </c>
      <c r="BI8" s="36">
        <f>AU8</f>
        <v>0.05</v>
      </c>
      <c r="BJ8" s="9"/>
      <c r="BK8" s="45" t="s">
        <v>153</v>
      </c>
      <c r="BL8" s="66" t="s">
        <v>39</v>
      </c>
      <c r="BM8" s="81">
        <f>-BM49</f>
        <v>-3.5615368596418159E-2</v>
      </c>
      <c r="BN8" s="9"/>
      <c r="BO8" s="77">
        <f>BG116</f>
        <v>1000000</v>
      </c>
      <c r="BP8" s="78" t="s">
        <v>40</v>
      </c>
      <c r="BQ8" s="42">
        <f>BM117</f>
        <v>14246.147438567263</v>
      </c>
      <c r="BR8" s="65">
        <f t="shared" si="4"/>
        <v>7661919999.999999</v>
      </c>
      <c r="BS8" s="9"/>
    </row>
    <row r="9" spans="1:71" ht="14.25" x14ac:dyDescent="0.45">
      <c r="A9" s="9"/>
      <c r="B9" s="159"/>
      <c r="C9" s="160"/>
      <c r="D9" s="32" t="s">
        <v>151</v>
      </c>
      <c r="E9" s="36">
        <v>7.4999999999999997E-2</v>
      </c>
      <c r="F9" s="9"/>
      <c r="G9" s="74" t="s">
        <v>38</v>
      </c>
      <c r="H9" s="75" t="s">
        <v>39</v>
      </c>
      <c r="I9" s="41">
        <f>I93</f>
        <v>0.16661971202475159</v>
      </c>
      <c r="J9" s="8"/>
      <c r="K9" s="77">
        <f>C116</f>
        <v>1000000</v>
      </c>
      <c r="L9" s="79" t="s">
        <v>41</v>
      </c>
      <c r="M9" s="42">
        <f>I118</f>
        <v>71230.737192836314</v>
      </c>
      <c r="N9" s="65">
        <f t="shared" si="0"/>
        <v>38309600000</v>
      </c>
      <c r="O9" s="9"/>
      <c r="P9" s="159"/>
      <c r="Q9" s="160"/>
      <c r="R9" s="32" t="s">
        <v>151</v>
      </c>
      <c r="S9" s="36">
        <f>E9</f>
        <v>7.4999999999999997E-2</v>
      </c>
      <c r="T9" s="9"/>
      <c r="U9" s="74" t="s">
        <v>38</v>
      </c>
      <c r="V9" s="75" t="s">
        <v>39</v>
      </c>
      <c r="W9" s="41">
        <f>W93</f>
        <v>0.17679553162372819</v>
      </c>
      <c r="X9" s="8"/>
      <c r="Y9" s="77">
        <f>Q116</f>
        <v>1000000</v>
      </c>
      <c r="Z9" s="79" t="s">
        <v>41</v>
      </c>
      <c r="AA9" s="42">
        <f>W118</f>
        <v>71230.737192836314</v>
      </c>
      <c r="AB9" s="65">
        <f t="shared" si="1"/>
        <v>38309600000</v>
      </c>
      <c r="AC9" s="9"/>
      <c r="AD9" s="159"/>
      <c r="AE9" s="160"/>
      <c r="AF9" s="32" t="s">
        <v>151</v>
      </c>
      <c r="AG9" s="36">
        <f>S9</f>
        <v>7.4999999999999997E-2</v>
      </c>
      <c r="AH9" s="9"/>
      <c r="AI9" s="74" t="s">
        <v>38</v>
      </c>
      <c r="AJ9" s="75" t="s">
        <v>39</v>
      </c>
      <c r="AK9" s="41">
        <f>AK93</f>
        <v>0.18697135122270483</v>
      </c>
      <c r="AL9" s="8"/>
      <c r="AM9" s="77">
        <f>AE116</f>
        <v>1000000</v>
      </c>
      <c r="AN9" s="79" t="s">
        <v>41</v>
      </c>
      <c r="AO9" s="42">
        <f>AK118</f>
        <v>71230.737192836314</v>
      </c>
      <c r="AP9" s="65">
        <f t="shared" si="2"/>
        <v>38309600000</v>
      </c>
      <c r="AQ9" s="9"/>
      <c r="AR9" s="159"/>
      <c r="AS9" s="160"/>
      <c r="AT9" s="32" t="s">
        <v>151</v>
      </c>
      <c r="AU9" s="36">
        <f>AG9</f>
        <v>7.4999999999999997E-2</v>
      </c>
      <c r="AV9" s="9"/>
      <c r="AW9" s="74" t="s">
        <v>38</v>
      </c>
      <c r="AX9" s="75" t="s">
        <v>39</v>
      </c>
      <c r="AY9" s="41">
        <f>AY93</f>
        <v>0.19714717082168146</v>
      </c>
      <c r="AZ9" s="8"/>
      <c r="BA9" s="77">
        <f>AS116</f>
        <v>1000000</v>
      </c>
      <c r="BB9" s="79" t="s">
        <v>41</v>
      </c>
      <c r="BC9" s="42">
        <f>AY118</f>
        <v>71230.737192836314</v>
      </c>
      <c r="BD9" s="65">
        <f t="shared" si="3"/>
        <v>38309600000</v>
      </c>
      <c r="BE9" s="9"/>
      <c r="BF9" s="159"/>
      <c r="BG9" s="160"/>
      <c r="BH9" s="32" t="s">
        <v>151</v>
      </c>
      <c r="BI9" s="36">
        <f>AU9</f>
        <v>7.4999999999999997E-2</v>
      </c>
      <c r="BJ9" s="9"/>
      <c r="BK9" s="74" t="s">
        <v>38</v>
      </c>
      <c r="BL9" s="75" t="s">
        <v>39</v>
      </c>
      <c r="BM9" s="41">
        <f>BM93</f>
        <v>0.20732299042065808</v>
      </c>
      <c r="BN9" s="8"/>
      <c r="BO9" s="77">
        <f>BG116</f>
        <v>1000000</v>
      </c>
      <c r="BP9" s="79" t="s">
        <v>41</v>
      </c>
      <c r="BQ9" s="42">
        <f>BM118</f>
        <v>71230.737192836314</v>
      </c>
      <c r="BR9" s="65">
        <f t="shared" si="4"/>
        <v>38309600000</v>
      </c>
      <c r="BS9" s="9"/>
    </row>
    <row r="10" spans="1:71" ht="14.25" x14ac:dyDescent="0.45">
      <c r="A10" s="9"/>
      <c r="B10" s="159"/>
      <c r="C10" s="160"/>
      <c r="D10" s="32" t="s">
        <v>60</v>
      </c>
      <c r="E10" s="36">
        <v>0.5</v>
      </c>
      <c r="F10" s="3"/>
      <c r="G10" s="10"/>
      <c r="H10" s="10"/>
      <c r="I10" s="3"/>
      <c r="J10" s="8"/>
      <c r="K10" s="10"/>
      <c r="L10" s="10"/>
      <c r="M10" s="3"/>
      <c r="N10" s="8"/>
      <c r="O10" s="9"/>
      <c r="P10" s="159"/>
      <c r="Q10" s="160"/>
      <c r="R10" s="32" t="s">
        <v>60</v>
      </c>
      <c r="S10" s="36">
        <f>E10</f>
        <v>0.5</v>
      </c>
      <c r="T10" s="3"/>
      <c r="U10" s="10"/>
      <c r="V10" s="10"/>
      <c r="W10" s="3"/>
      <c r="X10" s="8"/>
      <c r="Y10" s="10"/>
      <c r="Z10" s="10"/>
      <c r="AA10" s="3"/>
      <c r="AB10" s="8"/>
      <c r="AC10" s="9"/>
      <c r="AD10" s="159"/>
      <c r="AE10" s="160"/>
      <c r="AF10" s="32" t="s">
        <v>60</v>
      </c>
      <c r="AG10" s="36">
        <f>S10</f>
        <v>0.5</v>
      </c>
      <c r="AH10" s="3"/>
      <c r="AI10" s="10"/>
      <c r="AJ10" s="10"/>
      <c r="AK10" s="3"/>
      <c r="AL10" s="8"/>
      <c r="AM10" s="10"/>
      <c r="AN10" s="10"/>
      <c r="AO10" s="3"/>
      <c r="AP10" s="8"/>
      <c r="AQ10" s="9"/>
      <c r="AR10" s="159"/>
      <c r="AS10" s="160"/>
      <c r="AT10" s="32" t="s">
        <v>60</v>
      </c>
      <c r="AU10" s="36">
        <f>AG10</f>
        <v>0.5</v>
      </c>
      <c r="AV10" s="3"/>
      <c r="AW10" s="10"/>
      <c r="AX10" s="10"/>
      <c r="AY10" s="3"/>
      <c r="AZ10" s="8"/>
      <c r="BA10" s="10"/>
      <c r="BB10" s="10"/>
      <c r="BC10" s="3"/>
      <c r="BD10" s="8"/>
      <c r="BE10" s="9"/>
      <c r="BF10" s="159"/>
      <c r="BG10" s="160"/>
      <c r="BH10" s="32" t="s">
        <v>60</v>
      </c>
      <c r="BI10" s="36">
        <f>AU10</f>
        <v>0.5</v>
      </c>
      <c r="BJ10" s="3"/>
      <c r="BK10" s="10"/>
      <c r="BL10" s="10"/>
      <c r="BM10" s="3"/>
      <c r="BN10" s="8"/>
      <c r="BO10" s="10"/>
      <c r="BP10" s="10"/>
      <c r="BQ10" s="3"/>
      <c r="BR10" s="8"/>
      <c r="BS10" s="9"/>
    </row>
    <row r="11" spans="1:71" ht="15" customHeight="1" x14ac:dyDescent="0.45">
      <c r="A11" s="8"/>
      <c r="B11" s="10"/>
      <c r="C11" s="8"/>
      <c r="D11" s="10"/>
      <c r="E11" s="3"/>
      <c r="F11" s="3"/>
      <c r="G11" s="10"/>
      <c r="H11" s="10"/>
      <c r="I11" s="3"/>
      <c r="J11" s="8"/>
      <c r="K11" s="8"/>
      <c r="L11" s="8"/>
      <c r="M11" s="8"/>
      <c r="N11" s="8"/>
      <c r="O11" s="8"/>
      <c r="P11" s="10"/>
      <c r="Q11" s="8"/>
      <c r="R11" s="10"/>
      <c r="S11" s="3"/>
      <c r="T11" s="3"/>
      <c r="U11" s="10"/>
      <c r="V11" s="10"/>
      <c r="W11" s="3"/>
      <c r="X11" s="8"/>
      <c r="Y11" s="8"/>
      <c r="Z11" s="8"/>
      <c r="AA11" s="8"/>
      <c r="AB11" s="8"/>
      <c r="AC11" s="8"/>
      <c r="AD11" s="10"/>
      <c r="AE11" s="8"/>
      <c r="AF11" s="10"/>
      <c r="AG11" s="3"/>
      <c r="AH11" s="3"/>
      <c r="AI11" s="10"/>
      <c r="AJ11" s="10"/>
      <c r="AK11" s="3"/>
      <c r="AL11" s="8"/>
      <c r="AM11" s="8"/>
      <c r="AN11" s="8"/>
      <c r="AO11" s="8"/>
      <c r="AP11" s="8"/>
      <c r="AQ11" s="8"/>
      <c r="AR11" s="10"/>
      <c r="AS11" s="8"/>
      <c r="AT11" s="10"/>
      <c r="AU11" s="3"/>
      <c r="AV11" s="3"/>
      <c r="AW11" s="10"/>
      <c r="AX11" s="10"/>
      <c r="AY11" s="3"/>
      <c r="AZ11" s="8"/>
      <c r="BA11" s="8"/>
      <c r="BB11" s="8"/>
      <c r="BC11" s="8"/>
      <c r="BD11" s="8"/>
      <c r="BE11" s="8"/>
      <c r="BF11" s="10"/>
      <c r="BG11" s="8"/>
      <c r="BH11" s="10"/>
      <c r="BI11" s="3"/>
      <c r="BJ11" s="3"/>
      <c r="BK11" s="10"/>
      <c r="BL11" s="10"/>
      <c r="BM11" s="3"/>
      <c r="BN11" s="8"/>
      <c r="BO11" s="8"/>
      <c r="BP11" s="8"/>
      <c r="BQ11" s="8"/>
      <c r="BR11" s="8"/>
      <c r="BS11" s="8"/>
    </row>
    <row r="12" spans="1:71" ht="14.25" x14ac:dyDescent="0.45">
      <c r="B12" s="161" t="s">
        <v>52</v>
      </c>
      <c r="C12" s="161" t="s">
        <v>50</v>
      </c>
      <c r="D12" s="161" t="s">
        <v>51</v>
      </c>
      <c r="E12" s="163" t="s">
        <v>3</v>
      </c>
      <c r="F12" s="163" t="s">
        <v>4</v>
      </c>
      <c r="G12" s="163" t="s">
        <v>5</v>
      </c>
      <c r="H12" s="163" t="s">
        <v>6</v>
      </c>
      <c r="I12" s="163" t="s">
        <v>7</v>
      </c>
      <c r="J12" s="163" t="s">
        <v>8</v>
      </c>
      <c r="K12" s="163" t="s">
        <v>9</v>
      </c>
      <c r="L12" s="163" t="s">
        <v>10</v>
      </c>
      <c r="M12" s="163" t="s">
        <v>11</v>
      </c>
      <c r="N12" s="163" t="s">
        <v>12</v>
      </c>
      <c r="P12" s="161" t="s">
        <v>52</v>
      </c>
      <c r="Q12" s="161" t="s">
        <v>50</v>
      </c>
      <c r="R12" s="161" t="s">
        <v>51</v>
      </c>
      <c r="S12" s="163" t="s">
        <v>3</v>
      </c>
      <c r="T12" s="163" t="s">
        <v>4</v>
      </c>
      <c r="U12" s="163" t="s">
        <v>5</v>
      </c>
      <c r="V12" s="163" t="s">
        <v>6</v>
      </c>
      <c r="W12" s="163" t="s">
        <v>7</v>
      </c>
      <c r="X12" s="163" t="s">
        <v>8</v>
      </c>
      <c r="Y12" s="163" t="s">
        <v>9</v>
      </c>
      <c r="Z12" s="163" t="s">
        <v>10</v>
      </c>
      <c r="AA12" s="163" t="s">
        <v>11</v>
      </c>
      <c r="AB12" s="163" t="s">
        <v>12</v>
      </c>
      <c r="AD12" s="161" t="s">
        <v>52</v>
      </c>
      <c r="AE12" s="161" t="s">
        <v>50</v>
      </c>
      <c r="AF12" s="161" t="s">
        <v>51</v>
      </c>
      <c r="AG12" s="163" t="s">
        <v>3</v>
      </c>
      <c r="AH12" s="163" t="s">
        <v>4</v>
      </c>
      <c r="AI12" s="163" t="s">
        <v>5</v>
      </c>
      <c r="AJ12" s="163" t="s">
        <v>6</v>
      </c>
      <c r="AK12" s="163" t="s">
        <v>7</v>
      </c>
      <c r="AL12" s="163" t="s">
        <v>8</v>
      </c>
      <c r="AM12" s="163" t="s">
        <v>9</v>
      </c>
      <c r="AN12" s="163" t="s">
        <v>10</v>
      </c>
      <c r="AO12" s="163" t="s">
        <v>11</v>
      </c>
      <c r="AP12" s="163" t="s">
        <v>12</v>
      </c>
      <c r="AR12" s="161" t="s">
        <v>52</v>
      </c>
      <c r="AS12" s="161" t="s">
        <v>50</v>
      </c>
      <c r="AT12" s="161" t="s">
        <v>51</v>
      </c>
      <c r="AU12" s="163" t="s">
        <v>3</v>
      </c>
      <c r="AV12" s="163" t="s">
        <v>4</v>
      </c>
      <c r="AW12" s="163" t="s">
        <v>5</v>
      </c>
      <c r="AX12" s="163" t="s">
        <v>6</v>
      </c>
      <c r="AY12" s="163" t="s">
        <v>7</v>
      </c>
      <c r="AZ12" s="163" t="s">
        <v>8</v>
      </c>
      <c r="BA12" s="163" t="s">
        <v>9</v>
      </c>
      <c r="BB12" s="163" t="s">
        <v>10</v>
      </c>
      <c r="BC12" s="163" t="s">
        <v>11</v>
      </c>
      <c r="BD12" s="163" t="s">
        <v>12</v>
      </c>
      <c r="BF12" s="161" t="s">
        <v>52</v>
      </c>
      <c r="BG12" s="161" t="s">
        <v>50</v>
      </c>
      <c r="BH12" s="161" t="s">
        <v>51</v>
      </c>
      <c r="BI12" s="163" t="s">
        <v>3</v>
      </c>
      <c r="BJ12" s="163" t="s">
        <v>4</v>
      </c>
      <c r="BK12" s="163" t="s">
        <v>5</v>
      </c>
      <c r="BL12" s="163" t="s">
        <v>6</v>
      </c>
      <c r="BM12" s="163" t="s">
        <v>7</v>
      </c>
      <c r="BN12" s="163" t="s">
        <v>8</v>
      </c>
      <c r="BO12" s="163" t="s">
        <v>9</v>
      </c>
      <c r="BP12" s="163" t="s">
        <v>10</v>
      </c>
      <c r="BQ12" s="163" t="s">
        <v>11</v>
      </c>
      <c r="BR12" s="163" t="s">
        <v>12</v>
      </c>
    </row>
    <row r="13" spans="1:71" ht="14.25" x14ac:dyDescent="0.45">
      <c r="B13" s="162"/>
      <c r="C13" s="162"/>
      <c r="D13" s="162"/>
      <c r="E13" s="164"/>
      <c r="F13" s="164"/>
      <c r="G13" s="164"/>
      <c r="H13" s="164"/>
      <c r="I13" s="164"/>
      <c r="J13" s="164"/>
      <c r="K13" s="164"/>
      <c r="L13" s="164"/>
      <c r="M13" s="164"/>
      <c r="N13" s="164"/>
      <c r="P13" s="162"/>
      <c r="Q13" s="162"/>
      <c r="R13" s="162"/>
      <c r="S13" s="164"/>
      <c r="T13" s="164"/>
      <c r="U13" s="164"/>
      <c r="V13" s="164"/>
      <c r="W13" s="164"/>
      <c r="X13" s="164"/>
      <c r="Y13" s="164"/>
      <c r="Z13" s="164"/>
      <c r="AA13" s="164"/>
      <c r="AB13" s="164"/>
      <c r="AD13" s="162"/>
      <c r="AE13" s="162"/>
      <c r="AF13" s="162"/>
      <c r="AG13" s="164"/>
      <c r="AH13" s="164"/>
      <c r="AI13" s="164"/>
      <c r="AJ13" s="164"/>
      <c r="AK13" s="164"/>
      <c r="AL13" s="164"/>
      <c r="AM13" s="164"/>
      <c r="AN13" s="164"/>
      <c r="AO13" s="164"/>
      <c r="AP13" s="164"/>
      <c r="AR13" s="162"/>
      <c r="AS13" s="162"/>
      <c r="AT13" s="162"/>
      <c r="AU13" s="164"/>
      <c r="AV13" s="164"/>
      <c r="AW13" s="164"/>
      <c r="AX13" s="164"/>
      <c r="AY13" s="164"/>
      <c r="AZ13" s="164"/>
      <c r="BA13" s="164"/>
      <c r="BB13" s="164"/>
      <c r="BC13" s="164"/>
      <c r="BD13" s="164"/>
      <c r="BF13" s="162"/>
      <c r="BG13" s="162"/>
      <c r="BH13" s="162"/>
      <c r="BI13" s="164"/>
      <c r="BJ13" s="164"/>
      <c r="BK13" s="164"/>
      <c r="BL13" s="164"/>
      <c r="BM13" s="164"/>
      <c r="BN13" s="164"/>
      <c r="BO13" s="164"/>
      <c r="BP13" s="164"/>
      <c r="BQ13" s="164"/>
      <c r="BR13" s="164"/>
    </row>
    <row r="14" spans="1:71" ht="14.25" x14ac:dyDescent="0.45">
      <c r="B14" s="172" t="s">
        <v>20</v>
      </c>
      <c r="C14" s="172" t="s">
        <v>33</v>
      </c>
      <c r="D14" s="19" t="s">
        <v>48</v>
      </c>
      <c r="E14" s="21">
        <f>($E$4 * $E$6) + $E$4</f>
        <v>140000</v>
      </c>
      <c r="F14" s="21">
        <f t="shared" ref="F14:N14" si="5">(E14 * $E$6) + E14</f>
        <v>196000</v>
      </c>
      <c r="G14" s="21">
        <f>(F14 * $E$6) + F14</f>
        <v>274400</v>
      </c>
      <c r="H14" s="21">
        <f t="shared" si="5"/>
        <v>384160</v>
      </c>
      <c r="I14" s="21">
        <f t="shared" si="5"/>
        <v>537824</v>
      </c>
      <c r="J14" s="21">
        <f>(I14 * $E$6) + I14</f>
        <v>752953.6</v>
      </c>
      <c r="K14" s="21">
        <f t="shared" si="5"/>
        <v>1054135.04</v>
      </c>
      <c r="L14" s="21">
        <f t="shared" si="5"/>
        <v>1475789.0560000001</v>
      </c>
      <c r="M14" s="21">
        <f t="shared" si="5"/>
        <v>2066104.6784000001</v>
      </c>
      <c r="N14" s="21">
        <f t="shared" si="5"/>
        <v>2892546.5497600003</v>
      </c>
      <c r="P14" s="172" t="s">
        <v>20</v>
      </c>
      <c r="Q14" s="172" t="s">
        <v>33</v>
      </c>
      <c r="R14" s="19" t="s">
        <v>48</v>
      </c>
      <c r="S14" s="21">
        <f>($E$4 * $E$6) + $E$4</f>
        <v>140000</v>
      </c>
      <c r="T14" s="21">
        <f t="shared" ref="T14:AB14" si="6">(S14 * $E$6) + S14</f>
        <v>196000</v>
      </c>
      <c r="U14" s="21">
        <f>(T14 * $E$6) + T14</f>
        <v>274400</v>
      </c>
      <c r="V14" s="21">
        <f t="shared" si="6"/>
        <v>384160</v>
      </c>
      <c r="W14" s="21">
        <f t="shared" si="6"/>
        <v>537824</v>
      </c>
      <c r="X14" s="21">
        <f>(W14 * $E$6) + W14</f>
        <v>752953.6</v>
      </c>
      <c r="Y14" s="21">
        <f t="shared" si="6"/>
        <v>1054135.04</v>
      </c>
      <c r="Z14" s="21">
        <f t="shared" si="6"/>
        <v>1475789.0560000001</v>
      </c>
      <c r="AA14" s="21">
        <f t="shared" si="6"/>
        <v>2066104.6784000001</v>
      </c>
      <c r="AB14" s="21">
        <f t="shared" si="6"/>
        <v>2892546.5497600003</v>
      </c>
      <c r="AD14" s="172" t="s">
        <v>20</v>
      </c>
      <c r="AE14" s="172" t="s">
        <v>33</v>
      </c>
      <c r="AF14" s="19" t="s">
        <v>48</v>
      </c>
      <c r="AG14" s="21">
        <f>($E$4 * $E$6) + $E$4</f>
        <v>140000</v>
      </c>
      <c r="AH14" s="21">
        <f t="shared" ref="AH14:AP14" si="7">(AG14 * $E$6) + AG14</f>
        <v>196000</v>
      </c>
      <c r="AI14" s="21">
        <f>(AH14 * $E$6) + AH14</f>
        <v>274400</v>
      </c>
      <c r="AJ14" s="21">
        <f t="shared" si="7"/>
        <v>384160</v>
      </c>
      <c r="AK14" s="21">
        <f t="shared" si="7"/>
        <v>537824</v>
      </c>
      <c r="AL14" s="21">
        <f>(AK14 * $E$6) + AK14</f>
        <v>752953.6</v>
      </c>
      <c r="AM14" s="21">
        <f t="shared" si="7"/>
        <v>1054135.04</v>
      </c>
      <c r="AN14" s="21">
        <f t="shared" si="7"/>
        <v>1475789.0560000001</v>
      </c>
      <c r="AO14" s="21">
        <f t="shared" si="7"/>
        <v>2066104.6784000001</v>
      </c>
      <c r="AP14" s="21">
        <f t="shared" si="7"/>
        <v>2892546.5497600003</v>
      </c>
      <c r="AR14" s="172" t="s">
        <v>20</v>
      </c>
      <c r="AS14" s="172" t="s">
        <v>33</v>
      </c>
      <c r="AT14" s="19" t="s">
        <v>48</v>
      </c>
      <c r="AU14" s="21">
        <f>($E$4 * $E$6) + $E$4</f>
        <v>140000</v>
      </c>
      <c r="AV14" s="21">
        <f t="shared" ref="AV14:BD14" si="8">(AU14 * $E$6) + AU14</f>
        <v>196000</v>
      </c>
      <c r="AW14" s="21">
        <f>(AV14 * $E$6) + AV14</f>
        <v>274400</v>
      </c>
      <c r="AX14" s="21">
        <f t="shared" si="8"/>
        <v>384160</v>
      </c>
      <c r="AY14" s="21">
        <f t="shared" si="8"/>
        <v>537824</v>
      </c>
      <c r="AZ14" s="21">
        <f>(AY14 * $E$6) + AY14</f>
        <v>752953.6</v>
      </c>
      <c r="BA14" s="21">
        <f t="shared" si="8"/>
        <v>1054135.04</v>
      </c>
      <c r="BB14" s="21">
        <f t="shared" si="8"/>
        <v>1475789.0560000001</v>
      </c>
      <c r="BC14" s="21">
        <f t="shared" si="8"/>
        <v>2066104.6784000001</v>
      </c>
      <c r="BD14" s="21">
        <f t="shared" si="8"/>
        <v>2892546.5497600003</v>
      </c>
      <c r="BF14" s="172" t="s">
        <v>20</v>
      </c>
      <c r="BG14" s="172" t="s">
        <v>33</v>
      </c>
      <c r="BH14" s="19" t="s">
        <v>48</v>
      </c>
      <c r="BI14" s="21">
        <f>($E$4 * $E$6) + $E$4</f>
        <v>140000</v>
      </c>
      <c r="BJ14" s="21">
        <f t="shared" ref="BJ14:BR14" si="9">(BI14 * $E$6) + BI14</f>
        <v>196000</v>
      </c>
      <c r="BK14" s="21">
        <f>(BJ14 * $E$6) + BJ14</f>
        <v>274400</v>
      </c>
      <c r="BL14" s="21">
        <f t="shared" si="9"/>
        <v>384160</v>
      </c>
      <c r="BM14" s="21">
        <f t="shared" si="9"/>
        <v>537824</v>
      </c>
      <c r="BN14" s="21">
        <f>(BM14 * $E$6) + BM14</f>
        <v>752953.6</v>
      </c>
      <c r="BO14" s="21">
        <f t="shared" si="9"/>
        <v>1054135.04</v>
      </c>
      <c r="BP14" s="21">
        <f t="shared" si="9"/>
        <v>1475789.0560000001</v>
      </c>
      <c r="BQ14" s="21">
        <f t="shared" si="9"/>
        <v>2066104.6784000001</v>
      </c>
      <c r="BR14" s="21">
        <f t="shared" si="9"/>
        <v>2892546.5497600003</v>
      </c>
    </row>
    <row r="15" spans="1:71" ht="14.25" x14ac:dyDescent="0.45">
      <c r="B15" s="174"/>
      <c r="C15" s="174"/>
      <c r="D15" s="19" t="s">
        <v>49</v>
      </c>
      <c r="E15" s="25">
        <f>E14*21000000</f>
        <v>2940000000000</v>
      </c>
      <c r="F15" s="25">
        <f t="shared" ref="F15:N15" si="10">F14*21000000</f>
        <v>4116000000000</v>
      </c>
      <c r="G15" s="25">
        <f t="shared" si="10"/>
        <v>5762400000000</v>
      </c>
      <c r="H15" s="25">
        <f t="shared" si="10"/>
        <v>8067360000000</v>
      </c>
      <c r="I15" s="25">
        <f t="shared" si="10"/>
        <v>11294304000000</v>
      </c>
      <c r="J15" s="25">
        <f t="shared" si="10"/>
        <v>15812025600000</v>
      </c>
      <c r="K15" s="25">
        <f t="shared" si="10"/>
        <v>22136835840000</v>
      </c>
      <c r="L15" s="25">
        <f t="shared" si="10"/>
        <v>30991570176000.004</v>
      </c>
      <c r="M15" s="25">
        <f t="shared" si="10"/>
        <v>43388198246400</v>
      </c>
      <c r="N15" s="25">
        <f t="shared" si="10"/>
        <v>60743477544960.008</v>
      </c>
      <c r="P15" s="174"/>
      <c r="Q15" s="174"/>
      <c r="R15" s="19" t="s">
        <v>49</v>
      </c>
      <c r="S15" s="25">
        <f>S14*21000000</f>
        <v>2940000000000</v>
      </c>
      <c r="T15" s="25">
        <f t="shared" ref="T15:AB15" si="11">T14*21000000</f>
        <v>4116000000000</v>
      </c>
      <c r="U15" s="25">
        <f t="shared" si="11"/>
        <v>5762400000000</v>
      </c>
      <c r="V15" s="25">
        <f t="shared" si="11"/>
        <v>8067360000000</v>
      </c>
      <c r="W15" s="25">
        <f t="shared" si="11"/>
        <v>11294304000000</v>
      </c>
      <c r="X15" s="25">
        <f t="shared" si="11"/>
        <v>15812025600000</v>
      </c>
      <c r="Y15" s="25">
        <f t="shared" si="11"/>
        <v>22136835840000</v>
      </c>
      <c r="Z15" s="25">
        <f t="shared" si="11"/>
        <v>30991570176000.004</v>
      </c>
      <c r="AA15" s="25">
        <f t="shared" si="11"/>
        <v>43388198246400</v>
      </c>
      <c r="AB15" s="25">
        <f t="shared" si="11"/>
        <v>60743477544960.008</v>
      </c>
      <c r="AD15" s="174"/>
      <c r="AE15" s="174"/>
      <c r="AF15" s="19" t="s">
        <v>49</v>
      </c>
      <c r="AG15" s="25">
        <f>AG14*21000000</f>
        <v>2940000000000</v>
      </c>
      <c r="AH15" s="25">
        <f t="shared" ref="AH15:AP15" si="12">AH14*21000000</f>
        <v>4116000000000</v>
      </c>
      <c r="AI15" s="25">
        <f t="shared" si="12"/>
        <v>5762400000000</v>
      </c>
      <c r="AJ15" s="25">
        <f t="shared" si="12"/>
        <v>8067360000000</v>
      </c>
      <c r="AK15" s="25">
        <f t="shared" si="12"/>
        <v>11294304000000</v>
      </c>
      <c r="AL15" s="25">
        <f t="shared" si="12"/>
        <v>15812025600000</v>
      </c>
      <c r="AM15" s="25">
        <f t="shared" si="12"/>
        <v>22136835840000</v>
      </c>
      <c r="AN15" s="25">
        <f t="shared" si="12"/>
        <v>30991570176000.004</v>
      </c>
      <c r="AO15" s="25">
        <f t="shared" si="12"/>
        <v>43388198246400</v>
      </c>
      <c r="AP15" s="25">
        <f t="shared" si="12"/>
        <v>60743477544960.008</v>
      </c>
      <c r="AR15" s="174"/>
      <c r="AS15" s="174"/>
      <c r="AT15" s="19" t="s">
        <v>49</v>
      </c>
      <c r="AU15" s="25">
        <f>AU14*21000000</f>
        <v>2940000000000</v>
      </c>
      <c r="AV15" s="25">
        <f t="shared" ref="AV15:BD15" si="13">AV14*21000000</f>
        <v>4116000000000</v>
      </c>
      <c r="AW15" s="25">
        <f t="shared" si="13"/>
        <v>5762400000000</v>
      </c>
      <c r="AX15" s="25">
        <f t="shared" si="13"/>
        <v>8067360000000</v>
      </c>
      <c r="AY15" s="25">
        <f t="shared" si="13"/>
        <v>11294304000000</v>
      </c>
      <c r="AZ15" s="25">
        <f t="shared" si="13"/>
        <v>15812025600000</v>
      </c>
      <c r="BA15" s="25">
        <f t="shared" si="13"/>
        <v>22136835840000</v>
      </c>
      <c r="BB15" s="25">
        <f t="shared" si="13"/>
        <v>30991570176000.004</v>
      </c>
      <c r="BC15" s="25">
        <f t="shared" si="13"/>
        <v>43388198246400</v>
      </c>
      <c r="BD15" s="25">
        <f t="shared" si="13"/>
        <v>60743477544960.008</v>
      </c>
      <c r="BF15" s="174"/>
      <c r="BG15" s="174"/>
      <c r="BH15" s="19" t="s">
        <v>49</v>
      </c>
      <c r="BI15" s="25">
        <f>BI14*21000000</f>
        <v>2940000000000</v>
      </c>
      <c r="BJ15" s="25">
        <f t="shared" ref="BJ15:BR15" si="14">BJ14*21000000</f>
        <v>4116000000000</v>
      </c>
      <c r="BK15" s="25">
        <f t="shared" si="14"/>
        <v>5762400000000</v>
      </c>
      <c r="BL15" s="25">
        <f t="shared" si="14"/>
        <v>8067360000000</v>
      </c>
      <c r="BM15" s="25">
        <f t="shared" si="14"/>
        <v>11294304000000</v>
      </c>
      <c r="BN15" s="25">
        <f t="shared" si="14"/>
        <v>15812025600000</v>
      </c>
      <c r="BO15" s="25">
        <f t="shared" si="14"/>
        <v>22136835840000</v>
      </c>
      <c r="BP15" s="25">
        <f t="shared" si="14"/>
        <v>30991570176000.004</v>
      </c>
      <c r="BQ15" s="25">
        <f t="shared" si="14"/>
        <v>43388198246400</v>
      </c>
      <c r="BR15" s="25">
        <f t="shared" si="14"/>
        <v>60743477544960.008</v>
      </c>
    </row>
    <row r="16" spans="1:71" ht="14.25" x14ac:dyDescent="0.45">
      <c r="B16" s="172" t="s">
        <v>16</v>
      </c>
      <c r="C16" s="175" t="s">
        <v>32</v>
      </c>
      <c r="D16" s="19" t="s">
        <v>160</v>
      </c>
      <c r="E16" s="26">
        <f t="shared" ref="E16:N16" si="15">(E14-$E4)/E14</f>
        <v>0.2857142857142857</v>
      </c>
      <c r="F16" s="26">
        <f t="shared" si="15"/>
        <v>0.48979591836734693</v>
      </c>
      <c r="G16" s="26">
        <f t="shared" si="15"/>
        <v>0.63556851311953355</v>
      </c>
      <c r="H16" s="26">
        <f t="shared" si="15"/>
        <v>0.73969179508538108</v>
      </c>
      <c r="I16" s="26">
        <f t="shared" si="15"/>
        <v>0.81406556791812934</v>
      </c>
      <c r="J16" s="26">
        <f t="shared" si="15"/>
        <v>0.86718969137009239</v>
      </c>
      <c r="K16" s="26">
        <f t="shared" si="15"/>
        <v>0.90513549383578029</v>
      </c>
      <c r="L16" s="26">
        <f t="shared" si="15"/>
        <v>0.93223963845412883</v>
      </c>
      <c r="M16" s="26">
        <f t="shared" si="15"/>
        <v>0.95159974175294915</v>
      </c>
      <c r="N16" s="26">
        <f t="shared" si="15"/>
        <v>0.96542838696639222</v>
      </c>
      <c r="P16" s="172" t="s">
        <v>16</v>
      </c>
      <c r="Q16" s="175" t="s">
        <v>32</v>
      </c>
      <c r="R16" s="19" t="s">
        <v>160</v>
      </c>
      <c r="S16" s="26">
        <f t="shared" ref="S16:AB16" si="16">(S14-$E4)/S14</f>
        <v>0.2857142857142857</v>
      </c>
      <c r="T16" s="26">
        <f t="shared" si="16"/>
        <v>0.48979591836734693</v>
      </c>
      <c r="U16" s="26">
        <f t="shared" si="16"/>
        <v>0.63556851311953355</v>
      </c>
      <c r="V16" s="26">
        <f t="shared" si="16"/>
        <v>0.73969179508538108</v>
      </c>
      <c r="W16" s="26">
        <f t="shared" si="16"/>
        <v>0.81406556791812934</v>
      </c>
      <c r="X16" s="26">
        <f t="shared" si="16"/>
        <v>0.86718969137009239</v>
      </c>
      <c r="Y16" s="26">
        <f t="shared" si="16"/>
        <v>0.90513549383578029</v>
      </c>
      <c r="Z16" s="26">
        <f t="shared" si="16"/>
        <v>0.93223963845412883</v>
      </c>
      <c r="AA16" s="26">
        <f t="shared" si="16"/>
        <v>0.95159974175294915</v>
      </c>
      <c r="AB16" s="26">
        <f t="shared" si="16"/>
        <v>0.96542838696639222</v>
      </c>
      <c r="AD16" s="172" t="s">
        <v>16</v>
      </c>
      <c r="AE16" s="175" t="s">
        <v>32</v>
      </c>
      <c r="AF16" s="19" t="s">
        <v>160</v>
      </c>
      <c r="AG16" s="26">
        <f t="shared" ref="AG16:AP16" si="17">(AG14-$E4)/AG14</f>
        <v>0.2857142857142857</v>
      </c>
      <c r="AH16" s="26">
        <f t="shared" si="17"/>
        <v>0.48979591836734693</v>
      </c>
      <c r="AI16" s="26">
        <f t="shared" si="17"/>
        <v>0.63556851311953355</v>
      </c>
      <c r="AJ16" s="26">
        <f t="shared" si="17"/>
        <v>0.73969179508538108</v>
      </c>
      <c r="AK16" s="26">
        <f t="shared" si="17"/>
        <v>0.81406556791812934</v>
      </c>
      <c r="AL16" s="26">
        <f t="shared" si="17"/>
        <v>0.86718969137009239</v>
      </c>
      <c r="AM16" s="26">
        <f t="shared" si="17"/>
        <v>0.90513549383578029</v>
      </c>
      <c r="AN16" s="26">
        <f t="shared" si="17"/>
        <v>0.93223963845412883</v>
      </c>
      <c r="AO16" s="26">
        <f t="shared" si="17"/>
        <v>0.95159974175294915</v>
      </c>
      <c r="AP16" s="26">
        <f t="shared" si="17"/>
        <v>0.96542838696639222</v>
      </c>
      <c r="AR16" s="172" t="s">
        <v>16</v>
      </c>
      <c r="AS16" s="175" t="s">
        <v>32</v>
      </c>
      <c r="AT16" s="19" t="s">
        <v>160</v>
      </c>
      <c r="AU16" s="26">
        <f t="shared" ref="AU16:BD16" si="18">(AU14-$E4)/AU14</f>
        <v>0.2857142857142857</v>
      </c>
      <c r="AV16" s="26">
        <f t="shared" si="18"/>
        <v>0.48979591836734693</v>
      </c>
      <c r="AW16" s="26">
        <f t="shared" si="18"/>
        <v>0.63556851311953355</v>
      </c>
      <c r="AX16" s="26">
        <f t="shared" si="18"/>
        <v>0.73969179508538108</v>
      </c>
      <c r="AY16" s="26">
        <f t="shared" si="18"/>
        <v>0.81406556791812934</v>
      </c>
      <c r="AZ16" s="26">
        <f t="shared" si="18"/>
        <v>0.86718969137009239</v>
      </c>
      <c r="BA16" s="26">
        <f t="shared" si="18"/>
        <v>0.90513549383578029</v>
      </c>
      <c r="BB16" s="26">
        <f t="shared" si="18"/>
        <v>0.93223963845412883</v>
      </c>
      <c r="BC16" s="26">
        <f t="shared" si="18"/>
        <v>0.95159974175294915</v>
      </c>
      <c r="BD16" s="26">
        <f t="shared" si="18"/>
        <v>0.96542838696639222</v>
      </c>
      <c r="BF16" s="172" t="s">
        <v>16</v>
      </c>
      <c r="BG16" s="175" t="s">
        <v>32</v>
      </c>
      <c r="BH16" s="19" t="s">
        <v>160</v>
      </c>
      <c r="BI16" s="26">
        <f t="shared" ref="BI16:BR16" si="19">(BI14-$E4)/BI14</f>
        <v>0.2857142857142857</v>
      </c>
      <c r="BJ16" s="26">
        <f t="shared" si="19"/>
        <v>0.48979591836734693</v>
      </c>
      <c r="BK16" s="26">
        <f t="shared" si="19"/>
        <v>0.63556851311953355</v>
      </c>
      <c r="BL16" s="26">
        <f t="shared" si="19"/>
        <v>0.73969179508538108</v>
      </c>
      <c r="BM16" s="26">
        <f t="shared" si="19"/>
        <v>0.81406556791812934</v>
      </c>
      <c r="BN16" s="26">
        <f t="shared" si="19"/>
        <v>0.86718969137009239</v>
      </c>
      <c r="BO16" s="26">
        <f t="shared" si="19"/>
        <v>0.90513549383578029</v>
      </c>
      <c r="BP16" s="26">
        <f t="shared" si="19"/>
        <v>0.93223963845412883</v>
      </c>
      <c r="BQ16" s="26">
        <f t="shared" si="19"/>
        <v>0.95159974175294915</v>
      </c>
      <c r="BR16" s="26">
        <f t="shared" si="19"/>
        <v>0.96542838696639222</v>
      </c>
    </row>
    <row r="17" spans="1:71" ht="14.25" x14ac:dyDescent="0.45">
      <c r="B17" s="173"/>
      <c r="C17" s="176"/>
      <c r="D17" s="19" t="s">
        <v>159</v>
      </c>
      <c r="E17" s="26">
        <f>1-E16</f>
        <v>0.7142857142857143</v>
      </c>
      <c r="F17" s="26">
        <f t="shared" ref="F17:N17" si="20">1-F16</f>
        <v>0.51020408163265307</v>
      </c>
      <c r="G17" s="26">
        <f t="shared" si="20"/>
        <v>0.36443148688046645</v>
      </c>
      <c r="H17" s="26">
        <f t="shared" si="20"/>
        <v>0.26030820491461892</v>
      </c>
      <c r="I17" s="26">
        <f t="shared" si="20"/>
        <v>0.18593443208187066</v>
      </c>
      <c r="J17" s="26">
        <f t="shared" si="20"/>
        <v>0.13281030862990761</v>
      </c>
      <c r="K17" s="26">
        <f t="shared" si="20"/>
        <v>9.4864506164219708E-2</v>
      </c>
      <c r="L17" s="26">
        <f t="shared" si="20"/>
        <v>6.7760361545871173E-2</v>
      </c>
      <c r="M17" s="26">
        <f t="shared" si="20"/>
        <v>4.8400258247050854E-2</v>
      </c>
      <c r="N17" s="26">
        <f t="shared" si="20"/>
        <v>3.4571613033607784E-2</v>
      </c>
      <c r="P17" s="173"/>
      <c r="Q17" s="176"/>
      <c r="R17" s="19" t="s">
        <v>159</v>
      </c>
      <c r="S17" s="26">
        <f>1-S16</f>
        <v>0.7142857142857143</v>
      </c>
      <c r="T17" s="26">
        <f t="shared" ref="T17:AB17" si="21">1-T16</f>
        <v>0.51020408163265307</v>
      </c>
      <c r="U17" s="26">
        <f t="shared" si="21"/>
        <v>0.36443148688046645</v>
      </c>
      <c r="V17" s="26">
        <f t="shared" si="21"/>
        <v>0.26030820491461892</v>
      </c>
      <c r="W17" s="26">
        <f t="shared" si="21"/>
        <v>0.18593443208187066</v>
      </c>
      <c r="X17" s="26">
        <f t="shared" si="21"/>
        <v>0.13281030862990761</v>
      </c>
      <c r="Y17" s="26">
        <f t="shared" si="21"/>
        <v>9.4864506164219708E-2</v>
      </c>
      <c r="Z17" s="26">
        <f t="shared" si="21"/>
        <v>6.7760361545871173E-2</v>
      </c>
      <c r="AA17" s="26">
        <f t="shared" si="21"/>
        <v>4.8400258247050854E-2</v>
      </c>
      <c r="AB17" s="26">
        <f t="shared" si="21"/>
        <v>3.4571613033607784E-2</v>
      </c>
      <c r="AD17" s="173"/>
      <c r="AE17" s="176"/>
      <c r="AF17" s="19" t="s">
        <v>159</v>
      </c>
      <c r="AG17" s="26">
        <f>1-AG16</f>
        <v>0.7142857142857143</v>
      </c>
      <c r="AH17" s="26">
        <f t="shared" ref="AH17:AP17" si="22">1-AH16</f>
        <v>0.51020408163265307</v>
      </c>
      <c r="AI17" s="26">
        <f t="shared" si="22"/>
        <v>0.36443148688046645</v>
      </c>
      <c r="AJ17" s="26">
        <f t="shared" si="22"/>
        <v>0.26030820491461892</v>
      </c>
      <c r="AK17" s="26">
        <f t="shared" si="22"/>
        <v>0.18593443208187066</v>
      </c>
      <c r="AL17" s="26">
        <f t="shared" si="22"/>
        <v>0.13281030862990761</v>
      </c>
      <c r="AM17" s="26">
        <f t="shared" si="22"/>
        <v>9.4864506164219708E-2</v>
      </c>
      <c r="AN17" s="26">
        <f t="shared" si="22"/>
        <v>6.7760361545871173E-2</v>
      </c>
      <c r="AO17" s="26">
        <f t="shared" si="22"/>
        <v>4.8400258247050854E-2</v>
      </c>
      <c r="AP17" s="26">
        <f t="shared" si="22"/>
        <v>3.4571613033607784E-2</v>
      </c>
      <c r="AR17" s="173"/>
      <c r="AS17" s="176"/>
      <c r="AT17" s="19" t="s">
        <v>159</v>
      </c>
      <c r="AU17" s="26">
        <f>1-AU16</f>
        <v>0.7142857142857143</v>
      </c>
      <c r="AV17" s="26">
        <f t="shared" ref="AV17:BD17" si="23">1-AV16</f>
        <v>0.51020408163265307</v>
      </c>
      <c r="AW17" s="26">
        <f t="shared" si="23"/>
        <v>0.36443148688046645</v>
      </c>
      <c r="AX17" s="26">
        <f t="shared" si="23"/>
        <v>0.26030820491461892</v>
      </c>
      <c r="AY17" s="26">
        <f t="shared" si="23"/>
        <v>0.18593443208187066</v>
      </c>
      <c r="AZ17" s="26">
        <f t="shared" si="23"/>
        <v>0.13281030862990761</v>
      </c>
      <c r="BA17" s="26">
        <f t="shared" si="23"/>
        <v>9.4864506164219708E-2</v>
      </c>
      <c r="BB17" s="26">
        <f t="shared" si="23"/>
        <v>6.7760361545871173E-2</v>
      </c>
      <c r="BC17" s="26">
        <f t="shared" si="23"/>
        <v>4.8400258247050854E-2</v>
      </c>
      <c r="BD17" s="26">
        <f t="shared" si="23"/>
        <v>3.4571613033607784E-2</v>
      </c>
      <c r="BF17" s="173"/>
      <c r="BG17" s="176"/>
      <c r="BH17" s="19" t="s">
        <v>159</v>
      </c>
      <c r="BI17" s="26">
        <f>1-BI16</f>
        <v>0.7142857142857143</v>
      </c>
      <c r="BJ17" s="26">
        <f t="shared" ref="BJ17:BR17" si="24">1-BJ16</f>
        <v>0.51020408163265307</v>
      </c>
      <c r="BK17" s="26">
        <f t="shared" si="24"/>
        <v>0.36443148688046645</v>
      </c>
      <c r="BL17" s="26">
        <f t="shared" si="24"/>
        <v>0.26030820491461892</v>
      </c>
      <c r="BM17" s="26">
        <f t="shared" si="24"/>
        <v>0.18593443208187066</v>
      </c>
      <c r="BN17" s="26">
        <f t="shared" si="24"/>
        <v>0.13281030862990761</v>
      </c>
      <c r="BO17" s="26">
        <f t="shared" si="24"/>
        <v>9.4864506164219708E-2</v>
      </c>
      <c r="BP17" s="26">
        <f t="shared" si="24"/>
        <v>6.7760361545871173E-2</v>
      </c>
      <c r="BQ17" s="26">
        <f t="shared" si="24"/>
        <v>4.8400258247050854E-2</v>
      </c>
      <c r="BR17" s="26">
        <f t="shared" si="24"/>
        <v>3.4571613033607784E-2</v>
      </c>
    </row>
    <row r="18" spans="1:71" ht="14.25" x14ac:dyDescent="0.45">
      <c r="B18" s="173"/>
      <c r="C18" s="176"/>
      <c r="D18" s="19" t="s">
        <v>158</v>
      </c>
      <c r="E18" s="80">
        <f>E16</f>
        <v>0.2857142857142857</v>
      </c>
      <c r="F18" s="80">
        <f t="shared" ref="F18:N18" si="25">F16-E16</f>
        <v>0.20408163265306123</v>
      </c>
      <c r="G18" s="80">
        <f>G16-F16</f>
        <v>0.14577259475218662</v>
      </c>
      <c r="H18" s="80">
        <f t="shared" si="25"/>
        <v>0.10412328196584753</v>
      </c>
      <c r="I18" s="80">
        <f t="shared" si="25"/>
        <v>7.4373772832748264E-2</v>
      </c>
      <c r="J18" s="80">
        <f>J16-I16</f>
        <v>5.3124123451963046E-2</v>
      </c>
      <c r="K18" s="80">
        <f t="shared" si="25"/>
        <v>3.7945802465687906E-2</v>
      </c>
      <c r="L18" s="80">
        <f t="shared" si="25"/>
        <v>2.7104144618348536E-2</v>
      </c>
      <c r="M18" s="80">
        <f t="shared" si="25"/>
        <v>1.9360103298820319E-2</v>
      </c>
      <c r="N18" s="80">
        <f t="shared" si="25"/>
        <v>1.3828645213443069E-2</v>
      </c>
      <c r="P18" s="173"/>
      <c r="Q18" s="176"/>
      <c r="R18" s="19" t="s">
        <v>158</v>
      </c>
      <c r="S18" s="80">
        <f>S16</f>
        <v>0.2857142857142857</v>
      </c>
      <c r="T18" s="80">
        <f t="shared" ref="T18:AB18" si="26">T16-S16</f>
        <v>0.20408163265306123</v>
      </c>
      <c r="U18" s="80">
        <f>U16-T16</f>
        <v>0.14577259475218662</v>
      </c>
      <c r="V18" s="80">
        <f t="shared" si="26"/>
        <v>0.10412328196584753</v>
      </c>
      <c r="W18" s="80">
        <f t="shared" si="26"/>
        <v>7.4373772832748264E-2</v>
      </c>
      <c r="X18" s="80">
        <f>X16-W16</f>
        <v>5.3124123451963046E-2</v>
      </c>
      <c r="Y18" s="80">
        <f t="shared" si="26"/>
        <v>3.7945802465687906E-2</v>
      </c>
      <c r="Z18" s="80">
        <f t="shared" si="26"/>
        <v>2.7104144618348536E-2</v>
      </c>
      <c r="AA18" s="80">
        <f t="shared" si="26"/>
        <v>1.9360103298820319E-2</v>
      </c>
      <c r="AB18" s="80">
        <f t="shared" si="26"/>
        <v>1.3828645213443069E-2</v>
      </c>
      <c r="AD18" s="173"/>
      <c r="AE18" s="176"/>
      <c r="AF18" s="19" t="s">
        <v>158</v>
      </c>
      <c r="AG18" s="80">
        <f>AG16</f>
        <v>0.2857142857142857</v>
      </c>
      <c r="AH18" s="80">
        <f t="shared" ref="AH18:AP18" si="27">AH16-AG16</f>
        <v>0.20408163265306123</v>
      </c>
      <c r="AI18" s="80">
        <f>AI16-AH16</f>
        <v>0.14577259475218662</v>
      </c>
      <c r="AJ18" s="80">
        <f t="shared" si="27"/>
        <v>0.10412328196584753</v>
      </c>
      <c r="AK18" s="80">
        <f t="shared" si="27"/>
        <v>7.4373772832748264E-2</v>
      </c>
      <c r="AL18" s="80">
        <f>AL16-AK16</f>
        <v>5.3124123451963046E-2</v>
      </c>
      <c r="AM18" s="80">
        <f t="shared" si="27"/>
        <v>3.7945802465687906E-2</v>
      </c>
      <c r="AN18" s="80">
        <f t="shared" si="27"/>
        <v>2.7104144618348536E-2</v>
      </c>
      <c r="AO18" s="80">
        <f t="shared" si="27"/>
        <v>1.9360103298820319E-2</v>
      </c>
      <c r="AP18" s="80">
        <f t="shared" si="27"/>
        <v>1.3828645213443069E-2</v>
      </c>
      <c r="AR18" s="173"/>
      <c r="AS18" s="176"/>
      <c r="AT18" s="19" t="s">
        <v>158</v>
      </c>
      <c r="AU18" s="80">
        <f>AU16</f>
        <v>0.2857142857142857</v>
      </c>
      <c r="AV18" s="80">
        <f t="shared" ref="AV18:BD18" si="28">AV16-AU16</f>
        <v>0.20408163265306123</v>
      </c>
      <c r="AW18" s="80">
        <f>AW16-AV16</f>
        <v>0.14577259475218662</v>
      </c>
      <c r="AX18" s="80">
        <f t="shared" si="28"/>
        <v>0.10412328196584753</v>
      </c>
      <c r="AY18" s="80">
        <f t="shared" si="28"/>
        <v>7.4373772832748264E-2</v>
      </c>
      <c r="AZ18" s="80">
        <f>AZ16-AY16</f>
        <v>5.3124123451963046E-2</v>
      </c>
      <c r="BA18" s="80">
        <f t="shared" si="28"/>
        <v>3.7945802465687906E-2</v>
      </c>
      <c r="BB18" s="80">
        <f t="shared" si="28"/>
        <v>2.7104144618348536E-2</v>
      </c>
      <c r="BC18" s="80">
        <f t="shared" si="28"/>
        <v>1.9360103298820319E-2</v>
      </c>
      <c r="BD18" s="80">
        <f t="shared" si="28"/>
        <v>1.3828645213443069E-2</v>
      </c>
      <c r="BF18" s="173"/>
      <c r="BG18" s="176"/>
      <c r="BH18" s="19" t="s">
        <v>158</v>
      </c>
      <c r="BI18" s="80">
        <f>BI16</f>
        <v>0.2857142857142857</v>
      </c>
      <c r="BJ18" s="80">
        <f t="shared" ref="BJ18:BR18" si="29">BJ16-BI16</f>
        <v>0.20408163265306123</v>
      </c>
      <c r="BK18" s="80">
        <f>BK16-BJ16</f>
        <v>0.14577259475218662</v>
      </c>
      <c r="BL18" s="80">
        <f t="shared" si="29"/>
        <v>0.10412328196584753</v>
      </c>
      <c r="BM18" s="80">
        <f t="shared" si="29"/>
        <v>7.4373772832748264E-2</v>
      </c>
      <c r="BN18" s="80">
        <f>BN16-BM16</f>
        <v>5.3124123451963046E-2</v>
      </c>
      <c r="BO18" s="80">
        <f t="shared" si="29"/>
        <v>3.7945802465687906E-2</v>
      </c>
      <c r="BP18" s="80">
        <f t="shared" si="29"/>
        <v>2.7104144618348536E-2</v>
      </c>
      <c r="BQ18" s="80">
        <f t="shared" si="29"/>
        <v>1.9360103298820319E-2</v>
      </c>
      <c r="BR18" s="80">
        <f t="shared" si="29"/>
        <v>1.3828645213443069E-2</v>
      </c>
    </row>
    <row r="19" spans="1:71" ht="14.25" x14ac:dyDescent="0.45">
      <c r="B19" s="173"/>
      <c r="C19" s="176"/>
      <c r="D19" s="19" t="s">
        <v>157</v>
      </c>
      <c r="E19" s="80"/>
      <c r="F19" s="80"/>
      <c r="G19" s="80"/>
      <c r="H19" s="80"/>
      <c r="I19" s="80">
        <f>AVERAGE(E18:I18)</f>
        <v>0.16281311358362588</v>
      </c>
      <c r="J19" s="26"/>
      <c r="K19" s="26"/>
      <c r="L19" s="26"/>
      <c r="M19" s="26"/>
      <c r="N19" s="80">
        <f>AVERAGE(E18:N18)</f>
        <v>9.6542838696639224E-2</v>
      </c>
      <c r="P19" s="173"/>
      <c r="Q19" s="176"/>
      <c r="R19" s="19" t="s">
        <v>157</v>
      </c>
      <c r="S19" s="80"/>
      <c r="T19" s="80"/>
      <c r="U19" s="80"/>
      <c r="V19" s="80"/>
      <c r="W19" s="80">
        <f>AVERAGE(S18:W18)</f>
        <v>0.16281311358362588</v>
      </c>
      <c r="X19" s="26"/>
      <c r="Y19" s="26"/>
      <c r="Z19" s="26"/>
      <c r="AA19" s="26"/>
      <c r="AB19" s="80">
        <f>AVERAGE(S18:AB18)</f>
        <v>9.6542838696639224E-2</v>
      </c>
      <c r="AD19" s="173"/>
      <c r="AE19" s="176"/>
      <c r="AF19" s="19" t="s">
        <v>157</v>
      </c>
      <c r="AG19" s="80"/>
      <c r="AH19" s="80"/>
      <c r="AI19" s="80"/>
      <c r="AJ19" s="80"/>
      <c r="AK19" s="80">
        <f>AVERAGE(AG18:AK18)</f>
        <v>0.16281311358362588</v>
      </c>
      <c r="AL19" s="26"/>
      <c r="AM19" s="26"/>
      <c r="AN19" s="26"/>
      <c r="AO19" s="26"/>
      <c r="AP19" s="80">
        <f>AVERAGE(AG18:AP18)</f>
        <v>9.6542838696639224E-2</v>
      </c>
      <c r="AR19" s="173"/>
      <c r="AS19" s="176"/>
      <c r="AT19" s="19" t="s">
        <v>157</v>
      </c>
      <c r="AU19" s="80"/>
      <c r="AV19" s="80"/>
      <c r="AW19" s="80"/>
      <c r="AX19" s="80"/>
      <c r="AY19" s="80">
        <f>AVERAGE(AU18:AY18)</f>
        <v>0.16281311358362588</v>
      </c>
      <c r="AZ19" s="26"/>
      <c r="BA19" s="26"/>
      <c r="BB19" s="26"/>
      <c r="BC19" s="26"/>
      <c r="BD19" s="80">
        <f>AVERAGE(AU18:BD18)</f>
        <v>9.6542838696639224E-2</v>
      </c>
      <c r="BF19" s="173"/>
      <c r="BG19" s="176"/>
      <c r="BH19" s="19" t="s">
        <v>157</v>
      </c>
      <c r="BI19" s="80"/>
      <c r="BJ19" s="80"/>
      <c r="BK19" s="80"/>
      <c r="BL19" s="80"/>
      <c r="BM19" s="80">
        <f>AVERAGE(BI18:BM18)</f>
        <v>0.16281311358362588</v>
      </c>
      <c r="BN19" s="26"/>
      <c r="BO19" s="26"/>
      <c r="BP19" s="26"/>
      <c r="BQ19" s="26"/>
      <c r="BR19" s="80">
        <f>AVERAGE(BI18:BR18)</f>
        <v>9.6542838696639224E-2</v>
      </c>
    </row>
    <row r="20" spans="1:71" ht="14.25" x14ac:dyDescent="0.45">
      <c r="B20" s="173"/>
      <c r="C20" s="176"/>
      <c r="D20" s="19" t="s">
        <v>155</v>
      </c>
      <c r="E20" s="80">
        <f>$E$10*E18</f>
        <v>0.14285714285714285</v>
      </c>
      <c r="F20" s="80">
        <f t="shared" ref="F20:N20" si="30">$E$10*F18</f>
        <v>0.10204081632653061</v>
      </c>
      <c r="G20" s="80">
        <f t="shared" si="30"/>
        <v>7.2886297376093312E-2</v>
      </c>
      <c r="H20" s="80">
        <f t="shared" si="30"/>
        <v>5.2061640982923763E-2</v>
      </c>
      <c r="I20" s="80">
        <f t="shared" si="30"/>
        <v>3.7186886416374132E-2</v>
      </c>
      <c r="J20" s="80">
        <f t="shared" si="30"/>
        <v>2.6562061725981523E-2</v>
      </c>
      <c r="K20" s="80">
        <f t="shared" si="30"/>
        <v>1.8972901232843953E-2</v>
      </c>
      <c r="L20" s="80">
        <f t="shared" si="30"/>
        <v>1.3552072309174268E-2</v>
      </c>
      <c r="M20" s="80">
        <f t="shared" si="30"/>
        <v>9.6800516494101596E-3</v>
      </c>
      <c r="N20" s="80">
        <f t="shared" si="30"/>
        <v>6.9143226067215346E-3</v>
      </c>
      <c r="P20" s="173"/>
      <c r="Q20" s="176"/>
      <c r="R20" s="19" t="s">
        <v>155</v>
      </c>
      <c r="S20" s="80">
        <f>$E$10*S18</f>
        <v>0.14285714285714285</v>
      </c>
      <c r="T20" s="80">
        <f t="shared" ref="T20:AB20" si="31">$E$10*T18</f>
        <v>0.10204081632653061</v>
      </c>
      <c r="U20" s="80">
        <f t="shared" si="31"/>
        <v>7.2886297376093312E-2</v>
      </c>
      <c r="V20" s="80">
        <f t="shared" si="31"/>
        <v>5.2061640982923763E-2</v>
      </c>
      <c r="W20" s="80">
        <f t="shared" si="31"/>
        <v>3.7186886416374132E-2</v>
      </c>
      <c r="X20" s="80">
        <f t="shared" si="31"/>
        <v>2.6562061725981523E-2</v>
      </c>
      <c r="Y20" s="80">
        <f t="shared" si="31"/>
        <v>1.8972901232843953E-2</v>
      </c>
      <c r="Z20" s="80">
        <f t="shared" si="31"/>
        <v>1.3552072309174268E-2</v>
      </c>
      <c r="AA20" s="80">
        <f t="shared" si="31"/>
        <v>9.6800516494101596E-3</v>
      </c>
      <c r="AB20" s="80">
        <f t="shared" si="31"/>
        <v>6.9143226067215346E-3</v>
      </c>
      <c r="AD20" s="173"/>
      <c r="AE20" s="176"/>
      <c r="AF20" s="19" t="s">
        <v>155</v>
      </c>
      <c r="AG20" s="80">
        <f>$E$10*AG18</f>
        <v>0.14285714285714285</v>
      </c>
      <c r="AH20" s="80">
        <f t="shared" ref="AH20:AP20" si="32">$E$10*AH18</f>
        <v>0.10204081632653061</v>
      </c>
      <c r="AI20" s="80">
        <f t="shared" si="32"/>
        <v>7.2886297376093312E-2</v>
      </c>
      <c r="AJ20" s="80">
        <f t="shared" si="32"/>
        <v>5.2061640982923763E-2</v>
      </c>
      <c r="AK20" s="80">
        <f t="shared" si="32"/>
        <v>3.7186886416374132E-2</v>
      </c>
      <c r="AL20" s="80">
        <f t="shared" si="32"/>
        <v>2.6562061725981523E-2</v>
      </c>
      <c r="AM20" s="80">
        <f t="shared" si="32"/>
        <v>1.8972901232843953E-2</v>
      </c>
      <c r="AN20" s="80">
        <f t="shared" si="32"/>
        <v>1.3552072309174268E-2</v>
      </c>
      <c r="AO20" s="80">
        <f t="shared" si="32"/>
        <v>9.6800516494101596E-3</v>
      </c>
      <c r="AP20" s="80">
        <f t="shared" si="32"/>
        <v>6.9143226067215346E-3</v>
      </c>
      <c r="AR20" s="173"/>
      <c r="AS20" s="176"/>
      <c r="AT20" s="19" t="s">
        <v>155</v>
      </c>
      <c r="AU20" s="80">
        <f>$E$10*AU18</f>
        <v>0.14285714285714285</v>
      </c>
      <c r="AV20" s="80">
        <f t="shared" ref="AV20:BD20" si="33">$E$10*AV18</f>
        <v>0.10204081632653061</v>
      </c>
      <c r="AW20" s="80">
        <f t="shared" si="33"/>
        <v>7.2886297376093312E-2</v>
      </c>
      <c r="AX20" s="80">
        <f t="shared" si="33"/>
        <v>5.2061640982923763E-2</v>
      </c>
      <c r="AY20" s="80">
        <f t="shared" si="33"/>
        <v>3.7186886416374132E-2</v>
      </c>
      <c r="AZ20" s="80">
        <f t="shared" si="33"/>
        <v>2.6562061725981523E-2</v>
      </c>
      <c r="BA20" s="80">
        <f t="shared" si="33"/>
        <v>1.8972901232843953E-2</v>
      </c>
      <c r="BB20" s="80">
        <f t="shared" si="33"/>
        <v>1.3552072309174268E-2</v>
      </c>
      <c r="BC20" s="80">
        <f t="shared" si="33"/>
        <v>9.6800516494101596E-3</v>
      </c>
      <c r="BD20" s="80">
        <f t="shared" si="33"/>
        <v>6.9143226067215346E-3</v>
      </c>
      <c r="BF20" s="173"/>
      <c r="BG20" s="176"/>
      <c r="BH20" s="19" t="s">
        <v>155</v>
      </c>
      <c r="BI20" s="80">
        <f>$E$10*BI18</f>
        <v>0.14285714285714285</v>
      </c>
      <c r="BJ20" s="80">
        <f t="shared" ref="BJ20:BR20" si="34">$E$10*BJ18</f>
        <v>0.10204081632653061</v>
      </c>
      <c r="BK20" s="80">
        <f t="shared" si="34"/>
        <v>7.2886297376093312E-2</v>
      </c>
      <c r="BL20" s="80">
        <f t="shared" si="34"/>
        <v>5.2061640982923763E-2</v>
      </c>
      <c r="BM20" s="80">
        <f t="shared" si="34"/>
        <v>3.7186886416374132E-2</v>
      </c>
      <c r="BN20" s="80">
        <f t="shared" si="34"/>
        <v>2.6562061725981523E-2</v>
      </c>
      <c r="BO20" s="80">
        <f t="shared" si="34"/>
        <v>1.8972901232843953E-2</v>
      </c>
      <c r="BP20" s="80">
        <f t="shared" si="34"/>
        <v>1.3552072309174268E-2</v>
      </c>
      <c r="BQ20" s="80">
        <f t="shared" si="34"/>
        <v>9.6800516494101596E-3</v>
      </c>
      <c r="BR20" s="80">
        <f t="shared" si="34"/>
        <v>6.9143226067215346E-3</v>
      </c>
    </row>
    <row r="21" spans="1:71" ht="14.25" x14ac:dyDescent="0.45">
      <c r="B21" s="173"/>
      <c r="C21" s="176"/>
      <c r="D21" s="19" t="s">
        <v>156</v>
      </c>
      <c r="E21" s="80"/>
      <c r="F21" s="80"/>
      <c r="G21" s="80"/>
      <c r="H21" s="80"/>
      <c r="I21" s="80">
        <f>AVERAGE(E20:I20)</f>
        <v>8.140655679181294E-2</v>
      </c>
      <c r="J21" s="26"/>
      <c r="K21" s="26"/>
      <c r="L21" s="26"/>
      <c r="M21" s="26"/>
      <c r="N21" s="80">
        <f>AVERAGE(E20:N20)</f>
        <v>4.8271419348319612E-2</v>
      </c>
      <c r="P21" s="173"/>
      <c r="Q21" s="176"/>
      <c r="R21" s="19" t="s">
        <v>156</v>
      </c>
      <c r="S21" s="80"/>
      <c r="T21" s="80"/>
      <c r="U21" s="80"/>
      <c r="V21" s="80"/>
      <c r="W21" s="80">
        <f>AVERAGE(S20:W20)</f>
        <v>8.140655679181294E-2</v>
      </c>
      <c r="X21" s="26"/>
      <c r="Y21" s="26"/>
      <c r="Z21" s="26"/>
      <c r="AA21" s="26"/>
      <c r="AB21" s="80">
        <f>AVERAGE(S20:AB20)</f>
        <v>4.8271419348319612E-2</v>
      </c>
      <c r="AD21" s="173"/>
      <c r="AE21" s="176"/>
      <c r="AF21" s="19" t="s">
        <v>156</v>
      </c>
      <c r="AG21" s="80"/>
      <c r="AH21" s="80"/>
      <c r="AI21" s="80"/>
      <c r="AJ21" s="80"/>
      <c r="AK21" s="80">
        <f>AVERAGE(AG20:AK20)</f>
        <v>8.140655679181294E-2</v>
      </c>
      <c r="AL21" s="26"/>
      <c r="AM21" s="26"/>
      <c r="AN21" s="26"/>
      <c r="AO21" s="26"/>
      <c r="AP21" s="80">
        <f>AVERAGE(AG20:AP20)</f>
        <v>4.8271419348319612E-2</v>
      </c>
      <c r="AR21" s="173"/>
      <c r="AS21" s="176"/>
      <c r="AT21" s="19" t="s">
        <v>156</v>
      </c>
      <c r="AU21" s="80"/>
      <c r="AV21" s="80"/>
      <c r="AW21" s="80"/>
      <c r="AX21" s="80"/>
      <c r="AY21" s="80">
        <f>AVERAGE(AU20:AY20)</f>
        <v>8.140655679181294E-2</v>
      </c>
      <c r="AZ21" s="26"/>
      <c r="BA21" s="26"/>
      <c r="BB21" s="26"/>
      <c r="BC21" s="26"/>
      <c r="BD21" s="80">
        <f>AVERAGE(AU20:BD20)</f>
        <v>4.8271419348319612E-2</v>
      </c>
      <c r="BF21" s="173"/>
      <c r="BG21" s="176"/>
      <c r="BH21" s="19" t="s">
        <v>156</v>
      </c>
      <c r="BI21" s="80"/>
      <c r="BJ21" s="80"/>
      <c r="BK21" s="80"/>
      <c r="BL21" s="80"/>
      <c r="BM21" s="80">
        <f>AVERAGE(BI20:BM20)</f>
        <v>8.140655679181294E-2</v>
      </c>
      <c r="BN21" s="26"/>
      <c r="BO21" s="26"/>
      <c r="BP21" s="26"/>
      <c r="BQ21" s="26"/>
      <c r="BR21" s="80">
        <f>AVERAGE(BI20:BR20)</f>
        <v>4.8271419348319612E-2</v>
      </c>
    </row>
    <row r="22" spans="1:71" ht="14.25" x14ac:dyDescent="0.45">
      <c r="B22" s="173"/>
      <c r="C22" s="176"/>
      <c r="D22" s="15" t="s">
        <v>61</v>
      </c>
      <c r="E22" s="17">
        <f>E18+E20</f>
        <v>0.42857142857142855</v>
      </c>
      <c r="F22" s="17">
        <f t="shared" ref="F22:N22" si="35">F18+F20</f>
        <v>0.30612244897959184</v>
      </c>
      <c r="G22" s="17">
        <f t="shared" si="35"/>
        <v>0.21865889212827994</v>
      </c>
      <c r="H22" s="17">
        <f t="shared" si="35"/>
        <v>0.15618492294877129</v>
      </c>
      <c r="I22" s="17">
        <f t="shared" si="35"/>
        <v>0.1115606592491224</v>
      </c>
      <c r="J22" s="17">
        <f t="shared" si="35"/>
        <v>7.9686185177944568E-2</v>
      </c>
      <c r="K22" s="17">
        <f t="shared" si="35"/>
        <v>5.6918703698531858E-2</v>
      </c>
      <c r="L22" s="17">
        <f t="shared" si="35"/>
        <v>4.0656216927522804E-2</v>
      </c>
      <c r="M22" s="17">
        <f t="shared" si="35"/>
        <v>2.9040154948230479E-2</v>
      </c>
      <c r="N22" s="17">
        <f t="shared" si="35"/>
        <v>2.0742967820164604E-2</v>
      </c>
      <c r="P22" s="173"/>
      <c r="Q22" s="176"/>
      <c r="R22" s="15" t="s">
        <v>61</v>
      </c>
      <c r="S22" s="17">
        <f>S18+S20</f>
        <v>0.42857142857142855</v>
      </c>
      <c r="T22" s="17">
        <f t="shared" ref="T22:AB22" si="36">T18+T20</f>
        <v>0.30612244897959184</v>
      </c>
      <c r="U22" s="17">
        <f t="shared" si="36"/>
        <v>0.21865889212827994</v>
      </c>
      <c r="V22" s="17">
        <f t="shared" si="36"/>
        <v>0.15618492294877129</v>
      </c>
      <c r="W22" s="17">
        <f t="shared" si="36"/>
        <v>0.1115606592491224</v>
      </c>
      <c r="X22" s="17">
        <f t="shared" si="36"/>
        <v>7.9686185177944568E-2</v>
      </c>
      <c r="Y22" s="17">
        <f t="shared" si="36"/>
        <v>5.6918703698531858E-2</v>
      </c>
      <c r="Z22" s="17">
        <f t="shared" si="36"/>
        <v>4.0656216927522804E-2</v>
      </c>
      <c r="AA22" s="17">
        <f t="shared" si="36"/>
        <v>2.9040154948230479E-2</v>
      </c>
      <c r="AB22" s="17">
        <f t="shared" si="36"/>
        <v>2.0742967820164604E-2</v>
      </c>
      <c r="AD22" s="173"/>
      <c r="AE22" s="176"/>
      <c r="AF22" s="15" t="s">
        <v>61</v>
      </c>
      <c r="AG22" s="17">
        <f>AG18+AG20</f>
        <v>0.42857142857142855</v>
      </c>
      <c r="AH22" s="17">
        <f t="shared" ref="AH22:AP22" si="37">AH18+AH20</f>
        <v>0.30612244897959184</v>
      </c>
      <c r="AI22" s="17">
        <f t="shared" si="37"/>
        <v>0.21865889212827994</v>
      </c>
      <c r="AJ22" s="17">
        <f t="shared" si="37"/>
        <v>0.15618492294877129</v>
      </c>
      <c r="AK22" s="17">
        <f t="shared" si="37"/>
        <v>0.1115606592491224</v>
      </c>
      <c r="AL22" s="17">
        <f t="shared" si="37"/>
        <v>7.9686185177944568E-2</v>
      </c>
      <c r="AM22" s="17">
        <f t="shared" si="37"/>
        <v>5.6918703698531858E-2</v>
      </c>
      <c r="AN22" s="17">
        <f t="shared" si="37"/>
        <v>4.0656216927522804E-2</v>
      </c>
      <c r="AO22" s="17">
        <f t="shared" si="37"/>
        <v>2.9040154948230479E-2</v>
      </c>
      <c r="AP22" s="17">
        <f t="shared" si="37"/>
        <v>2.0742967820164604E-2</v>
      </c>
      <c r="AR22" s="173"/>
      <c r="AS22" s="176"/>
      <c r="AT22" s="15" t="s">
        <v>61</v>
      </c>
      <c r="AU22" s="17">
        <f>AU18+AU20</f>
        <v>0.42857142857142855</v>
      </c>
      <c r="AV22" s="17">
        <f t="shared" ref="AV22:BD22" si="38">AV18+AV20</f>
        <v>0.30612244897959184</v>
      </c>
      <c r="AW22" s="17">
        <f t="shared" si="38"/>
        <v>0.21865889212827994</v>
      </c>
      <c r="AX22" s="17">
        <f t="shared" si="38"/>
        <v>0.15618492294877129</v>
      </c>
      <c r="AY22" s="17">
        <f t="shared" si="38"/>
        <v>0.1115606592491224</v>
      </c>
      <c r="AZ22" s="17">
        <f t="shared" si="38"/>
        <v>7.9686185177944568E-2</v>
      </c>
      <c r="BA22" s="17">
        <f t="shared" si="38"/>
        <v>5.6918703698531858E-2</v>
      </c>
      <c r="BB22" s="17">
        <f t="shared" si="38"/>
        <v>4.0656216927522804E-2</v>
      </c>
      <c r="BC22" s="17">
        <f t="shared" si="38"/>
        <v>2.9040154948230479E-2</v>
      </c>
      <c r="BD22" s="17">
        <f t="shared" si="38"/>
        <v>2.0742967820164604E-2</v>
      </c>
      <c r="BF22" s="173"/>
      <c r="BG22" s="176"/>
      <c r="BH22" s="15" t="s">
        <v>61</v>
      </c>
      <c r="BI22" s="17">
        <f>BI18+BI20</f>
        <v>0.42857142857142855</v>
      </c>
      <c r="BJ22" s="17">
        <f t="shared" ref="BJ22:BR22" si="39">BJ18+BJ20</f>
        <v>0.30612244897959184</v>
      </c>
      <c r="BK22" s="17">
        <f t="shared" si="39"/>
        <v>0.21865889212827994</v>
      </c>
      <c r="BL22" s="17">
        <f t="shared" si="39"/>
        <v>0.15618492294877129</v>
      </c>
      <c r="BM22" s="17">
        <f t="shared" si="39"/>
        <v>0.1115606592491224</v>
      </c>
      <c r="BN22" s="17">
        <f t="shared" si="39"/>
        <v>7.9686185177944568E-2</v>
      </c>
      <c r="BO22" s="17">
        <f t="shared" si="39"/>
        <v>5.6918703698531858E-2</v>
      </c>
      <c r="BP22" s="17">
        <f t="shared" si="39"/>
        <v>4.0656216927522804E-2</v>
      </c>
      <c r="BQ22" s="17">
        <f t="shared" si="39"/>
        <v>2.9040154948230479E-2</v>
      </c>
      <c r="BR22" s="17">
        <f t="shared" si="39"/>
        <v>2.0742967820164604E-2</v>
      </c>
    </row>
    <row r="23" spans="1:71" ht="14.25" x14ac:dyDescent="0.45">
      <c r="B23" s="174"/>
      <c r="C23" s="177"/>
      <c r="D23" s="15" t="s">
        <v>62</v>
      </c>
      <c r="E23" s="17"/>
      <c r="F23" s="17"/>
      <c r="G23" s="17"/>
      <c r="H23" s="17"/>
      <c r="I23" s="17">
        <f>AVERAGE(E22:I22)</f>
        <v>0.24421967037543882</v>
      </c>
      <c r="J23" s="16"/>
      <c r="K23" s="16"/>
      <c r="L23" s="16"/>
      <c r="M23" s="16"/>
      <c r="N23" s="17">
        <f>AVERAGE(E22:N22)</f>
        <v>0.14481425804495887</v>
      </c>
      <c r="P23" s="174"/>
      <c r="Q23" s="177"/>
      <c r="R23" s="15" t="s">
        <v>62</v>
      </c>
      <c r="S23" s="17"/>
      <c r="T23" s="17"/>
      <c r="U23" s="17"/>
      <c r="V23" s="17"/>
      <c r="W23" s="17">
        <f>AVERAGE(S22:W22)</f>
        <v>0.24421967037543882</v>
      </c>
      <c r="X23" s="16"/>
      <c r="Y23" s="16"/>
      <c r="Z23" s="16"/>
      <c r="AA23" s="16"/>
      <c r="AB23" s="17">
        <f>AVERAGE(S22:AB22)</f>
        <v>0.14481425804495887</v>
      </c>
      <c r="AD23" s="174"/>
      <c r="AE23" s="177"/>
      <c r="AF23" s="15" t="s">
        <v>62</v>
      </c>
      <c r="AG23" s="17"/>
      <c r="AH23" s="17"/>
      <c r="AI23" s="17"/>
      <c r="AJ23" s="17"/>
      <c r="AK23" s="17">
        <f>AVERAGE(AG22:AK22)</f>
        <v>0.24421967037543882</v>
      </c>
      <c r="AL23" s="16"/>
      <c r="AM23" s="16"/>
      <c r="AN23" s="16"/>
      <c r="AO23" s="16"/>
      <c r="AP23" s="17">
        <f>AVERAGE(AG22:AP22)</f>
        <v>0.14481425804495887</v>
      </c>
      <c r="AR23" s="174"/>
      <c r="AS23" s="177"/>
      <c r="AT23" s="15" t="s">
        <v>62</v>
      </c>
      <c r="AU23" s="17"/>
      <c r="AV23" s="17"/>
      <c r="AW23" s="17"/>
      <c r="AX23" s="17"/>
      <c r="AY23" s="17">
        <f>AVERAGE(AU22:AY22)</f>
        <v>0.24421967037543882</v>
      </c>
      <c r="AZ23" s="16"/>
      <c r="BA23" s="16"/>
      <c r="BB23" s="16"/>
      <c r="BC23" s="16"/>
      <c r="BD23" s="17">
        <f>AVERAGE(AU22:BD22)</f>
        <v>0.14481425804495887</v>
      </c>
      <c r="BF23" s="174"/>
      <c r="BG23" s="177"/>
      <c r="BH23" s="15" t="s">
        <v>62</v>
      </c>
      <c r="BI23" s="17"/>
      <c r="BJ23" s="17"/>
      <c r="BK23" s="17"/>
      <c r="BL23" s="17"/>
      <c r="BM23" s="17">
        <f>AVERAGE(BI22:BM22)</f>
        <v>0.24421967037543882</v>
      </c>
      <c r="BN23" s="16"/>
      <c r="BO23" s="16"/>
      <c r="BP23" s="16"/>
      <c r="BQ23" s="16"/>
      <c r="BR23" s="17">
        <f>AVERAGE(BI22:BR22)</f>
        <v>0.14481425804495887</v>
      </c>
    </row>
    <row r="24" spans="1:71" ht="14.25" x14ac:dyDescent="0.45">
      <c r="B24" s="172" t="s">
        <v>17</v>
      </c>
      <c r="C24" s="175" t="s">
        <v>32</v>
      </c>
      <c r="D24" s="15" t="s">
        <v>43</v>
      </c>
      <c r="E24" s="17">
        <f>((1+$E$10)*$E$5)+($E$5*E17)</f>
        <v>2.2142857142857145E-2</v>
      </c>
      <c r="F24" s="17">
        <f t="shared" ref="F24:N24" si="40">((1+$E$10)*$E$5)+($E$5*F17)</f>
        <v>2.0102040816326529E-2</v>
      </c>
      <c r="G24" s="17">
        <f t="shared" si="40"/>
        <v>1.8644314868804662E-2</v>
      </c>
      <c r="H24" s="17">
        <f t="shared" si="40"/>
        <v>1.760308204914619E-2</v>
      </c>
      <c r="I24" s="17">
        <f t="shared" si="40"/>
        <v>1.6859344320818707E-2</v>
      </c>
      <c r="J24" s="17">
        <f t="shared" si="40"/>
        <v>1.6328103086299076E-2</v>
      </c>
      <c r="K24" s="17">
        <f t="shared" si="40"/>
        <v>1.5948645061642196E-2</v>
      </c>
      <c r="L24" s="17">
        <f t="shared" si="40"/>
        <v>1.567760361545871E-2</v>
      </c>
      <c r="M24" s="17">
        <f t="shared" si="40"/>
        <v>1.5484002582470508E-2</v>
      </c>
      <c r="N24" s="17">
        <f t="shared" si="40"/>
        <v>1.5345716130336078E-2</v>
      </c>
      <c r="P24" s="172" t="s">
        <v>17</v>
      </c>
      <c r="Q24" s="175" t="s">
        <v>32</v>
      </c>
      <c r="R24" s="15" t="s">
        <v>43</v>
      </c>
      <c r="S24" s="17">
        <f>((1+$E$10)*$E$5)+($E$5*S17)</f>
        <v>2.2142857142857145E-2</v>
      </c>
      <c r="T24" s="17">
        <f t="shared" ref="T24:AB24" si="41">((1+$E$10)*$E$5)+($E$5*T17)</f>
        <v>2.0102040816326529E-2</v>
      </c>
      <c r="U24" s="17">
        <f t="shared" si="41"/>
        <v>1.8644314868804662E-2</v>
      </c>
      <c r="V24" s="17">
        <f t="shared" si="41"/>
        <v>1.760308204914619E-2</v>
      </c>
      <c r="W24" s="17">
        <f t="shared" si="41"/>
        <v>1.6859344320818707E-2</v>
      </c>
      <c r="X24" s="17">
        <f t="shared" si="41"/>
        <v>1.6328103086299076E-2</v>
      </c>
      <c r="Y24" s="17">
        <f t="shared" si="41"/>
        <v>1.5948645061642196E-2</v>
      </c>
      <c r="Z24" s="17">
        <f t="shared" si="41"/>
        <v>1.567760361545871E-2</v>
      </c>
      <c r="AA24" s="17">
        <f t="shared" si="41"/>
        <v>1.5484002582470508E-2</v>
      </c>
      <c r="AB24" s="17">
        <f t="shared" si="41"/>
        <v>1.5345716130336078E-2</v>
      </c>
      <c r="AD24" s="172" t="s">
        <v>17</v>
      </c>
      <c r="AE24" s="175" t="s">
        <v>32</v>
      </c>
      <c r="AF24" s="15" t="s">
        <v>43</v>
      </c>
      <c r="AG24" s="17">
        <f>((1+$E$10)*$E$5)+($E$5*AG17)</f>
        <v>2.2142857142857145E-2</v>
      </c>
      <c r="AH24" s="17">
        <f t="shared" ref="AH24:AP24" si="42">((1+$E$10)*$E$5)+($E$5*AH17)</f>
        <v>2.0102040816326529E-2</v>
      </c>
      <c r="AI24" s="17">
        <f t="shared" si="42"/>
        <v>1.8644314868804662E-2</v>
      </c>
      <c r="AJ24" s="17">
        <f t="shared" si="42"/>
        <v>1.760308204914619E-2</v>
      </c>
      <c r="AK24" s="17">
        <f t="shared" si="42"/>
        <v>1.6859344320818707E-2</v>
      </c>
      <c r="AL24" s="17">
        <f t="shared" si="42"/>
        <v>1.6328103086299076E-2</v>
      </c>
      <c r="AM24" s="17">
        <f t="shared" si="42"/>
        <v>1.5948645061642196E-2</v>
      </c>
      <c r="AN24" s="17">
        <f t="shared" si="42"/>
        <v>1.567760361545871E-2</v>
      </c>
      <c r="AO24" s="17">
        <f t="shared" si="42"/>
        <v>1.5484002582470508E-2</v>
      </c>
      <c r="AP24" s="17">
        <f t="shared" si="42"/>
        <v>1.5345716130336078E-2</v>
      </c>
      <c r="AR24" s="172" t="s">
        <v>17</v>
      </c>
      <c r="AS24" s="175" t="s">
        <v>32</v>
      </c>
      <c r="AT24" s="15" t="s">
        <v>43</v>
      </c>
      <c r="AU24" s="17">
        <f>((1+$E$10)*$E$5)+($E$5*AU17)</f>
        <v>2.2142857142857145E-2</v>
      </c>
      <c r="AV24" s="17">
        <f t="shared" ref="AV24:BD24" si="43">((1+$E$10)*$E$5)+($E$5*AV17)</f>
        <v>2.0102040816326529E-2</v>
      </c>
      <c r="AW24" s="17">
        <f t="shared" si="43"/>
        <v>1.8644314868804662E-2</v>
      </c>
      <c r="AX24" s="17">
        <f t="shared" si="43"/>
        <v>1.760308204914619E-2</v>
      </c>
      <c r="AY24" s="17">
        <f t="shared" si="43"/>
        <v>1.6859344320818707E-2</v>
      </c>
      <c r="AZ24" s="17">
        <f t="shared" si="43"/>
        <v>1.6328103086299076E-2</v>
      </c>
      <c r="BA24" s="17">
        <f t="shared" si="43"/>
        <v>1.5948645061642196E-2</v>
      </c>
      <c r="BB24" s="17">
        <f t="shared" si="43"/>
        <v>1.567760361545871E-2</v>
      </c>
      <c r="BC24" s="17">
        <f t="shared" si="43"/>
        <v>1.5484002582470508E-2</v>
      </c>
      <c r="BD24" s="17">
        <f t="shared" si="43"/>
        <v>1.5345716130336078E-2</v>
      </c>
      <c r="BF24" s="172" t="s">
        <v>17</v>
      </c>
      <c r="BG24" s="175" t="s">
        <v>32</v>
      </c>
      <c r="BH24" s="15" t="s">
        <v>43</v>
      </c>
      <c r="BI24" s="17">
        <f>((1+$E$10)*$E$5)+($E$5*BI17)</f>
        <v>2.2142857142857145E-2</v>
      </c>
      <c r="BJ24" s="17">
        <f t="shared" ref="BJ24:BR24" si="44">((1+$E$10)*$E$5)+($E$5*BJ17)</f>
        <v>2.0102040816326529E-2</v>
      </c>
      <c r="BK24" s="17">
        <f t="shared" si="44"/>
        <v>1.8644314868804662E-2</v>
      </c>
      <c r="BL24" s="17">
        <f t="shared" si="44"/>
        <v>1.760308204914619E-2</v>
      </c>
      <c r="BM24" s="17">
        <f t="shared" si="44"/>
        <v>1.6859344320818707E-2</v>
      </c>
      <c r="BN24" s="17">
        <f t="shared" si="44"/>
        <v>1.6328103086299076E-2</v>
      </c>
      <c r="BO24" s="17">
        <f t="shared" si="44"/>
        <v>1.5948645061642196E-2</v>
      </c>
      <c r="BP24" s="17">
        <f t="shared" si="44"/>
        <v>1.567760361545871E-2</v>
      </c>
      <c r="BQ24" s="17">
        <f t="shared" si="44"/>
        <v>1.5484002582470508E-2</v>
      </c>
      <c r="BR24" s="17">
        <f t="shared" si="44"/>
        <v>1.5345716130336078E-2</v>
      </c>
    </row>
    <row r="25" spans="1:71" ht="14.25" x14ac:dyDescent="0.45">
      <c r="B25" s="173"/>
      <c r="C25" s="176"/>
      <c r="D25" s="15" t="s">
        <v>44</v>
      </c>
      <c r="E25" s="17"/>
      <c r="F25" s="17"/>
      <c r="G25" s="17"/>
      <c r="H25" s="17"/>
      <c r="I25" s="17">
        <f>AVERAGE(E24:I24)</f>
        <v>1.9070327839590645E-2</v>
      </c>
      <c r="J25" s="16"/>
      <c r="K25" s="16"/>
      <c r="L25" s="16"/>
      <c r="M25" s="16"/>
      <c r="N25" s="17">
        <f>AVERAGE(E24:N24)</f>
        <v>1.741357096741598E-2</v>
      </c>
      <c r="P25" s="173"/>
      <c r="Q25" s="176"/>
      <c r="R25" s="15" t="s">
        <v>44</v>
      </c>
      <c r="S25" s="17"/>
      <c r="T25" s="17"/>
      <c r="U25" s="17"/>
      <c r="V25" s="17"/>
      <c r="W25" s="17">
        <f>AVERAGE(S24:W24)</f>
        <v>1.9070327839590645E-2</v>
      </c>
      <c r="X25" s="16"/>
      <c r="Y25" s="16"/>
      <c r="Z25" s="16"/>
      <c r="AA25" s="16"/>
      <c r="AB25" s="17">
        <f>AVERAGE(S24:AB24)</f>
        <v>1.741357096741598E-2</v>
      </c>
      <c r="AD25" s="173"/>
      <c r="AE25" s="176"/>
      <c r="AF25" s="15" t="s">
        <v>44</v>
      </c>
      <c r="AG25" s="17"/>
      <c r="AH25" s="17"/>
      <c r="AI25" s="17"/>
      <c r="AJ25" s="17"/>
      <c r="AK25" s="17">
        <f>AVERAGE(AG24:AK24)</f>
        <v>1.9070327839590645E-2</v>
      </c>
      <c r="AL25" s="16"/>
      <c r="AM25" s="16"/>
      <c r="AN25" s="16"/>
      <c r="AO25" s="16"/>
      <c r="AP25" s="17">
        <f>AVERAGE(AG24:AP24)</f>
        <v>1.741357096741598E-2</v>
      </c>
      <c r="AR25" s="173"/>
      <c r="AS25" s="176"/>
      <c r="AT25" s="15" t="s">
        <v>44</v>
      </c>
      <c r="AU25" s="17"/>
      <c r="AV25" s="17"/>
      <c r="AW25" s="17"/>
      <c r="AX25" s="17"/>
      <c r="AY25" s="17">
        <f>AVERAGE(AU24:AY24)</f>
        <v>1.9070327839590645E-2</v>
      </c>
      <c r="AZ25" s="16"/>
      <c r="BA25" s="16"/>
      <c r="BB25" s="16"/>
      <c r="BC25" s="16"/>
      <c r="BD25" s="17">
        <f>AVERAGE(AU24:BD24)</f>
        <v>1.741357096741598E-2</v>
      </c>
      <c r="BF25" s="173"/>
      <c r="BG25" s="176"/>
      <c r="BH25" s="15" t="s">
        <v>44</v>
      </c>
      <c r="BI25" s="17"/>
      <c r="BJ25" s="17"/>
      <c r="BK25" s="17"/>
      <c r="BL25" s="17"/>
      <c r="BM25" s="17">
        <f>AVERAGE(BI24:BM24)</f>
        <v>1.9070327839590645E-2</v>
      </c>
      <c r="BN25" s="16"/>
      <c r="BO25" s="16"/>
      <c r="BP25" s="16"/>
      <c r="BQ25" s="16"/>
      <c r="BR25" s="17">
        <f>AVERAGE(BI24:BR24)</f>
        <v>1.741357096741598E-2</v>
      </c>
    </row>
    <row r="26" spans="1:71" ht="14.25" x14ac:dyDescent="0.45">
      <c r="B26" s="173"/>
      <c r="C26" s="176"/>
      <c r="D26" s="19" t="s">
        <v>42</v>
      </c>
      <c r="E26" s="80">
        <f>E24</f>
        <v>2.2142857142857145E-2</v>
      </c>
      <c r="F26" s="80">
        <f t="shared" ref="F26:N26" si="45">E26+F24</f>
        <v>4.2244897959183673E-2</v>
      </c>
      <c r="G26" s="80">
        <f>F26+G24</f>
        <v>6.0889212827988336E-2</v>
      </c>
      <c r="H26" s="80">
        <f t="shared" si="45"/>
        <v>7.8492294877134522E-2</v>
      </c>
      <c r="I26" s="80">
        <f t="shared" si="45"/>
        <v>9.5351639197953225E-2</v>
      </c>
      <c r="J26" s="80">
        <f>I26+J24</f>
        <v>0.1116797422842523</v>
      </c>
      <c r="K26" s="80">
        <f t="shared" si="45"/>
        <v>0.12762838734589449</v>
      </c>
      <c r="L26" s="80">
        <f t="shared" si="45"/>
        <v>0.14330599096135321</v>
      </c>
      <c r="M26" s="80">
        <f t="shared" si="45"/>
        <v>0.15878999354382373</v>
      </c>
      <c r="N26" s="80">
        <f t="shared" si="45"/>
        <v>0.17413570967415981</v>
      </c>
      <c r="P26" s="173"/>
      <c r="Q26" s="176"/>
      <c r="R26" s="19" t="s">
        <v>42</v>
      </c>
      <c r="S26" s="80">
        <f>S24</f>
        <v>2.2142857142857145E-2</v>
      </c>
      <c r="T26" s="80">
        <f t="shared" ref="T26:AB26" si="46">S26+T24</f>
        <v>4.2244897959183673E-2</v>
      </c>
      <c r="U26" s="80">
        <f>T26+U24</f>
        <v>6.0889212827988336E-2</v>
      </c>
      <c r="V26" s="80">
        <f t="shared" si="46"/>
        <v>7.8492294877134522E-2</v>
      </c>
      <c r="W26" s="80">
        <f t="shared" si="46"/>
        <v>9.5351639197953225E-2</v>
      </c>
      <c r="X26" s="80">
        <f>W26+X24</f>
        <v>0.1116797422842523</v>
      </c>
      <c r="Y26" s="80">
        <f t="shared" si="46"/>
        <v>0.12762838734589449</v>
      </c>
      <c r="Z26" s="80">
        <f t="shared" si="46"/>
        <v>0.14330599096135321</v>
      </c>
      <c r="AA26" s="80">
        <f t="shared" si="46"/>
        <v>0.15878999354382373</v>
      </c>
      <c r="AB26" s="80">
        <f t="shared" si="46"/>
        <v>0.17413570967415981</v>
      </c>
      <c r="AD26" s="173"/>
      <c r="AE26" s="176"/>
      <c r="AF26" s="19" t="s">
        <v>42</v>
      </c>
      <c r="AG26" s="80">
        <f>AG24</f>
        <v>2.2142857142857145E-2</v>
      </c>
      <c r="AH26" s="80">
        <f t="shared" ref="AH26:AP26" si="47">AG26+AH24</f>
        <v>4.2244897959183673E-2</v>
      </c>
      <c r="AI26" s="80">
        <f>AH26+AI24</f>
        <v>6.0889212827988336E-2</v>
      </c>
      <c r="AJ26" s="80">
        <f t="shared" si="47"/>
        <v>7.8492294877134522E-2</v>
      </c>
      <c r="AK26" s="80">
        <f t="shared" si="47"/>
        <v>9.5351639197953225E-2</v>
      </c>
      <c r="AL26" s="80">
        <f>AK26+AL24</f>
        <v>0.1116797422842523</v>
      </c>
      <c r="AM26" s="80">
        <f t="shared" si="47"/>
        <v>0.12762838734589449</v>
      </c>
      <c r="AN26" s="80">
        <f t="shared" si="47"/>
        <v>0.14330599096135321</v>
      </c>
      <c r="AO26" s="80">
        <f t="shared" si="47"/>
        <v>0.15878999354382373</v>
      </c>
      <c r="AP26" s="80">
        <f t="shared" si="47"/>
        <v>0.17413570967415981</v>
      </c>
      <c r="AR26" s="173"/>
      <c r="AS26" s="176"/>
      <c r="AT26" s="19" t="s">
        <v>42</v>
      </c>
      <c r="AU26" s="80">
        <f>AU24</f>
        <v>2.2142857142857145E-2</v>
      </c>
      <c r="AV26" s="80">
        <f t="shared" ref="AV26:BD26" si="48">AU26+AV24</f>
        <v>4.2244897959183673E-2</v>
      </c>
      <c r="AW26" s="80">
        <f>AV26+AW24</f>
        <v>6.0889212827988336E-2</v>
      </c>
      <c r="AX26" s="80">
        <f t="shared" si="48"/>
        <v>7.8492294877134522E-2</v>
      </c>
      <c r="AY26" s="80">
        <f t="shared" si="48"/>
        <v>9.5351639197953225E-2</v>
      </c>
      <c r="AZ26" s="80">
        <f>AY26+AZ24</f>
        <v>0.1116797422842523</v>
      </c>
      <c r="BA26" s="80">
        <f t="shared" si="48"/>
        <v>0.12762838734589449</v>
      </c>
      <c r="BB26" s="80">
        <f t="shared" si="48"/>
        <v>0.14330599096135321</v>
      </c>
      <c r="BC26" s="80">
        <f t="shared" si="48"/>
        <v>0.15878999354382373</v>
      </c>
      <c r="BD26" s="80">
        <f t="shared" si="48"/>
        <v>0.17413570967415981</v>
      </c>
      <c r="BF26" s="173"/>
      <c r="BG26" s="176"/>
      <c r="BH26" s="19" t="s">
        <v>42</v>
      </c>
      <c r="BI26" s="80">
        <f>BI24</f>
        <v>2.2142857142857145E-2</v>
      </c>
      <c r="BJ26" s="80">
        <f t="shared" ref="BJ26:BR26" si="49">BI26+BJ24</f>
        <v>4.2244897959183673E-2</v>
      </c>
      <c r="BK26" s="80">
        <f>BJ26+BK24</f>
        <v>6.0889212827988336E-2</v>
      </c>
      <c r="BL26" s="80">
        <f t="shared" si="49"/>
        <v>7.8492294877134522E-2</v>
      </c>
      <c r="BM26" s="80">
        <f t="shared" si="49"/>
        <v>9.5351639197953225E-2</v>
      </c>
      <c r="BN26" s="80">
        <f>BM26+BN24</f>
        <v>0.1116797422842523</v>
      </c>
      <c r="BO26" s="80">
        <f t="shared" si="49"/>
        <v>0.12762838734589449</v>
      </c>
      <c r="BP26" s="80">
        <f t="shared" si="49"/>
        <v>0.14330599096135321</v>
      </c>
      <c r="BQ26" s="80">
        <f t="shared" si="49"/>
        <v>0.15878999354382373</v>
      </c>
      <c r="BR26" s="80">
        <f t="shared" si="49"/>
        <v>0.17413570967415981</v>
      </c>
    </row>
    <row r="27" spans="1:71" ht="14.25" x14ac:dyDescent="0.45">
      <c r="B27" s="173"/>
      <c r="C27" s="176"/>
      <c r="D27" s="19" t="s">
        <v>83</v>
      </c>
      <c r="E27" s="80">
        <f t="shared" ref="E27:N27" si="50">((1+$E$10)*$E$5)+$E$5</f>
        <v>2.5000000000000001E-2</v>
      </c>
      <c r="F27" s="80">
        <f t="shared" si="50"/>
        <v>2.5000000000000001E-2</v>
      </c>
      <c r="G27" s="80">
        <f t="shared" si="50"/>
        <v>2.5000000000000001E-2</v>
      </c>
      <c r="H27" s="80">
        <f t="shared" si="50"/>
        <v>2.5000000000000001E-2</v>
      </c>
      <c r="I27" s="80">
        <f t="shared" si="50"/>
        <v>2.5000000000000001E-2</v>
      </c>
      <c r="J27" s="80">
        <f t="shared" si="50"/>
        <v>2.5000000000000001E-2</v>
      </c>
      <c r="K27" s="80">
        <f t="shared" si="50"/>
        <v>2.5000000000000001E-2</v>
      </c>
      <c r="L27" s="80">
        <f t="shared" si="50"/>
        <v>2.5000000000000001E-2</v>
      </c>
      <c r="M27" s="80">
        <f t="shared" si="50"/>
        <v>2.5000000000000001E-2</v>
      </c>
      <c r="N27" s="80">
        <f t="shared" si="50"/>
        <v>2.5000000000000001E-2</v>
      </c>
      <c r="P27" s="173"/>
      <c r="Q27" s="176"/>
      <c r="R27" s="19" t="s">
        <v>83</v>
      </c>
      <c r="S27" s="80">
        <f t="shared" ref="S27:AB27" si="51">((1+$E$10)*$E$5)+$E$5</f>
        <v>2.5000000000000001E-2</v>
      </c>
      <c r="T27" s="80">
        <f t="shared" si="51"/>
        <v>2.5000000000000001E-2</v>
      </c>
      <c r="U27" s="80">
        <f t="shared" si="51"/>
        <v>2.5000000000000001E-2</v>
      </c>
      <c r="V27" s="80">
        <f t="shared" si="51"/>
        <v>2.5000000000000001E-2</v>
      </c>
      <c r="W27" s="80">
        <f t="shared" si="51"/>
        <v>2.5000000000000001E-2</v>
      </c>
      <c r="X27" s="80">
        <f t="shared" si="51"/>
        <v>2.5000000000000001E-2</v>
      </c>
      <c r="Y27" s="80">
        <f t="shared" si="51"/>
        <v>2.5000000000000001E-2</v>
      </c>
      <c r="Z27" s="80">
        <f t="shared" si="51"/>
        <v>2.5000000000000001E-2</v>
      </c>
      <c r="AA27" s="80">
        <f t="shared" si="51"/>
        <v>2.5000000000000001E-2</v>
      </c>
      <c r="AB27" s="80">
        <f t="shared" si="51"/>
        <v>2.5000000000000001E-2</v>
      </c>
      <c r="AD27" s="173"/>
      <c r="AE27" s="176"/>
      <c r="AF27" s="19" t="s">
        <v>83</v>
      </c>
      <c r="AG27" s="80">
        <f t="shared" ref="AG27:AP27" si="52">((1+$E$10)*$E$5)+$E$5</f>
        <v>2.5000000000000001E-2</v>
      </c>
      <c r="AH27" s="80">
        <f t="shared" si="52"/>
        <v>2.5000000000000001E-2</v>
      </c>
      <c r="AI27" s="80">
        <f t="shared" si="52"/>
        <v>2.5000000000000001E-2</v>
      </c>
      <c r="AJ27" s="80">
        <f t="shared" si="52"/>
        <v>2.5000000000000001E-2</v>
      </c>
      <c r="AK27" s="80">
        <f t="shared" si="52"/>
        <v>2.5000000000000001E-2</v>
      </c>
      <c r="AL27" s="80">
        <f t="shared" si="52"/>
        <v>2.5000000000000001E-2</v>
      </c>
      <c r="AM27" s="80">
        <f t="shared" si="52"/>
        <v>2.5000000000000001E-2</v>
      </c>
      <c r="AN27" s="80">
        <f t="shared" si="52"/>
        <v>2.5000000000000001E-2</v>
      </c>
      <c r="AO27" s="80">
        <f t="shared" si="52"/>
        <v>2.5000000000000001E-2</v>
      </c>
      <c r="AP27" s="80">
        <f t="shared" si="52"/>
        <v>2.5000000000000001E-2</v>
      </c>
      <c r="AR27" s="173"/>
      <c r="AS27" s="176"/>
      <c r="AT27" s="19" t="s">
        <v>83</v>
      </c>
      <c r="AU27" s="80">
        <f t="shared" ref="AU27:BD27" si="53">((1+$E$10)*$E$5)+$E$5</f>
        <v>2.5000000000000001E-2</v>
      </c>
      <c r="AV27" s="80">
        <f t="shared" si="53"/>
        <v>2.5000000000000001E-2</v>
      </c>
      <c r="AW27" s="80">
        <f t="shared" si="53"/>
        <v>2.5000000000000001E-2</v>
      </c>
      <c r="AX27" s="80">
        <f t="shared" si="53"/>
        <v>2.5000000000000001E-2</v>
      </c>
      <c r="AY27" s="80">
        <f t="shared" si="53"/>
        <v>2.5000000000000001E-2</v>
      </c>
      <c r="AZ27" s="80">
        <f t="shared" si="53"/>
        <v>2.5000000000000001E-2</v>
      </c>
      <c r="BA27" s="80">
        <f t="shared" si="53"/>
        <v>2.5000000000000001E-2</v>
      </c>
      <c r="BB27" s="80">
        <f t="shared" si="53"/>
        <v>2.5000000000000001E-2</v>
      </c>
      <c r="BC27" s="80">
        <f t="shared" si="53"/>
        <v>2.5000000000000001E-2</v>
      </c>
      <c r="BD27" s="80">
        <f t="shared" si="53"/>
        <v>2.5000000000000001E-2</v>
      </c>
      <c r="BF27" s="173"/>
      <c r="BG27" s="176"/>
      <c r="BH27" s="19" t="s">
        <v>83</v>
      </c>
      <c r="BI27" s="80">
        <f t="shared" ref="BI27:BR27" si="54">((1+$E$10)*$E$5)+$E$5</f>
        <v>2.5000000000000001E-2</v>
      </c>
      <c r="BJ27" s="80">
        <f t="shared" si="54"/>
        <v>2.5000000000000001E-2</v>
      </c>
      <c r="BK27" s="80">
        <f t="shared" si="54"/>
        <v>2.5000000000000001E-2</v>
      </c>
      <c r="BL27" s="80">
        <f t="shared" si="54"/>
        <v>2.5000000000000001E-2</v>
      </c>
      <c r="BM27" s="80">
        <f t="shared" si="54"/>
        <v>2.5000000000000001E-2</v>
      </c>
      <c r="BN27" s="80">
        <f t="shared" si="54"/>
        <v>2.5000000000000001E-2</v>
      </c>
      <c r="BO27" s="80">
        <f t="shared" si="54"/>
        <v>2.5000000000000001E-2</v>
      </c>
      <c r="BP27" s="80">
        <f t="shared" si="54"/>
        <v>2.5000000000000001E-2</v>
      </c>
      <c r="BQ27" s="80">
        <f t="shared" si="54"/>
        <v>2.5000000000000001E-2</v>
      </c>
      <c r="BR27" s="80">
        <f t="shared" si="54"/>
        <v>2.5000000000000001E-2</v>
      </c>
      <c r="BS27" s="11"/>
    </row>
    <row r="28" spans="1:71" ht="14.25" x14ac:dyDescent="0.45">
      <c r="B28" s="174"/>
      <c r="C28" s="177"/>
      <c r="D28" s="19" t="s">
        <v>84</v>
      </c>
      <c r="E28" s="80">
        <f>E27</f>
        <v>2.5000000000000001E-2</v>
      </c>
      <c r="F28" s="80">
        <f>E28+F27</f>
        <v>0.05</v>
      </c>
      <c r="G28" s="80">
        <f>F28+G27</f>
        <v>7.5000000000000011E-2</v>
      </c>
      <c r="H28" s="80">
        <f t="shared" ref="H28:N28" si="55">G28+H27</f>
        <v>0.1</v>
      </c>
      <c r="I28" s="80">
        <f t="shared" si="55"/>
        <v>0.125</v>
      </c>
      <c r="J28" s="80">
        <f>I28+J27</f>
        <v>0.15</v>
      </c>
      <c r="K28" s="80">
        <f t="shared" si="55"/>
        <v>0.17499999999999999</v>
      </c>
      <c r="L28" s="80">
        <f t="shared" si="55"/>
        <v>0.19999999999999998</v>
      </c>
      <c r="M28" s="80">
        <f t="shared" si="55"/>
        <v>0.22499999999999998</v>
      </c>
      <c r="N28" s="80">
        <f t="shared" si="55"/>
        <v>0.24999999999999997</v>
      </c>
      <c r="P28" s="174"/>
      <c r="Q28" s="177"/>
      <c r="R28" s="19" t="s">
        <v>84</v>
      </c>
      <c r="S28" s="80">
        <f>S27</f>
        <v>2.5000000000000001E-2</v>
      </c>
      <c r="T28" s="80">
        <f>S28+T27</f>
        <v>0.05</v>
      </c>
      <c r="U28" s="80">
        <f>T28+U27</f>
        <v>7.5000000000000011E-2</v>
      </c>
      <c r="V28" s="80">
        <f t="shared" ref="V28:AB28" si="56">U28+V27</f>
        <v>0.1</v>
      </c>
      <c r="W28" s="80">
        <f t="shared" si="56"/>
        <v>0.125</v>
      </c>
      <c r="X28" s="80">
        <f>W28+X27</f>
        <v>0.15</v>
      </c>
      <c r="Y28" s="80">
        <f t="shared" si="56"/>
        <v>0.17499999999999999</v>
      </c>
      <c r="Z28" s="80">
        <f t="shared" si="56"/>
        <v>0.19999999999999998</v>
      </c>
      <c r="AA28" s="80">
        <f t="shared" si="56"/>
        <v>0.22499999999999998</v>
      </c>
      <c r="AB28" s="80">
        <f t="shared" si="56"/>
        <v>0.24999999999999997</v>
      </c>
      <c r="AD28" s="174"/>
      <c r="AE28" s="177"/>
      <c r="AF28" s="19" t="s">
        <v>84</v>
      </c>
      <c r="AG28" s="80">
        <f>AG27</f>
        <v>2.5000000000000001E-2</v>
      </c>
      <c r="AH28" s="80">
        <f>AG28+AH27</f>
        <v>0.05</v>
      </c>
      <c r="AI28" s="80">
        <f>AH28+AI27</f>
        <v>7.5000000000000011E-2</v>
      </c>
      <c r="AJ28" s="80">
        <f t="shared" ref="AJ28:AP28" si="57">AI28+AJ27</f>
        <v>0.1</v>
      </c>
      <c r="AK28" s="80">
        <f t="shared" si="57"/>
        <v>0.125</v>
      </c>
      <c r="AL28" s="80">
        <f>AK28+AL27</f>
        <v>0.15</v>
      </c>
      <c r="AM28" s="80">
        <f t="shared" si="57"/>
        <v>0.17499999999999999</v>
      </c>
      <c r="AN28" s="80">
        <f t="shared" si="57"/>
        <v>0.19999999999999998</v>
      </c>
      <c r="AO28" s="80">
        <f t="shared" si="57"/>
        <v>0.22499999999999998</v>
      </c>
      <c r="AP28" s="80">
        <f t="shared" si="57"/>
        <v>0.24999999999999997</v>
      </c>
      <c r="AR28" s="174"/>
      <c r="AS28" s="177"/>
      <c r="AT28" s="19" t="s">
        <v>84</v>
      </c>
      <c r="AU28" s="80">
        <f>AU27</f>
        <v>2.5000000000000001E-2</v>
      </c>
      <c r="AV28" s="80">
        <f>AU28+AV27</f>
        <v>0.05</v>
      </c>
      <c r="AW28" s="80">
        <f>AV28+AW27</f>
        <v>7.5000000000000011E-2</v>
      </c>
      <c r="AX28" s="80">
        <f t="shared" ref="AX28:BD28" si="58">AW28+AX27</f>
        <v>0.1</v>
      </c>
      <c r="AY28" s="80">
        <f t="shared" si="58"/>
        <v>0.125</v>
      </c>
      <c r="AZ28" s="80">
        <f>AY28+AZ27</f>
        <v>0.15</v>
      </c>
      <c r="BA28" s="80">
        <f t="shared" si="58"/>
        <v>0.17499999999999999</v>
      </c>
      <c r="BB28" s="80">
        <f t="shared" si="58"/>
        <v>0.19999999999999998</v>
      </c>
      <c r="BC28" s="80">
        <f t="shared" si="58"/>
        <v>0.22499999999999998</v>
      </c>
      <c r="BD28" s="80">
        <f t="shared" si="58"/>
        <v>0.24999999999999997</v>
      </c>
      <c r="BF28" s="174"/>
      <c r="BG28" s="177"/>
      <c r="BH28" s="19" t="s">
        <v>84</v>
      </c>
      <c r="BI28" s="80">
        <f>BI27</f>
        <v>2.5000000000000001E-2</v>
      </c>
      <c r="BJ28" s="80">
        <f>BI28+BJ27</f>
        <v>0.05</v>
      </c>
      <c r="BK28" s="80">
        <f>BJ28+BK27</f>
        <v>7.5000000000000011E-2</v>
      </c>
      <c r="BL28" s="80">
        <f t="shared" ref="BL28:BR28" si="59">BK28+BL27</f>
        <v>0.1</v>
      </c>
      <c r="BM28" s="80">
        <f t="shared" si="59"/>
        <v>0.125</v>
      </c>
      <c r="BN28" s="80">
        <f>BM28+BN27</f>
        <v>0.15</v>
      </c>
      <c r="BO28" s="80">
        <f t="shared" si="59"/>
        <v>0.17499999999999999</v>
      </c>
      <c r="BP28" s="80">
        <f t="shared" si="59"/>
        <v>0.19999999999999998</v>
      </c>
      <c r="BQ28" s="80">
        <f t="shared" si="59"/>
        <v>0.22499999999999998</v>
      </c>
      <c r="BR28" s="80">
        <f t="shared" si="59"/>
        <v>0.24999999999999997</v>
      </c>
      <c r="BS28" s="11"/>
    </row>
    <row r="29" spans="1:71" ht="15" customHeight="1" x14ac:dyDescent="0.45">
      <c r="B29" s="3"/>
      <c r="C29" s="1"/>
      <c r="D29" s="43"/>
      <c r="E29" s="31"/>
      <c r="F29" s="31"/>
      <c r="G29" s="31"/>
      <c r="H29" s="31"/>
      <c r="I29" s="31"/>
      <c r="J29" s="31"/>
      <c r="K29" s="31"/>
      <c r="L29" s="31"/>
      <c r="M29" s="31"/>
      <c r="N29" s="31"/>
      <c r="P29" s="3"/>
      <c r="Q29" s="1"/>
      <c r="R29" s="43"/>
      <c r="S29" s="31"/>
      <c r="T29" s="31"/>
      <c r="U29" s="31"/>
      <c r="V29" s="31"/>
      <c r="W29" s="31"/>
      <c r="X29" s="31"/>
      <c r="Y29" s="31"/>
      <c r="Z29" s="31"/>
      <c r="AA29" s="31"/>
      <c r="AB29" s="31"/>
      <c r="AD29" s="3"/>
      <c r="AE29" s="1"/>
      <c r="AF29" s="43"/>
      <c r="AG29" s="31"/>
      <c r="AH29" s="31"/>
      <c r="AI29" s="31"/>
      <c r="AJ29" s="31"/>
      <c r="AK29" s="31"/>
      <c r="AL29" s="31"/>
      <c r="AM29" s="31"/>
      <c r="AN29" s="31"/>
      <c r="AO29" s="31"/>
      <c r="AP29" s="31"/>
      <c r="AR29" s="3"/>
      <c r="AS29" s="1"/>
      <c r="AT29" s="43"/>
      <c r="AU29" s="31"/>
      <c r="AV29" s="31"/>
      <c r="AW29" s="31"/>
      <c r="AX29" s="31"/>
      <c r="AY29" s="31"/>
      <c r="AZ29" s="31"/>
      <c r="BA29" s="31"/>
      <c r="BB29" s="31"/>
      <c r="BC29" s="31"/>
      <c r="BD29" s="31"/>
      <c r="BF29" s="3"/>
      <c r="BG29" s="1"/>
      <c r="BH29" s="43"/>
      <c r="BI29" s="31"/>
      <c r="BJ29" s="31"/>
      <c r="BK29" s="31"/>
      <c r="BL29" s="31"/>
      <c r="BM29" s="31"/>
      <c r="BN29" s="31"/>
      <c r="BO29" s="31"/>
      <c r="BP29" s="31"/>
      <c r="BQ29" s="31"/>
      <c r="BR29" s="31"/>
    </row>
    <row r="30" spans="1:71" ht="14.25" x14ac:dyDescent="0.45">
      <c r="A30" s="8"/>
      <c r="B30" s="178" t="s">
        <v>146</v>
      </c>
      <c r="C30" s="180" t="s">
        <v>21</v>
      </c>
      <c r="D30" s="182" t="str">
        <f>"10 BTC / "&amp;TEXT($E$4*10, "$###0.00,,")&amp;"M USD"</f>
        <v>10 BTC / $1.00M USD</v>
      </c>
      <c r="E30" s="163" t="s">
        <v>3</v>
      </c>
      <c r="F30" s="163" t="s">
        <v>4</v>
      </c>
      <c r="G30" s="163" t="s">
        <v>5</v>
      </c>
      <c r="H30" s="163" t="s">
        <v>6</v>
      </c>
      <c r="I30" s="163" t="s">
        <v>7</v>
      </c>
      <c r="J30" s="163" t="s">
        <v>8</v>
      </c>
      <c r="K30" s="163" t="s">
        <v>9</v>
      </c>
      <c r="L30" s="163" t="s">
        <v>10</v>
      </c>
      <c r="M30" s="163" t="s">
        <v>11</v>
      </c>
      <c r="N30" s="163" t="s">
        <v>12</v>
      </c>
      <c r="O30" s="8"/>
      <c r="P30" s="178" t="s">
        <v>146</v>
      </c>
      <c r="Q30" s="180" t="s">
        <v>21</v>
      </c>
      <c r="R30" s="182" t="str">
        <f>"10 BTC / "&amp;TEXT($E$4*10, "$###0.00,,")&amp;"M USD"</f>
        <v>10 BTC / $1.00M USD</v>
      </c>
      <c r="S30" s="163" t="s">
        <v>3</v>
      </c>
      <c r="T30" s="163" t="s">
        <v>4</v>
      </c>
      <c r="U30" s="163" t="s">
        <v>5</v>
      </c>
      <c r="V30" s="163" t="s">
        <v>6</v>
      </c>
      <c r="W30" s="163" t="s">
        <v>7</v>
      </c>
      <c r="X30" s="163" t="s">
        <v>8</v>
      </c>
      <c r="Y30" s="163" t="s">
        <v>9</v>
      </c>
      <c r="Z30" s="163" t="s">
        <v>10</v>
      </c>
      <c r="AA30" s="163" t="s">
        <v>11</v>
      </c>
      <c r="AB30" s="163" t="s">
        <v>12</v>
      </c>
      <c r="AC30" s="8"/>
      <c r="AD30" s="178" t="s">
        <v>146</v>
      </c>
      <c r="AE30" s="180" t="s">
        <v>21</v>
      </c>
      <c r="AF30" s="182" t="str">
        <f>"10 BTC / "&amp;TEXT($E$4*10, "$###0.00,,")&amp;"M USD"</f>
        <v>10 BTC / $1.00M USD</v>
      </c>
      <c r="AG30" s="163" t="s">
        <v>3</v>
      </c>
      <c r="AH30" s="163" t="s">
        <v>4</v>
      </c>
      <c r="AI30" s="163" t="s">
        <v>5</v>
      </c>
      <c r="AJ30" s="163" t="s">
        <v>6</v>
      </c>
      <c r="AK30" s="163" t="s">
        <v>7</v>
      </c>
      <c r="AL30" s="163" t="s">
        <v>8</v>
      </c>
      <c r="AM30" s="163" t="s">
        <v>9</v>
      </c>
      <c r="AN30" s="163" t="s">
        <v>10</v>
      </c>
      <c r="AO30" s="163" t="s">
        <v>11</v>
      </c>
      <c r="AP30" s="163" t="s">
        <v>12</v>
      </c>
      <c r="AQ30" s="8"/>
      <c r="AR30" s="178" t="s">
        <v>146</v>
      </c>
      <c r="AS30" s="180" t="s">
        <v>21</v>
      </c>
      <c r="AT30" s="182" t="str">
        <f>"10 BTC / "&amp;TEXT($E$4*10, "$###0.00,,")&amp;"M USD"</f>
        <v>10 BTC / $1.00M USD</v>
      </c>
      <c r="AU30" s="163" t="s">
        <v>3</v>
      </c>
      <c r="AV30" s="163" t="s">
        <v>4</v>
      </c>
      <c r="AW30" s="163" t="s">
        <v>5</v>
      </c>
      <c r="AX30" s="163" t="s">
        <v>6</v>
      </c>
      <c r="AY30" s="163" t="s">
        <v>7</v>
      </c>
      <c r="AZ30" s="163" t="s">
        <v>8</v>
      </c>
      <c r="BA30" s="163" t="s">
        <v>9</v>
      </c>
      <c r="BB30" s="163" t="s">
        <v>10</v>
      </c>
      <c r="BC30" s="163" t="s">
        <v>11</v>
      </c>
      <c r="BD30" s="163" t="s">
        <v>12</v>
      </c>
      <c r="BE30" s="8"/>
      <c r="BF30" s="178" t="s">
        <v>146</v>
      </c>
      <c r="BG30" s="180" t="s">
        <v>21</v>
      </c>
      <c r="BH30" s="182" t="str">
        <f>"10 BTC / "&amp;TEXT($E$4*10, "$###0.00,,")&amp;"M USD"</f>
        <v>10 BTC / $1.00M USD</v>
      </c>
      <c r="BI30" s="163" t="s">
        <v>3</v>
      </c>
      <c r="BJ30" s="163" t="s">
        <v>4</v>
      </c>
      <c r="BK30" s="163" t="s">
        <v>5</v>
      </c>
      <c r="BL30" s="163" t="s">
        <v>6</v>
      </c>
      <c r="BM30" s="163" t="s">
        <v>7</v>
      </c>
      <c r="BN30" s="163" t="s">
        <v>8</v>
      </c>
      <c r="BO30" s="163" t="s">
        <v>9</v>
      </c>
      <c r="BP30" s="163" t="s">
        <v>10</v>
      </c>
      <c r="BQ30" s="163" t="s">
        <v>11</v>
      </c>
      <c r="BR30" s="163" t="s">
        <v>12</v>
      </c>
      <c r="BS30" s="8"/>
    </row>
    <row r="31" spans="1:71" ht="14.25" x14ac:dyDescent="0.45">
      <c r="B31" s="179"/>
      <c r="C31" s="181"/>
      <c r="D31" s="183"/>
      <c r="E31" s="164"/>
      <c r="F31" s="164"/>
      <c r="G31" s="164"/>
      <c r="H31" s="164"/>
      <c r="I31" s="164"/>
      <c r="J31" s="164"/>
      <c r="K31" s="164"/>
      <c r="L31" s="164"/>
      <c r="M31" s="164"/>
      <c r="N31" s="164"/>
      <c r="P31" s="179"/>
      <c r="Q31" s="181"/>
      <c r="R31" s="183"/>
      <c r="S31" s="164"/>
      <c r="T31" s="164"/>
      <c r="U31" s="164"/>
      <c r="V31" s="164"/>
      <c r="W31" s="164"/>
      <c r="X31" s="164"/>
      <c r="Y31" s="164"/>
      <c r="Z31" s="164"/>
      <c r="AA31" s="164"/>
      <c r="AB31" s="164"/>
      <c r="AD31" s="179"/>
      <c r="AE31" s="181"/>
      <c r="AF31" s="183"/>
      <c r="AG31" s="164"/>
      <c r="AH31" s="164"/>
      <c r="AI31" s="164"/>
      <c r="AJ31" s="164"/>
      <c r="AK31" s="164"/>
      <c r="AL31" s="164"/>
      <c r="AM31" s="164"/>
      <c r="AN31" s="164"/>
      <c r="AO31" s="164"/>
      <c r="AP31" s="164"/>
      <c r="AR31" s="179"/>
      <c r="AS31" s="181"/>
      <c r="AT31" s="183"/>
      <c r="AU31" s="164"/>
      <c r="AV31" s="164"/>
      <c r="AW31" s="164"/>
      <c r="AX31" s="164"/>
      <c r="AY31" s="164"/>
      <c r="AZ31" s="164"/>
      <c r="BA31" s="164"/>
      <c r="BB31" s="164"/>
      <c r="BC31" s="164"/>
      <c r="BD31" s="164"/>
      <c r="BF31" s="179"/>
      <c r="BG31" s="181"/>
      <c r="BH31" s="183"/>
      <c r="BI31" s="164"/>
      <c r="BJ31" s="164"/>
      <c r="BK31" s="164"/>
      <c r="BL31" s="164"/>
      <c r="BM31" s="164"/>
      <c r="BN31" s="164"/>
      <c r="BO31" s="164"/>
      <c r="BP31" s="164"/>
      <c r="BQ31" s="164"/>
      <c r="BR31" s="164"/>
    </row>
    <row r="32" spans="1:71" ht="14.25" x14ac:dyDescent="0.45">
      <c r="B32" s="172" t="s">
        <v>57</v>
      </c>
      <c r="C32" s="186" t="s">
        <v>32</v>
      </c>
      <c r="D32" s="15" t="s">
        <v>61</v>
      </c>
      <c r="E32" s="16">
        <f t="shared" ref="E32:N32" si="60">E37*$E$4/E$14</f>
        <v>0.10714285714285714</v>
      </c>
      <c r="F32" s="16">
        <f t="shared" si="60"/>
        <v>7.6530612244897961E-2</v>
      </c>
      <c r="G32" s="16">
        <f t="shared" si="60"/>
        <v>5.466472303206997E-2</v>
      </c>
      <c r="H32" s="16">
        <f t="shared" si="60"/>
        <v>3.9046230737192836E-2</v>
      </c>
      <c r="I32" s="16">
        <f t="shared" si="60"/>
        <v>2.7890164812280599E-2</v>
      </c>
      <c r="J32" s="16">
        <f t="shared" si="60"/>
        <v>1.9921546294486142E-2</v>
      </c>
      <c r="K32" s="16">
        <f t="shared" si="60"/>
        <v>1.4229675924632958E-2</v>
      </c>
      <c r="L32" s="16">
        <f t="shared" si="60"/>
        <v>1.0164054231880684E-2</v>
      </c>
      <c r="M32" s="16">
        <f t="shared" si="60"/>
        <v>7.260038737057631E-3</v>
      </c>
      <c r="N32" s="16">
        <f t="shared" si="60"/>
        <v>5.1857419550411649E-3</v>
      </c>
      <c r="P32" s="172" t="s">
        <v>57</v>
      </c>
      <c r="Q32" s="186" t="s">
        <v>32</v>
      </c>
      <c r="R32" s="15" t="s">
        <v>61</v>
      </c>
      <c r="S32" s="16">
        <f t="shared" ref="S32:AB32" si="61">S37*$E$4/S$14</f>
        <v>8.9285714285714288E-2</v>
      </c>
      <c r="T32" s="16">
        <f t="shared" si="61"/>
        <v>6.3775510204081634E-2</v>
      </c>
      <c r="U32" s="16">
        <f t="shared" si="61"/>
        <v>4.5553935860058306E-2</v>
      </c>
      <c r="V32" s="16">
        <f t="shared" si="61"/>
        <v>3.2538525614327365E-2</v>
      </c>
      <c r="W32" s="16">
        <f t="shared" si="61"/>
        <v>2.3241804010233832E-2</v>
      </c>
      <c r="X32" s="16">
        <f t="shared" si="61"/>
        <v>1.6601288578738452E-2</v>
      </c>
      <c r="Y32" s="16">
        <f t="shared" si="61"/>
        <v>1.1858063270527465E-2</v>
      </c>
      <c r="Z32" s="16">
        <f t="shared" si="61"/>
        <v>8.4700451932339035E-3</v>
      </c>
      <c r="AA32" s="16">
        <f t="shared" si="61"/>
        <v>6.0500322808813593E-3</v>
      </c>
      <c r="AB32" s="16">
        <f t="shared" si="61"/>
        <v>4.3214516292009704E-3</v>
      </c>
      <c r="AD32" s="172" t="s">
        <v>57</v>
      </c>
      <c r="AE32" s="186" t="s">
        <v>32</v>
      </c>
      <c r="AF32" s="15" t="s">
        <v>61</v>
      </c>
      <c r="AG32" s="16">
        <f t="shared" ref="AG32:AP32" si="62">AG37*$E$4/AG$14</f>
        <v>7.1428571428571425E-2</v>
      </c>
      <c r="AH32" s="16">
        <f t="shared" si="62"/>
        <v>5.1020408163265307E-2</v>
      </c>
      <c r="AI32" s="16">
        <f t="shared" si="62"/>
        <v>3.6443148688046649E-2</v>
      </c>
      <c r="AJ32" s="16">
        <f t="shared" si="62"/>
        <v>2.6030820491461892E-2</v>
      </c>
      <c r="AK32" s="16">
        <f t="shared" si="62"/>
        <v>1.8593443208187066E-2</v>
      </c>
      <c r="AL32" s="16">
        <f t="shared" si="62"/>
        <v>1.3281030862990761E-2</v>
      </c>
      <c r="AM32" s="16">
        <f t="shared" si="62"/>
        <v>9.4864506164219712E-3</v>
      </c>
      <c r="AN32" s="16">
        <f t="shared" si="62"/>
        <v>6.7760361545871227E-3</v>
      </c>
      <c r="AO32" s="16">
        <f t="shared" si="62"/>
        <v>4.8400258247050876E-3</v>
      </c>
      <c r="AP32" s="16">
        <f t="shared" si="62"/>
        <v>3.4571613033607764E-3</v>
      </c>
      <c r="AR32" s="172" t="s">
        <v>57</v>
      </c>
      <c r="AS32" s="186" t="s">
        <v>32</v>
      </c>
      <c r="AT32" s="15" t="s">
        <v>61</v>
      </c>
      <c r="AU32" s="16">
        <f t="shared" ref="AU32:BD32" si="63">AU37*$E$4/AU$14</f>
        <v>5.3571428571428575E-2</v>
      </c>
      <c r="AV32" s="16">
        <f t="shared" si="63"/>
        <v>3.8265306122448987E-2</v>
      </c>
      <c r="AW32" s="16">
        <f t="shared" si="63"/>
        <v>2.7332361516034989E-2</v>
      </c>
      <c r="AX32" s="16">
        <f t="shared" si="63"/>
        <v>1.9523115368596421E-2</v>
      </c>
      <c r="AY32" s="16">
        <f t="shared" si="63"/>
        <v>1.3945082406140301E-2</v>
      </c>
      <c r="AZ32" s="16">
        <f t="shared" si="63"/>
        <v>9.9607731472430728E-3</v>
      </c>
      <c r="BA32" s="16">
        <f t="shared" si="63"/>
        <v>7.1148379623164797E-3</v>
      </c>
      <c r="BB32" s="16">
        <f t="shared" si="63"/>
        <v>5.0820271159403426E-3</v>
      </c>
      <c r="BC32" s="16">
        <f t="shared" si="63"/>
        <v>3.6300193685288159E-3</v>
      </c>
      <c r="BD32" s="16">
        <f t="shared" si="63"/>
        <v>2.5928709775205829E-3</v>
      </c>
      <c r="BF32" s="172" t="s">
        <v>57</v>
      </c>
      <c r="BG32" s="186" t="s">
        <v>32</v>
      </c>
      <c r="BH32" s="15" t="s">
        <v>61</v>
      </c>
      <c r="BI32" s="16">
        <f t="shared" ref="BI32:BR32" si="64">BI37*$E$4/BI$14</f>
        <v>3.5714285714285719E-2</v>
      </c>
      <c r="BJ32" s="16">
        <f t="shared" si="64"/>
        <v>2.5510204081632657E-2</v>
      </c>
      <c r="BK32" s="16">
        <f t="shared" si="64"/>
        <v>1.8221574344023328E-2</v>
      </c>
      <c r="BL32" s="16">
        <f t="shared" si="64"/>
        <v>1.3015410245730948E-2</v>
      </c>
      <c r="BM32" s="16">
        <f t="shared" si="64"/>
        <v>9.2967216040935347E-3</v>
      </c>
      <c r="BN32" s="16">
        <f t="shared" si="64"/>
        <v>6.6405154314953816E-3</v>
      </c>
      <c r="BO32" s="16">
        <f t="shared" si="64"/>
        <v>4.7432253082109865E-3</v>
      </c>
      <c r="BP32" s="16">
        <f t="shared" si="64"/>
        <v>3.3880180772935618E-3</v>
      </c>
      <c r="BQ32" s="16">
        <f t="shared" si="64"/>
        <v>2.4200129123525442E-3</v>
      </c>
      <c r="BR32" s="16">
        <f t="shared" si="64"/>
        <v>1.7285806516803886E-3</v>
      </c>
    </row>
    <row r="33" spans="2:70" ht="14.25" x14ac:dyDescent="0.45">
      <c r="B33" s="173"/>
      <c r="C33" s="186"/>
      <c r="D33" s="15" t="s">
        <v>62</v>
      </c>
      <c r="E33" s="16"/>
      <c r="F33" s="16"/>
      <c r="G33" s="16"/>
      <c r="H33" s="16"/>
      <c r="I33" s="82">
        <f>AVERAGE(E32:I32)</f>
        <v>6.1054917593859705E-2</v>
      </c>
      <c r="J33" s="16"/>
      <c r="K33" s="16"/>
      <c r="L33" s="16"/>
      <c r="M33" s="16"/>
      <c r="N33" s="17">
        <f>AVERAGE(E32:N32)</f>
        <v>3.6203564511239711E-2</v>
      </c>
      <c r="P33" s="173"/>
      <c r="Q33" s="186"/>
      <c r="R33" s="15" t="s">
        <v>62</v>
      </c>
      <c r="S33" s="16"/>
      <c r="T33" s="16"/>
      <c r="U33" s="16"/>
      <c r="V33" s="16"/>
      <c r="W33" s="82">
        <f>AVERAGE(S32:W32)</f>
        <v>5.0879097994883084E-2</v>
      </c>
      <c r="X33" s="16"/>
      <c r="Y33" s="16"/>
      <c r="Z33" s="16"/>
      <c r="AA33" s="16"/>
      <c r="AB33" s="17">
        <f>AVERAGE(S32:AB32)</f>
        <v>3.0169637092699753E-2</v>
      </c>
      <c r="AD33" s="173"/>
      <c r="AE33" s="186"/>
      <c r="AF33" s="15" t="s">
        <v>62</v>
      </c>
      <c r="AG33" s="16"/>
      <c r="AH33" s="16"/>
      <c r="AI33" s="16"/>
      <c r="AJ33" s="16"/>
      <c r="AK33" s="82">
        <f>AVERAGE(AG32:AK32)</f>
        <v>4.070327839590647E-2</v>
      </c>
      <c r="AL33" s="16"/>
      <c r="AM33" s="16"/>
      <c r="AN33" s="16"/>
      <c r="AO33" s="16"/>
      <c r="AP33" s="17">
        <f>AVERAGE(AG32:AP32)</f>
        <v>2.4135709674159806E-2</v>
      </c>
      <c r="AR33" s="173"/>
      <c r="AS33" s="186"/>
      <c r="AT33" s="15" t="s">
        <v>62</v>
      </c>
      <c r="AU33" s="16"/>
      <c r="AV33" s="16"/>
      <c r="AW33" s="16"/>
      <c r="AX33" s="16"/>
      <c r="AY33" s="82">
        <f>AVERAGE(AU32:AY32)</f>
        <v>3.0527458796929856E-2</v>
      </c>
      <c r="AZ33" s="16"/>
      <c r="BA33" s="16"/>
      <c r="BB33" s="16"/>
      <c r="BC33" s="16"/>
      <c r="BD33" s="17">
        <f>AVERAGE(AU32:BD32)</f>
        <v>1.8101782255619859E-2</v>
      </c>
      <c r="BF33" s="173"/>
      <c r="BG33" s="186"/>
      <c r="BH33" s="15" t="s">
        <v>62</v>
      </c>
      <c r="BI33" s="16"/>
      <c r="BJ33" s="16"/>
      <c r="BK33" s="16"/>
      <c r="BL33" s="16"/>
      <c r="BM33" s="82">
        <f>AVERAGE(BI32:BM32)</f>
        <v>2.0351639197953235E-2</v>
      </c>
      <c r="BN33" s="16"/>
      <c r="BO33" s="16"/>
      <c r="BP33" s="16"/>
      <c r="BQ33" s="16"/>
      <c r="BR33" s="17">
        <f>AVERAGE(BI32:BR32)</f>
        <v>1.2067854837079905E-2</v>
      </c>
    </row>
    <row r="34" spans="2:70" ht="14.25" x14ac:dyDescent="0.45">
      <c r="B34" s="173"/>
      <c r="C34" s="186"/>
      <c r="D34" s="15" t="s">
        <v>42</v>
      </c>
      <c r="E34" s="16">
        <f t="shared" ref="E34:N34" si="65">E$16*(E32/E$18)</f>
        <v>0.10714285714285714</v>
      </c>
      <c r="F34" s="16">
        <f t="shared" si="65"/>
        <v>0.18367346938775508</v>
      </c>
      <c r="G34" s="16">
        <f>G$16*(G32/G$18)</f>
        <v>0.23833819241982501</v>
      </c>
      <c r="H34" s="16">
        <f>H$16*(H32/H$18)</f>
        <v>0.277384423157018</v>
      </c>
      <c r="I34" s="16">
        <f>I$16*(I32/I$18)</f>
        <v>0.30527458796929852</v>
      </c>
      <c r="J34" s="16">
        <f t="shared" si="65"/>
        <v>0.32519613426378463</v>
      </c>
      <c r="K34" s="16">
        <f t="shared" si="65"/>
        <v>0.33942581018841744</v>
      </c>
      <c r="L34" s="16">
        <f t="shared" si="65"/>
        <v>0.34958986442029771</v>
      </c>
      <c r="M34" s="16">
        <f t="shared" si="65"/>
        <v>0.35684990315735649</v>
      </c>
      <c r="N34" s="16">
        <f t="shared" si="65"/>
        <v>0.36203564511239805</v>
      </c>
      <c r="P34" s="173"/>
      <c r="Q34" s="186"/>
      <c r="R34" s="15" t="s">
        <v>42</v>
      </c>
      <c r="S34" s="16">
        <f t="shared" ref="S34:AB34" si="66">S$16*(S32/S$18)</f>
        <v>8.9285714285714274E-2</v>
      </c>
      <c r="T34" s="16">
        <f t="shared" si="66"/>
        <v>0.15306122448979592</v>
      </c>
      <c r="U34" s="16">
        <f>U$16*(U32/U$18)</f>
        <v>0.19861516034985416</v>
      </c>
      <c r="V34" s="16">
        <f>V$16*(V32/V$18)</f>
        <v>0.23115368596418168</v>
      </c>
      <c r="W34" s="16">
        <f>W$16*(W32/W$18)</f>
        <v>0.25439548997441541</v>
      </c>
      <c r="X34" s="16">
        <f t="shared" si="66"/>
        <v>0.27099677855315385</v>
      </c>
      <c r="Y34" s="16">
        <f t="shared" si="66"/>
        <v>0.28285484182368126</v>
      </c>
      <c r="Z34" s="16">
        <f t="shared" si="66"/>
        <v>0.29132488701691478</v>
      </c>
      <c r="AA34" s="16">
        <f t="shared" si="66"/>
        <v>0.29737491929779708</v>
      </c>
      <c r="AB34" s="16">
        <f t="shared" si="66"/>
        <v>0.30169637092699836</v>
      </c>
      <c r="AD34" s="173"/>
      <c r="AE34" s="186"/>
      <c r="AF34" s="15" t="s">
        <v>42</v>
      </c>
      <c r="AG34" s="16">
        <f t="shared" ref="AG34:AP34" si="67">AG$16*(AG32/AG$18)</f>
        <v>7.1428571428571425E-2</v>
      </c>
      <c r="AH34" s="16">
        <f t="shared" si="67"/>
        <v>0.12244897959183673</v>
      </c>
      <c r="AI34" s="16">
        <f>AI$16*(AI32/AI$18)</f>
        <v>0.15889212827988336</v>
      </c>
      <c r="AJ34" s="16">
        <f>AJ$16*(AJ32/AJ$18)</f>
        <v>0.18492294877134535</v>
      </c>
      <c r="AK34" s="16">
        <f>AK$16*(AK32/AK$18)</f>
        <v>0.20351639197953234</v>
      </c>
      <c r="AL34" s="16">
        <f t="shared" si="67"/>
        <v>0.2167974228425231</v>
      </c>
      <c r="AM34" s="16">
        <f t="shared" si="67"/>
        <v>0.22628387345894493</v>
      </c>
      <c r="AN34" s="16">
        <f t="shared" si="67"/>
        <v>0.23305990961353182</v>
      </c>
      <c r="AO34" s="16">
        <f t="shared" si="67"/>
        <v>0.23789993543823765</v>
      </c>
      <c r="AP34" s="16">
        <f t="shared" si="67"/>
        <v>0.24135709674159869</v>
      </c>
      <c r="AR34" s="173"/>
      <c r="AS34" s="186"/>
      <c r="AT34" s="15" t="s">
        <v>42</v>
      </c>
      <c r="AU34" s="16">
        <f t="shared" ref="AU34:BD34" si="68">AU$16*(AU32/AU$18)</f>
        <v>5.3571428571428575E-2</v>
      </c>
      <c r="AV34" s="16">
        <f t="shared" si="68"/>
        <v>9.1836734693877556E-2</v>
      </c>
      <c r="AW34" s="16">
        <f>AW$16*(AW32/AW$18)</f>
        <v>0.11916909620991252</v>
      </c>
      <c r="AX34" s="16">
        <f>AX$16*(AX32/AX$18)</f>
        <v>0.13869221157850903</v>
      </c>
      <c r="AY34" s="16">
        <f>AY$16*(AY32/AY$18)</f>
        <v>0.15263729398464929</v>
      </c>
      <c r="AZ34" s="16">
        <f t="shared" si="68"/>
        <v>0.16259806713189234</v>
      </c>
      <c r="BA34" s="16">
        <f t="shared" si="68"/>
        <v>0.16971290509420875</v>
      </c>
      <c r="BB34" s="16">
        <f t="shared" si="68"/>
        <v>0.17479493221014888</v>
      </c>
      <c r="BC34" s="16">
        <f t="shared" si="68"/>
        <v>0.17842495157867824</v>
      </c>
      <c r="BD34" s="16">
        <f t="shared" si="68"/>
        <v>0.18101782255619905</v>
      </c>
      <c r="BF34" s="173"/>
      <c r="BG34" s="186"/>
      <c r="BH34" s="15" t="s">
        <v>42</v>
      </c>
      <c r="BI34" s="16">
        <f t="shared" ref="BI34:BR34" si="69">BI$16*(BI32/BI$18)</f>
        <v>3.5714285714285719E-2</v>
      </c>
      <c r="BJ34" s="16">
        <f t="shared" si="69"/>
        <v>6.122448979591838E-2</v>
      </c>
      <c r="BK34" s="16">
        <f>BK$16*(BK32/BK$18)</f>
        <v>7.9446064139941694E-2</v>
      </c>
      <c r="BL34" s="16">
        <f>BL$16*(BL32/BL$18)</f>
        <v>9.2461474385672676E-2</v>
      </c>
      <c r="BM34" s="16">
        <f>BM$16*(BM32/BM$18)</f>
        <v>0.1017581959897662</v>
      </c>
      <c r="BN34" s="16">
        <f t="shared" si="69"/>
        <v>0.10839871142126158</v>
      </c>
      <c r="BO34" s="16">
        <f t="shared" si="69"/>
        <v>0.11314193672947249</v>
      </c>
      <c r="BP34" s="16">
        <f t="shared" si="69"/>
        <v>0.11652995480676592</v>
      </c>
      <c r="BQ34" s="16">
        <f t="shared" si="69"/>
        <v>0.11894996771911885</v>
      </c>
      <c r="BR34" s="16">
        <f t="shared" si="69"/>
        <v>0.12067854837079937</v>
      </c>
    </row>
    <row r="35" spans="2:70" ht="14.25" x14ac:dyDescent="0.45">
      <c r="B35" s="173"/>
      <c r="C35" s="185"/>
      <c r="D35" s="19" t="s">
        <v>45</v>
      </c>
      <c r="E35" s="20">
        <f t="shared" ref="E35:N35" si="70">10*E32</f>
        <v>1.0714285714285714</v>
      </c>
      <c r="F35" s="20">
        <f t="shared" si="70"/>
        <v>0.76530612244897966</v>
      </c>
      <c r="G35" s="20">
        <f t="shared" si="70"/>
        <v>0.54664723032069973</v>
      </c>
      <c r="H35" s="20">
        <f t="shared" si="70"/>
        <v>0.39046230737192833</v>
      </c>
      <c r="I35" s="20">
        <f t="shared" si="70"/>
        <v>0.27890164812280599</v>
      </c>
      <c r="J35" s="20">
        <f t="shared" si="70"/>
        <v>0.19921546294486142</v>
      </c>
      <c r="K35" s="20">
        <f t="shared" si="70"/>
        <v>0.14229675924632956</v>
      </c>
      <c r="L35" s="20">
        <f t="shared" si="70"/>
        <v>0.10164054231880684</v>
      </c>
      <c r="M35" s="20">
        <f t="shared" si="70"/>
        <v>7.2600387370576308E-2</v>
      </c>
      <c r="N35" s="20">
        <f t="shared" si="70"/>
        <v>5.1857419550411649E-2</v>
      </c>
      <c r="P35" s="173"/>
      <c r="Q35" s="185"/>
      <c r="R35" s="19" t="s">
        <v>45</v>
      </c>
      <c r="S35" s="20">
        <f t="shared" ref="S35:AB35" si="71">10*S32</f>
        <v>0.8928571428571429</v>
      </c>
      <c r="T35" s="20">
        <f t="shared" si="71"/>
        <v>0.63775510204081631</v>
      </c>
      <c r="U35" s="20">
        <f t="shared" si="71"/>
        <v>0.45553935860058303</v>
      </c>
      <c r="V35" s="20">
        <f t="shared" si="71"/>
        <v>0.32538525614327363</v>
      </c>
      <c r="W35" s="20">
        <f t="shared" si="71"/>
        <v>0.23241804010233832</v>
      </c>
      <c r="X35" s="20">
        <f t="shared" si="71"/>
        <v>0.16601288578738452</v>
      </c>
      <c r="Y35" s="20">
        <f t="shared" si="71"/>
        <v>0.11858063270527465</v>
      </c>
      <c r="Z35" s="20">
        <f t="shared" si="71"/>
        <v>8.4700451932339035E-2</v>
      </c>
      <c r="AA35" s="20">
        <f t="shared" si="71"/>
        <v>6.0500322808813595E-2</v>
      </c>
      <c r="AB35" s="20">
        <f t="shared" si="71"/>
        <v>4.3214516292009703E-2</v>
      </c>
      <c r="AD35" s="173"/>
      <c r="AE35" s="185"/>
      <c r="AF35" s="19" t="s">
        <v>45</v>
      </c>
      <c r="AG35" s="20">
        <f t="shared" ref="AG35:AP35" si="72">10*AG32</f>
        <v>0.71428571428571419</v>
      </c>
      <c r="AH35" s="20">
        <f t="shared" si="72"/>
        <v>0.51020408163265307</v>
      </c>
      <c r="AI35" s="20">
        <f t="shared" si="72"/>
        <v>0.3644314868804665</v>
      </c>
      <c r="AJ35" s="20">
        <f t="shared" si="72"/>
        <v>0.26030820491461892</v>
      </c>
      <c r="AK35" s="20">
        <f t="shared" si="72"/>
        <v>0.18593443208187066</v>
      </c>
      <c r="AL35" s="20">
        <f t="shared" si="72"/>
        <v>0.13281030862990761</v>
      </c>
      <c r="AM35" s="20">
        <f t="shared" si="72"/>
        <v>9.4864506164219708E-2</v>
      </c>
      <c r="AN35" s="20">
        <f t="shared" si="72"/>
        <v>6.7760361545871228E-2</v>
      </c>
      <c r="AO35" s="20">
        <f t="shared" si="72"/>
        <v>4.8400258247050874E-2</v>
      </c>
      <c r="AP35" s="20">
        <f t="shared" si="72"/>
        <v>3.4571613033607763E-2</v>
      </c>
      <c r="AR35" s="173"/>
      <c r="AS35" s="185"/>
      <c r="AT35" s="19" t="s">
        <v>45</v>
      </c>
      <c r="AU35" s="20">
        <f t="shared" ref="AU35:BD35" si="73">10*AU32</f>
        <v>0.53571428571428581</v>
      </c>
      <c r="AV35" s="20">
        <f t="shared" si="73"/>
        <v>0.38265306122448989</v>
      </c>
      <c r="AW35" s="20">
        <f t="shared" si="73"/>
        <v>0.27332361516034986</v>
      </c>
      <c r="AX35" s="20">
        <f t="shared" si="73"/>
        <v>0.19523115368596422</v>
      </c>
      <c r="AY35" s="20">
        <f t="shared" si="73"/>
        <v>0.13945082406140302</v>
      </c>
      <c r="AZ35" s="20">
        <f t="shared" si="73"/>
        <v>9.9607731472430724E-2</v>
      </c>
      <c r="BA35" s="20">
        <f t="shared" si="73"/>
        <v>7.1148379623164795E-2</v>
      </c>
      <c r="BB35" s="20">
        <f t="shared" si="73"/>
        <v>5.0820271159403428E-2</v>
      </c>
      <c r="BC35" s="20">
        <f t="shared" si="73"/>
        <v>3.6300193685288161E-2</v>
      </c>
      <c r="BD35" s="20">
        <f t="shared" si="73"/>
        <v>2.5928709775205828E-2</v>
      </c>
      <c r="BF35" s="173"/>
      <c r="BG35" s="185"/>
      <c r="BH35" s="19" t="s">
        <v>45</v>
      </c>
      <c r="BI35" s="20">
        <f t="shared" ref="BI35:BR35" si="74">10*BI32</f>
        <v>0.35714285714285721</v>
      </c>
      <c r="BJ35" s="20">
        <f t="shared" si="74"/>
        <v>0.25510204081632659</v>
      </c>
      <c r="BK35" s="20">
        <f t="shared" si="74"/>
        <v>0.18221574344023328</v>
      </c>
      <c r="BL35" s="20">
        <f t="shared" si="74"/>
        <v>0.13015410245730946</v>
      </c>
      <c r="BM35" s="20">
        <f t="shared" si="74"/>
        <v>9.2967216040935344E-2</v>
      </c>
      <c r="BN35" s="20">
        <f t="shared" si="74"/>
        <v>6.6405154314953821E-2</v>
      </c>
      <c r="BO35" s="20">
        <f t="shared" si="74"/>
        <v>4.7432253082109868E-2</v>
      </c>
      <c r="BP35" s="20">
        <f t="shared" si="74"/>
        <v>3.3880180772935614E-2</v>
      </c>
      <c r="BQ35" s="20">
        <f t="shared" si="74"/>
        <v>2.4200129123525441E-2</v>
      </c>
      <c r="BR35" s="20">
        <f t="shared" si="74"/>
        <v>1.7285806516803885E-2</v>
      </c>
    </row>
    <row r="36" spans="2:70" ht="14.25" x14ac:dyDescent="0.45">
      <c r="B36" s="173"/>
      <c r="C36" s="185"/>
      <c r="D36" s="19" t="s">
        <v>46</v>
      </c>
      <c r="E36" s="20">
        <f>10*E34</f>
        <v>1.0714285714285714</v>
      </c>
      <c r="F36" s="20">
        <f>10*F34</f>
        <v>1.8367346938775508</v>
      </c>
      <c r="G36" s="20">
        <f>10*G34</f>
        <v>2.3833819241982503</v>
      </c>
      <c r="H36" s="20">
        <f t="shared" ref="H36:N36" si="75">10*H34</f>
        <v>2.7738442315701799</v>
      </c>
      <c r="I36" s="20">
        <f t="shared" si="75"/>
        <v>3.0527458796929849</v>
      </c>
      <c r="J36" s="20">
        <f t="shared" si="75"/>
        <v>3.2519613426378462</v>
      </c>
      <c r="K36" s="20">
        <f t="shared" si="75"/>
        <v>3.3942581018841746</v>
      </c>
      <c r="L36" s="20">
        <f t="shared" si="75"/>
        <v>3.4958986442029771</v>
      </c>
      <c r="M36" s="20">
        <f t="shared" si="75"/>
        <v>3.5684990315735647</v>
      </c>
      <c r="N36" s="20">
        <f t="shared" si="75"/>
        <v>3.6203564511239805</v>
      </c>
      <c r="P36" s="173"/>
      <c r="Q36" s="185"/>
      <c r="R36" s="19" t="s">
        <v>46</v>
      </c>
      <c r="S36" s="20">
        <f>10*S34</f>
        <v>0.89285714285714279</v>
      </c>
      <c r="T36" s="20">
        <f>10*T34</f>
        <v>1.5306122448979593</v>
      </c>
      <c r="U36" s="20">
        <f>10*U34</f>
        <v>1.9861516034985416</v>
      </c>
      <c r="V36" s="20">
        <f t="shared" ref="V36:AB36" si="76">10*V34</f>
        <v>2.3115368596418167</v>
      </c>
      <c r="W36" s="20">
        <f t="shared" si="76"/>
        <v>2.5439548997441541</v>
      </c>
      <c r="X36" s="20">
        <f t="shared" si="76"/>
        <v>2.7099677855315383</v>
      </c>
      <c r="Y36" s="20">
        <f t="shared" si="76"/>
        <v>2.8285484182368128</v>
      </c>
      <c r="Z36" s="20">
        <f t="shared" si="76"/>
        <v>2.9132488701691477</v>
      </c>
      <c r="AA36" s="20">
        <f t="shared" si="76"/>
        <v>2.9737491929779707</v>
      </c>
      <c r="AB36" s="20">
        <f t="shared" si="76"/>
        <v>3.0169637092699837</v>
      </c>
      <c r="AD36" s="173"/>
      <c r="AE36" s="185"/>
      <c r="AF36" s="19" t="s">
        <v>46</v>
      </c>
      <c r="AG36" s="20">
        <f>10*AG34</f>
        <v>0.71428571428571419</v>
      </c>
      <c r="AH36" s="20">
        <f>10*AH34</f>
        <v>1.2244897959183674</v>
      </c>
      <c r="AI36" s="20">
        <f>10*AI34</f>
        <v>1.5889212827988337</v>
      </c>
      <c r="AJ36" s="20">
        <f t="shared" ref="AJ36:AP36" si="77">10*AJ34</f>
        <v>1.8492294877134534</v>
      </c>
      <c r="AK36" s="20">
        <f t="shared" si="77"/>
        <v>2.0351639197953233</v>
      </c>
      <c r="AL36" s="20">
        <f t="shared" si="77"/>
        <v>2.1679742284252308</v>
      </c>
      <c r="AM36" s="20">
        <f t="shared" si="77"/>
        <v>2.2628387345894492</v>
      </c>
      <c r="AN36" s="20">
        <f t="shared" si="77"/>
        <v>2.3305990961353182</v>
      </c>
      <c r="AO36" s="20">
        <f t="shared" si="77"/>
        <v>2.3789993543823766</v>
      </c>
      <c r="AP36" s="20">
        <f t="shared" si="77"/>
        <v>2.4135709674159869</v>
      </c>
      <c r="AR36" s="173"/>
      <c r="AS36" s="185"/>
      <c r="AT36" s="19" t="s">
        <v>46</v>
      </c>
      <c r="AU36" s="20">
        <f>10*AU34</f>
        <v>0.53571428571428581</v>
      </c>
      <c r="AV36" s="20">
        <f>10*AV34</f>
        <v>0.91836734693877553</v>
      </c>
      <c r="AW36" s="20">
        <f>10*AW34</f>
        <v>1.1916909620991252</v>
      </c>
      <c r="AX36" s="20">
        <f t="shared" ref="AX36:BD36" si="78">10*AX34</f>
        <v>1.3869221157850902</v>
      </c>
      <c r="AY36" s="20">
        <f t="shared" si="78"/>
        <v>1.5263729398464929</v>
      </c>
      <c r="AZ36" s="20">
        <f t="shared" si="78"/>
        <v>1.6259806713189233</v>
      </c>
      <c r="BA36" s="20">
        <f t="shared" si="78"/>
        <v>1.6971290509420875</v>
      </c>
      <c r="BB36" s="20">
        <f t="shared" si="78"/>
        <v>1.7479493221014888</v>
      </c>
      <c r="BC36" s="20">
        <f t="shared" si="78"/>
        <v>1.7842495157867824</v>
      </c>
      <c r="BD36" s="20">
        <f t="shared" si="78"/>
        <v>1.8101782255619905</v>
      </c>
      <c r="BF36" s="173"/>
      <c r="BG36" s="185"/>
      <c r="BH36" s="19" t="s">
        <v>46</v>
      </c>
      <c r="BI36" s="20">
        <f>10*BI34</f>
        <v>0.35714285714285721</v>
      </c>
      <c r="BJ36" s="20">
        <f>10*BJ34</f>
        <v>0.6122448979591838</v>
      </c>
      <c r="BK36" s="20">
        <f>10*BK34</f>
        <v>0.79446064139941697</v>
      </c>
      <c r="BL36" s="20">
        <f t="shared" ref="BL36:BR36" si="79">10*BL34</f>
        <v>0.92461474385672671</v>
      </c>
      <c r="BM36" s="20">
        <f t="shared" si="79"/>
        <v>1.0175819598976619</v>
      </c>
      <c r="BN36" s="20">
        <f t="shared" si="79"/>
        <v>1.0839871142126158</v>
      </c>
      <c r="BO36" s="20">
        <f t="shared" si="79"/>
        <v>1.131419367294725</v>
      </c>
      <c r="BP36" s="20">
        <f t="shared" si="79"/>
        <v>1.1652995480676593</v>
      </c>
      <c r="BQ36" s="20">
        <f t="shared" si="79"/>
        <v>1.1894996771911885</v>
      </c>
      <c r="BR36" s="20">
        <f t="shared" si="79"/>
        <v>1.2067854837079937</v>
      </c>
    </row>
    <row r="37" spans="2:70" ht="14.25" x14ac:dyDescent="0.45">
      <c r="B37" s="173"/>
      <c r="C37" s="184" t="s">
        <v>36</v>
      </c>
      <c r="D37" s="15" t="s">
        <v>43</v>
      </c>
      <c r="E37" s="16">
        <f>E7</f>
        <v>0.15</v>
      </c>
      <c r="F37" s="16">
        <f>E37</f>
        <v>0.15</v>
      </c>
      <c r="G37" s="16">
        <f t="shared" ref="G37:N37" si="80">F37</f>
        <v>0.15</v>
      </c>
      <c r="H37" s="16">
        <f t="shared" si="80"/>
        <v>0.15</v>
      </c>
      <c r="I37" s="16">
        <f t="shared" si="80"/>
        <v>0.15</v>
      </c>
      <c r="J37" s="16">
        <f t="shared" si="80"/>
        <v>0.15</v>
      </c>
      <c r="K37" s="16">
        <f t="shared" si="80"/>
        <v>0.15</v>
      </c>
      <c r="L37" s="16">
        <f t="shared" si="80"/>
        <v>0.15</v>
      </c>
      <c r="M37" s="16">
        <f t="shared" si="80"/>
        <v>0.15</v>
      </c>
      <c r="N37" s="16">
        <f t="shared" si="80"/>
        <v>0.15</v>
      </c>
      <c r="P37" s="173"/>
      <c r="Q37" s="184" t="s">
        <v>36</v>
      </c>
      <c r="R37" s="15" t="s">
        <v>43</v>
      </c>
      <c r="S37" s="16">
        <f>S7</f>
        <v>0.125</v>
      </c>
      <c r="T37" s="16">
        <f>S37</f>
        <v>0.125</v>
      </c>
      <c r="U37" s="16">
        <f t="shared" ref="U37:AB37" si="81">T37</f>
        <v>0.125</v>
      </c>
      <c r="V37" s="16">
        <f t="shared" si="81"/>
        <v>0.125</v>
      </c>
      <c r="W37" s="16">
        <f t="shared" si="81"/>
        <v>0.125</v>
      </c>
      <c r="X37" s="16">
        <f t="shared" si="81"/>
        <v>0.125</v>
      </c>
      <c r="Y37" s="16">
        <f t="shared" si="81"/>
        <v>0.125</v>
      </c>
      <c r="Z37" s="16">
        <f t="shared" si="81"/>
        <v>0.125</v>
      </c>
      <c r="AA37" s="16">
        <f t="shared" si="81"/>
        <v>0.125</v>
      </c>
      <c r="AB37" s="16">
        <f t="shared" si="81"/>
        <v>0.125</v>
      </c>
      <c r="AD37" s="173"/>
      <c r="AE37" s="184" t="s">
        <v>36</v>
      </c>
      <c r="AF37" s="15" t="s">
        <v>43</v>
      </c>
      <c r="AG37" s="16">
        <f>AG7</f>
        <v>0.1</v>
      </c>
      <c r="AH37" s="16">
        <f>AG37</f>
        <v>0.1</v>
      </c>
      <c r="AI37" s="16">
        <f t="shared" ref="AI37:AP37" si="82">AH37</f>
        <v>0.1</v>
      </c>
      <c r="AJ37" s="16">
        <f t="shared" si="82"/>
        <v>0.1</v>
      </c>
      <c r="AK37" s="16">
        <f t="shared" si="82"/>
        <v>0.1</v>
      </c>
      <c r="AL37" s="16">
        <f t="shared" si="82"/>
        <v>0.1</v>
      </c>
      <c r="AM37" s="16">
        <f t="shared" si="82"/>
        <v>0.1</v>
      </c>
      <c r="AN37" s="16">
        <f t="shared" si="82"/>
        <v>0.1</v>
      </c>
      <c r="AO37" s="16">
        <f t="shared" si="82"/>
        <v>0.1</v>
      </c>
      <c r="AP37" s="16">
        <f t="shared" si="82"/>
        <v>0.1</v>
      </c>
      <c r="AR37" s="173"/>
      <c r="AS37" s="184" t="s">
        <v>36</v>
      </c>
      <c r="AT37" s="15" t="s">
        <v>43</v>
      </c>
      <c r="AU37" s="16">
        <f>AU7</f>
        <v>7.5000000000000011E-2</v>
      </c>
      <c r="AV37" s="16">
        <f>AU37</f>
        <v>7.5000000000000011E-2</v>
      </c>
      <c r="AW37" s="16">
        <f t="shared" ref="AW37:BD37" si="83">AV37</f>
        <v>7.5000000000000011E-2</v>
      </c>
      <c r="AX37" s="16">
        <f t="shared" si="83"/>
        <v>7.5000000000000011E-2</v>
      </c>
      <c r="AY37" s="16">
        <f t="shared" si="83"/>
        <v>7.5000000000000011E-2</v>
      </c>
      <c r="AZ37" s="16">
        <f t="shared" si="83"/>
        <v>7.5000000000000011E-2</v>
      </c>
      <c r="BA37" s="16">
        <f t="shared" si="83"/>
        <v>7.5000000000000011E-2</v>
      </c>
      <c r="BB37" s="16">
        <f t="shared" si="83"/>
        <v>7.5000000000000011E-2</v>
      </c>
      <c r="BC37" s="16">
        <f t="shared" si="83"/>
        <v>7.5000000000000011E-2</v>
      </c>
      <c r="BD37" s="16">
        <f t="shared" si="83"/>
        <v>7.5000000000000011E-2</v>
      </c>
      <c r="BF37" s="173"/>
      <c r="BG37" s="184" t="s">
        <v>36</v>
      </c>
      <c r="BH37" s="15" t="s">
        <v>43</v>
      </c>
      <c r="BI37" s="16">
        <f>BI7</f>
        <v>5.000000000000001E-2</v>
      </c>
      <c r="BJ37" s="16">
        <f>BI37</f>
        <v>5.000000000000001E-2</v>
      </c>
      <c r="BK37" s="16">
        <f t="shared" ref="BK37:BR37" si="84">BJ37</f>
        <v>5.000000000000001E-2</v>
      </c>
      <c r="BL37" s="16">
        <f t="shared" si="84"/>
        <v>5.000000000000001E-2</v>
      </c>
      <c r="BM37" s="16">
        <f t="shared" si="84"/>
        <v>5.000000000000001E-2</v>
      </c>
      <c r="BN37" s="16">
        <f t="shared" si="84"/>
        <v>5.000000000000001E-2</v>
      </c>
      <c r="BO37" s="16">
        <f t="shared" si="84"/>
        <v>5.000000000000001E-2</v>
      </c>
      <c r="BP37" s="16">
        <f t="shared" si="84"/>
        <v>5.000000000000001E-2</v>
      </c>
      <c r="BQ37" s="16">
        <f t="shared" si="84"/>
        <v>5.000000000000001E-2</v>
      </c>
      <c r="BR37" s="16">
        <f t="shared" si="84"/>
        <v>5.000000000000001E-2</v>
      </c>
    </row>
    <row r="38" spans="2:70" ht="14.25" x14ac:dyDescent="0.45">
      <c r="B38" s="173"/>
      <c r="C38" s="185"/>
      <c r="D38" s="19" t="s">
        <v>45</v>
      </c>
      <c r="E38" s="21">
        <f>E35*E$14</f>
        <v>150000</v>
      </c>
      <c r="F38" s="21">
        <f t="shared" ref="F38:N38" si="85">F35*F$14</f>
        <v>150000</v>
      </c>
      <c r="G38" s="21">
        <f>G35*G$14</f>
        <v>150000</v>
      </c>
      <c r="H38" s="21">
        <f>H35*H$14</f>
        <v>150000</v>
      </c>
      <c r="I38" s="21">
        <f>I35*I$14</f>
        <v>150000</v>
      </c>
      <c r="J38" s="21">
        <f t="shared" si="85"/>
        <v>150000</v>
      </c>
      <c r="K38" s="21">
        <f t="shared" si="85"/>
        <v>150000</v>
      </c>
      <c r="L38" s="21">
        <f t="shared" si="85"/>
        <v>150000</v>
      </c>
      <c r="M38" s="21">
        <f t="shared" si="85"/>
        <v>150000</v>
      </c>
      <c r="N38" s="21">
        <f t="shared" si="85"/>
        <v>150000</v>
      </c>
      <c r="P38" s="173"/>
      <c r="Q38" s="185"/>
      <c r="R38" s="19" t="s">
        <v>45</v>
      </c>
      <c r="S38" s="21">
        <f>S35*S$14</f>
        <v>125000</v>
      </c>
      <c r="T38" s="21">
        <f t="shared" ref="T38:AB38" si="86">T35*T$14</f>
        <v>125000</v>
      </c>
      <c r="U38" s="21">
        <f>U35*U$14</f>
        <v>124999.99999999999</v>
      </c>
      <c r="V38" s="21">
        <f>V35*V$14</f>
        <v>125000</v>
      </c>
      <c r="W38" s="21">
        <f>W35*W$14</f>
        <v>125000</v>
      </c>
      <c r="X38" s="21">
        <f t="shared" si="86"/>
        <v>125000</v>
      </c>
      <c r="Y38" s="21">
        <f t="shared" si="86"/>
        <v>125000</v>
      </c>
      <c r="Z38" s="21">
        <f t="shared" si="86"/>
        <v>125000.00000000001</v>
      </c>
      <c r="AA38" s="21">
        <f t="shared" si="86"/>
        <v>125000</v>
      </c>
      <c r="AB38" s="21">
        <f t="shared" si="86"/>
        <v>124999.99999999999</v>
      </c>
      <c r="AD38" s="173"/>
      <c r="AE38" s="185"/>
      <c r="AF38" s="19" t="s">
        <v>45</v>
      </c>
      <c r="AG38" s="21">
        <f>AG35*AG$14</f>
        <v>99999.999999999985</v>
      </c>
      <c r="AH38" s="21">
        <f t="shared" ref="AH38:AP38" si="87">AH35*AH$14</f>
        <v>100000</v>
      </c>
      <c r="AI38" s="21">
        <f>AI35*AI$14</f>
        <v>100000.00000000001</v>
      </c>
      <c r="AJ38" s="21">
        <f>AJ35*AJ$14</f>
        <v>100000</v>
      </c>
      <c r="AK38" s="21">
        <f>AK35*AK$14</f>
        <v>100000</v>
      </c>
      <c r="AL38" s="21">
        <f t="shared" si="87"/>
        <v>100000</v>
      </c>
      <c r="AM38" s="21">
        <f t="shared" si="87"/>
        <v>99999.999999999985</v>
      </c>
      <c r="AN38" s="21">
        <f t="shared" si="87"/>
        <v>100000.00000000001</v>
      </c>
      <c r="AO38" s="21">
        <f t="shared" si="87"/>
        <v>100000</v>
      </c>
      <c r="AP38" s="21">
        <f t="shared" si="87"/>
        <v>100000</v>
      </c>
      <c r="AR38" s="173"/>
      <c r="AS38" s="185"/>
      <c r="AT38" s="19" t="s">
        <v>45</v>
      </c>
      <c r="AU38" s="21">
        <f>AU35*AU$14</f>
        <v>75000.000000000015</v>
      </c>
      <c r="AV38" s="21">
        <f t="shared" ref="AV38:BD38" si="88">AV35*AV$14</f>
        <v>75000.000000000015</v>
      </c>
      <c r="AW38" s="21">
        <f>AW35*AW$14</f>
        <v>75000</v>
      </c>
      <c r="AX38" s="21">
        <f>AX35*AX$14</f>
        <v>75000.000000000015</v>
      </c>
      <c r="AY38" s="21">
        <f>AY35*AY$14</f>
        <v>75000.000000000015</v>
      </c>
      <c r="AZ38" s="21">
        <f t="shared" si="88"/>
        <v>75000.000000000015</v>
      </c>
      <c r="BA38" s="21">
        <f t="shared" si="88"/>
        <v>75000.000000000015</v>
      </c>
      <c r="BB38" s="21">
        <f t="shared" si="88"/>
        <v>75000.000000000015</v>
      </c>
      <c r="BC38" s="21">
        <f t="shared" si="88"/>
        <v>75000.000000000015</v>
      </c>
      <c r="BD38" s="21">
        <f t="shared" si="88"/>
        <v>75000.000000000015</v>
      </c>
      <c r="BF38" s="173"/>
      <c r="BG38" s="185"/>
      <c r="BH38" s="19" t="s">
        <v>45</v>
      </c>
      <c r="BI38" s="21">
        <f>BI35*BI$14</f>
        <v>50000.000000000007</v>
      </c>
      <c r="BJ38" s="21">
        <f t="shared" ref="BJ38:BR38" si="89">BJ35*BJ$14</f>
        <v>50000.000000000015</v>
      </c>
      <c r="BK38" s="21">
        <f>BK35*BK$14</f>
        <v>50000.000000000015</v>
      </c>
      <c r="BL38" s="21">
        <f>BL35*BL$14</f>
        <v>50000</v>
      </c>
      <c r="BM38" s="21">
        <f>BM35*BM$14</f>
        <v>50000.000000000007</v>
      </c>
      <c r="BN38" s="21">
        <f t="shared" si="89"/>
        <v>50000.000000000015</v>
      </c>
      <c r="BO38" s="21">
        <f t="shared" si="89"/>
        <v>50000.000000000007</v>
      </c>
      <c r="BP38" s="21">
        <f t="shared" si="89"/>
        <v>50000.000000000007</v>
      </c>
      <c r="BQ38" s="21">
        <f t="shared" si="89"/>
        <v>50000.000000000007</v>
      </c>
      <c r="BR38" s="21">
        <f t="shared" si="89"/>
        <v>50000.000000000007</v>
      </c>
    </row>
    <row r="39" spans="2:70" ht="14.25" x14ac:dyDescent="0.45">
      <c r="B39" s="173"/>
      <c r="C39" s="185"/>
      <c r="D39" s="19" t="s">
        <v>46</v>
      </c>
      <c r="E39" s="21">
        <f>E38</f>
        <v>150000</v>
      </c>
      <c r="F39" s="21">
        <f>E39+F38</f>
        <v>300000</v>
      </c>
      <c r="G39" s="21">
        <f>F39+G38</f>
        <v>450000</v>
      </c>
      <c r="H39" s="21">
        <f t="shared" ref="H39:N39" si="90">G39+H38</f>
        <v>600000</v>
      </c>
      <c r="I39" s="21">
        <f t="shared" si="90"/>
        <v>750000</v>
      </c>
      <c r="J39" s="21">
        <f>I39+J38</f>
        <v>900000</v>
      </c>
      <c r="K39" s="21">
        <f t="shared" si="90"/>
        <v>1050000</v>
      </c>
      <c r="L39" s="21">
        <f t="shared" si="90"/>
        <v>1200000</v>
      </c>
      <c r="M39" s="21">
        <f t="shared" si="90"/>
        <v>1350000</v>
      </c>
      <c r="N39" s="21">
        <f t="shared" si="90"/>
        <v>1500000</v>
      </c>
      <c r="P39" s="173"/>
      <c r="Q39" s="185"/>
      <c r="R39" s="19" t="s">
        <v>46</v>
      </c>
      <c r="S39" s="21">
        <f>S38</f>
        <v>125000</v>
      </c>
      <c r="T39" s="21">
        <f>S39+T38</f>
        <v>250000</v>
      </c>
      <c r="U39" s="21">
        <f>T39+U38</f>
        <v>375000</v>
      </c>
      <c r="V39" s="21">
        <f t="shared" ref="V39:AB39" si="91">U39+V38</f>
        <v>500000</v>
      </c>
      <c r="W39" s="21">
        <f t="shared" si="91"/>
        <v>625000</v>
      </c>
      <c r="X39" s="21">
        <f>W39+X38</f>
        <v>750000</v>
      </c>
      <c r="Y39" s="21">
        <f t="shared" si="91"/>
        <v>875000</v>
      </c>
      <c r="Z39" s="21">
        <f t="shared" si="91"/>
        <v>1000000</v>
      </c>
      <c r="AA39" s="21">
        <f t="shared" si="91"/>
        <v>1125000</v>
      </c>
      <c r="AB39" s="21">
        <f t="shared" si="91"/>
        <v>1250000</v>
      </c>
      <c r="AD39" s="173"/>
      <c r="AE39" s="185"/>
      <c r="AF39" s="19" t="s">
        <v>46</v>
      </c>
      <c r="AG39" s="21">
        <f>AG38</f>
        <v>99999.999999999985</v>
      </c>
      <c r="AH39" s="21">
        <f>AG39+AH38</f>
        <v>200000</v>
      </c>
      <c r="AI39" s="21">
        <f>AH39+AI38</f>
        <v>300000</v>
      </c>
      <c r="AJ39" s="21">
        <f t="shared" ref="AJ39:AP39" si="92">AI39+AJ38</f>
        <v>400000</v>
      </c>
      <c r="AK39" s="21">
        <f t="shared" si="92"/>
        <v>500000</v>
      </c>
      <c r="AL39" s="21">
        <f>AK39+AL38</f>
        <v>600000</v>
      </c>
      <c r="AM39" s="21">
        <f t="shared" si="92"/>
        <v>700000</v>
      </c>
      <c r="AN39" s="21">
        <f t="shared" si="92"/>
        <v>800000</v>
      </c>
      <c r="AO39" s="21">
        <f t="shared" si="92"/>
        <v>900000</v>
      </c>
      <c r="AP39" s="21">
        <f t="shared" si="92"/>
        <v>1000000</v>
      </c>
      <c r="AR39" s="173"/>
      <c r="AS39" s="185"/>
      <c r="AT39" s="19" t="s">
        <v>46</v>
      </c>
      <c r="AU39" s="21">
        <f>AU38</f>
        <v>75000.000000000015</v>
      </c>
      <c r="AV39" s="21">
        <f>AU39+AV38</f>
        <v>150000.00000000003</v>
      </c>
      <c r="AW39" s="21">
        <f>AV39+AW38</f>
        <v>225000.00000000003</v>
      </c>
      <c r="AX39" s="21">
        <f t="shared" ref="AX39:BD39" si="93">AW39+AX38</f>
        <v>300000.00000000006</v>
      </c>
      <c r="AY39" s="21">
        <f t="shared" si="93"/>
        <v>375000.00000000006</v>
      </c>
      <c r="AZ39" s="21">
        <f>AY39+AZ38</f>
        <v>450000.00000000006</v>
      </c>
      <c r="BA39" s="21">
        <f t="shared" si="93"/>
        <v>525000.00000000012</v>
      </c>
      <c r="BB39" s="21">
        <f t="shared" si="93"/>
        <v>600000.00000000012</v>
      </c>
      <c r="BC39" s="21">
        <f t="shared" si="93"/>
        <v>675000.00000000012</v>
      </c>
      <c r="BD39" s="21">
        <f t="shared" si="93"/>
        <v>750000.00000000012</v>
      </c>
      <c r="BF39" s="173"/>
      <c r="BG39" s="185"/>
      <c r="BH39" s="19" t="s">
        <v>46</v>
      </c>
      <c r="BI39" s="21">
        <f>BI38</f>
        <v>50000.000000000007</v>
      </c>
      <c r="BJ39" s="21">
        <f>BI39+BJ38</f>
        <v>100000.00000000003</v>
      </c>
      <c r="BK39" s="21">
        <f>BJ39+BK38</f>
        <v>150000.00000000006</v>
      </c>
      <c r="BL39" s="21">
        <f t="shared" ref="BL39:BR39" si="94">BK39+BL38</f>
        <v>200000.00000000006</v>
      </c>
      <c r="BM39" s="21">
        <f t="shared" si="94"/>
        <v>250000.00000000006</v>
      </c>
      <c r="BN39" s="21">
        <f>BM39+BN38</f>
        <v>300000.00000000006</v>
      </c>
      <c r="BO39" s="21">
        <f t="shared" si="94"/>
        <v>350000.00000000006</v>
      </c>
      <c r="BP39" s="21">
        <f t="shared" si="94"/>
        <v>400000.00000000006</v>
      </c>
      <c r="BQ39" s="21">
        <f t="shared" si="94"/>
        <v>450000.00000000006</v>
      </c>
      <c r="BR39" s="21">
        <f t="shared" si="94"/>
        <v>500000.00000000006</v>
      </c>
    </row>
    <row r="40" spans="2:70" ht="14.25" x14ac:dyDescent="0.45">
      <c r="B40" s="173"/>
      <c r="C40" s="184" t="s">
        <v>35</v>
      </c>
      <c r="D40" s="15" t="s">
        <v>43</v>
      </c>
      <c r="E40" s="16">
        <f>E34*E$14/$E$4</f>
        <v>0.15</v>
      </c>
      <c r="F40" s="16">
        <f>F34*F$14/$E$4-E40</f>
        <v>0.21</v>
      </c>
      <c r="G40" s="16">
        <f>G34*G$14/$E$4-F40-E40</f>
        <v>0.29399999999999982</v>
      </c>
      <c r="H40" s="16">
        <f>H34*H$14/$E$4-G40-F40-E40</f>
        <v>0.41160000000000052</v>
      </c>
      <c r="I40" s="16">
        <f>I34*I$14/$E$4-H40-G40-F40-E40</f>
        <v>0.57623999999999953</v>
      </c>
      <c r="J40" s="16">
        <f>J34*J$14/$E$4-I40-H40-G40-F40-E40</f>
        <v>0.80673600000000001</v>
      </c>
      <c r="K40" s="16">
        <f>K34*K$14/$E$4-J40-I40-H40-G40-F40-E40</f>
        <v>1.1294303999999988</v>
      </c>
      <c r="L40" s="16">
        <f>L34*L$14/$E$4-K40-J40-I40-H40-G40-F40-E40</f>
        <v>1.5812025599999939</v>
      </c>
      <c r="M40" s="16">
        <f>M34*M$14/$E$4-L40-K40-J40-I40-H40-G40-F40-E40</f>
        <v>2.2136835840000191</v>
      </c>
      <c r="N40" s="16">
        <f>N34*N$14/$E$4-M40-L40-K40-J40-I40-H40-G40-F40-E40</f>
        <v>3.0991570176000169</v>
      </c>
      <c r="P40" s="173"/>
      <c r="Q40" s="184" t="s">
        <v>35</v>
      </c>
      <c r="R40" s="15" t="s">
        <v>43</v>
      </c>
      <c r="S40" s="16">
        <f>S34*S$14/$E$4</f>
        <v>0.12499999999999999</v>
      </c>
      <c r="T40" s="16">
        <f>T34*T$14/$E$4-S40</f>
        <v>0.17499999999999999</v>
      </c>
      <c r="U40" s="16">
        <f>U34*U$14/$E$4-T40-S40</f>
        <v>0.24499999999999983</v>
      </c>
      <c r="V40" s="16">
        <f>V34*V$14/$E$4-U40-T40-S40</f>
        <v>0.34300000000000047</v>
      </c>
      <c r="W40" s="16">
        <f>W34*W$14/$E$4-V40-U40-T40-S40</f>
        <v>0.48019999999999974</v>
      </c>
      <c r="X40" s="16">
        <f>X34*X$14/$E$4-W40-V40-U40-T40-S40</f>
        <v>0.67227999999999954</v>
      </c>
      <c r="Y40" s="16">
        <f>Y34*Y$14/$E$4-X40-W40-V40-U40-T40-S40</f>
        <v>0.94119199999999981</v>
      </c>
      <c r="Z40" s="16">
        <f>Z34*Z$14/$E$4-Y40-X40-W40-V40-U40-T40-S40</f>
        <v>1.3176687999999941</v>
      </c>
      <c r="AA40" s="16">
        <f>AA34*AA$14/$E$4-Z40-Y40-X40-W40-V40-U40-T40-S40</f>
        <v>1.8447363200000166</v>
      </c>
      <c r="AB40" s="16">
        <f>AB34*AB$14/$E$4-AA40-Z40-Y40-X40-W40-V40-U40-T40-S40</f>
        <v>2.5826308480000115</v>
      </c>
      <c r="AD40" s="173"/>
      <c r="AE40" s="184" t="s">
        <v>35</v>
      </c>
      <c r="AF40" s="15" t="s">
        <v>43</v>
      </c>
      <c r="AG40" s="16">
        <f>AG34*AG$14/$E$4</f>
        <v>0.1</v>
      </c>
      <c r="AH40" s="16">
        <f>AH34*AH$14/$E$4-AG40</f>
        <v>0.13999999999999999</v>
      </c>
      <c r="AI40" s="16">
        <f>AI34*AI$14/$E$4-AH40-AG40</f>
        <v>0.19599999999999992</v>
      </c>
      <c r="AJ40" s="16">
        <f>AJ34*AJ$14/$E$4-AI40-AH40-AG40</f>
        <v>0.27440000000000031</v>
      </c>
      <c r="AK40" s="16">
        <f>AK34*AK$14/$E$4-AJ40-AI40-AH40-AG40</f>
        <v>0.38415999999999972</v>
      </c>
      <c r="AL40" s="16">
        <f>AL34*AL$14/$E$4-AK40-AJ40-AI40-AH40-AG40</f>
        <v>0.53782399999999975</v>
      </c>
      <c r="AM40" s="16">
        <f>AM34*AM$14/$E$4-AL40-AK40-AJ40-AI40-AH40-AG40</f>
        <v>0.75295359999999922</v>
      </c>
      <c r="AN40" s="16">
        <f>AN34*AN$14/$E$4-AM40-AL40-AK40-AJ40-AI40-AH40-AG40</f>
        <v>1.0541350399999958</v>
      </c>
      <c r="AO40" s="16">
        <f>AO34*AO$14/$E$4-AN40-AM40-AL40-AK40-AJ40-AI40-AH40-AG40</f>
        <v>1.4757890560000133</v>
      </c>
      <c r="AP40" s="16">
        <f>AP34*AP$14/$E$4-AO40-AN40-AM40-AL40-AK40-AJ40-AI40-AH40-AG40</f>
        <v>2.0661046784000119</v>
      </c>
      <c r="AR40" s="173"/>
      <c r="AS40" s="184" t="s">
        <v>35</v>
      </c>
      <c r="AT40" s="15" t="s">
        <v>43</v>
      </c>
      <c r="AU40" s="16">
        <f>AU34*AU$14/$E$4</f>
        <v>7.5000000000000011E-2</v>
      </c>
      <c r="AV40" s="16">
        <f>AV34*AV$14/$E$4-AU40</f>
        <v>0.10499999999999998</v>
      </c>
      <c r="AW40" s="16">
        <f>AW34*AW$14/$E$4-AV40-AU40</f>
        <v>0.14699999999999996</v>
      </c>
      <c r="AX40" s="16">
        <f>AX34*AX$14/$E$4-AW40-AV40-AU40</f>
        <v>0.20580000000000032</v>
      </c>
      <c r="AY40" s="16">
        <f>AY34*AY$14/$E$4-AX40-AW40-AV40-AU40</f>
        <v>0.28811999999999982</v>
      </c>
      <c r="AZ40" s="16">
        <f>AZ34*AZ$14/$E$4-AY40-AX40-AW40-AV40-AU40</f>
        <v>0.40336800000000012</v>
      </c>
      <c r="BA40" s="16">
        <f>BA34*BA$14/$E$4-AZ40-AY40-AX40-AW40-AV40-AU40</f>
        <v>0.56471519999999953</v>
      </c>
      <c r="BB40" s="16">
        <f>BB34*BB$14/$E$4-BA40-AZ40-AY40-AX40-AW40-AV40-AU40</f>
        <v>0.79060127999999619</v>
      </c>
      <c r="BC40" s="16">
        <f>BC34*BC$14/$E$4-BB40-BA40-AZ40-AY40-AX40-AW40-AV40-AU40</f>
        <v>1.1068417920000098</v>
      </c>
      <c r="BD40" s="16">
        <f>BD34*BD$14/$E$4-BC40-BB40-BA40-AZ40-AY40-AX40-AW40-AV40-AU40</f>
        <v>1.54957850880001</v>
      </c>
      <c r="BF40" s="173"/>
      <c r="BG40" s="184" t="s">
        <v>35</v>
      </c>
      <c r="BH40" s="15" t="s">
        <v>43</v>
      </c>
      <c r="BI40" s="16">
        <f>BI34*BI$14/$E$4</f>
        <v>5.000000000000001E-2</v>
      </c>
      <c r="BJ40" s="16">
        <f>BJ34*BJ$14/$E$4-BI40</f>
        <v>7.0000000000000007E-2</v>
      </c>
      <c r="BK40" s="16">
        <f>BK34*BK$14/$E$4-BJ40-BI40</f>
        <v>9.7999999999999976E-2</v>
      </c>
      <c r="BL40" s="16">
        <f>BL34*BL$14/$E$4-BK40-BJ40-BI40</f>
        <v>0.13720000000000013</v>
      </c>
      <c r="BM40" s="16">
        <f>BM34*BM$14/$E$4-BL40-BK40-BJ40-BI40</f>
        <v>0.19208</v>
      </c>
      <c r="BN40" s="16">
        <f>BN34*BN$14/$E$4-BM40-BL40-BK40-BJ40-BI40</f>
        <v>0.26891200000000004</v>
      </c>
      <c r="BO40" s="16">
        <f>BO34*BO$14/$E$4-BN40-BM40-BL40-BK40-BJ40-BI40</f>
        <v>0.3764767999999995</v>
      </c>
      <c r="BP40" s="16">
        <f>BP34*BP$14/$E$4-BO40-BN40-BM40-BL40-BK40-BJ40-BI40</f>
        <v>0.52706751999999768</v>
      </c>
      <c r="BQ40" s="16">
        <f>BQ34*BQ$14/$E$4-BP40-BO40-BN40-BM40-BL40-BK40-BJ40-BI40</f>
        <v>0.73789452800000688</v>
      </c>
      <c r="BR40" s="16">
        <f>BR34*BR$14/$E$4-BQ40-BP40-BO40-BN40-BM40-BL40-BK40-BJ40-BI40</f>
        <v>1.0330523392000064</v>
      </c>
    </row>
    <row r="41" spans="2:70" ht="14.25" x14ac:dyDescent="0.45">
      <c r="B41" s="173"/>
      <c r="C41" s="186"/>
      <c r="D41" s="15" t="s">
        <v>44</v>
      </c>
      <c r="E41" s="17"/>
      <c r="F41" s="17"/>
      <c r="G41" s="17"/>
      <c r="H41" s="17"/>
      <c r="I41" s="38">
        <f>AVERAGE(E40:I40)</f>
        <v>0.32836799999999994</v>
      </c>
      <c r="J41" s="17"/>
      <c r="K41" s="17"/>
      <c r="L41" s="17"/>
      <c r="M41" s="17"/>
      <c r="N41" s="17">
        <f>AVERAGE(E40:N40)</f>
        <v>1.047204956160003</v>
      </c>
      <c r="P41" s="173"/>
      <c r="Q41" s="186"/>
      <c r="R41" s="15" t="s">
        <v>44</v>
      </c>
      <c r="S41" s="17"/>
      <c r="T41" s="17"/>
      <c r="U41" s="17"/>
      <c r="V41" s="17"/>
      <c r="W41" s="38">
        <f>AVERAGE(S40:W40)</f>
        <v>0.27363999999999999</v>
      </c>
      <c r="X41" s="17"/>
      <c r="Y41" s="17"/>
      <c r="Z41" s="17"/>
      <c r="AA41" s="17"/>
      <c r="AB41" s="17">
        <f>AVERAGE(S40:AB40)</f>
        <v>0.87267079680000226</v>
      </c>
      <c r="AD41" s="173"/>
      <c r="AE41" s="186"/>
      <c r="AF41" s="15" t="s">
        <v>44</v>
      </c>
      <c r="AG41" s="17"/>
      <c r="AH41" s="17"/>
      <c r="AI41" s="17"/>
      <c r="AJ41" s="17"/>
      <c r="AK41" s="38">
        <f>AVERAGE(AG40:AK40)</f>
        <v>0.218912</v>
      </c>
      <c r="AL41" s="17"/>
      <c r="AM41" s="17"/>
      <c r="AN41" s="17"/>
      <c r="AO41" s="17"/>
      <c r="AP41" s="17">
        <f>AVERAGE(AG40:AP40)</f>
        <v>0.69813663744000198</v>
      </c>
      <c r="AR41" s="173"/>
      <c r="AS41" s="186"/>
      <c r="AT41" s="15" t="s">
        <v>44</v>
      </c>
      <c r="AU41" s="17"/>
      <c r="AV41" s="17"/>
      <c r="AW41" s="17"/>
      <c r="AX41" s="17"/>
      <c r="AY41" s="38">
        <f>AVERAGE(AU40:AY40)</f>
        <v>0.16418400000000002</v>
      </c>
      <c r="AZ41" s="17"/>
      <c r="BA41" s="17"/>
      <c r="BB41" s="17"/>
      <c r="BC41" s="17"/>
      <c r="BD41" s="17">
        <f>AVERAGE(AU40:BD40)</f>
        <v>0.52360247808000149</v>
      </c>
      <c r="BF41" s="173"/>
      <c r="BG41" s="186"/>
      <c r="BH41" s="15" t="s">
        <v>44</v>
      </c>
      <c r="BI41" s="17"/>
      <c r="BJ41" s="17"/>
      <c r="BK41" s="17"/>
      <c r="BL41" s="17"/>
      <c r="BM41" s="38">
        <f>AVERAGE(BI40:BM40)</f>
        <v>0.10945600000000003</v>
      </c>
      <c r="BN41" s="17"/>
      <c r="BO41" s="17"/>
      <c r="BP41" s="17"/>
      <c r="BQ41" s="17"/>
      <c r="BR41" s="17">
        <f>AVERAGE(BI40:BR40)</f>
        <v>0.3490683187200011</v>
      </c>
    </row>
    <row r="42" spans="2:70" ht="14.25" x14ac:dyDescent="0.45">
      <c r="B42" s="173"/>
      <c r="C42" s="185"/>
      <c r="D42" s="19" t="s">
        <v>45</v>
      </c>
      <c r="E42" s="22">
        <f>E44</f>
        <v>150000</v>
      </c>
      <c r="F42" s="22">
        <f>F44-E44</f>
        <v>209999.99999999994</v>
      </c>
      <c r="G42" s="22">
        <f>G44-F44</f>
        <v>293999.99999999994</v>
      </c>
      <c r="H42" s="22">
        <f t="shared" ref="H42:N42" si="95">H44-G44</f>
        <v>411600.00000000035</v>
      </c>
      <c r="I42" s="22">
        <f t="shared" si="95"/>
        <v>576239.99999999977</v>
      </c>
      <c r="J42" s="22">
        <f>J44-I44</f>
        <v>806735.99999999953</v>
      </c>
      <c r="K42" s="22">
        <f t="shared" si="95"/>
        <v>1129430.399999999</v>
      </c>
      <c r="L42" s="22">
        <f t="shared" si="95"/>
        <v>1581202.5599999931</v>
      </c>
      <c r="M42" s="22">
        <f t="shared" si="95"/>
        <v>2213683.5840000203</v>
      </c>
      <c r="N42" s="22">
        <f t="shared" si="95"/>
        <v>3099157.0176000176</v>
      </c>
      <c r="P42" s="173"/>
      <c r="Q42" s="185"/>
      <c r="R42" s="19" t="s">
        <v>45</v>
      </c>
      <c r="S42" s="22">
        <f>S44</f>
        <v>124999.99999999999</v>
      </c>
      <c r="T42" s="22">
        <f>T44-S44</f>
        <v>175000</v>
      </c>
      <c r="U42" s="22">
        <f>U44-T44</f>
        <v>244999.99999999977</v>
      </c>
      <c r="V42" s="22">
        <f t="shared" ref="V42:AB42" si="96">V44-U44</f>
        <v>343000.00000000047</v>
      </c>
      <c r="W42" s="22">
        <f t="shared" si="96"/>
        <v>480199.99999999977</v>
      </c>
      <c r="X42" s="22">
        <f>X44-W44</f>
        <v>672279.99999999953</v>
      </c>
      <c r="Y42" s="22">
        <f t="shared" si="96"/>
        <v>941192</v>
      </c>
      <c r="Z42" s="22">
        <f t="shared" si="96"/>
        <v>1317668.7999999938</v>
      </c>
      <c r="AA42" s="22">
        <f t="shared" si="96"/>
        <v>1844736.3200000171</v>
      </c>
      <c r="AB42" s="22">
        <f t="shared" si="96"/>
        <v>2582630.8480000142</v>
      </c>
      <c r="AD42" s="173"/>
      <c r="AE42" s="185"/>
      <c r="AF42" s="19" t="s">
        <v>45</v>
      </c>
      <c r="AG42" s="22">
        <f>AG44</f>
        <v>99999.999999999985</v>
      </c>
      <c r="AH42" s="22">
        <f>AH44-AG44</f>
        <v>140000</v>
      </c>
      <c r="AI42" s="22">
        <f>AI44-AH44</f>
        <v>195999.99999999994</v>
      </c>
      <c r="AJ42" s="22">
        <f t="shared" ref="AJ42:AP42" si="97">AJ44-AI44</f>
        <v>274400.00000000029</v>
      </c>
      <c r="AK42" s="22">
        <f t="shared" si="97"/>
        <v>384159.99999999977</v>
      </c>
      <c r="AL42" s="22">
        <f>AL44-AK44</f>
        <v>537823.99999999977</v>
      </c>
      <c r="AM42" s="22">
        <f t="shared" si="97"/>
        <v>752953.59999999893</v>
      </c>
      <c r="AN42" s="22">
        <f t="shared" si="97"/>
        <v>1054135.0399999963</v>
      </c>
      <c r="AO42" s="22">
        <f t="shared" si="97"/>
        <v>1475789.0560000129</v>
      </c>
      <c r="AP42" s="22">
        <f t="shared" si="97"/>
        <v>2066104.6784000108</v>
      </c>
      <c r="AR42" s="173"/>
      <c r="AS42" s="185"/>
      <c r="AT42" s="19" t="s">
        <v>45</v>
      </c>
      <c r="AU42" s="22">
        <f>AU44</f>
        <v>75000.000000000015</v>
      </c>
      <c r="AV42" s="22">
        <f>AV44-AU44</f>
        <v>104999.99999999999</v>
      </c>
      <c r="AW42" s="22">
        <f>AW44-AV44</f>
        <v>146999.99999999994</v>
      </c>
      <c r="AX42" s="22">
        <f t="shared" ref="AX42:BD42" si="98">AX44-AW44</f>
        <v>205800.00000000029</v>
      </c>
      <c r="AY42" s="22">
        <f t="shared" si="98"/>
        <v>288120</v>
      </c>
      <c r="AZ42" s="22">
        <f>AZ44-AY44</f>
        <v>403367.99999999977</v>
      </c>
      <c r="BA42" s="22">
        <f t="shared" si="98"/>
        <v>564715.19999999949</v>
      </c>
      <c r="BB42" s="22">
        <f t="shared" si="98"/>
        <v>790601.27999999677</v>
      </c>
      <c r="BC42" s="22">
        <f t="shared" si="98"/>
        <v>1106841.7920000097</v>
      </c>
      <c r="BD42" s="22">
        <f t="shared" si="98"/>
        <v>1549578.5088000088</v>
      </c>
      <c r="BF42" s="173"/>
      <c r="BG42" s="185"/>
      <c r="BH42" s="19" t="s">
        <v>45</v>
      </c>
      <c r="BI42" s="22">
        <f>BI44</f>
        <v>50000.000000000007</v>
      </c>
      <c r="BJ42" s="22">
        <f>BJ44-BI44</f>
        <v>70000.000000000029</v>
      </c>
      <c r="BK42" s="22">
        <f>BK44-BJ44</f>
        <v>98000</v>
      </c>
      <c r="BL42" s="22">
        <f t="shared" ref="BL42:BR42" si="99">BL44-BK44</f>
        <v>137200.00000000009</v>
      </c>
      <c r="BM42" s="22">
        <f t="shared" si="99"/>
        <v>192080</v>
      </c>
      <c r="BN42" s="22">
        <f>BN44-BM44</f>
        <v>268912.00000000012</v>
      </c>
      <c r="BO42" s="22">
        <f t="shared" si="99"/>
        <v>376476.79999999958</v>
      </c>
      <c r="BP42" s="22">
        <f t="shared" si="99"/>
        <v>527067.51999999792</v>
      </c>
      <c r="BQ42" s="22">
        <f t="shared" si="99"/>
        <v>737894.52800000669</v>
      </c>
      <c r="BR42" s="22">
        <f t="shared" si="99"/>
        <v>1033052.3392000059</v>
      </c>
    </row>
    <row r="43" spans="2:70" ht="14.25" x14ac:dyDescent="0.45">
      <c r="B43" s="173"/>
      <c r="C43" s="185"/>
      <c r="D43" s="19" t="s">
        <v>47</v>
      </c>
      <c r="E43" s="22"/>
      <c r="F43" s="22"/>
      <c r="G43" s="22"/>
      <c r="H43" s="22"/>
      <c r="I43" s="22">
        <f>AVERAGE(E42:I42)</f>
        <v>328368</v>
      </c>
      <c r="J43" s="22"/>
      <c r="K43" s="22"/>
      <c r="L43" s="22"/>
      <c r="M43" s="22"/>
      <c r="N43" s="22">
        <f>AVERAGE(E42:N42)</f>
        <v>1047204.956160003</v>
      </c>
      <c r="P43" s="173"/>
      <c r="Q43" s="185"/>
      <c r="R43" s="19" t="s">
        <v>47</v>
      </c>
      <c r="S43" s="22"/>
      <c r="T43" s="22"/>
      <c r="U43" s="22"/>
      <c r="V43" s="22"/>
      <c r="W43" s="22">
        <f>AVERAGE(S42:W42)</f>
        <v>273640</v>
      </c>
      <c r="X43" s="22"/>
      <c r="Y43" s="22"/>
      <c r="Z43" s="22"/>
      <c r="AA43" s="22"/>
      <c r="AB43" s="22">
        <f>AVERAGE(S42:AB42)</f>
        <v>872670.79680000246</v>
      </c>
      <c r="AD43" s="173"/>
      <c r="AE43" s="185"/>
      <c r="AF43" s="19" t="s">
        <v>47</v>
      </c>
      <c r="AG43" s="22"/>
      <c r="AH43" s="22"/>
      <c r="AI43" s="22"/>
      <c r="AJ43" s="22"/>
      <c r="AK43" s="22">
        <f>AVERAGE(AG42:AK42)</f>
        <v>218912</v>
      </c>
      <c r="AL43" s="22"/>
      <c r="AM43" s="22"/>
      <c r="AN43" s="22"/>
      <c r="AO43" s="22"/>
      <c r="AP43" s="22">
        <f>AVERAGE(AG42:AP42)</f>
        <v>698136.63744000182</v>
      </c>
      <c r="AR43" s="173"/>
      <c r="AS43" s="185"/>
      <c r="AT43" s="19" t="s">
        <v>47</v>
      </c>
      <c r="AU43" s="22"/>
      <c r="AV43" s="22"/>
      <c r="AW43" s="22"/>
      <c r="AX43" s="22"/>
      <c r="AY43" s="22">
        <f>AVERAGE(AU42:AY42)</f>
        <v>164184.00000000006</v>
      </c>
      <c r="AZ43" s="22"/>
      <c r="BA43" s="22"/>
      <c r="BB43" s="22"/>
      <c r="BC43" s="22"/>
      <c r="BD43" s="22">
        <f>AVERAGE(AU42:BD42)</f>
        <v>523602.47808000149</v>
      </c>
      <c r="BF43" s="173"/>
      <c r="BG43" s="185"/>
      <c r="BH43" s="19" t="s">
        <v>47</v>
      </c>
      <c r="BI43" s="22"/>
      <c r="BJ43" s="22"/>
      <c r="BK43" s="22"/>
      <c r="BL43" s="22"/>
      <c r="BM43" s="22">
        <f>AVERAGE(BI42:BM42)</f>
        <v>109456.00000000003</v>
      </c>
      <c r="BN43" s="22"/>
      <c r="BO43" s="22"/>
      <c r="BP43" s="22"/>
      <c r="BQ43" s="22"/>
      <c r="BR43" s="22">
        <f>AVERAGE(BI42:BR42)</f>
        <v>349068.31872000103</v>
      </c>
    </row>
    <row r="44" spans="2:70" ht="14.25" x14ac:dyDescent="0.45">
      <c r="B44" s="174"/>
      <c r="C44" s="185"/>
      <c r="D44" s="19" t="s">
        <v>46</v>
      </c>
      <c r="E44" s="21">
        <f t="shared" ref="E44:N44" si="100">E36*E$14</f>
        <v>150000</v>
      </c>
      <c r="F44" s="21">
        <f t="shared" si="100"/>
        <v>359999.99999999994</v>
      </c>
      <c r="G44" s="21">
        <f>G36*G$14</f>
        <v>653999.99999999988</v>
      </c>
      <c r="H44" s="21">
        <f>H36*H$14</f>
        <v>1065600.0000000002</v>
      </c>
      <c r="I44" s="21">
        <f>I36*I$14</f>
        <v>1641840</v>
      </c>
      <c r="J44" s="21">
        <f t="shared" si="100"/>
        <v>2448575.9999999995</v>
      </c>
      <c r="K44" s="21">
        <f t="shared" si="100"/>
        <v>3578006.3999999985</v>
      </c>
      <c r="L44" s="21">
        <f t="shared" si="100"/>
        <v>5159208.9599999916</v>
      </c>
      <c r="M44" s="21">
        <f t="shared" si="100"/>
        <v>7372892.5440000119</v>
      </c>
      <c r="N44" s="21">
        <f t="shared" si="100"/>
        <v>10472049.561600029</v>
      </c>
      <c r="P44" s="174"/>
      <c r="Q44" s="185"/>
      <c r="R44" s="19" t="s">
        <v>46</v>
      </c>
      <c r="S44" s="21">
        <f t="shared" ref="S44:AB44" si="101">S36*S$14</f>
        <v>124999.99999999999</v>
      </c>
      <c r="T44" s="21">
        <f t="shared" si="101"/>
        <v>300000</v>
      </c>
      <c r="U44" s="21">
        <f>U36*U$14</f>
        <v>544999.99999999977</v>
      </c>
      <c r="V44" s="21">
        <f>V36*V$14</f>
        <v>888000.00000000023</v>
      </c>
      <c r="W44" s="21">
        <f>W36*W$14</f>
        <v>1368200</v>
      </c>
      <c r="X44" s="21">
        <f t="shared" si="101"/>
        <v>2040479.9999999995</v>
      </c>
      <c r="Y44" s="21">
        <f t="shared" si="101"/>
        <v>2981671.9999999995</v>
      </c>
      <c r="Z44" s="21">
        <f t="shared" si="101"/>
        <v>4299340.7999999933</v>
      </c>
      <c r="AA44" s="21">
        <f t="shared" si="101"/>
        <v>6144077.1200000104</v>
      </c>
      <c r="AB44" s="21">
        <f t="shared" si="101"/>
        <v>8726707.9680000246</v>
      </c>
      <c r="AD44" s="174"/>
      <c r="AE44" s="185"/>
      <c r="AF44" s="19" t="s">
        <v>46</v>
      </c>
      <c r="AG44" s="21">
        <f t="shared" ref="AG44:AP44" si="102">AG36*AG$14</f>
        <v>99999.999999999985</v>
      </c>
      <c r="AH44" s="21">
        <f t="shared" si="102"/>
        <v>240000</v>
      </c>
      <c r="AI44" s="21">
        <f>AI36*AI$14</f>
        <v>435999.99999999994</v>
      </c>
      <c r="AJ44" s="21">
        <f>AJ36*AJ$14</f>
        <v>710400.00000000023</v>
      </c>
      <c r="AK44" s="21">
        <f>AK36*AK$14</f>
        <v>1094560</v>
      </c>
      <c r="AL44" s="21">
        <f t="shared" si="102"/>
        <v>1632383.9999999998</v>
      </c>
      <c r="AM44" s="21">
        <f t="shared" si="102"/>
        <v>2385337.5999999987</v>
      </c>
      <c r="AN44" s="21">
        <f t="shared" si="102"/>
        <v>3439472.639999995</v>
      </c>
      <c r="AO44" s="21">
        <f t="shared" si="102"/>
        <v>4915261.6960000079</v>
      </c>
      <c r="AP44" s="21">
        <f t="shared" si="102"/>
        <v>6981366.3744000187</v>
      </c>
      <c r="AR44" s="174"/>
      <c r="AS44" s="185"/>
      <c r="AT44" s="19" t="s">
        <v>46</v>
      </c>
      <c r="AU44" s="21">
        <f t="shared" ref="AU44:BD44" si="103">AU36*AU$14</f>
        <v>75000.000000000015</v>
      </c>
      <c r="AV44" s="21">
        <f t="shared" si="103"/>
        <v>180000</v>
      </c>
      <c r="AW44" s="21">
        <f>AW36*AW$14</f>
        <v>326999.99999999994</v>
      </c>
      <c r="AX44" s="21">
        <f>AX36*AX$14</f>
        <v>532800.00000000023</v>
      </c>
      <c r="AY44" s="21">
        <f>AY36*AY$14</f>
        <v>820920.00000000023</v>
      </c>
      <c r="AZ44" s="21">
        <f t="shared" si="103"/>
        <v>1224288</v>
      </c>
      <c r="BA44" s="21">
        <f t="shared" si="103"/>
        <v>1789003.1999999995</v>
      </c>
      <c r="BB44" s="21">
        <f t="shared" si="103"/>
        <v>2579604.4799999963</v>
      </c>
      <c r="BC44" s="21">
        <f t="shared" si="103"/>
        <v>3686446.2720000059</v>
      </c>
      <c r="BD44" s="21">
        <f t="shared" si="103"/>
        <v>5236024.7808000147</v>
      </c>
      <c r="BF44" s="174"/>
      <c r="BG44" s="185"/>
      <c r="BH44" s="19" t="s">
        <v>46</v>
      </c>
      <c r="BI44" s="21">
        <f t="shared" ref="BI44:BR44" si="104">BI36*BI$14</f>
        <v>50000.000000000007</v>
      </c>
      <c r="BJ44" s="21">
        <f t="shared" si="104"/>
        <v>120000.00000000003</v>
      </c>
      <c r="BK44" s="21">
        <f>BK36*BK$14</f>
        <v>218000.00000000003</v>
      </c>
      <c r="BL44" s="21">
        <f>BL36*BL$14</f>
        <v>355200.00000000012</v>
      </c>
      <c r="BM44" s="21">
        <f>BM36*BM$14</f>
        <v>547280.00000000012</v>
      </c>
      <c r="BN44" s="21">
        <f t="shared" si="104"/>
        <v>816192.00000000023</v>
      </c>
      <c r="BO44" s="21">
        <f t="shared" si="104"/>
        <v>1192668.7999999998</v>
      </c>
      <c r="BP44" s="21">
        <f t="shared" si="104"/>
        <v>1719736.3199999977</v>
      </c>
      <c r="BQ44" s="21">
        <f t="shared" si="104"/>
        <v>2457630.8480000044</v>
      </c>
      <c r="BR44" s="21">
        <f t="shared" si="104"/>
        <v>3490683.1872000103</v>
      </c>
    </row>
    <row r="45" spans="2:70" ht="15" customHeight="1" x14ac:dyDescent="0.45">
      <c r="B45" s="3"/>
      <c r="C45" s="1"/>
      <c r="D45" s="43"/>
      <c r="E45" s="31"/>
      <c r="F45" s="31"/>
      <c r="G45" s="31"/>
      <c r="H45" s="31"/>
      <c r="I45" s="31"/>
      <c r="J45" s="31"/>
      <c r="K45" s="31"/>
      <c r="L45" s="31"/>
      <c r="M45" s="31"/>
      <c r="N45" s="31"/>
      <c r="P45" s="3"/>
      <c r="Q45" s="1"/>
      <c r="R45" s="43"/>
      <c r="S45" s="31"/>
      <c r="T45" s="31"/>
      <c r="U45" s="31"/>
      <c r="V45" s="31"/>
      <c r="W45" s="31"/>
      <c r="X45" s="31"/>
      <c r="Y45" s="31"/>
      <c r="Z45" s="31"/>
      <c r="AA45" s="31"/>
      <c r="AB45" s="31"/>
      <c r="AD45" s="3"/>
      <c r="AE45" s="1"/>
      <c r="AF45" s="43"/>
      <c r="AG45" s="31"/>
      <c r="AH45" s="31"/>
      <c r="AI45" s="31"/>
      <c r="AJ45" s="31"/>
      <c r="AK45" s="31"/>
      <c r="AL45" s="31"/>
      <c r="AM45" s="31"/>
      <c r="AN45" s="31"/>
      <c r="AO45" s="31"/>
      <c r="AP45" s="31"/>
      <c r="AR45" s="3"/>
      <c r="AS45" s="1"/>
      <c r="AT45" s="43"/>
      <c r="AU45" s="31"/>
      <c r="AV45" s="31"/>
      <c r="AW45" s="31"/>
      <c r="AX45" s="31"/>
      <c r="AY45" s="31"/>
      <c r="AZ45" s="31"/>
      <c r="BA45" s="31"/>
      <c r="BB45" s="31"/>
      <c r="BC45" s="31"/>
      <c r="BD45" s="31"/>
      <c r="BF45" s="3"/>
      <c r="BG45" s="1"/>
      <c r="BH45" s="43"/>
      <c r="BI45" s="31"/>
      <c r="BJ45" s="31"/>
      <c r="BK45" s="31"/>
      <c r="BL45" s="31"/>
      <c r="BM45" s="31"/>
      <c r="BN45" s="31"/>
      <c r="BO45" s="31"/>
      <c r="BP45" s="31"/>
      <c r="BQ45" s="31"/>
      <c r="BR45" s="31"/>
    </row>
    <row r="46" spans="2:70" ht="14.25" x14ac:dyDescent="0.45">
      <c r="B46" s="187" t="s">
        <v>148</v>
      </c>
      <c r="C46" s="191" t="s">
        <v>21</v>
      </c>
      <c r="D46" s="193" t="str">
        <f>"10 BTC / "&amp;TEXT($E$4*10, "$###0.00,,")&amp;"M USD"</f>
        <v>10 BTC / $1.00M USD</v>
      </c>
      <c r="E46" s="163" t="s">
        <v>3</v>
      </c>
      <c r="F46" s="163" t="s">
        <v>4</v>
      </c>
      <c r="G46" s="163" t="s">
        <v>5</v>
      </c>
      <c r="H46" s="163" t="s">
        <v>6</v>
      </c>
      <c r="I46" s="163" t="s">
        <v>7</v>
      </c>
      <c r="J46" s="163" t="s">
        <v>8</v>
      </c>
      <c r="K46" s="163" t="s">
        <v>9</v>
      </c>
      <c r="L46" s="163" t="s">
        <v>10</v>
      </c>
      <c r="M46" s="163" t="s">
        <v>11</v>
      </c>
      <c r="N46" s="163" t="s">
        <v>12</v>
      </c>
      <c r="P46" s="187" t="s">
        <v>148</v>
      </c>
      <c r="Q46" s="191" t="s">
        <v>21</v>
      </c>
      <c r="R46" s="193" t="str">
        <f>"10 BTC / "&amp;TEXT($E$4*10, "$###0.00,,")&amp;"M USD"</f>
        <v>10 BTC / $1.00M USD</v>
      </c>
      <c r="S46" s="163" t="s">
        <v>3</v>
      </c>
      <c r="T46" s="163" t="s">
        <v>4</v>
      </c>
      <c r="U46" s="163" t="s">
        <v>5</v>
      </c>
      <c r="V46" s="163" t="s">
        <v>6</v>
      </c>
      <c r="W46" s="163" t="s">
        <v>7</v>
      </c>
      <c r="X46" s="163" t="s">
        <v>8</v>
      </c>
      <c r="Y46" s="163" t="s">
        <v>9</v>
      </c>
      <c r="Z46" s="163" t="s">
        <v>10</v>
      </c>
      <c r="AA46" s="163" t="s">
        <v>11</v>
      </c>
      <c r="AB46" s="163" t="s">
        <v>12</v>
      </c>
      <c r="AD46" s="187" t="s">
        <v>148</v>
      </c>
      <c r="AE46" s="191" t="s">
        <v>21</v>
      </c>
      <c r="AF46" s="193" t="str">
        <f>"10 BTC / "&amp;TEXT($E$4*10, "$###0.00,,")&amp;"M USD"</f>
        <v>10 BTC / $1.00M USD</v>
      </c>
      <c r="AG46" s="163" t="s">
        <v>3</v>
      </c>
      <c r="AH46" s="163" t="s">
        <v>4</v>
      </c>
      <c r="AI46" s="163" t="s">
        <v>5</v>
      </c>
      <c r="AJ46" s="163" t="s">
        <v>6</v>
      </c>
      <c r="AK46" s="163" t="s">
        <v>7</v>
      </c>
      <c r="AL46" s="163" t="s">
        <v>8</v>
      </c>
      <c r="AM46" s="163" t="s">
        <v>9</v>
      </c>
      <c r="AN46" s="163" t="s">
        <v>10</v>
      </c>
      <c r="AO46" s="163" t="s">
        <v>11</v>
      </c>
      <c r="AP46" s="163" t="s">
        <v>12</v>
      </c>
      <c r="AR46" s="187" t="s">
        <v>148</v>
      </c>
      <c r="AS46" s="191" t="s">
        <v>21</v>
      </c>
      <c r="AT46" s="193" t="str">
        <f>"10 BTC / "&amp;TEXT($E$4*10, "$###0.00,,")&amp;"M USD"</f>
        <v>10 BTC / $1.00M USD</v>
      </c>
      <c r="AU46" s="163" t="s">
        <v>3</v>
      </c>
      <c r="AV46" s="163" t="s">
        <v>4</v>
      </c>
      <c r="AW46" s="163" t="s">
        <v>5</v>
      </c>
      <c r="AX46" s="163" t="s">
        <v>6</v>
      </c>
      <c r="AY46" s="163" t="s">
        <v>7</v>
      </c>
      <c r="AZ46" s="163" t="s">
        <v>8</v>
      </c>
      <c r="BA46" s="163" t="s">
        <v>9</v>
      </c>
      <c r="BB46" s="163" t="s">
        <v>10</v>
      </c>
      <c r="BC46" s="163" t="s">
        <v>11</v>
      </c>
      <c r="BD46" s="163" t="s">
        <v>12</v>
      </c>
      <c r="BF46" s="187" t="s">
        <v>148</v>
      </c>
      <c r="BG46" s="191" t="s">
        <v>21</v>
      </c>
      <c r="BH46" s="193" t="str">
        <f>"10 BTC / "&amp;TEXT($E$4*10, "$###0.00,,")&amp;"M USD"</f>
        <v>10 BTC / $1.00M USD</v>
      </c>
      <c r="BI46" s="163" t="s">
        <v>3</v>
      </c>
      <c r="BJ46" s="163" t="s">
        <v>4</v>
      </c>
      <c r="BK46" s="163" t="s">
        <v>5</v>
      </c>
      <c r="BL46" s="163" t="s">
        <v>6</v>
      </c>
      <c r="BM46" s="163" t="s">
        <v>7</v>
      </c>
      <c r="BN46" s="163" t="s">
        <v>8</v>
      </c>
      <c r="BO46" s="163" t="s">
        <v>9</v>
      </c>
      <c r="BP46" s="163" t="s">
        <v>10</v>
      </c>
      <c r="BQ46" s="163" t="s">
        <v>11</v>
      </c>
      <c r="BR46" s="163" t="s">
        <v>12</v>
      </c>
    </row>
    <row r="47" spans="2:70" ht="14.25" x14ac:dyDescent="0.45">
      <c r="B47" s="188"/>
      <c r="C47" s="192"/>
      <c r="D47" s="194"/>
      <c r="E47" s="164"/>
      <c r="F47" s="164"/>
      <c r="G47" s="164"/>
      <c r="H47" s="164"/>
      <c r="I47" s="164"/>
      <c r="J47" s="164"/>
      <c r="K47" s="164"/>
      <c r="L47" s="164"/>
      <c r="M47" s="164"/>
      <c r="N47" s="164"/>
      <c r="P47" s="188"/>
      <c r="Q47" s="192"/>
      <c r="R47" s="194"/>
      <c r="S47" s="164"/>
      <c r="T47" s="164"/>
      <c r="U47" s="164"/>
      <c r="V47" s="164"/>
      <c r="W47" s="164"/>
      <c r="X47" s="164"/>
      <c r="Y47" s="164"/>
      <c r="Z47" s="164"/>
      <c r="AA47" s="164"/>
      <c r="AB47" s="164"/>
      <c r="AD47" s="188"/>
      <c r="AE47" s="192"/>
      <c r="AF47" s="194"/>
      <c r="AG47" s="164"/>
      <c r="AH47" s="164"/>
      <c r="AI47" s="164"/>
      <c r="AJ47" s="164"/>
      <c r="AK47" s="164"/>
      <c r="AL47" s="164"/>
      <c r="AM47" s="164"/>
      <c r="AN47" s="164"/>
      <c r="AO47" s="164"/>
      <c r="AP47" s="164"/>
      <c r="AR47" s="188"/>
      <c r="AS47" s="192"/>
      <c r="AT47" s="194"/>
      <c r="AU47" s="164"/>
      <c r="AV47" s="164"/>
      <c r="AW47" s="164"/>
      <c r="AX47" s="164"/>
      <c r="AY47" s="164"/>
      <c r="AZ47" s="164"/>
      <c r="BA47" s="164"/>
      <c r="BB47" s="164"/>
      <c r="BC47" s="164"/>
      <c r="BD47" s="164"/>
      <c r="BF47" s="188"/>
      <c r="BG47" s="192"/>
      <c r="BH47" s="194"/>
      <c r="BI47" s="164"/>
      <c r="BJ47" s="164"/>
      <c r="BK47" s="164"/>
      <c r="BL47" s="164"/>
      <c r="BM47" s="164"/>
      <c r="BN47" s="164"/>
      <c r="BO47" s="164"/>
      <c r="BP47" s="164"/>
      <c r="BQ47" s="164"/>
      <c r="BR47" s="164"/>
    </row>
    <row r="48" spans="2:70" ht="14.25" x14ac:dyDescent="0.45">
      <c r="B48" s="172" t="s">
        <v>57</v>
      </c>
      <c r="C48" s="186" t="s">
        <v>32</v>
      </c>
      <c r="D48" s="15" t="s">
        <v>43</v>
      </c>
      <c r="E48" s="16">
        <f>E53*$E$4/E$14</f>
        <v>6.25E-2</v>
      </c>
      <c r="F48" s="16">
        <f t="shared" ref="F48:N48" si="105">F53*$E$4/F$14</f>
        <v>4.4642857142857144E-2</v>
      </c>
      <c r="G48" s="16">
        <f t="shared" si="105"/>
        <v>3.1887755102040817E-2</v>
      </c>
      <c r="H48" s="16">
        <f t="shared" si="105"/>
        <v>2.2776967930029153E-2</v>
      </c>
      <c r="I48" s="16">
        <f t="shared" si="105"/>
        <v>1.6269262807163683E-2</v>
      </c>
      <c r="J48" s="16">
        <f t="shared" si="105"/>
        <v>1.1620902005116916E-2</v>
      </c>
      <c r="K48" s="16">
        <f t="shared" si="105"/>
        <v>8.3006442893692259E-3</v>
      </c>
      <c r="L48" s="16">
        <f t="shared" si="105"/>
        <v>5.9290316352637318E-3</v>
      </c>
      <c r="M48" s="16">
        <f t="shared" si="105"/>
        <v>4.2350225966169518E-3</v>
      </c>
      <c r="N48" s="16">
        <f t="shared" si="105"/>
        <v>3.0250161404406796E-3</v>
      </c>
      <c r="P48" s="172" t="s">
        <v>57</v>
      </c>
      <c r="Q48" s="186" t="s">
        <v>32</v>
      </c>
      <c r="R48" s="15" t="s">
        <v>43</v>
      </c>
      <c r="S48" s="16">
        <f>S53*$E$4/S$14</f>
        <v>6.25E-2</v>
      </c>
      <c r="T48" s="16">
        <f t="shared" ref="T48:AB48" si="106">T53*$E$4/T$14</f>
        <v>4.4642857142857144E-2</v>
      </c>
      <c r="U48" s="16">
        <f t="shared" si="106"/>
        <v>3.1887755102040817E-2</v>
      </c>
      <c r="V48" s="16">
        <f t="shared" si="106"/>
        <v>2.2776967930029153E-2</v>
      </c>
      <c r="W48" s="16">
        <f t="shared" si="106"/>
        <v>1.6269262807163683E-2</v>
      </c>
      <c r="X48" s="16">
        <f t="shared" si="106"/>
        <v>1.1620902005116916E-2</v>
      </c>
      <c r="Y48" s="16">
        <f t="shared" si="106"/>
        <v>8.3006442893692259E-3</v>
      </c>
      <c r="Z48" s="16">
        <f t="shared" si="106"/>
        <v>5.9290316352637318E-3</v>
      </c>
      <c r="AA48" s="16">
        <f t="shared" si="106"/>
        <v>4.2350225966169518E-3</v>
      </c>
      <c r="AB48" s="16">
        <f t="shared" si="106"/>
        <v>3.0250161404406796E-3</v>
      </c>
      <c r="AD48" s="172" t="s">
        <v>57</v>
      </c>
      <c r="AE48" s="186" t="s">
        <v>32</v>
      </c>
      <c r="AF48" s="15" t="s">
        <v>43</v>
      </c>
      <c r="AG48" s="16">
        <f>AG53*$E$4/AG$14</f>
        <v>6.25E-2</v>
      </c>
      <c r="AH48" s="16">
        <f t="shared" ref="AH48:AP48" si="107">AH53*$E$4/AH$14</f>
        <v>4.4642857142857144E-2</v>
      </c>
      <c r="AI48" s="16">
        <f t="shared" si="107"/>
        <v>3.1887755102040817E-2</v>
      </c>
      <c r="AJ48" s="16">
        <f t="shared" si="107"/>
        <v>2.2776967930029153E-2</v>
      </c>
      <c r="AK48" s="16">
        <f t="shared" si="107"/>
        <v>1.6269262807163683E-2</v>
      </c>
      <c r="AL48" s="16">
        <f t="shared" si="107"/>
        <v>1.1620902005116916E-2</v>
      </c>
      <c r="AM48" s="16">
        <f t="shared" si="107"/>
        <v>8.3006442893692259E-3</v>
      </c>
      <c r="AN48" s="16">
        <f t="shared" si="107"/>
        <v>5.9290316352637318E-3</v>
      </c>
      <c r="AO48" s="16">
        <f t="shared" si="107"/>
        <v>4.2350225966169518E-3</v>
      </c>
      <c r="AP48" s="16">
        <f t="shared" si="107"/>
        <v>3.0250161404406796E-3</v>
      </c>
      <c r="AR48" s="172" t="s">
        <v>57</v>
      </c>
      <c r="AS48" s="186" t="s">
        <v>32</v>
      </c>
      <c r="AT48" s="15" t="s">
        <v>43</v>
      </c>
      <c r="AU48" s="16">
        <f>AU53*$E$4/AU$14</f>
        <v>6.25E-2</v>
      </c>
      <c r="AV48" s="16">
        <f t="shared" ref="AV48:BD48" si="108">AV53*$E$4/AV$14</f>
        <v>4.4642857142857144E-2</v>
      </c>
      <c r="AW48" s="16">
        <f t="shared" si="108"/>
        <v>3.1887755102040817E-2</v>
      </c>
      <c r="AX48" s="16">
        <f t="shared" si="108"/>
        <v>2.2776967930029153E-2</v>
      </c>
      <c r="AY48" s="16">
        <f t="shared" si="108"/>
        <v>1.6269262807163683E-2</v>
      </c>
      <c r="AZ48" s="16">
        <f t="shared" si="108"/>
        <v>1.1620902005116916E-2</v>
      </c>
      <c r="BA48" s="16">
        <f t="shared" si="108"/>
        <v>8.3006442893692259E-3</v>
      </c>
      <c r="BB48" s="16">
        <f t="shared" si="108"/>
        <v>5.9290316352637318E-3</v>
      </c>
      <c r="BC48" s="16">
        <f t="shared" si="108"/>
        <v>4.2350225966169518E-3</v>
      </c>
      <c r="BD48" s="16">
        <f t="shared" si="108"/>
        <v>3.0250161404406796E-3</v>
      </c>
      <c r="BF48" s="172" t="s">
        <v>57</v>
      </c>
      <c r="BG48" s="186" t="s">
        <v>32</v>
      </c>
      <c r="BH48" s="15" t="s">
        <v>43</v>
      </c>
      <c r="BI48" s="16">
        <f>BI53*$E$4/BI$14</f>
        <v>6.25E-2</v>
      </c>
      <c r="BJ48" s="16">
        <f t="shared" ref="BJ48:BR48" si="109">BJ53*$E$4/BJ$14</f>
        <v>4.4642857142857144E-2</v>
      </c>
      <c r="BK48" s="16">
        <f t="shared" si="109"/>
        <v>3.1887755102040817E-2</v>
      </c>
      <c r="BL48" s="16">
        <f t="shared" si="109"/>
        <v>2.2776967930029153E-2</v>
      </c>
      <c r="BM48" s="16">
        <f t="shared" si="109"/>
        <v>1.6269262807163683E-2</v>
      </c>
      <c r="BN48" s="16">
        <f t="shared" si="109"/>
        <v>1.1620902005116916E-2</v>
      </c>
      <c r="BO48" s="16">
        <f t="shared" si="109"/>
        <v>8.3006442893692259E-3</v>
      </c>
      <c r="BP48" s="16">
        <f t="shared" si="109"/>
        <v>5.9290316352637318E-3</v>
      </c>
      <c r="BQ48" s="16">
        <f t="shared" si="109"/>
        <v>4.2350225966169518E-3</v>
      </c>
      <c r="BR48" s="16">
        <f t="shared" si="109"/>
        <v>3.0250161404406796E-3</v>
      </c>
    </row>
    <row r="49" spans="1:71" ht="14.25" x14ac:dyDescent="0.45">
      <c r="B49" s="173"/>
      <c r="C49" s="186"/>
      <c r="D49" s="15" t="s">
        <v>44</v>
      </c>
      <c r="E49" s="16"/>
      <c r="F49" s="16"/>
      <c r="G49" s="16"/>
      <c r="H49" s="16"/>
      <c r="I49" s="153">
        <f>AVERAGE(E48:I48)</f>
        <v>3.5615368596418159E-2</v>
      </c>
      <c r="J49" s="16"/>
      <c r="K49" s="16"/>
      <c r="L49" s="16"/>
      <c r="M49" s="16"/>
      <c r="N49" s="17">
        <f>AVERAGE(E48:N48)</f>
        <v>2.1118745964889829E-2</v>
      </c>
      <c r="P49" s="173"/>
      <c r="Q49" s="186"/>
      <c r="R49" s="15" t="s">
        <v>44</v>
      </c>
      <c r="S49" s="16"/>
      <c r="T49" s="16"/>
      <c r="U49" s="16"/>
      <c r="V49" s="16"/>
      <c r="W49" s="153">
        <f>AVERAGE(S48:W48)</f>
        <v>3.5615368596418159E-2</v>
      </c>
      <c r="X49" s="16"/>
      <c r="Y49" s="16"/>
      <c r="Z49" s="16"/>
      <c r="AA49" s="16"/>
      <c r="AB49" s="17">
        <f>AVERAGE(S48:AB48)</f>
        <v>2.1118745964889829E-2</v>
      </c>
      <c r="AD49" s="173"/>
      <c r="AE49" s="186"/>
      <c r="AF49" s="15" t="s">
        <v>44</v>
      </c>
      <c r="AG49" s="16"/>
      <c r="AH49" s="16"/>
      <c r="AI49" s="16"/>
      <c r="AJ49" s="16"/>
      <c r="AK49" s="153">
        <f>AVERAGE(AG48:AK48)</f>
        <v>3.5615368596418159E-2</v>
      </c>
      <c r="AL49" s="16"/>
      <c r="AM49" s="16"/>
      <c r="AN49" s="16"/>
      <c r="AO49" s="16"/>
      <c r="AP49" s="17">
        <f>AVERAGE(AG48:AP48)</f>
        <v>2.1118745964889829E-2</v>
      </c>
      <c r="AR49" s="173"/>
      <c r="AS49" s="186"/>
      <c r="AT49" s="15" t="s">
        <v>44</v>
      </c>
      <c r="AU49" s="16"/>
      <c r="AV49" s="16"/>
      <c r="AW49" s="16"/>
      <c r="AX49" s="16"/>
      <c r="AY49" s="153">
        <f>AVERAGE(AU48:AY48)</f>
        <v>3.5615368596418159E-2</v>
      </c>
      <c r="AZ49" s="16"/>
      <c r="BA49" s="16"/>
      <c r="BB49" s="16"/>
      <c r="BC49" s="16"/>
      <c r="BD49" s="17">
        <f>AVERAGE(AU48:BD48)</f>
        <v>2.1118745964889829E-2</v>
      </c>
      <c r="BF49" s="173"/>
      <c r="BG49" s="186"/>
      <c r="BH49" s="15" t="s">
        <v>44</v>
      </c>
      <c r="BI49" s="16"/>
      <c r="BJ49" s="16"/>
      <c r="BK49" s="16"/>
      <c r="BL49" s="16"/>
      <c r="BM49" s="153">
        <f>AVERAGE(BI48:BM48)</f>
        <v>3.5615368596418159E-2</v>
      </c>
      <c r="BN49" s="16"/>
      <c r="BO49" s="16"/>
      <c r="BP49" s="16"/>
      <c r="BQ49" s="16"/>
      <c r="BR49" s="17">
        <f>AVERAGE(BI48:BR48)</f>
        <v>2.1118745964889829E-2</v>
      </c>
    </row>
    <row r="50" spans="1:71" ht="14.25" x14ac:dyDescent="0.45">
      <c r="B50" s="173"/>
      <c r="C50" s="186"/>
      <c r="D50" s="15" t="s">
        <v>42</v>
      </c>
      <c r="E50" s="16">
        <f t="shared" ref="E50:N50" si="110">E$16*(E48/E$18)</f>
        <v>6.25E-2</v>
      </c>
      <c r="F50" s="16">
        <f t="shared" si="110"/>
        <v>0.10714285714285714</v>
      </c>
      <c r="G50" s="16">
        <f t="shared" si="110"/>
        <v>0.13903061224489793</v>
      </c>
      <c r="H50" s="16">
        <f t="shared" si="110"/>
        <v>0.16180758017492716</v>
      </c>
      <c r="I50" s="16">
        <f t="shared" si="110"/>
        <v>0.17807684298209078</v>
      </c>
      <c r="J50" s="16">
        <f t="shared" si="110"/>
        <v>0.18969774498720771</v>
      </c>
      <c r="K50" s="16">
        <f t="shared" si="110"/>
        <v>0.19799838927657687</v>
      </c>
      <c r="L50" s="16">
        <f t="shared" si="110"/>
        <v>0.20392742091184032</v>
      </c>
      <c r="M50" s="16">
        <f t="shared" si="110"/>
        <v>0.20816244350845797</v>
      </c>
      <c r="N50" s="16">
        <f t="shared" si="110"/>
        <v>0.21118745964889887</v>
      </c>
      <c r="P50" s="173"/>
      <c r="Q50" s="186"/>
      <c r="R50" s="15" t="s">
        <v>42</v>
      </c>
      <c r="S50" s="16">
        <f t="shared" ref="S50:AB50" si="111">S$16*(S48/S$18)</f>
        <v>6.25E-2</v>
      </c>
      <c r="T50" s="16">
        <f t="shared" si="111"/>
        <v>0.10714285714285714</v>
      </c>
      <c r="U50" s="16">
        <f t="shared" si="111"/>
        <v>0.13903061224489793</v>
      </c>
      <c r="V50" s="16">
        <f t="shared" si="111"/>
        <v>0.16180758017492716</v>
      </c>
      <c r="W50" s="16">
        <f t="shared" si="111"/>
        <v>0.17807684298209078</v>
      </c>
      <c r="X50" s="16">
        <f t="shared" si="111"/>
        <v>0.18969774498720771</v>
      </c>
      <c r="Y50" s="16">
        <f t="shared" si="111"/>
        <v>0.19799838927657687</v>
      </c>
      <c r="Z50" s="16">
        <f t="shared" si="111"/>
        <v>0.20392742091184032</v>
      </c>
      <c r="AA50" s="16">
        <f t="shared" si="111"/>
        <v>0.20816244350845797</v>
      </c>
      <c r="AB50" s="16">
        <f t="shared" si="111"/>
        <v>0.21118745964889887</v>
      </c>
      <c r="AD50" s="173"/>
      <c r="AE50" s="186"/>
      <c r="AF50" s="15" t="s">
        <v>42</v>
      </c>
      <c r="AG50" s="16">
        <f t="shared" ref="AG50:AP50" si="112">AG$16*(AG48/AG$18)</f>
        <v>6.25E-2</v>
      </c>
      <c r="AH50" s="16">
        <f t="shared" si="112"/>
        <v>0.10714285714285714</v>
      </c>
      <c r="AI50" s="16">
        <f t="shared" si="112"/>
        <v>0.13903061224489793</v>
      </c>
      <c r="AJ50" s="16">
        <f t="shared" si="112"/>
        <v>0.16180758017492716</v>
      </c>
      <c r="AK50" s="16">
        <f t="shared" si="112"/>
        <v>0.17807684298209078</v>
      </c>
      <c r="AL50" s="16">
        <f t="shared" si="112"/>
        <v>0.18969774498720771</v>
      </c>
      <c r="AM50" s="16">
        <f t="shared" si="112"/>
        <v>0.19799838927657687</v>
      </c>
      <c r="AN50" s="16">
        <f t="shared" si="112"/>
        <v>0.20392742091184032</v>
      </c>
      <c r="AO50" s="16">
        <f t="shared" si="112"/>
        <v>0.20816244350845797</v>
      </c>
      <c r="AP50" s="16">
        <f t="shared" si="112"/>
        <v>0.21118745964889887</v>
      </c>
      <c r="AR50" s="173"/>
      <c r="AS50" s="186"/>
      <c r="AT50" s="15" t="s">
        <v>42</v>
      </c>
      <c r="AU50" s="16">
        <f t="shared" ref="AU50:BD50" si="113">AU$16*(AU48/AU$18)</f>
        <v>6.25E-2</v>
      </c>
      <c r="AV50" s="16">
        <f t="shared" si="113"/>
        <v>0.10714285714285714</v>
      </c>
      <c r="AW50" s="16">
        <f t="shared" si="113"/>
        <v>0.13903061224489793</v>
      </c>
      <c r="AX50" s="16">
        <f t="shared" si="113"/>
        <v>0.16180758017492716</v>
      </c>
      <c r="AY50" s="16">
        <f t="shared" si="113"/>
        <v>0.17807684298209078</v>
      </c>
      <c r="AZ50" s="16">
        <f t="shared" si="113"/>
        <v>0.18969774498720771</v>
      </c>
      <c r="BA50" s="16">
        <f t="shared" si="113"/>
        <v>0.19799838927657687</v>
      </c>
      <c r="BB50" s="16">
        <f t="shared" si="113"/>
        <v>0.20392742091184032</v>
      </c>
      <c r="BC50" s="16">
        <f t="shared" si="113"/>
        <v>0.20816244350845797</v>
      </c>
      <c r="BD50" s="16">
        <f t="shared" si="113"/>
        <v>0.21118745964889887</v>
      </c>
      <c r="BF50" s="173"/>
      <c r="BG50" s="186"/>
      <c r="BH50" s="15" t="s">
        <v>42</v>
      </c>
      <c r="BI50" s="16">
        <f t="shared" ref="BI50:BR50" si="114">BI$16*(BI48/BI$18)</f>
        <v>6.25E-2</v>
      </c>
      <c r="BJ50" s="16">
        <f t="shared" si="114"/>
        <v>0.10714285714285714</v>
      </c>
      <c r="BK50" s="16">
        <f t="shared" si="114"/>
        <v>0.13903061224489793</v>
      </c>
      <c r="BL50" s="16">
        <f t="shared" si="114"/>
        <v>0.16180758017492716</v>
      </c>
      <c r="BM50" s="16">
        <f t="shared" si="114"/>
        <v>0.17807684298209078</v>
      </c>
      <c r="BN50" s="16">
        <f t="shared" si="114"/>
        <v>0.18969774498720771</v>
      </c>
      <c r="BO50" s="16">
        <f t="shared" si="114"/>
        <v>0.19799838927657687</v>
      </c>
      <c r="BP50" s="16">
        <f t="shared" si="114"/>
        <v>0.20392742091184032</v>
      </c>
      <c r="BQ50" s="16">
        <f t="shared" si="114"/>
        <v>0.20816244350845797</v>
      </c>
      <c r="BR50" s="16">
        <f t="shared" si="114"/>
        <v>0.21118745964889887</v>
      </c>
    </row>
    <row r="51" spans="1:71" ht="14.25" x14ac:dyDescent="0.45">
      <c r="B51" s="173"/>
      <c r="C51" s="185"/>
      <c r="D51" s="19" t="s">
        <v>45</v>
      </c>
      <c r="E51" s="20">
        <f>10*E48</f>
        <v>0.625</v>
      </c>
      <c r="F51" s="20">
        <f t="shared" ref="F51:N51" si="115">10*F48</f>
        <v>0.44642857142857145</v>
      </c>
      <c r="G51" s="20">
        <f t="shared" si="115"/>
        <v>0.31887755102040816</v>
      </c>
      <c r="H51" s="20">
        <f t="shared" si="115"/>
        <v>0.22776967930029152</v>
      </c>
      <c r="I51" s="20">
        <f t="shared" si="115"/>
        <v>0.16269262807163681</v>
      </c>
      <c r="J51" s="20">
        <f t="shared" si="115"/>
        <v>0.11620902005116916</v>
      </c>
      <c r="K51" s="20">
        <f t="shared" si="115"/>
        <v>8.3006442893692259E-2</v>
      </c>
      <c r="L51" s="20">
        <f t="shared" si="115"/>
        <v>5.9290316352637318E-2</v>
      </c>
      <c r="M51" s="20">
        <f t="shared" si="115"/>
        <v>4.2350225966169518E-2</v>
      </c>
      <c r="N51" s="20">
        <f t="shared" si="115"/>
        <v>3.0250161404406797E-2</v>
      </c>
      <c r="P51" s="173"/>
      <c r="Q51" s="185"/>
      <c r="R51" s="19" t="s">
        <v>45</v>
      </c>
      <c r="S51" s="20">
        <f>10*S48</f>
        <v>0.625</v>
      </c>
      <c r="T51" s="20">
        <f t="shared" ref="T51:AB51" si="116">10*T48</f>
        <v>0.44642857142857145</v>
      </c>
      <c r="U51" s="20">
        <f t="shared" si="116"/>
        <v>0.31887755102040816</v>
      </c>
      <c r="V51" s="20">
        <f t="shared" si="116"/>
        <v>0.22776967930029152</v>
      </c>
      <c r="W51" s="20">
        <f t="shared" si="116"/>
        <v>0.16269262807163681</v>
      </c>
      <c r="X51" s="20">
        <f t="shared" si="116"/>
        <v>0.11620902005116916</v>
      </c>
      <c r="Y51" s="20">
        <f t="shared" si="116"/>
        <v>8.3006442893692259E-2</v>
      </c>
      <c r="Z51" s="20">
        <f t="shared" si="116"/>
        <v>5.9290316352637318E-2</v>
      </c>
      <c r="AA51" s="20">
        <f t="shared" si="116"/>
        <v>4.2350225966169518E-2</v>
      </c>
      <c r="AB51" s="20">
        <f t="shared" si="116"/>
        <v>3.0250161404406797E-2</v>
      </c>
      <c r="AD51" s="173"/>
      <c r="AE51" s="185"/>
      <c r="AF51" s="19" t="s">
        <v>45</v>
      </c>
      <c r="AG51" s="20">
        <f>10*AG48</f>
        <v>0.625</v>
      </c>
      <c r="AH51" s="20">
        <f t="shared" ref="AH51:AP51" si="117">10*AH48</f>
        <v>0.44642857142857145</v>
      </c>
      <c r="AI51" s="20">
        <f t="shared" si="117"/>
        <v>0.31887755102040816</v>
      </c>
      <c r="AJ51" s="20">
        <f t="shared" si="117"/>
        <v>0.22776967930029152</v>
      </c>
      <c r="AK51" s="20">
        <f t="shared" si="117"/>
        <v>0.16269262807163681</v>
      </c>
      <c r="AL51" s="20">
        <f t="shared" si="117"/>
        <v>0.11620902005116916</v>
      </c>
      <c r="AM51" s="20">
        <f t="shared" si="117"/>
        <v>8.3006442893692259E-2</v>
      </c>
      <c r="AN51" s="20">
        <f t="shared" si="117"/>
        <v>5.9290316352637318E-2</v>
      </c>
      <c r="AO51" s="20">
        <f t="shared" si="117"/>
        <v>4.2350225966169518E-2</v>
      </c>
      <c r="AP51" s="20">
        <f t="shared" si="117"/>
        <v>3.0250161404406797E-2</v>
      </c>
      <c r="AR51" s="173"/>
      <c r="AS51" s="185"/>
      <c r="AT51" s="19" t="s">
        <v>45</v>
      </c>
      <c r="AU51" s="20">
        <f>10*AU48</f>
        <v>0.625</v>
      </c>
      <c r="AV51" s="20">
        <f t="shared" ref="AV51:BD51" si="118">10*AV48</f>
        <v>0.44642857142857145</v>
      </c>
      <c r="AW51" s="20">
        <f t="shared" si="118"/>
        <v>0.31887755102040816</v>
      </c>
      <c r="AX51" s="20">
        <f t="shared" si="118"/>
        <v>0.22776967930029152</v>
      </c>
      <c r="AY51" s="20">
        <f t="shared" si="118"/>
        <v>0.16269262807163681</v>
      </c>
      <c r="AZ51" s="20">
        <f t="shared" si="118"/>
        <v>0.11620902005116916</v>
      </c>
      <c r="BA51" s="20">
        <f t="shared" si="118"/>
        <v>8.3006442893692259E-2</v>
      </c>
      <c r="BB51" s="20">
        <f t="shared" si="118"/>
        <v>5.9290316352637318E-2</v>
      </c>
      <c r="BC51" s="20">
        <f t="shared" si="118"/>
        <v>4.2350225966169518E-2</v>
      </c>
      <c r="BD51" s="20">
        <f t="shared" si="118"/>
        <v>3.0250161404406797E-2</v>
      </c>
      <c r="BF51" s="173"/>
      <c r="BG51" s="185"/>
      <c r="BH51" s="19" t="s">
        <v>45</v>
      </c>
      <c r="BI51" s="20">
        <f>10*BI48</f>
        <v>0.625</v>
      </c>
      <c r="BJ51" s="20">
        <f t="shared" ref="BJ51:BR51" si="119">10*BJ48</f>
        <v>0.44642857142857145</v>
      </c>
      <c r="BK51" s="20">
        <f t="shared" si="119"/>
        <v>0.31887755102040816</v>
      </c>
      <c r="BL51" s="20">
        <f t="shared" si="119"/>
        <v>0.22776967930029152</v>
      </c>
      <c r="BM51" s="20">
        <f t="shared" si="119"/>
        <v>0.16269262807163681</v>
      </c>
      <c r="BN51" s="20">
        <f t="shared" si="119"/>
        <v>0.11620902005116916</v>
      </c>
      <c r="BO51" s="20">
        <f t="shared" si="119"/>
        <v>8.3006442893692259E-2</v>
      </c>
      <c r="BP51" s="20">
        <f t="shared" si="119"/>
        <v>5.9290316352637318E-2</v>
      </c>
      <c r="BQ51" s="20">
        <f t="shared" si="119"/>
        <v>4.2350225966169518E-2</v>
      </c>
      <c r="BR51" s="20">
        <f t="shared" si="119"/>
        <v>3.0250161404406797E-2</v>
      </c>
    </row>
    <row r="52" spans="1:71" ht="14.25" x14ac:dyDescent="0.45">
      <c r="B52" s="173"/>
      <c r="C52" s="185"/>
      <c r="D52" s="19" t="s">
        <v>46</v>
      </c>
      <c r="E52" s="20">
        <f>10*E50</f>
        <v>0.625</v>
      </c>
      <c r="F52" s="20">
        <f>10*F50</f>
        <v>1.0714285714285714</v>
      </c>
      <c r="G52" s="20">
        <f>10*G50</f>
        <v>1.3903061224489792</v>
      </c>
      <c r="H52" s="20">
        <f t="shared" ref="H52:N52" si="120">10*H50</f>
        <v>1.6180758017492716</v>
      </c>
      <c r="I52" s="20">
        <f t="shared" si="120"/>
        <v>1.7807684298209079</v>
      </c>
      <c r="J52" s="20">
        <f t="shared" si="120"/>
        <v>1.8969774498720771</v>
      </c>
      <c r="K52" s="20">
        <f t="shared" si="120"/>
        <v>1.9799838927657687</v>
      </c>
      <c r="L52" s="20">
        <f t="shared" si="120"/>
        <v>2.0392742091184033</v>
      </c>
      <c r="M52" s="20">
        <f t="shared" si="120"/>
        <v>2.0816244350845796</v>
      </c>
      <c r="N52" s="20">
        <f t="shared" si="120"/>
        <v>2.1118745964889887</v>
      </c>
      <c r="P52" s="173"/>
      <c r="Q52" s="185"/>
      <c r="R52" s="19" t="s">
        <v>46</v>
      </c>
      <c r="S52" s="20">
        <f>10*S50</f>
        <v>0.625</v>
      </c>
      <c r="T52" s="20">
        <f>10*T50</f>
        <v>1.0714285714285714</v>
      </c>
      <c r="U52" s="20">
        <f>10*U50</f>
        <v>1.3903061224489792</v>
      </c>
      <c r="V52" s="20">
        <f t="shared" ref="V52:AB52" si="121">10*V50</f>
        <v>1.6180758017492716</v>
      </c>
      <c r="W52" s="20">
        <f t="shared" si="121"/>
        <v>1.7807684298209079</v>
      </c>
      <c r="X52" s="20">
        <f t="shared" si="121"/>
        <v>1.8969774498720771</v>
      </c>
      <c r="Y52" s="20">
        <f t="shared" si="121"/>
        <v>1.9799838927657687</v>
      </c>
      <c r="Z52" s="20">
        <f t="shared" si="121"/>
        <v>2.0392742091184033</v>
      </c>
      <c r="AA52" s="20">
        <f t="shared" si="121"/>
        <v>2.0816244350845796</v>
      </c>
      <c r="AB52" s="20">
        <f t="shared" si="121"/>
        <v>2.1118745964889887</v>
      </c>
      <c r="AD52" s="173"/>
      <c r="AE52" s="185"/>
      <c r="AF52" s="19" t="s">
        <v>46</v>
      </c>
      <c r="AG52" s="20">
        <f>10*AG50</f>
        <v>0.625</v>
      </c>
      <c r="AH52" s="20">
        <f>10*AH50</f>
        <v>1.0714285714285714</v>
      </c>
      <c r="AI52" s="20">
        <f>10*AI50</f>
        <v>1.3903061224489792</v>
      </c>
      <c r="AJ52" s="20">
        <f t="shared" ref="AJ52:AP52" si="122">10*AJ50</f>
        <v>1.6180758017492716</v>
      </c>
      <c r="AK52" s="20">
        <f t="shared" si="122"/>
        <v>1.7807684298209079</v>
      </c>
      <c r="AL52" s="20">
        <f t="shared" si="122"/>
        <v>1.8969774498720771</v>
      </c>
      <c r="AM52" s="20">
        <f t="shared" si="122"/>
        <v>1.9799838927657687</v>
      </c>
      <c r="AN52" s="20">
        <f t="shared" si="122"/>
        <v>2.0392742091184033</v>
      </c>
      <c r="AO52" s="20">
        <f t="shared" si="122"/>
        <v>2.0816244350845796</v>
      </c>
      <c r="AP52" s="20">
        <f t="shared" si="122"/>
        <v>2.1118745964889887</v>
      </c>
      <c r="AR52" s="173"/>
      <c r="AS52" s="185"/>
      <c r="AT52" s="19" t="s">
        <v>46</v>
      </c>
      <c r="AU52" s="20">
        <f>10*AU50</f>
        <v>0.625</v>
      </c>
      <c r="AV52" s="20">
        <f>10*AV50</f>
        <v>1.0714285714285714</v>
      </c>
      <c r="AW52" s="20">
        <f>10*AW50</f>
        <v>1.3903061224489792</v>
      </c>
      <c r="AX52" s="20">
        <f t="shared" ref="AX52:BD52" si="123">10*AX50</f>
        <v>1.6180758017492716</v>
      </c>
      <c r="AY52" s="20">
        <f t="shared" si="123"/>
        <v>1.7807684298209079</v>
      </c>
      <c r="AZ52" s="20">
        <f t="shared" si="123"/>
        <v>1.8969774498720771</v>
      </c>
      <c r="BA52" s="20">
        <f t="shared" si="123"/>
        <v>1.9799838927657687</v>
      </c>
      <c r="BB52" s="20">
        <f t="shared" si="123"/>
        <v>2.0392742091184033</v>
      </c>
      <c r="BC52" s="20">
        <f t="shared" si="123"/>
        <v>2.0816244350845796</v>
      </c>
      <c r="BD52" s="20">
        <f t="shared" si="123"/>
        <v>2.1118745964889887</v>
      </c>
      <c r="BF52" s="173"/>
      <c r="BG52" s="185"/>
      <c r="BH52" s="19" t="s">
        <v>46</v>
      </c>
      <c r="BI52" s="20">
        <f>10*BI50</f>
        <v>0.625</v>
      </c>
      <c r="BJ52" s="20">
        <f>10*BJ50</f>
        <v>1.0714285714285714</v>
      </c>
      <c r="BK52" s="20">
        <f>10*BK50</f>
        <v>1.3903061224489792</v>
      </c>
      <c r="BL52" s="20">
        <f t="shared" ref="BL52:BR52" si="124">10*BL50</f>
        <v>1.6180758017492716</v>
      </c>
      <c r="BM52" s="20">
        <f t="shared" si="124"/>
        <v>1.7807684298209079</v>
      </c>
      <c r="BN52" s="20">
        <f t="shared" si="124"/>
        <v>1.8969774498720771</v>
      </c>
      <c r="BO52" s="20">
        <f t="shared" si="124"/>
        <v>1.9799838927657687</v>
      </c>
      <c r="BP52" s="20">
        <f t="shared" si="124"/>
        <v>2.0392742091184033</v>
      </c>
      <c r="BQ52" s="20">
        <f t="shared" si="124"/>
        <v>2.0816244350845796</v>
      </c>
      <c r="BR52" s="20">
        <f t="shared" si="124"/>
        <v>2.1118745964889887</v>
      </c>
    </row>
    <row r="53" spans="1:71" ht="14.25" x14ac:dyDescent="0.45">
      <c r="B53" s="173"/>
      <c r="C53" s="184" t="s">
        <v>36</v>
      </c>
      <c r="D53" s="15" t="s">
        <v>43</v>
      </c>
      <c r="E53" s="16">
        <f>$E8+($E$9*$E$10)</f>
        <v>8.7499999999999994E-2</v>
      </c>
      <c r="F53" s="16">
        <f>E53</f>
        <v>8.7499999999999994E-2</v>
      </c>
      <c r="G53" s="16">
        <f t="shared" ref="G53:N53" si="125">F53</f>
        <v>8.7499999999999994E-2</v>
      </c>
      <c r="H53" s="16">
        <f t="shared" si="125"/>
        <v>8.7499999999999994E-2</v>
      </c>
      <c r="I53" s="16">
        <f t="shared" si="125"/>
        <v>8.7499999999999994E-2</v>
      </c>
      <c r="J53" s="16">
        <f t="shared" si="125"/>
        <v>8.7499999999999994E-2</v>
      </c>
      <c r="K53" s="16">
        <f t="shared" si="125"/>
        <v>8.7499999999999994E-2</v>
      </c>
      <c r="L53" s="16">
        <f t="shared" si="125"/>
        <v>8.7499999999999994E-2</v>
      </c>
      <c r="M53" s="16">
        <f t="shared" si="125"/>
        <v>8.7499999999999994E-2</v>
      </c>
      <c r="N53" s="16">
        <f t="shared" si="125"/>
        <v>8.7499999999999994E-2</v>
      </c>
      <c r="P53" s="173"/>
      <c r="Q53" s="184" t="s">
        <v>36</v>
      </c>
      <c r="R53" s="15" t="s">
        <v>43</v>
      </c>
      <c r="S53" s="16">
        <f>$E8+($E$9*$E$10)</f>
        <v>8.7499999999999994E-2</v>
      </c>
      <c r="T53" s="16">
        <f>S53</f>
        <v>8.7499999999999994E-2</v>
      </c>
      <c r="U53" s="16">
        <f t="shared" ref="U53:AB53" si="126">T53</f>
        <v>8.7499999999999994E-2</v>
      </c>
      <c r="V53" s="16">
        <f t="shared" si="126"/>
        <v>8.7499999999999994E-2</v>
      </c>
      <c r="W53" s="16">
        <f t="shared" si="126"/>
        <v>8.7499999999999994E-2</v>
      </c>
      <c r="X53" s="16">
        <f t="shared" si="126"/>
        <v>8.7499999999999994E-2</v>
      </c>
      <c r="Y53" s="16">
        <f t="shared" si="126"/>
        <v>8.7499999999999994E-2</v>
      </c>
      <c r="Z53" s="16">
        <f t="shared" si="126"/>
        <v>8.7499999999999994E-2</v>
      </c>
      <c r="AA53" s="16">
        <f t="shared" si="126"/>
        <v>8.7499999999999994E-2</v>
      </c>
      <c r="AB53" s="16">
        <f t="shared" si="126"/>
        <v>8.7499999999999994E-2</v>
      </c>
      <c r="AD53" s="173"/>
      <c r="AE53" s="184" t="s">
        <v>36</v>
      </c>
      <c r="AF53" s="15" t="s">
        <v>43</v>
      </c>
      <c r="AG53" s="16">
        <f>$E8+($E$9*$E$10)</f>
        <v>8.7499999999999994E-2</v>
      </c>
      <c r="AH53" s="16">
        <f>AG53</f>
        <v>8.7499999999999994E-2</v>
      </c>
      <c r="AI53" s="16">
        <f t="shared" ref="AI53:AP53" si="127">AH53</f>
        <v>8.7499999999999994E-2</v>
      </c>
      <c r="AJ53" s="16">
        <f t="shared" si="127"/>
        <v>8.7499999999999994E-2</v>
      </c>
      <c r="AK53" s="16">
        <f t="shared" si="127"/>
        <v>8.7499999999999994E-2</v>
      </c>
      <c r="AL53" s="16">
        <f t="shared" si="127"/>
        <v>8.7499999999999994E-2</v>
      </c>
      <c r="AM53" s="16">
        <f t="shared" si="127"/>
        <v>8.7499999999999994E-2</v>
      </c>
      <c r="AN53" s="16">
        <f t="shared" si="127"/>
        <v>8.7499999999999994E-2</v>
      </c>
      <c r="AO53" s="16">
        <f t="shared" si="127"/>
        <v>8.7499999999999994E-2</v>
      </c>
      <c r="AP53" s="16">
        <f t="shared" si="127"/>
        <v>8.7499999999999994E-2</v>
      </c>
      <c r="AR53" s="173"/>
      <c r="AS53" s="184" t="s">
        <v>36</v>
      </c>
      <c r="AT53" s="15" t="s">
        <v>43</v>
      </c>
      <c r="AU53" s="16">
        <f>$E8+($E$9*$E$10)</f>
        <v>8.7499999999999994E-2</v>
      </c>
      <c r="AV53" s="16">
        <f>AU53</f>
        <v>8.7499999999999994E-2</v>
      </c>
      <c r="AW53" s="16">
        <f t="shared" ref="AW53:BD53" si="128">AV53</f>
        <v>8.7499999999999994E-2</v>
      </c>
      <c r="AX53" s="16">
        <f t="shared" si="128"/>
        <v>8.7499999999999994E-2</v>
      </c>
      <c r="AY53" s="16">
        <f t="shared" si="128"/>
        <v>8.7499999999999994E-2</v>
      </c>
      <c r="AZ53" s="16">
        <f t="shared" si="128"/>
        <v>8.7499999999999994E-2</v>
      </c>
      <c r="BA53" s="16">
        <f t="shared" si="128"/>
        <v>8.7499999999999994E-2</v>
      </c>
      <c r="BB53" s="16">
        <f t="shared" si="128"/>
        <v>8.7499999999999994E-2</v>
      </c>
      <c r="BC53" s="16">
        <f t="shared" si="128"/>
        <v>8.7499999999999994E-2</v>
      </c>
      <c r="BD53" s="16">
        <f t="shared" si="128"/>
        <v>8.7499999999999994E-2</v>
      </c>
      <c r="BF53" s="173"/>
      <c r="BG53" s="184" t="s">
        <v>36</v>
      </c>
      <c r="BH53" s="15" t="s">
        <v>43</v>
      </c>
      <c r="BI53" s="16">
        <f>$E8+($E$9*$E$10)</f>
        <v>8.7499999999999994E-2</v>
      </c>
      <c r="BJ53" s="16">
        <f>BI53</f>
        <v>8.7499999999999994E-2</v>
      </c>
      <c r="BK53" s="16">
        <f t="shared" ref="BK53:BR53" si="129">BJ53</f>
        <v>8.7499999999999994E-2</v>
      </c>
      <c r="BL53" s="16">
        <f t="shared" si="129"/>
        <v>8.7499999999999994E-2</v>
      </c>
      <c r="BM53" s="16">
        <f t="shared" si="129"/>
        <v>8.7499999999999994E-2</v>
      </c>
      <c r="BN53" s="16">
        <f t="shared" si="129"/>
        <v>8.7499999999999994E-2</v>
      </c>
      <c r="BO53" s="16">
        <f t="shared" si="129"/>
        <v>8.7499999999999994E-2</v>
      </c>
      <c r="BP53" s="16">
        <f t="shared" si="129"/>
        <v>8.7499999999999994E-2</v>
      </c>
      <c r="BQ53" s="16">
        <f t="shared" si="129"/>
        <v>8.7499999999999994E-2</v>
      </c>
      <c r="BR53" s="16">
        <f t="shared" si="129"/>
        <v>8.7499999999999994E-2</v>
      </c>
    </row>
    <row r="54" spans="1:71" ht="14.25" x14ac:dyDescent="0.45">
      <c r="B54" s="173"/>
      <c r="C54" s="185"/>
      <c r="D54" s="19" t="s">
        <v>45</v>
      </c>
      <c r="E54" s="21">
        <f t="shared" ref="E54:N54" si="130">E51*E$14</f>
        <v>87500</v>
      </c>
      <c r="F54" s="21">
        <f t="shared" si="130"/>
        <v>87500</v>
      </c>
      <c r="G54" s="21">
        <f t="shared" si="130"/>
        <v>87500</v>
      </c>
      <c r="H54" s="21">
        <f t="shared" si="130"/>
        <v>87499.999999999985</v>
      </c>
      <c r="I54" s="21">
        <f t="shared" si="130"/>
        <v>87500</v>
      </c>
      <c r="J54" s="21">
        <f t="shared" si="130"/>
        <v>87500</v>
      </c>
      <c r="K54" s="21">
        <f t="shared" si="130"/>
        <v>87500.000000000015</v>
      </c>
      <c r="L54" s="21">
        <f t="shared" si="130"/>
        <v>87500</v>
      </c>
      <c r="M54" s="21">
        <f t="shared" si="130"/>
        <v>87500</v>
      </c>
      <c r="N54" s="21">
        <f t="shared" si="130"/>
        <v>87500</v>
      </c>
      <c r="P54" s="173"/>
      <c r="Q54" s="185"/>
      <c r="R54" s="19" t="s">
        <v>45</v>
      </c>
      <c r="S54" s="21">
        <f t="shared" ref="S54:AB54" si="131">S51*S$14</f>
        <v>87500</v>
      </c>
      <c r="T54" s="21">
        <f t="shared" si="131"/>
        <v>87500</v>
      </c>
      <c r="U54" s="21">
        <f t="shared" si="131"/>
        <v>87500</v>
      </c>
      <c r="V54" s="21">
        <f t="shared" si="131"/>
        <v>87499.999999999985</v>
      </c>
      <c r="W54" s="21">
        <f t="shared" si="131"/>
        <v>87500</v>
      </c>
      <c r="X54" s="21">
        <f t="shared" si="131"/>
        <v>87500</v>
      </c>
      <c r="Y54" s="21">
        <f t="shared" si="131"/>
        <v>87500.000000000015</v>
      </c>
      <c r="Z54" s="21">
        <f t="shared" si="131"/>
        <v>87500</v>
      </c>
      <c r="AA54" s="21">
        <f t="shared" si="131"/>
        <v>87500</v>
      </c>
      <c r="AB54" s="21">
        <f t="shared" si="131"/>
        <v>87500</v>
      </c>
      <c r="AD54" s="173"/>
      <c r="AE54" s="185"/>
      <c r="AF54" s="19" t="s">
        <v>45</v>
      </c>
      <c r="AG54" s="21">
        <f t="shared" ref="AG54:AP54" si="132">AG51*AG$14</f>
        <v>87500</v>
      </c>
      <c r="AH54" s="21">
        <f t="shared" si="132"/>
        <v>87500</v>
      </c>
      <c r="AI54" s="21">
        <f t="shared" si="132"/>
        <v>87500</v>
      </c>
      <c r="AJ54" s="21">
        <f t="shared" si="132"/>
        <v>87499.999999999985</v>
      </c>
      <c r="AK54" s="21">
        <f t="shared" si="132"/>
        <v>87500</v>
      </c>
      <c r="AL54" s="21">
        <f t="shared" si="132"/>
        <v>87500</v>
      </c>
      <c r="AM54" s="21">
        <f t="shared" si="132"/>
        <v>87500.000000000015</v>
      </c>
      <c r="AN54" s="21">
        <f t="shared" si="132"/>
        <v>87500</v>
      </c>
      <c r="AO54" s="21">
        <f t="shared" si="132"/>
        <v>87500</v>
      </c>
      <c r="AP54" s="21">
        <f t="shared" si="132"/>
        <v>87500</v>
      </c>
      <c r="AR54" s="173"/>
      <c r="AS54" s="185"/>
      <c r="AT54" s="19" t="s">
        <v>45</v>
      </c>
      <c r="AU54" s="21">
        <f t="shared" ref="AU54:BD54" si="133">AU51*AU$14</f>
        <v>87500</v>
      </c>
      <c r="AV54" s="21">
        <f t="shared" si="133"/>
        <v>87500</v>
      </c>
      <c r="AW54" s="21">
        <f t="shared" si="133"/>
        <v>87500</v>
      </c>
      <c r="AX54" s="21">
        <f t="shared" si="133"/>
        <v>87499.999999999985</v>
      </c>
      <c r="AY54" s="21">
        <f t="shared" si="133"/>
        <v>87500</v>
      </c>
      <c r="AZ54" s="21">
        <f t="shared" si="133"/>
        <v>87500</v>
      </c>
      <c r="BA54" s="21">
        <f t="shared" si="133"/>
        <v>87500.000000000015</v>
      </c>
      <c r="BB54" s="21">
        <f t="shared" si="133"/>
        <v>87500</v>
      </c>
      <c r="BC54" s="21">
        <f t="shared" si="133"/>
        <v>87500</v>
      </c>
      <c r="BD54" s="21">
        <f t="shared" si="133"/>
        <v>87500</v>
      </c>
      <c r="BF54" s="173"/>
      <c r="BG54" s="185"/>
      <c r="BH54" s="19" t="s">
        <v>45</v>
      </c>
      <c r="BI54" s="21">
        <f t="shared" ref="BI54:BR54" si="134">BI51*BI$14</f>
        <v>87500</v>
      </c>
      <c r="BJ54" s="21">
        <f t="shared" si="134"/>
        <v>87500</v>
      </c>
      <c r="BK54" s="21">
        <f t="shared" si="134"/>
        <v>87500</v>
      </c>
      <c r="BL54" s="21">
        <f t="shared" si="134"/>
        <v>87499.999999999985</v>
      </c>
      <c r="BM54" s="21">
        <f t="shared" si="134"/>
        <v>87500</v>
      </c>
      <c r="BN54" s="21">
        <f t="shared" si="134"/>
        <v>87500</v>
      </c>
      <c r="BO54" s="21">
        <f t="shared" si="134"/>
        <v>87500.000000000015</v>
      </c>
      <c r="BP54" s="21">
        <f t="shared" si="134"/>
        <v>87500</v>
      </c>
      <c r="BQ54" s="21">
        <f t="shared" si="134"/>
        <v>87500</v>
      </c>
      <c r="BR54" s="21">
        <f t="shared" si="134"/>
        <v>87500</v>
      </c>
    </row>
    <row r="55" spans="1:71" ht="14.25" x14ac:dyDescent="0.45">
      <c r="B55" s="173"/>
      <c r="C55" s="185"/>
      <c r="D55" s="19" t="s">
        <v>46</v>
      </c>
      <c r="E55" s="21">
        <f>E54</f>
        <v>87500</v>
      </c>
      <c r="F55" s="21">
        <f>E55+F54</f>
        <v>175000</v>
      </c>
      <c r="G55" s="21">
        <f>F55+G54</f>
        <v>262500</v>
      </c>
      <c r="H55" s="21">
        <f t="shared" ref="H55:N55" si="135">G55+H54</f>
        <v>350000</v>
      </c>
      <c r="I55" s="21">
        <f t="shared" si="135"/>
        <v>437500</v>
      </c>
      <c r="J55" s="21">
        <f>I55+J54</f>
        <v>525000</v>
      </c>
      <c r="K55" s="21">
        <f t="shared" si="135"/>
        <v>612500</v>
      </c>
      <c r="L55" s="21">
        <f t="shared" si="135"/>
        <v>700000</v>
      </c>
      <c r="M55" s="21">
        <f t="shared" si="135"/>
        <v>787500</v>
      </c>
      <c r="N55" s="21">
        <f t="shared" si="135"/>
        <v>875000</v>
      </c>
      <c r="P55" s="173"/>
      <c r="Q55" s="185"/>
      <c r="R55" s="19" t="s">
        <v>46</v>
      </c>
      <c r="S55" s="21">
        <f>S54</f>
        <v>87500</v>
      </c>
      <c r="T55" s="21">
        <f>S55+T54</f>
        <v>175000</v>
      </c>
      <c r="U55" s="21">
        <f>T55+U54</f>
        <v>262500</v>
      </c>
      <c r="V55" s="21">
        <f t="shared" ref="V55:AB55" si="136">U55+V54</f>
        <v>350000</v>
      </c>
      <c r="W55" s="21">
        <f t="shared" si="136"/>
        <v>437500</v>
      </c>
      <c r="X55" s="21">
        <f>W55+X54</f>
        <v>525000</v>
      </c>
      <c r="Y55" s="21">
        <f t="shared" si="136"/>
        <v>612500</v>
      </c>
      <c r="Z55" s="21">
        <f t="shared" si="136"/>
        <v>700000</v>
      </c>
      <c r="AA55" s="21">
        <f t="shared" si="136"/>
        <v>787500</v>
      </c>
      <c r="AB55" s="21">
        <f t="shared" si="136"/>
        <v>875000</v>
      </c>
      <c r="AD55" s="173"/>
      <c r="AE55" s="185"/>
      <c r="AF55" s="19" t="s">
        <v>46</v>
      </c>
      <c r="AG55" s="21">
        <f>AG54</f>
        <v>87500</v>
      </c>
      <c r="AH55" s="21">
        <f>AG55+AH54</f>
        <v>175000</v>
      </c>
      <c r="AI55" s="21">
        <f>AH55+AI54</f>
        <v>262500</v>
      </c>
      <c r="AJ55" s="21">
        <f t="shared" ref="AJ55:AP55" si="137">AI55+AJ54</f>
        <v>350000</v>
      </c>
      <c r="AK55" s="21">
        <f t="shared" si="137"/>
        <v>437500</v>
      </c>
      <c r="AL55" s="21">
        <f>AK55+AL54</f>
        <v>525000</v>
      </c>
      <c r="AM55" s="21">
        <f t="shared" si="137"/>
        <v>612500</v>
      </c>
      <c r="AN55" s="21">
        <f t="shared" si="137"/>
        <v>700000</v>
      </c>
      <c r="AO55" s="21">
        <f t="shared" si="137"/>
        <v>787500</v>
      </c>
      <c r="AP55" s="21">
        <f t="shared" si="137"/>
        <v>875000</v>
      </c>
      <c r="AR55" s="173"/>
      <c r="AS55" s="185"/>
      <c r="AT55" s="19" t="s">
        <v>46</v>
      </c>
      <c r="AU55" s="21">
        <f>AU54</f>
        <v>87500</v>
      </c>
      <c r="AV55" s="21">
        <f>AU55+AV54</f>
        <v>175000</v>
      </c>
      <c r="AW55" s="21">
        <f>AV55+AW54</f>
        <v>262500</v>
      </c>
      <c r="AX55" s="21">
        <f t="shared" ref="AX55:BD55" si="138">AW55+AX54</f>
        <v>350000</v>
      </c>
      <c r="AY55" s="21">
        <f t="shared" si="138"/>
        <v>437500</v>
      </c>
      <c r="AZ55" s="21">
        <f>AY55+AZ54</f>
        <v>525000</v>
      </c>
      <c r="BA55" s="21">
        <f t="shared" si="138"/>
        <v>612500</v>
      </c>
      <c r="BB55" s="21">
        <f t="shared" si="138"/>
        <v>700000</v>
      </c>
      <c r="BC55" s="21">
        <f t="shared" si="138"/>
        <v>787500</v>
      </c>
      <c r="BD55" s="21">
        <f t="shared" si="138"/>
        <v>875000</v>
      </c>
      <c r="BF55" s="173"/>
      <c r="BG55" s="185"/>
      <c r="BH55" s="19" t="s">
        <v>46</v>
      </c>
      <c r="BI55" s="21">
        <f>BI54</f>
        <v>87500</v>
      </c>
      <c r="BJ55" s="21">
        <f>BI55+BJ54</f>
        <v>175000</v>
      </c>
      <c r="BK55" s="21">
        <f>BJ55+BK54</f>
        <v>262500</v>
      </c>
      <c r="BL55" s="21">
        <f t="shared" ref="BL55:BR55" si="139">BK55+BL54</f>
        <v>350000</v>
      </c>
      <c r="BM55" s="21">
        <f t="shared" si="139"/>
        <v>437500</v>
      </c>
      <c r="BN55" s="21">
        <f>BM55+BN54</f>
        <v>525000</v>
      </c>
      <c r="BO55" s="21">
        <f t="shared" si="139"/>
        <v>612500</v>
      </c>
      <c r="BP55" s="21">
        <f t="shared" si="139"/>
        <v>700000</v>
      </c>
      <c r="BQ55" s="21">
        <f t="shared" si="139"/>
        <v>787500</v>
      </c>
      <c r="BR55" s="21">
        <f t="shared" si="139"/>
        <v>875000</v>
      </c>
    </row>
    <row r="56" spans="1:71" ht="14.25" x14ac:dyDescent="0.45">
      <c r="B56" s="173"/>
      <c r="C56" s="184" t="s">
        <v>35</v>
      </c>
      <c r="D56" s="15" t="s">
        <v>43</v>
      </c>
      <c r="E56" s="16">
        <f>E50*E$14/$E$4</f>
        <v>8.7499999999999994E-2</v>
      </c>
      <c r="F56" s="16">
        <f>F50*F$14/$E$4-E56</f>
        <v>0.1225</v>
      </c>
      <c r="G56" s="16">
        <f>G50*G$14/$E$4-F56-E56</f>
        <v>0.17149999999999996</v>
      </c>
      <c r="H56" s="16">
        <f>H50*H$14/$E$4-G56-F56-E56</f>
        <v>0.24010000000000029</v>
      </c>
      <c r="I56" s="16">
        <f>I50*I$14/$E$4-H56-G56-F56-E56</f>
        <v>0.33613999999999977</v>
      </c>
      <c r="J56" s="16">
        <f>J50*J$14/$E$4-I56-H56-G56-F56-E56</f>
        <v>0.47059600000000013</v>
      </c>
      <c r="K56" s="16">
        <f>K50*K$14/$E$4-J56-I56-H56-G56-F56-E56</f>
        <v>0.65883439999999915</v>
      </c>
      <c r="L56" s="16">
        <f>L50*L$14/$E$4-K56-J56-I56-H56-G56-F56-E56</f>
        <v>0.92236815999999566</v>
      </c>
      <c r="M56" s="16">
        <f>M50*M$14/$E$4-L56-K56-J56-I56-H56-G56-F56-E56</f>
        <v>1.2913154240000131</v>
      </c>
      <c r="N56" s="16">
        <f>N50*N$14/$E$4-M56-L56-K56-J56-I56-H56-G56-F56-E56</f>
        <v>1.8078415936000098</v>
      </c>
      <c r="P56" s="173"/>
      <c r="Q56" s="184" t="s">
        <v>35</v>
      </c>
      <c r="R56" s="15" t="s">
        <v>43</v>
      </c>
      <c r="S56" s="16">
        <f>S50*S$14/$E$4</f>
        <v>8.7499999999999994E-2</v>
      </c>
      <c r="T56" s="16">
        <f>T50*T$14/$E$4-S56</f>
        <v>0.1225</v>
      </c>
      <c r="U56" s="16">
        <f>U50*U$14/$E$4-T56-S56</f>
        <v>0.17149999999999996</v>
      </c>
      <c r="V56" s="16">
        <f>V50*V$14/$E$4-U56-T56-S56</f>
        <v>0.24010000000000029</v>
      </c>
      <c r="W56" s="16">
        <f>W50*W$14/$E$4-V56-U56-T56-S56</f>
        <v>0.33613999999999977</v>
      </c>
      <c r="X56" s="16">
        <f>X50*X$14/$E$4-W56-V56-U56-T56-S56</f>
        <v>0.47059600000000013</v>
      </c>
      <c r="Y56" s="16">
        <f>Y50*Y$14/$E$4-X56-W56-V56-U56-T56-S56</f>
        <v>0.65883439999999915</v>
      </c>
      <c r="Z56" s="16">
        <f>Z50*Z$14/$E$4-Y56-X56-W56-V56-U56-T56-S56</f>
        <v>0.92236815999999566</v>
      </c>
      <c r="AA56" s="16">
        <f>AA50*AA$14/$E$4-Z56-Y56-X56-W56-V56-U56-T56-S56</f>
        <v>1.2913154240000131</v>
      </c>
      <c r="AB56" s="16">
        <f>AB50*AB$14/$E$4-AA56-Z56-Y56-X56-W56-V56-U56-T56-S56</f>
        <v>1.8078415936000098</v>
      </c>
      <c r="AD56" s="173"/>
      <c r="AE56" s="184" t="s">
        <v>35</v>
      </c>
      <c r="AF56" s="15" t="s">
        <v>43</v>
      </c>
      <c r="AG56" s="16">
        <f>AG50*AG$14/$E$4</f>
        <v>8.7499999999999994E-2</v>
      </c>
      <c r="AH56" s="16">
        <f>AH50*AH$14/$E$4-AG56</f>
        <v>0.1225</v>
      </c>
      <c r="AI56" s="16">
        <f>AI50*AI$14/$E$4-AH56-AG56</f>
        <v>0.17149999999999996</v>
      </c>
      <c r="AJ56" s="16">
        <f>AJ50*AJ$14/$E$4-AI56-AH56-AG56</f>
        <v>0.24010000000000029</v>
      </c>
      <c r="AK56" s="16">
        <f>AK50*AK$14/$E$4-AJ56-AI56-AH56-AG56</f>
        <v>0.33613999999999977</v>
      </c>
      <c r="AL56" s="16">
        <f>AL50*AL$14/$E$4-AK56-AJ56-AI56-AH56-AG56</f>
        <v>0.47059600000000013</v>
      </c>
      <c r="AM56" s="16">
        <f>AM50*AM$14/$E$4-AL56-AK56-AJ56-AI56-AH56-AG56</f>
        <v>0.65883439999999915</v>
      </c>
      <c r="AN56" s="16">
        <f>AN50*AN$14/$E$4-AM56-AL56-AK56-AJ56-AI56-AH56-AG56</f>
        <v>0.92236815999999566</v>
      </c>
      <c r="AO56" s="16">
        <f>AO50*AO$14/$E$4-AN56-AM56-AL56-AK56-AJ56-AI56-AH56-AG56</f>
        <v>1.2913154240000131</v>
      </c>
      <c r="AP56" s="16">
        <f>AP50*AP$14/$E$4-AO56-AN56-AM56-AL56-AK56-AJ56-AI56-AH56-AG56</f>
        <v>1.8078415936000098</v>
      </c>
      <c r="AR56" s="173"/>
      <c r="AS56" s="184" t="s">
        <v>35</v>
      </c>
      <c r="AT56" s="15" t="s">
        <v>43</v>
      </c>
      <c r="AU56" s="16">
        <f>AU50*AU$14/$E$4</f>
        <v>8.7499999999999994E-2</v>
      </c>
      <c r="AV56" s="16">
        <f>AV50*AV$14/$E$4-AU56</f>
        <v>0.1225</v>
      </c>
      <c r="AW56" s="16">
        <f>AW50*AW$14/$E$4-AV56-AU56</f>
        <v>0.17149999999999996</v>
      </c>
      <c r="AX56" s="16">
        <f>AX50*AX$14/$E$4-AW56-AV56-AU56</f>
        <v>0.24010000000000029</v>
      </c>
      <c r="AY56" s="16">
        <f>AY50*AY$14/$E$4-AX56-AW56-AV56-AU56</f>
        <v>0.33613999999999977</v>
      </c>
      <c r="AZ56" s="16">
        <f>AZ50*AZ$14/$E$4-AY56-AX56-AW56-AV56-AU56</f>
        <v>0.47059600000000013</v>
      </c>
      <c r="BA56" s="16">
        <f>BA50*BA$14/$E$4-AZ56-AY56-AX56-AW56-AV56-AU56</f>
        <v>0.65883439999999915</v>
      </c>
      <c r="BB56" s="16">
        <f>BB50*BB$14/$E$4-BA56-AZ56-AY56-AX56-AW56-AV56-AU56</f>
        <v>0.92236815999999566</v>
      </c>
      <c r="BC56" s="16">
        <f>BC50*BC$14/$E$4-BB56-BA56-AZ56-AY56-AX56-AW56-AV56-AU56</f>
        <v>1.2913154240000131</v>
      </c>
      <c r="BD56" s="16">
        <f>BD50*BD$14/$E$4-BC56-BB56-BA56-AZ56-AY56-AX56-AW56-AV56-AU56</f>
        <v>1.8078415936000098</v>
      </c>
      <c r="BF56" s="173"/>
      <c r="BG56" s="184" t="s">
        <v>35</v>
      </c>
      <c r="BH56" s="15" t="s">
        <v>43</v>
      </c>
      <c r="BI56" s="16">
        <f>BI50*BI$14/$E$4</f>
        <v>8.7499999999999994E-2</v>
      </c>
      <c r="BJ56" s="16">
        <f>BJ50*BJ$14/$E$4-BI56</f>
        <v>0.1225</v>
      </c>
      <c r="BK56" s="16">
        <f>BK50*BK$14/$E$4-BJ56-BI56</f>
        <v>0.17149999999999996</v>
      </c>
      <c r="BL56" s="16">
        <f>BL50*BL$14/$E$4-BK56-BJ56-BI56</f>
        <v>0.24010000000000029</v>
      </c>
      <c r="BM56" s="16">
        <f>BM50*BM$14/$E$4-BL56-BK56-BJ56-BI56</f>
        <v>0.33613999999999977</v>
      </c>
      <c r="BN56" s="16">
        <f>BN50*BN$14/$E$4-BM56-BL56-BK56-BJ56-BI56</f>
        <v>0.47059600000000013</v>
      </c>
      <c r="BO56" s="16">
        <f>BO50*BO$14/$E$4-BN56-BM56-BL56-BK56-BJ56-BI56</f>
        <v>0.65883439999999915</v>
      </c>
      <c r="BP56" s="16">
        <f>BP50*BP$14/$E$4-BO56-BN56-BM56-BL56-BK56-BJ56-BI56</f>
        <v>0.92236815999999566</v>
      </c>
      <c r="BQ56" s="16">
        <f>BQ50*BQ$14/$E$4-BP56-BO56-BN56-BM56-BL56-BK56-BJ56-BI56</f>
        <v>1.2913154240000131</v>
      </c>
      <c r="BR56" s="16">
        <f>BR50*BR$14/$E$4-BQ56-BP56-BO56-BN56-BM56-BL56-BK56-BJ56-BI56</f>
        <v>1.8078415936000098</v>
      </c>
    </row>
    <row r="57" spans="1:71" ht="14.25" x14ac:dyDescent="0.45">
      <c r="B57" s="173"/>
      <c r="C57" s="186"/>
      <c r="D57" s="15" t="s">
        <v>44</v>
      </c>
      <c r="E57" s="17"/>
      <c r="F57" s="17"/>
      <c r="G57" s="17"/>
      <c r="H57" s="17"/>
      <c r="I57" s="17">
        <f>AVERAGE(E56:I56)</f>
        <v>0.191548</v>
      </c>
      <c r="J57" s="17"/>
      <c r="K57" s="17"/>
      <c r="L57" s="17"/>
      <c r="M57" s="17"/>
      <c r="N57" s="17">
        <f>AVERAGE(E56:N56)</f>
        <v>0.61086955776000174</v>
      </c>
      <c r="P57" s="173"/>
      <c r="Q57" s="186"/>
      <c r="R57" s="15" t="s">
        <v>44</v>
      </c>
      <c r="S57" s="17"/>
      <c r="T57" s="17"/>
      <c r="U57" s="17"/>
      <c r="V57" s="17"/>
      <c r="W57" s="17">
        <f>AVERAGE(S56:W56)</f>
        <v>0.191548</v>
      </c>
      <c r="X57" s="17"/>
      <c r="Y57" s="17"/>
      <c r="Z57" s="17"/>
      <c r="AA57" s="17"/>
      <c r="AB57" s="17">
        <f>AVERAGE(S56:AB56)</f>
        <v>0.61086955776000174</v>
      </c>
      <c r="AD57" s="173"/>
      <c r="AE57" s="186"/>
      <c r="AF57" s="15" t="s">
        <v>44</v>
      </c>
      <c r="AG57" s="17"/>
      <c r="AH57" s="17"/>
      <c r="AI57" s="17"/>
      <c r="AJ57" s="17"/>
      <c r="AK57" s="17">
        <f>AVERAGE(AG56:AK56)</f>
        <v>0.191548</v>
      </c>
      <c r="AL57" s="17"/>
      <c r="AM57" s="17"/>
      <c r="AN57" s="17"/>
      <c r="AO57" s="17"/>
      <c r="AP57" s="17">
        <f>AVERAGE(AG56:AP56)</f>
        <v>0.61086955776000174</v>
      </c>
      <c r="AR57" s="173"/>
      <c r="AS57" s="186"/>
      <c r="AT57" s="15" t="s">
        <v>44</v>
      </c>
      <c r="AU57" s="17"/>
      <c r="AV57" s="17"/>
      <c r="AW57" s="17"/>
      <c r="AX57" s="17"/>
      <c r="AY57" s="17">
        <f>AVERAGE(AU56:AY56)</f>
        <v>0.191548</v>
      </c>
      <c r="AZ57" s="17"/>
      <c r="BA57" s="17"/>
      <c r="BB57" s="17"/>
      <c r="BC57" s="17"/>
      <c r="BD57" s="17">
        <f>AVERAGE(AU56:BD56)</f>
        <v>0.61086955776000174</v>
      </c>
      <c r="BF57" s="173"/>
      <c r="BG57" s="186"/>
      <c r="BH57" s="15" t="s">
        <v>44</v>
      </c>
      <c r="BI57" s="17"/>
      <c r="BJ57" s="17"/>
      <c r="BK57" s="17"/>
      <c r="BL57" s="17"/>
      <c r="BM57" s="17">
        <f>AVERAGE(BI56:BM56)</f>
        <v>0.191548</v>
      </c>
      <c r="BN57" s="17"/>
      <c r="BO57" s="17"/>
      <c r="BP57" s="17"/>
      <c r="BQ57" s="17"/>
      <c r="BR57" s="17">
        <f>AVERAGE(BI56:BR56)</f>
        <v>0.61086955776000174</v>
      </c>
    </row>
    <row r="58" spans="1:71" ht="14.25" x14ac:dyDescent="0.45">
      <c r="B58" s="173"/>
      <c r="C58" s="185"/>
      <c r="D58" s="19" t="s">
        <v>45</v>
      </c>
      <c r="E58" s="22">
        <f>E60</f>
        <v>87500</v>
      </c>
      <c r="F58" s="22">
        <f>F60-E60</f>
        <v>122500</v>
      </c>
      <c r="G58" s="22">
        <f>G60-F60</f>
        <v>171499.99999999988</v>
      </c>
      <c r="H58" s="22">
        <f t="shared" ref="H58:N58" si="140">H60-G60</f>
        <v>240100.00000000023</v>
      </c>
      <c r="I58" s="22">
        <f t="shared" si="140"/>
        <v>336139.99999999988</v>
      </c>
      <c r="J58" s="22">
        <f>J60-I60</f>
        <v>470596</v>
      </c>
      <c r="K58" s="22">
        <f t="shared" si="140"/>
        <v>658834.39999999944</v>
      </c>
      <c r="L58" s="22">
        <f t="shared" si="140"/>
        <v>922368.15999999596</v>
      </c>
      <c r="M58" s="22">
        <f t="shared" si="140"/>
        <v>1291315.4240000122</v>
      </c>
      <c r="N58" s="22">
        <f t="shared" si="140"/>
        <v>1807841.5936000096</v>
      </c>
      <c r="P58" s="173"/>
      <c r="Q58" s="185"/>
      <c r="R58" s="19" t="s">
        <v>45</v>
      </c>
      <c r="S58" s="22">
        <f>S60</f>
        <v>87500</v>
      </c>
      <c r="T58" s="22">
        <f>T60-S60</f>
        <v>122500</v>
      </c>
      <c r="U58" s="22">
        <f>U60-T60</f>
        <v>171499.99999999988</v>
      </c>
      <c r="V58" s="22">
        <f t="shared" ref="V58:AB58" si="141">V60-U60</f>
        <v>240100.00000000023</v>
      </c>
      <c r="W58" s="22">
        <f t="shared" si="141"/>
        <v>336139.99999999988</v>
      </c>
      <c r="X58" s="22">
        <f>X60-W60</f>
        <v>470596</v>
      </c>
      <c r="Y58" s="22">
        <f t="shared" si="141"/>
        <v>658834.39999999944</v>
      </c>
      <c r="Z58" s="22">
        <f t="shared" si="141"/>
        <v>922368.15999999596</v>
      </c>
      <c r="AA58" s="22">
        <f t="shared" si="141"/>
        <v>1291315.4240000122</v>
      </c>
      <c r="AB58" s="22">
        <f t="shared" si="141"/>
        <v>1807841.5936000096</v>
      </c>
      <c r="AD58" s="173"/>
      <c r="AE58" s="185"/>
      <c r="AF58" s="19" t="s">
        <v>45</v>
      </c>
      <c r="AG58" s="22">
        <f>AG60</f>
        <v>87500</v>
      </c>
      <c r="AH58" s="22">
        <f>AH60-AG60</f>
        <v>122500</v>
      </c>
      <c r="AI58" s="22">
        <f>AI60-AH60</f>
        <v>171499.99999999988</v>
      </c>
      <c r="AJ58" s="22">
        <f t="shared" ref="AJ58:AP58" si="142">AJ60-AI60</f>
        <v>240100.00000000023</v>
      </c>
      <c r="AK58" s="22">
        <f t="shared" si="142"/>
        <v>336139.99999999988</v>
      </c>
      <c r="AL58" s="22">
        <f>AL60-AK60</f>
        <v>470596</v>
      </c>
      <c r="AM58" s="22">
        <f t="shared" si="142"/>
        <v>658834.39999999944</v>
      </c>
      <c r="AN58" s="22">
        <f t="shared" si="142"/>
        <v>922368.15999999596</v>
      </c>
      <c r="AO58" s="22">
        <f t="shared" si="142"/>
        <v>1291315.4240000122</v>
      </c>
      <c r="AP58" s="22">
        <f t="shared" si="142"/>
        <v>1807841.5936000096</v>
      </c>
      <c r="AR58" s="173"/>
      <c r="AS58" s="185"/>
      <c r="AT58" s="19" t="s">
        <v>45</v>
      </c>
      <c r="AU58" s="22">
        <f>AU60</f>
        <v>87500</v>
      </c>
      <c r="AV58" s="22">
        <f>AV60-AU60</f>
        <v>122500</v>
      </c>
      <c r="AW58" s="22">
        <f>AW60-AV60</f>
        <v>171499.99999999988</v>
      </c>
      <c r="AX58" s="22">
        <f t="shared" ref="AX58:BD58" si="143">AX60-AW60</f>
        <v>240100.00000000023</v>
      </c>
      <c r="AY58" s="22">
        <f t="shared" si="143"/>
        <v>336139.99999999988</v>
      </c>
      <c r="AZ58" s="22">
        <f>AZ60-AY60</f>
        <v>470596</v>
      </c>
      <c r="BA58" s="22">
        <f t="shared" si="143"/>
        <v>658834.39999999944</v>
      </c>
      <c r="BB58" s="22">
        <f t="shared" si="143"/>
        <v>922368.15999999596</v>
      </c>
      <c r="BC58" s="22">
        <f t="shared" si="143"/>
        <v>1291315.4240000122</v>
      </c>
      <c r="BD58" s="22">
        <f t="shared" si="143"/>
        <v>1807841.5936000096</v>
      </c>
      <c r="BF58" s="173"/>
      <c r="BG58" s="185"/>
      <c r="BH58" s="19" t="s">
        <v>45</v>
      </c>
      <c r="BI58" s="22">
        <f>BI60</f>
        <v>87500</v>
      </c>
      <c r="BJ58" s="22">
        <f>BJ60-BI60</f>
        <v>122500</v>
      </c>
      <c r="BK58" s="22">
        <f>BK60-BJ60</f>
        <v>171499.99999999988</v>
      </c>
      <c r="BL58" s="22">
        <f t="shared" ref="BL58:BR58" si="144">BL60-BK60</f>
        <v>240100.00000000023</v>
      </c>
      <c r="BM58" s="22">
        <f t="shared" si="144"/>
        <v>336139.99999999988</v>
      </c>
      <c r="BN58" s="22">
        <f>BN60-BM60</f>
        <v>470596</v>
      </c>
      <c r="BO58" s="22">
        <f t="shared" si="144"/>
        <v>658834.39999999944</v>
      </c>
      <c r="BP58" s="22">
        <f t="shared" si="144"/>
        <v>922368.15999999596</v>
      </c>
      <c r="BQ58" s="22">
        <f t="shared" si="144"/>
        <v>1291315.4240000122</v>
      </c>
      <c r="BR58" s="22">
        <f t="shared" si="144"/>
        <v>1807841.5936000096</v>
      </c>
    </row>
    <row r="59" spans="1:71" ht="14.25" x14ac:dyDescent="0.45">
      <c r="B59" s="173"/>
      <c r="C59" s="185"/>
      <c r="D59" s="19" t="s">
        <v>47</v>
      </c>
      <c r="E59" s="22"/>
      <c r="F59" s="22"/>
      <c r="G59" s="22"/>
      <c r="H59" s="22"/>
      <c r="I59" s="22">
        <f>AVERAGE(E58:I58)</f>
        <v>191548</v>
      </c>
      <c r="J59" s="22"/>
      <c r="K59" s="22"/>
      <c r="L59" s="22"/>
      <c r="M59" s="22"/>
      <c r="N59" s="22">
        <f>AVERAGE(E58:N58)</f>
        <v>610869.55776000174</v>
      </c>
      <c r="P59" s="173"/>
      <c r="Q59" s="185"/>
      <c r="R59" s="19" t="s">
        <v>47</v>
      </c>
      <c r="S59" s="22"/>
      <c r="T59" s="22"/>
      <c r="U59" s="22"/>
      <c r="V59" s="22"/>
      <c r="W59" s="22">
        <f>AVERAGE(S58:W58)</f>
        <v>191548</v>
      </c>
      <c r="X59" s="22"/>
      <c r="Y59" s="22"/>
      <c r="Z59" s="22"/>
      <c r="AA59" s="22"/>
      <c r="AB59" s="22">
        <f>AVERAGE(S58:AB58)</f>
        <v>610869.55776000174</v>
      </c>
      <c r="AD59" s="173"/>
      <c r="AE59" s="185"/>
      <c r="AF59" s="19" t="s">
        <v>47</v>
      </c>
      <c r="AG59" s="22"/>
      <c r="AH59" s="22"/>
      <c r="AI59" s="22"/>
      <c r="AJ59" s="22"/>
      <c r="AK59" s="22">
        <f>AVERAGE(AG58:AK58)</f>
        <v>191548</v>
      </c>
      <c r="AL59" s="22"/>
      <c r="AM59" s="22"/>
      <c r="AN59" s="22"/>
      <c r="AO59" s="22"/>
      <c r="AP59" s="22">
        <f>AVERAGE(AG58:AP58)</f>
        <v>610869.55776000174</v>
      </c>
      <c r="AR59" s="173"/>
      <c r="AS59" s="185"/>
      <c r="AT59" s="19" t="s">
        <v>47</v>
      </c>
      <c r="AU59" s="22"/>
      <c r="AV59" s="22"/>
      <c r="AW59" s="22"/>
      <c r="AX59" s="22"/>
      <c r="AY59" s="22">
        <f>AVERAGE(AU58:AY58)</f>
        <v>191548</v>
      </c>
      <c r="AZ59" s="22"/>
      <c r="BA59" s="22"/>
      <c r="BB59" s="22"/>
      <c r="BC59" s="22"/>
      <c r="BD59" s="22">
        <f>AVERAGE(AU58:BD58)</f>
        <v>610869.55776000174</v>
      </c>
      <c r="BF59" s="173"/>
      <c r="BG59" s="185"/>
      <c r="BH59" s="19" t="s">
        <v>47</v>
      </c>
      <c r="BI59" s="22"/>
      <c r="BJ59" s="22"/>
      <c r="BK59" s="22"/>
      <c r="BL59" s="22"/>
      <c r="BM59" s="22">
        <f>AVERAGE(BI58:BM58)</f>
        <v>191548</v>
      </c>
      <c r="BN59" s="22"/>
      <c r="BO59" s="22"/>
      <c r="BP59" s="22"/>
      <c r="BQ59" s="22"/>
      <c r="BR59" s="22">
        <f>AVERAGE(BI58:BR58)</f>
        <v>610869.55776000174</v>
      </c>
    </row>
    <row r="60" spans="1:71" ht="14.25" x14ac:dyDescent="0.45">
      <c r="B60" s="174"/>
      <c r="C60" s="185"/>
      <c r="D60" s="19" t="s">
        <v>46</v>
      </c>
      <c r="E60" s="21">
        <f t="shared" ref="E60:N60" si="145">E52*E$14</f>
        <v>87500</v>
      </c>
      <c r="F60" s="21">
        <f t="shared" si="145"/>
        <v>210000</v>
      </c>
      <c r="G60" s="21">
        <f t="shared" si="145"/>
        <v>381499.99999999988</v>
      </c>
      <c r="H60" s="21">
        <f t="shared" si="145"/>
        <v>621600.00000000012</v>
      </c>
      <c r="I60" s="21">
        <f t="shared" si="145"/>
        <v>957740</v>
      </c>
      <c r="J60" s="21">
        <f t="shared" si="145"/>
        <v>1428336</v>
      </c>
      <c r="K60" s="21">
        <f t="shared" si="145"/>
        <v>2087170.3999999994</v>
      </c>
      <c r="L60" s="21">
        <f t="shared" si="145"/>
        <v>3009538.5599999954</v>
      </c>
      <c r="M60" s="21">
        <f t="shared" si="145"/>
        <v>4300853.9840000076</v>
      </c>
      <c r="N60" s="21">
        <f t="shared" si="145"/>
        <v>6108695.5776000172</v>
      </c>
      <c r="P60" s="174"/>
      <c r="Q60" s="185"/>
      <c r="R60" s="19" t="s">
        <v>46</v>
      </c>
      <c r="S60" s="21">
        <f t="shared" ref="S60:AB60" si="146">S52*S$14</f>
        <v>87500</v>
      </c>
      <c r="T60" s="21">
        <f t="shared" si="146"/>
        <v>210000</v>
      </c>
      <c r="U60" s="21">
        <f t="shared" si="146"/>
        <v>381499.99999999988</v>
      </c>
      <c r="V60" s="21">
        <f t="shared" si="146"/>
        <v>621600.00000000012</v>
      </c>
      <c r="W60" s="21">
        <f t="shared" si="146"/>
        <v>957740</v>
      </c>
      <c r="X60" s="21">
        <f t="shared" si="146"/>
        <v>1428336</v>
      </c>
      <c r="Y60" s="21">
        <f t="shared" si="146"/>
        <v>2087170.3999999994</v>
      </c>
      <c r="Z60" s="21">
        <f t="shared" si="146"/>
        <v>3009538.5599999954</v>
      </c>
      <c r="AA60" s="21">
        <f t="shared" si="146"/>
        <v>4300853.9840000076</v>
      </c>
      <c r="AB60" s="21">
        <f t="shared" si="146"/>
        <v>6108695.5776000172</v>
      </c>
      <c r="AD60" s="174"/>
      <c r="AE60" s="185"/>
      <c r="AF60" s="19" t="s">
        <v>46</v>
      </c>
      <c r="AG60" s="21">
        <f t="shared" ref="AG60:AP60" si="147">AG52*AG$14</f>
        <v>87500</v>
      </c>
      <c r="AH60" s="21">
        <f t="shared" si="147"/>
        <v>210000</v>
      </c>
      <c r="AI60" s="21">
        <f t="shared" si="147"/>
        <v>381499.99999999988</v>
      </c>
      <c r="AJ60" s="21">
        <f t="shared" si="147"/>
        <v>621600.00000000012</v>
      </c>
      <c r="AK60" s="21">
        <f t="shared" si="147"/>
        <v>957740</v>
      </c>
      <c r="AL60" s="21">
        <f t="shared" si="147"/>
        <v>1428336</v>
      </c>
      <c r="AM60" s="21">
        <f t="shared" si="147"/>
        <v>2087170.3999999994</v>
      </c>
      <c r="AN60" s="21">
        <f t="shared" si="147"/>
        <v>3009538.5599999954</v>
      </c>
      <c r="AO60" s="21">
        <f t="shared" si="147"/>
        <v>4300853.9840000076</v>
      </c>
      <c r="AP60" s="21">
        <f t="shared" si="147"/>
        <v>6108695.5776000172</v>
      </c>
      <c r="AR60" s="174"/>
      <c r="AS60" s="185"/>
      <c r="AT60" s="19" t="s">
        <v>46</v>
      </c>
      <c r="AU60" s="21">
        <f t="shared" ref="AU60:BD60" si="148">AU52*AU$14</f>
        <v>87500</v>
      </c>
      <c r="AV60" s="21">
        <f t="shared" si="148"/>
        <v>210000</v>
      </c>
      <c r="AW60" s="21">
        <f t="shared" si="148"/>
        <v>381499.99999999988</v>
      </c>
      <c r="AX60" s="21">
        <f t="shared" si="148"/>
        <v>621600.00000000012</v>
      </c>
      <c r="AY60" s="21">
        <f t="shared" si="148"/>
        <v>957740</v>
      </c>
      <c r="AZ60" s="21">
        <f t="shared" si="148"/>
        <v>1428336</v>
      </c>
      <c r="BA60" s="21">
        <f t="shared" si="148"/>
        <v>2087170.3999999994</v>
      </c>
      <c r="BB60" s="21">
        <f t="shared" si="148"/>
        <v>3009538.5599999954</v>
      </c>
      <c r="BC60" s="21">
        <f t="shared" si="148"/>
        <v>4300853.9840000076</v>
      </c>
      <c r="BD60" s="21">
        <f t="shared" si="148"/>
        <v>6108695.5776000172</v>
      </c>
      <c r="BF60" s="174"/>
      <c r="BG60" s="185"/>
      <c r="BH60" s="19" t="s">
        <v>46</v>
      </c>
      <c r="BI60" s="21">
        <f t="shared" ref="BI60:BR60" si="149">BI52*BI$14</f>
        <v>87500</v>
      </c>
      <c r="BJ60" s="21">
        <f t="shared" si="149"/>
        <v>210000</v>
      </c>
      <c r="BK60" s="21">
        <f t="shared" si="149"/>
        <v>381499.99999999988</v>
      </c>
      <c r="BL60" s="21">
        <f t="shared" si="149"/>
        <v>621600.00000000012</v>
      </c>
      <c r="BM60" s="21">
        <f t="shared" si="149"/>
        <v>957740</v>
      </c>
      <c r="BN60" s="21">
        <f t="shared" si="149"/>
        <v>1428336</v>
      </c>
      <c r="BO60" s="21">
        <f t="shared" si="149"/>
        <v>2087170.3999999994</v>
      </c>
      <c r="BP60" s="21">
        <f t="shared" si="149"/>
        <v>3009538.5599999954</v>
      </c>
      <c r="BQ60" s="21">
        <f t="shared" si="149"/>
        <v>4300853.9840000076</v>
      </c>
      <c r="BR60" s="21">
        <f t="shared" si="149"/>
        <v>6108695.5776000172</v>
      </c>
    </row>
    <row r="61" spans="1:71" ht="15" customHeight="1" x14ac:dyDescent="0.45">
      <c r="A61" s="8"/>
      <c r="B61" s="3"/>
      <c r="C61" s="1"/>
      <c r="D61" s="43"/>
      <c r="E61" s="31"/>
      <c r="F61" s="31"/>
      <c r="G61" s="31"/>
      <c r="H61" s="31"/>
      <c r="I61" s="31"/>
      <c r="J61" s="31"/>
      <c r="K61" s="31"/>
      <c r="L61" s="31"/>
      <c r="M61" s="31"/>
      <c r="N61" s="31"/>
      <c r="O61" s="8"/>
      <c r="P61" s="3"/>
      <c r="Q61" s="1"/>
      <c r="R61" s="43"/>
      <c r="S61" s="31"/>
      <c r="T61" s="31"/>
      <c r="U61" s="31"/>
      <c r="V61" s="31"/>
      <c r="W61" s="31"/>
      <c r="X61" s="31"/>
      <c r="Y61" s="31"/>
      <c r="Z61" s="31"/>
      <c r="AA61" s="31"/>
      <c r="AB61" s="31"/>
      <c r="AC61" s="8"/>
      <c r="AD61" s="3"/>
      <c r="AE61" s="1"/>
      <c r="AF61" s="43"/>
      <c r="AG61" s="31"/>
      <c r="AH61" s="31"/>
      <c r="AI61" s="31"/>
      <c r="AJ61" s="31"/>
      <c r="AK61" s="31"/>
      <c r="AL61" s="31"/>
      <c r="AM61" s="31"/>
      <c r="AN61" s="31"/>
      <c r="AO61" s="31"/>
      <c r="AP61" s="31"/>
      <c r="AQ61" s="8"/>
      <c r="AR61" s="3"/>
      <c r="AS61" s="1"/>
      <c r="AT61" s="43"/>
      <c r="AU61" s="31"/>
      <c r="AV61" s="31"/>
      <c r="AW61" s="31"/>
      <c r="AX61" s="31"/>
      <c r="AY61" s="31"/>
      <c r="AZ61" s="31"/>
      <c r="BA61" s="31"/>
      <c r="BB61" s="31"/>
      <c r="BC61" s="31"/>
      <c r="BD61" s="31"/>
      <c r="BE61" s="8"/>
      <c r="BF61" s="3"/>
      <c r="BG61" s="1"/>
      <c r="BH61" s="43"/>
      <c r="BI61" s="31"/>
      <c r="BJ61" s="31"/>
      <c r="BK61" s="31"/>
      <c r="BL61" s="31"/>
      <c r="BM61" s="31"/>
      <c r="BN61" s="31"/>
      <c r="BO61" s="31"/>
      <c r="BP61" s="31"/>
      <c r="BQ61" s="31"/>
      <c r="BR61" s="31"/>
      <c r="BS61" s="8"/>
    </row>
    <row r="62" spans="1:71" ht="14.25" x14ac:dyDescent="0.45">
      <c r="B62" s="197" t="s">
        <v>147</v>
      </c>
      <c r="C62" s="195" t="s">
        <v>21</v>
      </c>
      <c r="D62" s="189" t="str">
        <f>"10 BTC / "&amp;TEXT($E$4*10, "$###0.00,,")&amp;"M USD"</f>
        <v>10 BTC / $1.00M USD</v>
      </c>
      <c r="E62" s="163" t="s">
        <v>3</v>
      </c>
      <c r="F62" s="163" t="s">
        <v>4</v>
      </c>
      <c r="G62" s="163" t="s">
        <v>5</v>
      </c>
      <c r="H62" s="163" t="s">
        <v>6</v>
      </c>
      <c r="I62" s="163" t="s">
        <v>7</v>
      </c>
      <c r="J62" s="163" t="s">
        <v>8</v>
      </c>
      <c r="K62" s="163" t="s">
        <v>9</v>
      </c>
      <c r="L62" s="163" t="s">
        <v>10</v>
      </c>
      <c r="M62" s="163" t="s">
        <v>11</v>
      </c>
      <c r="N62" s="163" t="s">
        <v>12</v>
      </c>
      <c r="P62" s="197" t="s">
        <v>147</v>
      </c>
      <c r="Q62" s="195" t="s">
        <v>21</v>
      </c>
      <c r="R62" s="189" t="str">
        <f>"10 BTC / "&amp;TEXT($E$4*10, "$###0.00,,")&amp;"M USD"</f>
        <v>10 BTC / $1.00M USD</v>
      </c>
      <c r="S62" s="163" t="s">
        <v>3</v>
      </c>
      <c r="T62" s="163" t="s">
        <v>4</v>
      </c>
      <c r="U62" s="163" t="s">
        <v>5</v>
      </c>
      <c r="V62" s="163" t="s">
        <v>6</v>
      </c>
      <c r="W62" s="163" t="s">
        <v>7</v>
      </c>
      <c r="X62" s="163" t="s">
        <v>8</v>
      </c>
      <c r="Y62" s="163" t="s">
        <v>9</v>
      </c>
      <c r="Z62" s="163" t="s">
        <v>10</v>
      </c>
      <c r="AA62" s="163" t="s">
        <v>11</v>
      </c>
      <c r="AB62" s="163" t="s">
        <v>12</v>
      </c>
      <c r="AD62" s="197" t="s">
        <v>147</v>
      </c>
      <c r="AE62" s="195" t="s">
        <v>21</v>
      </c>
      <c r="AF62" s="189" t="str">
        <f>"10 BTC / "&amp;TEXT($E$4*10, "$###0.00,,")&amp;"M USD"</f>
        <v>10 BTC / $1.00M USD</v>
      </c>
      <c r="AG62" s="163" t="s">
        <v>3</v>
      </c>
      <c r="AH62" s="163" t="s">
        <v>4</v>
      </c>
      <c r="AI62" s="163" t="s">
        <v>5</v>
      </c>
      <c r="AJ62" s="163" t="s">
        <v>6</v>
      </c>
      <c r="AK62" s="163" t="s">
        <v>7</v>
      </c>
      <c r="AL62" s="163" t="s">
        <v>8</v>
      </c>
      <c r="AM62" s="163" t="s">
        <v>9</v>
      </c>
      <c r="AN62" s="163" t="s">
        <v>10</v>
      </c>
      <c r="AO62" s="163" t="s">
        <v>11</v>
      </c>
      <c r="AP62" s="163" t="s">
        <v>12</v>
      </c>
      <c r="AR62" s="197" t="s">
        <v>147</v>
      </c>
      <c r="AS62" s="195" t="s">
        <v>21</v>
      </c>
      <c r="AT62" s="189" t="str">
        <f>"10 BTC / "&amp;TEXT($E$4*10, "$###0.00,,")&amp;"M USD"</f>
        <v>10 BTC / $1.00M USD</v>
      </c>
      <c r="AU62" s="163" t="s">
        <v>3</v>
      </c>
      <c r="AV62" s="163" t="s">
        <v>4</v>
      </c>
      <c r="AW62" s="163" t="s">
        <v>5</v>
      </c>
      <c r="AX62" s="163" t="s">
        <v>6</v>
      </c>
      <c r="AY62" s="163" t="s">
        <v>7</v>
      </c>
      <c r="AZ62" s="163" t="s">
        <v>8</v>
      </c>
      <c r="BA62" s="163" t="s">
        <v>9</v>
      </c>
      <c r="BB62" s="163" t="s">
        <v>10</v>
      </c>
      <c r="BC62" s="163" t="s">
        <v>11</v>
      </c>
      <c r="BD62" s="163" t="s">
        <v>12</v>
      </c>
      <c r="BF62" s="197" t="s">
        <v>147</v>
      </c>
      <c r="BG62" s="195" t="s">
        <v>21</v>
      </c>
      <c r="BH62" s="189" t="str">
        <f>"10 BTC / "&amp;TEXT($E$4*10, "$###0.00,,")&amp;"M USD"</f>
        <v>10 BTC / $1.00M USD</v>
      </c>
      <c r="BI62" s="163" t="s">
        <v>3</v>
      </c>
      <c r="BJ62" s="163" t="s">
        <v>4</v>
      </c>
      <c r="BK62" s="163" t="s">
        <v>5</v>
      </c>
      <c r="BL62" s="163" t="s">
        <v>6</v>
      </c>
      <c r="BM62" s="163" t="s">
        <v>7</v>
      </c>
      <c r="BN62" s="163" t="s">
        <v>8</v>
      </c>
      <c r="BO62" s="163" t="s">
        <v>9</v>
      </c>
      <c r="BP62" s="163" t="s">
        <v>10</v>
      </c>
      <c r="BQ62" s="163" t="s">
        <v>11</v>
      </c>
      <c r="BR62" s="163" t="s">
        <v>12</v>
      </c>
    </row>
    <row r="63" spans="1:71" ht="14.25" x14ac:dyDescent="0.45">
      <c r="B63" s="198"/>
      <c r="C63" s="196"/>
      <c r="D63" s="190"/>
      <c r="E63" s="164"/>
      <c r="F63" s="164"/>
      <c r="G63" s="164"/>
      <c r="H63" s="164"/>
      <c r="I63" s="164"/>
      <c r="J63" s="164"/>
      <c r="K63" s="164"/>
      <c r="L63" s="164"/>
      <c r="M63" s="164"/>
      <c r="N63" s="164"/>
      <c r="P63" s="198"/>
      <c r="Q63" s="196"/>
      <c r="R63" s="190"/>
      <c r="S63" s="164"/>
      <c r="T63" s="164"/>
      <c r="U63" s="164"/>
      <c r="V63" s="164"/>
      <c r="W63" s="164"/>
      <c r="X63" s="164"/>
      <c r="Y63" s="164"/>
      <c r="Z63" s="164"/>
      <c r="AA63" s="164"/>
      <c r="AB63" s="164"/>
      <c r="AD63" s="198"/>
      <c r="AE63" s="196"/>
      <c r="AF63" s="190"/>
      <c r="AG63" s="164"/>
      <c r="AH63" s="164"/>
      <c r="AI63" s="164"/>
      <c r="AJ63" s="164"/>
      <c r="AK63" s="164"/>
      <c r="AL63" s="164"/>
      <c r="AM63" s="164"/>
      <c r="AN63" s="164"/>
      <c r="AO63" s="164"/>
      <c r="AP63" s="164"/>
      <c r="AR63" s="198"/>
      <c r="AS63" s="196"/>
      <c r="AT63" s="190"/>
      <c r="AU63" s="164"/>
      <c r="AV63" s="164"/>
      <c r="AW63" s="164"/>
      <c r="AX63" s="164"/>
      <c r="AY63" s="164"/>
      <c r="AZ63" s="164"/>
      <c r="BA63" s="164"/>
      <c r="BB63" s="164"/>
      <c r="BC63" s="164"/>
      <c r="BD63" s="164"/>
      <c r="BF63" s="198"/>
      <c r="BG63" s="196"/>
      <c r="BH63" s="190"/>
      <c r="BI63" s="164"/>
      <c r="BJ63" s="164"/>
      <c r="BK63" s="164"/>
      <c r="BL63" s="164"/>
      <c r="BM63" s="164"/>
      <c r="BN63" s="164"/>
      <c r="BO63" s="164"/>
      <c r="BP63" s="164"/>
      <c r="BQ63" s="164"/>
      <c r="BR63" s="164"/>
    </row>
    <row r="64" spans="1:71" ht="14.25" x14ac:dyDescent="0.45">
      <c r="B64" s="185" t="s">
        <v>16</v>
      </c>
      <c r="C64" s="186" t="s">
        <v>32</v>
      </c>
      <c r="D64" s="15" t="s">
        <v>61</v>
      </c>
      <c r="E64" s="16">
        <f>E$22</f>
        <v>0.42857142857142855</v>
      </c>
      <c r="F64" s="16">
        <f t="shared" ref="F64:N64" si="150">F$22</f>
        <v>0.30612244897959184</v>
      </c>
      <c r="G64" s="16">
        <f t="shared" si="150"/>
        <v>0.21865889212827994</v>
      </c>
      <c r="H64" s="16">
        <f t="shared" si="150"/>
        <v>0.15618492294877129</v>
      </c>
      <c r="I64" s="16">
        <f t="shared" si="150"/>
        <v>0.1115606592491224</v>
      </c>
      <c r="J64" s="16">
        <f t="shared" si="150"/>
        <v>7.9686185177944568E-2</v>
      </c>
      <c r="K64" s="16">
        <f t="shared" si="150"/>
        <v>5.6918703698531858E-2</v>
      </c>
      <c r="L64" s="16">
        <f t="shared" si="150"/>
        <v>4.0656216927522804E-2</v>
      </c>
      <c r="M64" s="16">
        <f t="shared" si="150"/>
        <v>2.9040154948230479E-2</v>
      </c>
      <c r="N64" s="16">
        <f t="shared" si="150"/>
        <v>2.0742967820164604E-2</v>
      </c>
      <c r="P64" s="185" t="s">
        <v>16</v>
      </c>
      <c r="Q64" s="186" t="s">
        <v>32</v>
      </c>
      <c r="R64" s="15" t="s">
        <v>61</v>
      </c>
      <c r="S64" s="16">
        <f>S$22</f>
        <v>0.42857142857142855</v>
      </c>
      <c r="T64" s="16">
        <f t="shared" ref="T64:AB64" si="151">T$22</f>
        <v>0.30612244897959184</v>
      </c>
      <c r="U64" s="16">
        <f t="shared" si="151"/>
        <v>0.21865889212827994</v>
      </c>
      <c r="V64" s="16">
        <f t="shared" si="151"/>
        <v>0.15618492294877129</v>
      </c>
      <c r="W64" s="16">
        <f t="shared" si="151"/>
        <v>0.1115606592491224</v>
      </c>
      <c r="X64" s="16">
        <f t="shared" si="151"/>
        <v>7.9686185177944568E-2</v>
      </c>
      <c r="Y64" s="16">
        <f t="shared" si="151"/>
        <v>5.6918703698531858E-2</v>
      </c>
      <c r="Z64" s="16">
        <f t="shared" si="151"/>
        <v>4.0656216927522804E-2</v>
      </c>
      <c r="AA64" s="16">
        <f t="shared" si="151"/>
        <v>2.9040154948230479E-2</v>
      </c>
      <c r="AB64" s="16">
        <f t="shared" si="151"/>
        <v>2.0742967820164604E-2</v>
      </c>
      <c r="AD64" s="185" t="s">
        <v>16</v>
      </c>
      <c r="AE64" s="186" t="s">
        <v>32</v>
      </c>
      <c r="AF64" s="15" t="s">
        <v>61</v>
      </c>
      <c r="AG64" s="16">
        <f>AG$22</f>
        <v>0.42857142857142855</v>
      </c>
      <c r="AH64" s="16">
        <f t="shared" ref="AH64:AP64" si="152">AH$22</f>
        <v>0.30612244897959184</v>
      </c>
      <c r="AI64" s="16">
        <f t="shared" si="152"/>
        <v>0.21865889212827994</v>
      </c>
      <c r="AJ64" s="16">
        <f t="shared" si="152"/>
        <v>0.15618492294877129</v>
      </c>
      <c r="AK64" s="16">
        <f t="shared" si="152"/>
        <v>0.1115606592491224</v>
      </c>
      <c r="AL64" s="16">
        <f t="shared" si="152"/>
        <v>7.9686185177944568E-2</v>
      </c>
      <c r="AM64" s="16">
        <f t="shared" si="152"/>
        <v>5.6918703698531858E-2</v>
      </c>
      <c r="AN64" s="16">
        <f t="shared" si="152"/>
        <v>4.0656216927522804E-2</v>
      </c>
      <c r="AO64" s="16">
        <f t="shared" si="152"/>
        <v>2.9040154948230479E-2</v>
      </c>
      <c r="AP64" s="16">
        <f t="shared" si="152"/>
        <v>2.0742967820164604E-2</v>
      </c>
      <c r="AR64" s="185" t="s">
        <v>16</v>
      </c>
      <c r="AS64" s="186" t="s">
        <v>32</v>
      </c>
      <c r="AT64" s="15" t="s">
        <v>61</v>
      </c>
      <c r="AU64" s="16">
        <f>AU$22</f>
        <v>0.42857142857142855</v>
      </c>
      <c r="AV64" s="16">
        <f t="shared" ref="AV64:BD64" si="153">AV$22</f>
        <v>0.30612244897959184</v>
      </c>
      <c r="AW64" s="16">
        <f t="shared" si="153"/>
        <v>0.21865889212827994</v>
      </c>
      <c r="AX64" s="16">
        <f t="shared" si="153"/>
        <v>0.15618492294877129</v>
      </c>
      <c r="AY64" s="16">
        <f t="shared" si="153"/>
        <v>0.1115606592491224</v>
      </c>
      <c r="AZ64" s="16">
        <f t="shared" si="153"/>
        <v>7.9686185177944568E-2</v>
      </c>
      <c r="BA64" s="16">
        <f t="shared" si="153"/>
        <v>5.6918703698531858E-2</v>
      </c>
      <c r="BB64" s="16">
        <f t="shared" si="153"/>
        <v>4.0656216927522804E-2</v>
      </c>
      <c r="BC64" s="16">
        <f t="shared" si="153"/>
        <v>2.9040154948230479E-2</v>
      </c>
      <c r="BD64" s="16">
        <f t="shared" si="153"/>
        <v>2.0742967820164604E-2</v>
      </c>
      <c r="BF64" s="185" t="s">
        <v>16</v>
      </c>
      <c r="BG64" s="186" t="s">
        <v>32</v>
      </c>
      <c r="BH64" s="15" t="s">
        <v>61</v>
      </c>
      <c r="BI64" s="16">
        <f>BI$22</f>
        <v>0.42857142857142855</v>
      </c>
      <c r="BJ64" s="16">
        <f t="shared" ref="BJ64:BR64" si="154">BJ$22</f>
        <v>0.30612244897959184</v>
      </c>
      <c r="BK64" s="16">
        <f t="shared" si="154"/>
        <v>0.21865889212827994</v>
      </c>
      <c r="BL64" s="16">
        <f t="shared" si="154"/>
        <v>0.15618492294877129</v>
      </c>
      <c r="BM64" s="16">
        <f t="shared" si="154"/>
        <v>0.1115606592491224</v>
      </c>
      <c r="BN64" s="16">
        <f t="shared" si="154"/>
        <v>7.9686185177944568E-2</v>
      </c>
      <c r="BO64" s="16">
        <f t="shared" si="154"/>
        <v>5.6918703698531858E-2</v>
      </c>
      <c r="BP64" s="16">
        <f t="shared" si="154"/>
        <v>4.0656216927522804E-2</v>
      </c>
      <c r="BQ64" s="16">
        <f t="shared" si="154"/>
        <v>2.9040154948230479E-2</v>
      </c>
      <c r="BR64" s="16">
        <f t="shared" si="154"/>
        <v>2.0742967820164604E-2</v>
      </c>
    </row>
    <row r="65" spans="2:70" ht="14.25" x14ac:dyDescent="0.45">
      <c r="B65" s="185"/>
      <c r="C65" s="186"/>
      <c r="D65" s="15" t="s">
        <v>62</v>
      </c>
      <c r="E65" s="16"/>
      <c r="F65" s="16"/>
      <c r="G65" s="16"/>
      <c r="H65" s="16"/>
      <c r="I65" s="82">
        <f>AVERAGE(E64:I64)</f>
        <v>0.24421967037543882</v>
      </c>
      <c r="J65" s="16"/>
      <c r="K65" s="16"/>
      <c r="L65" s="16"/>
      <c r="M65" s="16"/>
      <c r="N65" s="17">
        <f>AVERAGE(E64:N64)</f>
        <v>0.14481425804495887</v>
      </c>
      <c r="P65" s="185"/>
      <c r="Q65" s="186"/>
      <c r="R65" s="15" t="s">
        <v>62</v>
      </c>
      <c r="S65" s="16"/>
      <c r="T65" s="16"/>
      <c r="U65" s="16"/>
      <c r="V65" s="16"/>
      <c r="W65" s="82">
        <f>AVERAGE(S64:W64)</f>
        <v>0.24421967037543882</v>
      </c>
      <c r="X65" s="16"/>
      <c r="Y65" s="16"/>
      <c r="Z65" s="16"/>
      <c r="AA65" s="16"/>
      <c r="AB65" s="17">
        <f>AVERAGE(S64:AB64)</f>
        <v>0.14481425804495887</v>
      </c>
      <c r="AD65" s="185"/>
      <c r="AE65" s="186"/>
      <c r="AF65" s="15" t="s">
        <v>62</v>
      </c>
      <c r="AG65" s="16"/>
      <c r="AH65" s="16"/>
      <c r="AI65" s="16"/>
      <c r="AJ65" s="16"/>
      <c r="AK65" s="82">
        <f>AVERAGE(AG64:AK64)</f>
        <v>0.24421967037543882</v>
      </c>
      <c r="AL65" s="16"/>
      <c r="AM65" s="16"/>
      <c r="AN65" s="16"/>
      <c r="AO65" s="16"/>
      <c r="AP65" s="17">
        <f>AVERAGE(AG64:AP64)</f>
        <v>0.14481425804495887</v>
      </c>
      <c r="AR65" s="185"/>
      <c r="AS65" s="186"/>
      <c r="AT65" s="15" t="s">
        <v>62</v>
      </c>
      <c r="AU65" s="16"/>
      <c r="AV65" s="16"/>
      <c r="AW65" s="16"/>
      <c r="AX65" s="16"/>
      <c r="AY65" s="82">
        <f>AVERAGE(AU64:AY64)</f>
        <v>0.24421967037543882</v>
      </c>
      <c r="AZ65" s="16"/>
      <c r="BA65" s="16"/>
      <c r="BB65" s="16"/>
      <c r="BC65" s="16"/>
      <c r="BD65" s="17">
        <f>AVERAGE(AU64:BD64)</f>
        <v>0.14481425804495887</v>
      </c>
      <c r="BF65" s="185"/>
      <c r="BG65" s="186"/>
      <c r="BH65" s="15" t="s">
        <v>62</v>
      </c>
      <c r="BI65" s="16"/>
      <c r="BJ65" s="16"/>
      <c r="BK65" s="16"/>
      <c r="BL65" s="16"/>
      <c r="BM65" s="82">
        <f>AVERAGE(BI64:BM64)</f>
        <v>0.24421967037543882</v>
      </c>
      <c r="BN65" s="16"/>
      <c r="BO65" s="16"/>
      <c r="BP65" s="16"/>
      <c r="BQ65" s="16"/>
      <c r="BR65" s="17">
        <f>AVERAGE(BI64:BR64)</f>
        <v>0.14481425804495887</v>
      </c>
    </row>
    <row r="66" spans="2:70" ht="14.25" x14ac:dyDescent="0.45">
      <c r="B66" s="185"/>
      <c r="C66" s="186"/>
      <c r="D66" s="15" t="s">
        <v>42</v>
      </c>
      <c r="E66" s="16">
        <f>E$16*(E64/E$18)</f>
        <v>0.42857142857142855</v>
      </c>
      <c r="F66" s="16">
        <f t="shared" ref="F66:N66" si="155">F$16*(F64/F$18)</f>
        <v>0.73469387755102034</v>
      </c>
      <c r="G66" s="16">
        <f>G$16*(G64/G$18)</f>
        <v>0.95335276967930027</v>
      </c>
      <c r="H66" s="16">
        <f>H$16*(H64/H$18)</f>
        <v>1.1095376926280716</v>
      </c>
      <c r="I66" s="16">
        <f>I$16*(I64/I$18)</f>
        <v>1.2210983518771941</v>
      </c>
      <c r="J66" s="16">
        <f t="shared" si="155"/>
        <v>1.3007845370551385</v>
      </c>
      <c r="K66" s="16">
        <f t="shared" si="155"/>
        <v>1.3577032407536704</v>
      </c>
      <c r="L66" s="16">
        <f t="shared" si="155"/>
        <v>1.3983594576811933</v>
      </c>
      <c r="M66" s="16">
        <f t="shared" si="155"/>
        <v>1.4273996126294237</v>
      </c>
      <c r="N66" s="16">
        <f t="shared" si="155"/>
        <v>1.4481425804495882</v>
      </c>
      <c r="P66" s="185"/>
      <c r="Q66" s="186"/>
      <c r="R66" s="15" t="s">
        <v>42</v>
      </c>
      <c r="S66" s="16">
        <f>S$16*(S64/S$18)</f>
        <v>0.42857142857142855</v>
      </c>
      <c r="T66" s="16">
        <f t="shared" ref="T66:AB66" si="156">T$16*(T64/T$18)</f>
        <v>0.73469387755102034</v>
      </c>
      <c r="U66" s="16">
        <f>U$16*(U64/U$18)</f>
        <v>0.95335276967930027</v>
      </c>
      <c r="V66" s="16">
        <f>V$16*(V64/V$18)</f>
        <v>1.1095376926280716</v>
      </c>
      <c r="W66" s="16">
        <f>W$16*(W64/W$18)</f>
        <v>1.2210983518771941</v>
      </c>
      <c r="X66" s="16">
        <f t="shared" si="156"/>
        <v>1.3007845370551385</v>
      </c>
      <c r="Y66" s="16">
        <f t="shared" si="156"/>
        <v>1.3577032407536704</v>
      </c>
      <c r="Z66" s="16">
        <f t="shared" si="156"/>
        <v>1.3983594576811933</v>
      </c>
      <c r="AA66" s="16">
        <f t="shared" si="156"/>
        <v>1.4273996126294237</v>
      </c>
      <c r="AB66" s="16">
        <f t="shared" si="156"/>
        <v>1.4481425804495882</v>
      </c>
      <c r="AD66" s="185"/>
      <c r="AE66" s="186"/>
      <c r="AF66" s="15" t="s">
        <v>42</v>
      </c>
      <c r="AG66" s="16">
        <f>AG$16*(AG64/AG$18)</f>
        <v>0.42857142857142855</v>
      </c>
      <c r="AH66" s="16">
        <f t="shared" ref="AH66:AP66" si="157">AH$16*(AH64/AH$18)</f>
        <v>0.73469387755102034</v>
      </c>
      <c r="AI66" s="16">
        <f>AI$16*(AI64/AI$18)</f>
        <v>0.95335276967930027</v>
      </c>
      <c r="AJ66" s="16">
        <f>AJ$16*(AJ64/AJ$18)</f>
        <v>1.1095376926280716</v>
      </c>
      <c r="AK66" s="16">
        <f>AK$16*(AK64/AK$18)</f>
        <v>1.2210983518771941</v>
      </c>
      <c r="AL66" s="16">
        <f t="shared" si="157"/>
        <v>1.3007845370551385</v>
      </c>
      <c r="AM66" s="16">
        <f t="shared" si="157"/>
        <v>1.3577032407536704</v>
      </c>
      <c r="AN66" s="16">
        <f t="shared" si="157"/>
        <v>1.3983594576811933</v>
      </c>
      <c r="AO66" s="16">
        <f t="shared" si="157"/>
        <v>1.4273996126294237</v>
      </c>
      <c r="AP66" s="16">
        <f t="shared" si="157"/>
        <v>1.4481425804495882</v>
      </c>
      <c r="AR66" s="185"/>
      <c r="AS66" s="186"/>
      <c r="AT66" s="15" t="s">
        <v>42</v>
      </c>
      <c r="AU66" s="16">
        <f>AU$16*(AU64/AU$18)</f>
        <v>0.42857142857142855</v>
      </c>
      <c r="AV66" s="16">
        <f t="shared" ref="AV66:BD66" si="158">AV$16*(AV64/AV$18)</f>
        <v>0.73469387755102034</v>
      </c>
      <c r="AW66" s="16">
        <f>AW$16*(AW64/AW$18)</f>
        <v>0.95335276967930027</v>
      </c>
      <c r="AX66" s="16">
        <f>AX$16*(AX64/AX$18)</f>
        <v>1.1095376926280716</v>
      </c>
      <c r="AY66" s="16">
        <f>AY$16*(AY64/AY$18)</f>
        <v>1.2210983518771941</v>
      </c>
      <c r="AZ66" s="16">
        <f t="shared" si="158"/>
        <v>1.3007845370551385</v>
      </c>
      <c r="BA66" s="16">
        <f t="shared" si="158"/>
        <v>1.3577032407536704</v>
      </c>
      <c r="BB66" s="16">
        <f t="shared" si="158"/>
        <v>1.3983594576811933</v>
      </c>
      <c r="BC66" s="16">
        <f t="shared" si="158"/>
        <v>1.4273996126294237</v>
      </c>
      <c r="BD66" s="16">
        <f t="shared" si="158"/>
        <v>1.4481425804495882</v>
      </c>
      <c r="BF66" s="185"/>
      <c r="BG66" s="186"/>
      <c r="BH66" s="15" t="s">
        <v>42</v>
      </c>
      <c r="BI66" s="16">
        <f>BI$16*(BI64/BI$18)</f>
        <v>0.42857142857142855</v>
      </c>
      <c r="BJ66" s="16">
        <f t="shared" ref="BJ66:BR66" si="159">BJ$16*(BJ64/BJ$18)</f>
        <v>0.73469387755102034</v>
      </c>
      <c r="BK66" s="16">
        <f>BK$16*(BK64/BK$18)</f>
        <v>0.95335276967930027</v>
      </c>
      <c r="BL66" s="16">
        <f>BL$16*(BL64/BL$18)</f>
        <v>1.1095376926280716</v>
      </c>
      <c r="BM66" s="16">
        <f>BM$16*(BM64/BM$18)</f>
        <v>1.2210983518771941</v>
      </c>
      <c r="BN66" s="16">
        <f t="shared" si="159"/>
        <v>1.3007845370551385</v>
      </c>
      <c r="BO66" s="16">
        <f t="shared" si="159"/>
        <v>1.3577032407536704</v>
      </c>
      <c r="BP66" s="16">
        <f t="shared" si="159"/>
        <v>1.3983594576811933</v>
      </c>
      <c r="BQ66" s="16">
        <f t="shared" si="159"/>
        <v>1.4273996126294237</v>
      </c>
      <c r="BR66" s="16">
        <f t="shared" si="159"/>
        <v>1.4481425804495882</v>
      </c>
    </row>
    <row r="67" spans="2:70" ht="14.25" x14ac:dyDescent="0.45">
      <c r="B67" s="185"/>
      <c r="C67" s="185"/>
      <c r="D67" s="19" t="s">
        <v>45</v>
      </c>
      <c r="E67" s="20">
        <f>10*E64</f>
        <v>4.2857142857142856</v>
      </c>
      <c r="F67" s="20">
        <f t="shared" ref="F67:N67" si="160">10*F64</f>
        <v>3.0612244897959187</v>
      </c>
      <c r="G67" s="20">
        <f t="shared" si="160"/>
        <v>2.1865889212827994</v>
      </c>
      <c r="H67" s="20">
        <f t="shared" si="160"/>
        <v>1.5618492294877129</v>
      </c>
      <c r="I67" s="20">
        <f t="shared" si="160"/>
        <v>1.115606592491224</v>
      </c>
      <c r="J67" s="20">
        <f t="shared" si="160"/>
        <v>0.79686185177944568</v>
      </c>
      <c r="K67" s="20">
        <f t="shared" si="160"/>
        <v>0.56918703698531858</v>
      </c>
      <c r="L67" s="20">
        <f t="shared" si="160"/>
        <v>0.40656216927522804</v>
      </c>
      <c r="M67" s="20">
        <f t="shared" si="160"/>
        <v>0.29040154948230479</v>
      </c>
      <c r="N67" s="20">
        <f t="shared" si="160"/>
        <v>0.20742967820164604</v>
      </c>
      <c r="P67" s="185"/>
      <c r="Q67" s="185"/>
      <c r="R67" s="19" t="s">
        <v>45</v>
      </c>
      <c r="S67" s="20">
        <f>10*S64</f>
        <v>4.2857142857142856</v>
      </c>
      <c r="T67" s="20">
        <f t="shared" ref="T67:AB67" si="161">10*T64</f>
        <v>3.0612244897959187</v>
      </c>
      <c r="U67" s="20">
        <f t="shared" si="161"/>
        <v>2.1865889212827994</v>
      </c>
      <c r="V67" s="20">
        <f t="shared" si="161"/>
        <v>1.5618492294877129</v>
      </c>
      <c r="W67" s="20">
        <f t="shared" si="161"/>
        <v>1.115606592491224</v>
      </c>
      <c r="X67" s="20">
        <f t="shared" si="161"/>
        <v>0.79686185177944568</v>
      </c>
      <c r="Y67" s="20">
        <f t="shared" si="161"/>
        <v>0.56918703698531858</v>
      </c>
      <c r="Z67" s="20">
        <f t="shared" si="161"/>
        <v>0.40656216927522804</v>
      </c>
      <c r="AA67" s="20">
        <f t="shared" si="161"/>
        <v>0.29040154948230479</v>
      </c>
      <c r="AB67" s="20">
        <f t="shared" si="161"/>
        <v>0.20742967820164604</v>
      </c>
      <c r="AD67" s="185"/>
      <c r="AE67" s="185"/>
      <c r="AF67" s="19" t="s">
        <v>45</v>
      </c>
      <c r="AG67" s="20">
        <f>10*AG64</f>
        <v>4.2857142857142856</v>
      </c>
      <c r="AH67" s="20">
        <f t="shared" ref="AH67:AP67" si="162">10*AH64</f>
        <v>3.0612244897959187</v>
      </c>
      <c r="AI67" s="20">
        <f t="shared" si="162"/>
        <v>2.1865889212827994</v>
      </c>
      <c r="AJ67" s="20">
        <f t="shared" si="162"/>
        <v>1.5618492294877129</v>
      </c>
      <c r="AK67" s="20">
        <f t="shared" si="162"/>
        <v>1.115606592491224</v>
      </c>
      <c r="AL67" s="20">
        <f t="shared" si="162"/>
        <v>0.79686185177944568</v>
      </c>
      <c r="AM67" s="20">
        <f t="shared" si="162"/>
        <v>0.56918703698531858</v>
      </c>
      <c r="AN67" s="20">
        <f t="shared" si="162"/>
        <v>0.40656216927522804</v>
      </c>
      <c r="AO67" s="20">
        <f t="shared" si="162"/>
        <v>0.29040154948230479</v>
      </c>
      <c r="AP67" s="20">
        <f t="shared" si="162"/>
        <v>0.20742967820164604</v>
      </c>
      <c r="AR67" s="185"/>
      <c r="AS67" s="185"/>
      <c r="AT67" s="19" t="s">
        <v>45</v>
      </c>
      <c r="AU67" s="20">
        <f>10*AU64</f>
        <v>4.2857142857142856</v>
      </c>
      <c r="AV67" s="20">
        <f t="shared" ref="AV67:BD67" si="163">10*AV64</f>
        <v>3.0612244897959187</v>
      </c>
      <c r="AW67" s="20">
        <f t="shared" si="163"/>
        <v>2.1865889212827994</v>
      </c>
      <c r="AX67" s="20">
        <f t="shared" si="163"/>
        <v>1.5618492294877129</v>
      </c>
      <c r="AY67" s="20">
        <f t="shared" si="163"/>
        <v>1.115606592491224</v>
      </c>
      <c r="AZ67" s="20">
        <f t="shared" si="163"/>
        <v>0.79686185177944568</v>
      </c>
      <c r="BA67" s="20">
        <f t="shared" si="163"/>
        <v>0.56918703698531858</v>
      </c>
      <c r="BB67" s="20">
        <f t="shared" si="163"/>
        <v>0.40656216927522804</v>
      </c>
      <c r="BC67" s="20">
        <f t="shared" si="163"/>
        <v>0.29040154948230479</v>
      </c>
      <c r="BD67" s="20">
        <f t="shared" si="163"/>
        <v>0.20742967820164604</v>
      </c>
      <c r="BF67" s="185"/>
      <c r="BG67" s="185"/>
      <c r="BH67" s="19" t="s">
        <v>45</v>
      </c>
      <c r="BI67" s="20">
        <f>10*BI64</f>
        <v>4.2857142857142856</v>
      </c>
      <c r="BJ67" s="20">
        <f t="shared" ref="BJ67:BR67" si="164">10*BJ64</f>
        <v>3.0612244897959187</v>
      </c>
      <c r="BK67" s="20">
        <f t="shared" si="164"/>
        <v>2.1865889212827994</v>
      </c>
      <c r="BL67" s="20">
        <f t="shared" si="164"/>
        <v>1.5618492294877129</v>
      </c>
      <c r="BM67" s="20">
        <f t="shared" si="164"/>
        <v>1.115606592491224</v>
      </c>
      <c r="BN67" s="20">
        <f t="shared" si="164"/>
        <v>0.79686185177944568</v>
      </c>
      <c r="BO67" s="20">
        <f t="shared" si="164"/>
        <v>0.56918703698531858</v>
      </c>
      <c r="BP67" s="20">
        <f t="shared" si="164"/>
        <v>0.40656216927522804</v>
      </c>
      <c r="BQ67" s="20">
        <f t="shared" si="164"/>
        <v>0.29040154948230479</v>
      </c>
      <c r="BR67" s="20">
        <f t="shared" si="164"/>
        <v>0.20742967820164604</v>
      </c>
    </row>
    <row r="68" spans="2:70" ht="14.25" x14ac:dyDescent="0.45">
      <c r="B68" s="185"/>
      <c r="C68" s="185"/>
      <c r="D68" s="19" t="s">
        <v>46</v>
      </c>
      <c r="E68" s="20">
        <f>10*E66</f>
        <v>4.2857142857142856</v>
      </c>
      <c r="F68" s="20">
        <f>10*F66</f>
        <v>7.3469387755102034</v>
      </c>
      <c r="G68" s="20">
        <f>10*G66</f>
        <v>9.5335276967930032</v>
      </c>
      <c r="H68" s="20">
        <f t="shared" ref="H68:N68" si="165">10*H66</f>
        <v>11.095376926280716</v>
      </c>
      <c r="I68" s="20">
        <f t="shared" si="165"/>
        <v>12.21098351877194</v>
      </c>
      <c r="J68" s="20">
        <f t="shared" si="165"/>
        <v>13.007845370551385</v>
      </c>
      <c r="K68" s="20">
        <f t="shared" si="165"/>
        <v>13.577032407536704</v>
      </c>
      <c r="L68" s="20">
        <f t="shared" si="165"/>
        <v>13.983594576811933</v>
      </c>
      <c r="M68" s="20">
        <f t="shared" si="165"/>
        <v>14.273996126294238</v>
      </c>
      <c r="N68" s="20">
        <f t="shared" si="165"/>
        <v>14.481425804495881</v>
      </c>
      <c r="P68" s="185"/>
      <c r="Q68" s="185"/>
      <c r="R68" s="19" t="s">
        <v>46</v>
      </c>
      <c r="S68" s="20">
        <f>10*S66</f>
        <v>4.2857142857142856</v>
      </c>
      <c r="T68" s="20">
        <f>10*T66</f>
        <v>7.3469387755102034</v>
      </c>
      <c r="U68" s="20">
        <f>10*U66</f>
        <v>9.5335276967930032</v>
      </c>
      <c r="V68" s="20">
        <f t="shared" ref="V68:AB68" si="166">10*V66</f>
        <v>11.095376926280716</v>
      </c>
      <c r="W68" s="20">
        <f t="shared" si="166"/>
        <v>12.21098351877194</v>
      </c>
      <c r="X68" s="20">
        <f t="shared" si="166"/>
        <v>13.007845370551385</v>
      </c>
      <c r="Y68" s="20">
        <f t="shared" si="166"/>
        <v>13.577032407536704</v>
      </c>
      <c r="Z68" s="20">
        <f t="shared" si="166"/>
        <v>13.983594576811933</v>
      </c>
      <c r="AA68" s="20">
        <f t="shared" si="166"/>
        <v>14.273996126294238</v>
      </c>
      <c r="AB68" s="20">
        <f t="shared" si="166"/>
        <v>14.481425804495881</v>
      </c>
      <c r="AD68" s="185"/>
      <c r="AE68" s="185"/>
      <c r="AF68" s="19" t="s">
        <v>46</v>
      </c>
      <c r="AG68" s="20">
        <f>10*AG66</f>
        <v>4.2857142857142856</v>
      </c>
      <c r="AH68" s="20">
        <f>10*AH66</f>
        <v>7.3469387755102034</v>
      </c>
      <c r="AI68" s="20">
        <f>10*AI66</f>
        <v>9.5335276967930032</v>
      </c>
      <c r="AJ68" s="20">
        <f t="shared" ref="AJ68:AP68" si="167">10*AJ66</f>
        <v>11.095376926280716</v>
      </c>
      <c r="AK68" s="20">
        <f t="shared" si="167"/>
        <v>12.21098351877194</v>
      </c>
      <c r="AL68" s="20">
        <f t="shared" si="167"/>
        <v>13.007845370551385</v>
      </c>
      <c r="AM68" s="20">
        <f t="shared" si="167"/>
        <v>13.577032407536704</v>
      </c>
      <c r="AN68" s="20">
        <f t="shared" si="167"/>
        <v>13.983594576811933</v>
      </c>
      <c r="AO68" s="20">
        <f t="shared" si="167"/>
        <v>14.273996126294238</v>
      </c>
      <c r="AP68" s="20">
        <f t="shared" si="167"/>
        <v>14.481425804495881</v>
      </c>
      <c r="AR68" s="185"/>
      <c r="AS68" s="185"/>
      <c r="AT68" s="19" t="s">
        <v>46</v>
      </c>
      <c r="AU68" s="20">
        <f>10*AU66</f>
        <v>4.2857142857142856</v>
      </c>
      <c r="AV68" s="20">
        <f>10*AV66</f>
        <v>7.3469387755102034</v>
      </c>
      <c r="AW68" s="20">
        <f>10*AW66</f>
        <v>9.5335276967930032</v>
      </c>
      <c r="AX68" s="20">
        <f t="shared" ref="AX68:BD68" si="168">10*AX66</f>
        <v>11.095376926280716</v>
      </c>
      <c r="AY68" s="20">
        <f t="shared" si="168"/>
        <v>12.21098351877194</v>
      </c>
      <c r="AZ68" s="20">
        <f t="shared" si="168"/>
        <v>13.007845370551385</v>
      </c>
      <c r="BA68" s="20">
        <f t="shared" si="168"/>
        <v>13.577032407536704</v>
      </c>
      <c r="BB68" s="20">
        <f t="shared" si="168"/>
        <v>13.983594576811933</v>
      </c>
      <c r="BC68" s="20">
        <f t="shared" si="168"/>
        <v>14.273996126294238</v>
      </c>
      <c r="BD68" s="20">
        <f t="shared" si="168"/>
        <v>14.481425804495881</v>
      </c>
      <c r="BF68" s="185"/>
      <c r="BG68" s="185"/>
      <c r="BH68" s="19" t="s">
        <v>46</v>
      </c>
      <c r="BI68" s="20">
        <f>10*BI66</f>
        <v>4.2857142857142856</v>
      </c>
      <c r="BJ68" s="20">
        <f>10*BJ66</f>
        <v>7.3469387755102034</v>
      </c>
      <c r="BK68" s="20">
        <f>10*BK66</f>
        <v>9.5335276967930032</v>
      </c>
      <c r="BL68" s="20">
        <f t="shared" ref="BL68:BR68" si="169">10*BL66</f>
        <v>11.095376926280716</v>
      </c>
      <c r="BM68" s="20">
        <f t="shared" si="169"/>
        <v>12.21098351877194</v>
      </c>
      <c r="BN68" s="20">
        <f t="shared" si="169"/>
        <v>13.007845370551385</v>
      </c>
      <c r="BO68" s="20">
        <f t="shared" si="169"/>
        <v>13.577032407536704</v>
      </c>
      <c r="BP68" s="20">
        <f t="shared" si="169"/>
        <v>13.983594576811933</v>
      </c>
      <c r="BQ68" s="20">
        <f t="shared" si="169"/>
        <v>14.273996126294238</v>
      </c>
      <c r="BR68" s="20">
        <f t="shared" si="169"/>
        <v>14.481425804495881</v>
      </c>
    </row>
    <row r="69" spans="2:70" ht="14.25" x14ac:dyDescent="0.45">
      <c r="B69" s="185"/>
      <c r="C69" s="184" t="s">
        <v>36</v>
      </c>
      <c r="D69" s="15" t="s">
        <v>43</v>
      </c>
      <c r="E69" s="16">
        <f t="shared" ref="E69:N69" si="170">E64*E$14/$E$4</f>
        <v>0.6</v>
      </c>
      <c r="F69" s="16">
        <f t="shared" si="170"/>
        <v>0.6</v>
      </c>
      <c r="G69" s="16">
        <f t="shared" si="170"/>
        <v>0.6000000000000002</v>
      </c>
      <c r="H69" s="16">
        <f t="shared" si="170"/>
        <v>0.59999999999999976</v>
      </c>
      <c r="I69" s="16">
        <f t="shared" si="170"/>
        <v>0.6</v>
      </c>
      <c r="J69" s="16">
        <f t="shared" si="170"/>
        <v>0.6</v>
      </c>
      <c r="K69" s="16">
        <f t="shared" si="170"/>
        <v>0.60000000000000031</v>
      </c>
      <c r="L69" s="16">
        <f t="shared" si="170"/>
        <v>0.60000000000000098</v>
      </c>
      <c r="M69" s="16">
        <f t="shared" si="170"/>
        <v>0.59999999999999909</v>
      </c>
      <c r="N69" s="16">
        <f t="shared" si="170"/>
        <v>0.59999999999999842</v>
      </c>
      <c r="P69" s="185"/>
      <c r="Q69" s="184" t="s">
        <v>36</v>
      </c>
      <c r="R69" s="15" t="s">
        <v>43</v>
      </c>
      <c r="S69" s="16">
        <f t="shared" ref="S69:AB69" si="171">S64*S$14/$E$4</f>
        <v>0.6</v>
      </c>
      <c r="T69" s="16">
        <f t="shared" si="171"/>
        <v>0.6</v>
      </c>
      <c r="U69" s="16">
        <f t="shared" si="171"/>
        <v>0.6000000000000002</v>
      </c>
      <c r="V69" s="16">
        <f t="shared" si="171"/>
        <v>0.59999999999999976</v>
      </c>
      <c r="W69" s="16">
        <f t="shared" si="171"/>
        <v>0.6</v>
      </c>
      <c r="X69" s="16">
        <f t="shared" si="171"/>
        <v>0.6</v>
      </c>
      <c r="Y69" s="16">
        <f t="shared" si="171"/>
        <v>0.60000000000000031</v>
      </c>
      <c r="Z69" s="16">
        <f t="shared" si="171"/>
        <v>0.60000000000000098</v>
      </c>
      <c r="AA69" s="16">
        <f t="shared" si="171"/>
        <v>0.59999999999999909</v>
      </c>
      <c r="AB69" s="16">
        <f t="shared" si="171"/>
        <v>0.59999999999999842</v>
      </c>
      <c r="AD69" s="185"/>
      <c r="AE69" s="184" t="s">
        <v>36</v>
      </c>
      <c r="AF69" s="15" t="s">
        <v>43</v>
      </c>
      <c r="AG69" s="16">
        <f t="shared" ref="AG69:AP69" si="172">AG64*AG$14/$E$4</f>
        <v>0.6</v>
      </c>
      <c r="AH69" s="16">
        <f t="shared" si="172"/>
        <v>0.6</v>
      </c>
      <c r="AI69" s="16">
        <f t="shared" si="172"/>
        <v>0.6000000000000002</v>
      </c>
      <c r="AJ69" s="16">
        <f t="shared" si="172"/>
        <v>0.59999999999999976</v>
      </c>
      <c r="AK69" s="16">
        <f t="shared" si="172"/>
        <v>0.6</v>
      </c>
      <c r="AL69" s="16">
        <f t="shared" si="172"/>
        <v>0.6</v>
      </c>
      <c r="AM69" s="16">
        <f t="shared" si="172"/>
        <v>0.60000000000000031</v>
      </c>
      <c r="AN69" s="16">
        <f t="shared" si="172"/>
        <v>0.60000000000000098</v>
      </c>
      <c r="AO69" s="16">
        <f t="shared" si="172"/>
        <v>0.59999999999999909</v>
      </c>
      <c r="AP69" s="16">
        <f t="shared" si="172"/>
        <v>0.59999999999999842</v>
      </c>
      <c r="AR69" s="185"/>
      <c r="AS69" s="184" t="s">
        <v>36</v>
      </c>
      <c r="AT69" s="15" t="s">
        <v>43</v>
      </c>
      <c r="AU69" s="16">
        <f t="shared" ref="AU69:BD69" si="173">AU64*AU$14/$E$4</f>
        <v>0.6</v>
      </c>
      <c r="AV69" s="16">
        <f t="shared" si="173"/>
        <v>0.6</v>
      </c>
      <c r="AW69" s="16">
        <f t="shared" si="173"/>
        <v>0.6000000000000002</v>
      </c>
      <c r="AX69" s="16">
        <f t="shared" si="173"/>
        <v>0.59999999999999976</v>
      </c>
      <c r="AY69" s="16">
        <f t="shared" si="173"/>
        <v>0.6</v>
      </c>
      <c r="AZ69" s="16">
        <f t="shared" si="173"/>
        <v>0.6</v>
      </c>
      <c r="BA69" s="16">
        <f t="shared" si="173"/>
        <v>0.60000000000000031</v>
      </c>
      <c r="BB69" s="16">
        <f t="shared" si="173"/>
        <v>0.60000000000000098</v>
      </c>
      <c r="BC69" s="16">
        <f t="shared" si="173"/>
        <v>0.59999999999999909</v>
      </c>
      <c r="BD69" s="16">
        <f t="shared" si="173"/>
        <v>0.59999999999999842</v>
      </c>
      <c r="BF69" s="185"/>
      <c r="BG69" s="184" t="s">
        <v>36</v>
      </c>
      <c r="BH69" s="15" t="s">
        <v>43</v>
      </c>
      <c r="BI69" s="16">
        <f t="shared" ref="BI69:BR69" si="174">BI64*BI$14/$E$4</f>
        <v>0.6</v>
      </c>
      <c r="BJ69" s="16">
        <f t="shared" si="174"/>
        <v>0.6</v>
      </c>
      <c r="BK69" s="16">
        <f t="shared" si="174"/>
        <v>0.6000000000000002</v>
      </c>
      <c r="BL69" s="16">
        <f t="shared" si="174"/>
        <v>0.59999999999999976</v>
      </c>
      <c r="BM69" s="16">
        <f t="shared" si="174"/>
        <v>0.6</v>
      </c>
      <c r="BN69" s="16">
        <f t="shared" si="174"/>
        <v>0.6</v>
      </c>
      <c r="BO69" s="16">
        <f t="shared" si="174"/>
        <v>0.60000000000000031</v>
      </c>
      <c r="BP69" s="16">
        <f t="shared" si="174"/>
        <v>0.60000000000000098</v>
      </c>
      <c r="BQ69" s="16">
        <f t="shared" si="174"/>
        <v>0.59999999999999909</v>
      </c>
      <c r="BR69" s="16">
        <f t="shared" si="174"/>
        <v>0.59999999999999842</v>
      </c>
    </row>
    <row r="70" spans="2:70" ht="14.25" x14ac:dyDescent="0.45">
      <c r="B70" s="185"/>
      <c r="C70" s="185"/>
      <c r="D70" s="19" t="s">
        <v>45</v>
      </c>
      <c r="E70" s="21">
        <f t="shared" ref="E70:N70" si="175">E67*E$14</f>
        <v>600000</v>
      </c>
      <c r="F70" s="21">
        <f t="shared" si="175"/>
        <v>600000</v>
      </c>
      <c r="G70" s="21">
        <f>G67*G$14</f>
        <v>600000.00000000012</v>
      </c>
      <c r="H70" s="21">
        <f>H67*H$14</f>
        <v>599999.99999999977</v>
      </c>
      <c r="I70" s="21">
        <f>I67*I$14</f>
        <v>600000</v>
      </c>
      <c r="J70" s="21">
        <f t="shared" si="175"/>
        <v>600000</v>
      </c>
      <c r="K70" s="21">
        <f t="shared" si="175"/>
        <v>600000.00000000035</v>
      </c>
      <c r="L70" s="21">
        <f t="shared" si="175"/>
        <v>600000.00000000105</v>
      </c>
      <c r="M70" s="21">
        <f t="shared" si="175"/>
        <v>599999.99999999907</v>
      </c>
      <c r="N70" s="21">
        <f t="shared" si="175"/>
        <v>599999.99999999837</v>
      </c>
      <c r="P70" s="185"/>
      <c r="Q70" s="185"/>
      <c r="R70" s="19" t="s">
        <v>45</v>
      </c>
      <c r="S70" s="21">
        <f t="shared" ref="S70:AB70" si="176">S67*S$14</f>
        <v>600000</v>
      </c>
      <c r="T70" s="21">
        <f t="shared" si="176"/>
        <v>600000</v>
      </c>
      <c r="U70" s="21">
        <f>U67*U$14</f>
        <v>600000.00000000012</v>
      </c>
      <c r="V70" s="21">
        <f>V67*V$14</f>
        <v>599999.99999999977</v>
      </c>
      <c r="W70" s="21">
        <f>W67*W$14</f>
        <v>600000</v>
      </c>
      <c r="X70" s="21">
        <f t="shared" si="176"/>
        <v>600000</v>
      </c>
      <c r="Y70" s="21">
        <f t="shared" si="176"/>
        <v>600000.00000000035</v>
      </c>
      <c r="Z70" s="21">
        <f t="shared" si="176"/>
        <v>600000.00000000105</v>
      </c>
      <c r="AA70" s="21">
        <f t="shared" si="176"/>
        <v>599999.99999999907</v>
      </c>
      <c r="AB70" s="21">
        <f t="shared" si="176"/>
        <v>599999.99999999837</v>
      </c>
      <c r="AD70" s="185"/>
      <c r="AE70" s="185"/>
      <c r="AF70" s="19" t="s">
        <v>45</v>
      </c>
      <c r="AG70" s="21">
        <f t="shared" ref="AG70:AP70" si="177">AG67*AG$14</f>
        <v>600000</v>
      </c>
      <c r="AH70" s="21">
        <f t="shared" si="177"/>
        <v>600000</v>
      </c>
      <c r="AI70" s="21">
        <f>AI67*AI$14</f>
        <v>600000.00000000012</v>
      </c>
      <c r="AJ70" s="21">
        <f>AJ67*AJ$14</f>
        <v>599999.99999999977</v>
      </c>
      <c r="AK70" s="21">
        <f>AK67*AK$14</f>
        <v>600000</v>
      </c>
      <c r="AL70" s="21">
        <f t="shared" si="177"/>
        <v>600000</v>
      </c>
      <c r="AM70" s="21">
        <f t="shared" si="177"/>
        <v>600000.00000000035</v>
      </c>
      <c r="AN70" s="21">
        <f t="shared" si="177"/>
        <v>600000.00000000105</v>
      </c>
      <c r="AO70" s="21">
        <f t="shared" si="177"/>
        <v>599999.99999999907</v>
      </c>
      <c r="AP70" s="21">
        <f t="shared" si="177"/>
        <v>599999.99999999837</v>
      </c>
      <c r="AR70" s="185"/>
      <c r="AS70" s="185"/>
      <c r="AT70" s="19" t="s">
        <v>45</v>
      </c>
      <c r="AU70" s="21">
        <f t="shared" ref="AU70:BD70" si="178">AU67*AU$14</f>
        <v>600000</v>
      </c>
      <c r="AV70" s="21">
        <f t="shared" si="178"/>
        <v>600000</v>
      </c>
      <c r="AW70" s="21">
        <f>AW67*AW$14</f>
        <v>600000.00000000012</v>
      </c>
      <c r="AX70" s="21">
        <f>AX67*AX$14</f>
        <v>599999.99999999977</v>
      </c>
      <c r="AY70" s="21">
        <f>AY67*AY$14</f>
        <v>600000</v>
      </c>
      <c r="AZ70" s="21">
        <f t="shared" si="178"/>
        <v>600000</v>
      </c>
      <c r="BA70" s="21">
        <f t="shared" si="178"/>
        <v>600000.00000000035</v>
      </c>
      <c r="BB70" s="21">
        <f t="shared" si="178"/>
        <v>600000.00000000105</v>
      </c>
      <c r="BC70" s="21">
        <f t="shared" si="178"/>
        <v>599999.99999999907</v>
      </c>
      <c r="BD70" s="21">
        <f t="shared" si="178"/>
        <v>599999.99999999837</v>
      </c>
      <c r="BF70" s="185"/>
      <c r="BG70" s="185"/>
      <c r="BH70" s="19" t="s">
        <v>45</v>
      </c>
      <c r="BI70" s="21">
        <f t="shared" ref="BI70:BR70" si="179">BI67*BI$14</f>
        <v>600000</v>
      </c>
      <c r="BJ70" s="21">
        <f t="shared" si="179"/>
        <v>600000</v>
      </c>
      <c r="BK70" s="21">
        <f>BK67*BK$14</f>
        <v>600000.00000000012</v>
      </c>
      <c r="BL70" s="21">
        <f>BL67*BL$14</f>
        <v>599999.99999999977</v>
      </c>
      <c r="BM70" s="21">
        <f>BM67*BM$14</f>
        <v>600000</v>
      </c>
      <c r="BN70" s="21">
        <f t="shared" si="179"/>
        <v>600000</v>
      </c>
      <c r="BO70" s="21">
        <f t="shared" si="179"/>
        <v>600000.00000000035</v>
      </c>
      <c r="BP70" s="21">
        <f t="shared" si="179"/>
        <v>600000.00000000105</v>
      </c>
      <c r="BQ70" s="21">
        <f t="shared" si="179"/>
        <v>599999.99999999907</v>
      </c>
      <c r="BR70" s="21">
        <f t="shared" si="179"/>
        <v>599999.99999999837</v>
      </c>
    </row>
    <row r="71" spans="2:70" ht="14.25" x14ac:dyDescent="0.45">
      <c r="B71" s="185"/>
      <c r="C71" s="185"/>
      <c r="D71" s="19" t="s">
        <v>46</v>
      </c>
      <c r="E71" s="21">
        <f>E70</f>
        <v>600000</v>
      </c>
      <c r="F71" s="21">
        <f>E71+F70</f>
        <v>1200000</v>
      </c>
      <c r="G71" s="21">
        <f>F71+G70</f>
        <v>1800000</v>
      </c>
      <c r="H71" s="21">
        <f t="shared" ref="H71:N71" si="180">G71+H70</f>
        <v>2400000</v>
      </c>
      <c r="I71" s="21">
        <f t="shared" si="180"/>
        <v>3000000</v>
      </c>
      <c r="J71" s="21">
        <f>I71+J70</f>
        <v>3600000</v>
      </c>
      <c r="K71" s="21">
        <f t="shared" si="180"/>
        <v>4200000</v>
      </c>
      <c r="L71" s="21">
        <f t="shared" si="180"/>
        <v>4800000.0000000009</v>
      </c>
      <c r="M71" s="21">
        <f t="shared" si="180"/>
        <v>5400000</v>
      </c>
      <c r="N71" s="21">
        <f t="shared" si="180"/>
        <v>5999999.9999999981</v>
      </c>
      <c r="P71" s="185"/>
      <c r="Q71" s="185"/>
      <c r="R71" s="19" t="s">
        <v>46</v>
      </c>
      <c r="S71" s="21">
        <f>S70</f>
        <v>600000</v>
      </c>
      <c r="T71" s="21">
        <f>S71+T70</f>
        <v>1200000</v>
      </c>
      <c r="U71" s="21">
        <f>T71+U70</f>
        <v>1800000</v>
      </c>
      <c r="V71" s="21">
        <f t="shared" ref="V71:AB71" si="181">U71+V70</f>
        <v>2400000</v>
      </c>
      <c r="W71" s="21">
        <f t="shared" si="181"/>
        <v>3000000</v>
      </c>
      <c r="X71" s="21">
        <f>W71+X70</f>
        <v>3600000</v>
      </c>
      <c r="Y71" s="21">
        <f t="shared" si="181"/>
        <v>4200000</v>
      </c>
      <c r="Z71" s="21">
        <f t="shared" si="181"/>
        <v>4800000.0000000009</v>
      </c>
      <c r="AA71" s="21">
        <f t="shared" si="181"/>
        <v>5400000</v>
      </c>
      <c r="AB71" s="21">
        <f t="shared" si="181"/>
        <v>5999999.9999999981</v>
      </c>
      <c r="AD71" s="185"/>
      <c r="AE71" s="185"/>
      <c r="AF71" s="19" t="s">
        <v>46</v>
      </c>
      <c r="AG71" s="21">
        <f>AG70</f>
        <v>600000</v>
      </c>
      <c r="AH71" s="21">
        <f>AG71+AH70</f>
        <v>1200000</v>
      </c>
      <c r="AI71" s="21">
        <f>AH71+AI70</f>
        <v>1800000</v>
      </c>
      <c r="AJ71" s="21">
        <f t="shared" ref="AJ71:AP71" si="182">AI71+AJ70</f>
        <v>2400000</v>
      </c>
      <c r="AK71" s="21">
        <f t="shared" si="182"/>
        <v>3000000</v>
      </c>
      <c r="AL71" s="21">
        <f>AK71+AL70</f>
        <v>3600000</v>
      </c>
      <c r="AM71" s="21">
        <f t="shared" si="182"/>
        <v>4200000</v>
      </c>
      <c r="AN71" s="21">
        <f t="shared" si="182"/>
        <v>4800000.0000000009</v>
      </c>
      <c r="AO71" s="21">
        <f t="shared" si="182"/>
        <v>5400000</v>
      </c>
      <c r="AP71" s="21">
        <f t="shared" si="182"/>
        <v>5999999.9999999981</v>
      </c>
      <c r="AR71" s="185"/>
      <c r="AS71" s="185"/>
      <c r="AT71" s="19" t="s">
        <v>46</v>
      </c>
      <c r="AU71" s="21">
        <f>AU70</f>
        <v>600000</v>
      </c>
      <c r="AV71" s="21">
        <f>AU71+AV70</f>
        <v>1200000</v>
      </c>
      <c r="AW71" s="21">
        <f>AV71+AW70</f>
        <v>1800000</v>
      </c>
      <c r="AX71" s="21">
        <f t="shared" ref="AX71:BD71" si="183">AW71+AX70</f>
        <v>2400000</v>
      </c>
      <c r="AY71" s="21">
        <f t="shared" si="183"/>
        <v>3000000</v>
      </c>
      <c r="AZ71" s="21">
        <f>AY71+AZ70</f>
        <v>3600000</v>
      </c>
      <c r="BA71" s="21">
        <f t="shared" si="183"/>
        <v>4200000</v>
      </c>
      <c r="BB71" s="21">
        <f t="shared" si="183"/>
        <v>4800000.0000000009</v>
      </c>
      <c r="BC71" s="21">
        <f t="shared" si="183"/>
        <v>5400000</v>
      </c>
      <c r="BD71" s="21">
        <f t="shared" si="183"/>
        <v>5999999.9999999981</v>
      </c>
      <c r="BF71" s="185"/>
      <c r="BG71" s="185"/>
      <c r="BH71" s="19" t="s">
        <v>46</v>
      </c>
      <c r="BI71" s="21">
        <f>BI70</f>
        <v>600000</v>
      </c>
      <c r="BJ71" s="21">
        <f>BI71+BJ70</f>
        <v>1200000</v>
      </c>
      <c r="BK71" s="21">
        <f>BJ71+BK70</f>
        <v>1800000</v>
      </c>
      <c r="BL71" s="21">
        <f t="shared" ref="BL71:BR71" si="184">BK71+BL70</f>
        <v>2400000</v>
      </c>
      <c r="BM71" s="21">
        <f t="shared" si="184"/>
        <v>3000000</v>
      </c>
      <c r="BN71" s="21">
        <f>BM71+BN70</f>
        <v>3600000</v>
      </c>
      <c r="BO71" s="21">
        <f t="shared" si="184"/>
        <v>4200000</v>
      </c>
      <c r="BP71" s="21">
        <f t="shared" si="184"/>
        <v>4800000.0000000009</v>
      </c>
      <c r="BQ71" s="21">
        <f t="shared" si="184"/>
        <v>5400000</v>
      </c>
      <c r="BR71" s="21">
        <f t="shared" si="184"/>
        <v>5999999.9999999981</v>
      </c>
    </row>
    <row r="72" spans="2:70" ht="14.25" x14ac:dyDescent="0.45">
      <c r="B72" s="185"/>
      <c r="C72" s="184" t="s">
        <v>35</v>
      </c>
      <c r="D72" s="15" t="s">
        <v>43</v>
      </c>
      <c r="E72" s="16">
        <f>E66*E$14/$E$4</f>
        <v>0.6</v>
      </c>
      <c r="F72" s="16">
        <f>F66*F$14/$E$4-E72</f>
        <v>0.84</v>
      </c>
      <c r="G72" s="16">
        <f>G66*G$14/$E$4-F72-E72</f>
        <v>1.1760000000000002</v>
      </c>
      <c r="H72" s="16">
        <f>H66*H$14/$E$4-G72-F72-E72</f>
        <v>1.6463999999999994</v>
      </c>
      <c r="I72" s="16">
        <f>I66*I$14/$E$4-H72-G72-F72-E72</f>
        <v>2.3049600000000008</v>
      </c>
      <c r="J72" s="16">
        <f>J66*J$14/$E$4-I72-H72-G72-F72-E72</f>
        <v>3.2269439999999974</v>
      </c>
      <c r="K72" s="16">
        <f>K66*K$14/$E$4-J72-I72-H72-G72-F72-E72</f>
        <v>4.5177216000000016</v>
      </c>
      <c r="L72" s="16">
        <f>L66*L$14/$E$4-K72-J72-I72-H72-G72-F72-E72</f>
        <v>6.3248102400000032</v>
      </c>
      <c r="M72" s="16">
        <f>M66*M$14/$E$4-L72-K72-J72-I72-H72-G72-F72-E72</f>
        <v>8.8547343359999982</v>
      </c>
      <c r="N72" s="16">
        <f>N66*N$14/$E$4-M72-L72-K72-J72-I72-H72-G72-F72-E72</f>
        <v>12.396628070399998</v>
      </c>
      <c r="P72" s="185"/>
      <c r="Q72" s="184" t="s">
        <v>35</v>
      </c>
      <c r="R72" s="15" t="s">
        <v>43</v>
      </c>
      <c r="S72" s="16">
        <f>S66*S$14/$E$4</f>
        <v>0.6</v>
      </c>
      <c r="T72" s="16">
        <f>T66*T$14/$E$4-S72</f>
        <v>0.84</v>
      </c>
      <c r="U72" s="16">
        <f>U66*U$14/$E$4-T72-S72</f>
        <v>1.1760000000000002</v>
      </c>
      <c r="V72" s="16">
        <f>V66*V$14/$E$4-U72-T72-S72</f>
        <v>1.6463999999999994</v>
      </c>
      <c r="W72" s="16">
        <f>W66*W$14/$E$4-V72-U72-T72-S72</f>
        <v>2.3049600000000008</v>
      </c>
      <c r="X72" s="16">
        <f>X66*X$14/$E$4-W72-V72-U72-T72-S72</f>
        <v>3.2269439999999974</v>
      </c>
      <c r="Y72" s="16">
        <f>Y66*Y$14/$E$4-X72-W72-V72-U72-T72-S72</f>
        <v>4.5177216000000016</v>
      </c>
      <c r="Z72" s="16">
        <f>Z66*Z$14/$E$4-Y72-X72-W72-V72-U72-T72-S72</f>
        <v>6.3248102400000032</v>
      </c>
      <c r="AA72" s="16">
        <f>AA66*AA$14/$E$4-Z72-Y72-X72-W72-V72-U72-T72-S72</f>
        <v>8.8547343359999982</v>
      </c>
      <c r="AB72" s="16">
        <f>AB66*AB$14/$E$4-AA72-Z72-Y72-X72-W72-V72-U72-T72-S72</f>
        <v>12.396628070399998</v>
      </c>
      <c r="AD72" s="185"/>
      <c r="AE72" s="184" t="s">
        <v>35</v>
      </c>
      <c r="AF72" s="15" t="s">
        <v>43</v>
      </c>
      <c r="AG72" s="16">
        <f>AG66*AG$14/$E$4</f>
        <v>0.6</v>
      </c>
      <c r="AH72" s="16">
        <f>AH66*AH$14/$E$4-AG72</f>
        <v>0.84</v>
      </c>
      <c r="AI72" s="16">
        <f>AI66*AI$14/$E$4-AH72-AG72</f>
        <v>1.1760000000000002</v>
      </c>
      <c r="AJ72" s="16">
        <f>AJ66*AJ$14/$E$4-AI72-AH72-AG72</f>
        <v>1.6463999999999994</v>
      </c>
      <c r="AK72" s="16">
        <f>AK66*AK$14/$E$4-AJ72-AI72-AH72-AG72</f>
        <v>2.3049600000000008</v>
      </c>
      <c r="AL72" s="16">
        <f>AL66*AL$14/$E$4-AK72-AJ72-AI72-AH72-AG72</f>
        <v>3.2269439999999974</v>
      </c>
      <c r="AM72" s="16">
        <f>AM66*AM$14/$E$4-AL72-AK72-AJ72-AI72-AH72-AG72</f>
        <v>4.5177216000000016</v>
      </c>
      <c r="AN72" s="16">
        <f>AN66*AN$14/$E$4-AM72-AL72-AK72-AJ72-AI72-AH72-AG72</f>
        <v>6.3248102400000032</v>
      </c>
      <c r="AO72" s="16">
        <f>AO66*AO$14/$E$4-AN72-AM72-AL72-AK72-AJ72-AI72-AH72-AG72</f>
        <v>8.8547343359999982</v>
      </c>
      <c r="AP72" s="16">
        <f>AP66*AP$14/$E$4-AO72-AN72-AM72-AL72-AK72-AJ72-AI72-AH72-AG72</f>
        <v>12.396628070399998</v>
      </c>
      <c r="AR72" s="185"/>
      <c r="AS72" s="184" t="s">
        <v>35</v>
      </c>
      <c r="AT72" s="15" t="s">
        <v>43</v>
      </c>
      <c r="AU72" s="16">
        <f>AU66*AU$14/$E$4</f>
        <v>0.6</v>
      </c>
      <c r="AV72" s="16">
        <f>AV66*AV$14/$E$4-AU72</f>
        <v>0.84</v>
      </c>
      <c r="AW72" s="16">
        <f>AW66*AW$14/$E$4-AV72-AU72</f>
        <v>1.1760000000000002</v>
      </c>
      <c r="AX72" s="16">
        <f>AX66*AX$14/$E$4-AW72-AV72-AU72</f>
        <v>1.6463999999999994</v>
      </c>
      <c r="AY72" s="16">
        <f>AY66*AY$14/$E$4-AX72-AW72-AV72-AU72</f>
        <v>2.3049600000000008</v>
      </c>
      <c r="AZ72" s="16">
        <f>AZ66*AZ$14/$E$4-AY72-AX72-AW72-AV72-AU72</f>
        <v>3.2269439999999974</v>
      </c>
      <c r="BA72" s="16">
        <f>BA66*BA$14/$E$4-AZ72-AY72-AX72-AW72-AV72-AU72</f>
        <v>4.5177216000000016</v>
      </c>
      <c r="BB72" s="16">
        <f>BB66*BB$14/$E$4-BA72-AZ72-AY72-AX72-AW72-AV72-AU72</f>
        <v>6.3248102400000032</v>
      </c>
      <c r="BC72" s="16">
        <f>BC66*BC$14/$E$4-BB72-BA72-AZ72-AY72-AX72-AW72-AV72-AU72</f>
        <v>8.8547343359999982</v>
      </c>
      <c r="BD72" s="16">
        <f>BD66*BD$14/$E$4-BC72-BB72-BA72-AZ72-AY72-AX72-AW72-AV72-AU72</f>
        <v>12.396628070399998</v>
      </c>
      <c r="BF72" s="185"/>
      <c r="BG72" s="184" t="s">
        <v>35</v>
      </c>
      <c r="BH72" s="15" t="s">
        <v>43</v>
      </c>
      <c r="BI72" s="16">
        <f>BI66*BI$14/$E$4</f>
        <v>0.6</v>
      </c>
      <c r="BJ72" s="16">
        <f>BJ66*BJ$14/$E$4-BI72</f>
        <v>0.84</v>
      </c>
      <c r="BK72" s="16">
        <f>BK66*BK$14/$E$4-BJ72-BI72</f>
        <v>1.1760000000000002</v>
      </c>
      <c r="BL72" s="16">
        <f>BL66*BL$14/$E$4-BK72-BJ72-BI72</f>
        <v>1.6463999999999994</v>
      </c>
      <c r="BM72" s="16">
        <f>BM66*BM$14/$E$4-BL72-BK72-BJ72-BI72</f>
        <v>2.3049600000000008</v>
      </c>
      <c r="BN72" s="16">
        <f>BN66*BN$14/$E$4-BM72-BL72-BK72-BJ72-BI72</f>
        <v>3.2269439999999974</v>
      </c>
      <c r="BO72" s="16">
        <f>BO66*BO$14/$E$4-BN72-BM72-BL72-BK72-BJ72-BI72</f>
        <v>4.5177216000000016</v>
      </c>
      <c r="BP72" s="16">
        <f>BP66*BP$14/$E$4-BO72-BN72-BM72-BL72-BK72-BJ72-BI72</f>
        <v>6.3248102400000032</v>
      </c>
      <c r="BQ72" s="16">
        <f>BQ66*BQ$14/$E$4-BP72-BO72-BN72-BM72-BL72-BK72-BJ72-BI72</f>
        <v>8.8547343359999982</v>
      </c>
      <c r="BR72" s="16">
        <f>BR66*BR$14/$E$4-BQ72-BP72-BO72-BN72-BM72-BL72-BK72-BJ72-BI72</f>
        <v>12.396628070399998</v>
      </c>
    </row>
    <row r="73" spans="2:70" ht="14.25" x14ac:dyDescent="0.45">
      <c r="B73" s="185"/>
      <c r="C73" s="186"/>
      <c r="D73" s="15" t="s">
        <v>44</v>
      </c>
      <c r="E73" s="17"/>
      <c r="F73" s="17"/>
      <c r="G73" s="17"/>
      <c r="H73" s="17"/>
      <c r="I73" s="17">
        <f>AVERAGE(E72:I72)</f>
        <v>1.3134720000000002</v>
      </c>
      <c r="J73" s="17"/>
      <c r="K73" s="17"/>
      <c r="L73" s="17"/>
      <c r="M73" s="17"/>
      <c r="N73" s="17">
        <f>AVERAGE(E72:N72)</f>
        <v>4.1888198246400004</v>
      </c>
      <c r="P73" s="185"/>
      <c r="Q73" s="186"/>
      <c r="R73" s="15" t="s">
        <v>44</v>
      </c>
      <c r="S73" s="17"/>
      <c r="T73" s="17"/>
      <c r="U73" s="17"/>
      <c r="V73" s="17"/>
      <c r="W73" s="17">
        <f>AVERAGE(S72:W72)</f>
        <v>1.3134720000000002</v>
      </c>
      <c r="X73" s="17"/>
      <c r="Y73" s="17"/>
      <c r="Z73" s="17"/>
      <c r="AA73" s="17"/>
      <c r="AB73" s="17">
        <f>AVERAGE(S72:AB72)</f>
        <v>4.1888198246400004</v>
      </c>
      <c r="AD73" s="185"/>
      <c r="AE73" s="186"/>
      <c r="AF73" s="15" t="s">
        <v>44</v>
      </c>
      <c r="AG73" s="17"/>
      <c r="AH73" s="17"/>
      <c r="AI73" s="17"/>
      <c r="AJ73" s="17"/>
      <c r="AK73" s="17">
        <f>AVERAGE(AG72:AK72)</f>
        <v>1.3134720000000002</v>
      </c>
      <c r="AL73" s="17"/>
      <c r="AM73" s="17"/>
      <c r="AN73" s="17"/>
      <c r="AO73" s="17"/>
      <c r="AP73" s="17">
        <f>AVERAGE(AG72:AP72)</f>
        <v>4.1888198246400004</v>
      </c>
      <c r="AR73" s="185"/>
      <c r="AS73" s="186"/>
      <c r="AT73" s="15" t="s">
        <v>44</v>
      </c>
      <c r="AU73" s="17"/>
      <c r="AV73" s="17"/>
      <c r="AW73" s="17"/>
      <c r="AX73" s="17"/>
      <c r="AY73" s="17">
        <f>AVERAGE(AU72:AY72)</f>
        <v>1.3134720000000002</v>
      </c>
      <c r="AZ73" s="17"/>
      <c r="BA73" s="17"/>
      <c r="BB73" s="17"/>
      <c r="BC73" s="17"/>
      <c r="BD73" s="17">
        <f>AVERAGE(AU72:BD72)</f>
        <v>4.1888198246400004</v>
      </c>
      <c r="BF73" s="185"/>
      <c r="BG73" s="186"/>
      <c r="BH73" s="15" t="s">
        <v>44</v>
      </c>
      <c r="BI73" s="17"/>
      <c r="BJ73" s="17"/>
      <c r="BK73" s="17"/>
      <c r="BL73" s="17"/>
      <c r="BM73" s="17">
        <f>AVERAGE(BI72:BM72)</f>
        <v>1.3134720000000002</v>
      </c>
      <c r="BN73" s="17"/>
      <c r="BO73" s="17"/>
      <c r="BP73" s="17"/>
      <c r="BQ73" s="17"/>
      <c r="BR73" s="17">
        <f>AVERAGE(BI72:BR72)</f>
        <v>4.1888198246400004</v>
      </c>
    </row>
    <row r="74" spans="2:70" ht="14.25" x14ac:dyDescent="0.45">
      <c r="B74" s="185"/>
      <c r="C74" s="185"/>
      <c r="D74" s="19" t="s">
        <v>45</v>
      </c>
      <c r="E74" s="22">
        <f>E76</f>
        <v>600000</v>
      </c>
      <c r="F74" s="22">
        <f>F76-E76</f>
        <v>839999.99999999977</v>
      </c>
      <c r="G74" s="22">
        <f>G76-F76</f>
        <v>1176000.0000000002</v>
      </c>
      <c r="H74" s="22">
        <f t="shared" ref="H74:N74" si="185">H76-G76</f>
        <v>1646400</v>
      </c>
      <c r="I74" s="22">
        <f t="shared" si="185"/>
        <v>2304960</v>
      </c>
      <c r="J74" s="22">
        <f>J76-I76</f>
        <v>3226943.9999999981</v>
      </c>
      <c r="K74" s="22">
        <f t="shared" si="185"/>
        <v>4517721.6000000015</v>
      </c>
      <c r="L74" s="22">
        <f t="shared" si="185"/>
        <v>6324810.2400000039</v>
      </c>
      <c r="M74" s="22">
        <f t="shared" si="185"/>
        <v>8854734.3359999992</v>
      </c>
      <c r="N74" s="22">
        <f t="shared" si="185"/>
        <v>12396628.070399996</v>
      </c>
      <c r="P74" s="185"/>
      <c r="Q74" s="185"/>
      <c r="R74" s="19" t="s">
        <v>45</v>
      </c>
      <c r="S74" s="22">
        <f>S76</f>
        <v>600000</v>
      </c>
      <c r="T74" s="22">
        <f>T76-S76</f>
        <v>839999.99999999977</v>
      </c>
      <c r="U74" s="22">
        <f>U76-T76</f>
        <v>1176000.0000000002</v>
      </c>
      <c r="V74" s="22">
        <f t="shared" ref="V74:AB74" si="186">V76-U76</f>
        <v>1646400</v>
      </c>
      <c r="W74" s="22">
        <f t="shared" si="186"/>
        <v>2304960</v>
      </c>
      <c r="X74" s="22">
        <f>X76-W76</f>
        <v>3226943.9999999981</v>
      </c>
      <c r="Y74" s="22">
        <f t="shared" si="186"/>
        <v>4517721.6000000015</v>
      </c>
      <c r="Z74" s="22">
        <f t="shared" si="186"/>
        <v>6324810.2400000039</v>
      </c>
      <c r="AA74" s="22">
        <f t="shared" si="186"/>
        <v>8854734.3359999992</v>
      </c>
      <c r="AB74" s="22">
        <f t="shared" si="186"/>
        <v>12396628.070399996</v>
      </c>
      <c r="AD74" s="185"/>
      <c r="AE74" s="185"/>
      <c r="AF74" s="19" t="s">
        <v>45</v>
      </c>
      <c r="AG74" s="22">
        <f>AG76</f>
        <v>600000</v>
      </c>
      <c r="AH74" s="22">
        <f>AH76-AG76</f>
        <v>839999.99999999977</v>
      </c>
      <c r="AI74" s="22">
        <f>AI76-AH76</f>
        <v>1176000.0000000002</v>
      </c>
      <c r="AJ74" s="22">
        <f t="shared" ref="AJ74:AP74" si="187">AJ76-AI76</f>
        <v>1646400</v>
      </c>
      <c r="AK74" s="22">
        <f t="shared" si="187"/>
        <v>2304960</v>
      </c>
      <c r="AL74" s="22">
        <f>AL76-AK76</f>
        <v>3226943.9999999981</v>
      </c>
      <c r="AM74" s="22">
        <f t="shared" si="187"/>
        <v>4517721.6000000015</v>
      </c>
      <c r="AN74" s="22">
        <f t="shared" si="187"/>
        <v>6324810.2400000039</v>
      </c>
      <c r="AO74" s="22">
        <f t="shared" si="187"/>
        <v>8854734.3359999992</v>
      </c>
      <c r="AP74" s="22">
        <f t="shared" si="187"/>
        <v>12396628.070399996</v>
      </c>
      <c r="AR74" s="185"/>
      <c r="AS74" s="185"/>
      <c r="AT74" s="19" t="s">
        <v>45</v>
      </c>
      <c r="AU74" s="22">
        <f>AU76</f>
        <v>600000</v>
      </c>
      <c r="AV74" s="22">
        <f>AV76-AU76</f>
        <v>839999.99999999977</v>
      </c>
      <c r="AW74" s="22">
        <f>AW76-AV76</f>
        <v>1176000.0000000002</v>
      </c>
      <c r="AX74" s="22">
        <f t="shared" ref="AX74:BD74" si="188">AX76-AW76</f>
        <v>1646400</v>
      </c>
      <c r="AY74" s="22">
        <f t="shared" si="188"/>
        <v>2304960</v>
      </c>
      <c r="AZ74" s="22">
        <f>AZ76-AY76</f>
        <v>3226943.9999999981</v>
      </c>
      <c r="BA74" s="22">
        <f t="shared" si="188"/>
        <v>4517721.6000000015</v>
      </c>
      <c r="BB74" s="22">
        <f t="shared" si="188"/>
        <v>6324810.2400000039</v>
      </c>
      <c r="BC74" s="22">
        <f t="shared" si="188"/>
        <v>8854734.3359999992</v>
      </c>
      <c r="BD74" s="22">
        <f t="shared" si="188"/>
        <v>12396628.070399996</v>
      </c>
      <c r="BF74" s="185"/>
      <c r="BG74" s="185"/>
      <c r="BH74" s="19" t="s">
        <v>45</v>
      </c>
      <c r="BI74" s="22">
        <f>BI76</f>
        <v>600000</v>
      </c>
      <c r="BJ74" s="22">
        <f>BJ76-BI76</f>
        <v>839999.99999999977</v>
      </c>
      <c r="BK74" s="22">
        <f>BK76-BJ76</f>
        <v>1176000.0000000002</v>
      </c>
      <c r="BL74" s="22">
        <f t="shared" ref="BL74:BR74" si="189">BL76-BK76</f>
        <v>1646400</v>
      </c>
      <c r="BM74" s="22">
        <f t="shared" si="189"/>
        <v>2304960</v>
      </c>
      <c r="BN74" s="22">
        <f>BN76-BM76</f>
        <v>3226943.9999999981</v>
      </c>
      <c r="BO74" s="22">
        <f t="shared" si="189"/>
        <v>4517721.6000000015</v>
      </c>
      <c r="BP74" s="22">
        <f t="shared" si="189"/>
        <v>6324810.2400000039</v>
      </c>
      <c r="BQ74" s="22">
        <f t="shared" si="189"/>
        <v>8854734.3359999992</v>
      </c>
      <c r="BR74" s="22">
        <f t="shared" si="189"/>
        <v>12396628.070399996</v>
      </c>
    </row>
    <row r="75" spans="2:70" ht="14.25" x14ac:dyDescent="0.45">
      <c r="B75" s="185"/>
      <c r="C75" s="185"/>
      <c r="D75" s="19" t="s">
        <v>47</v>
      </c>
      <c r="E75" s="22"/>
      <c r="F75" s="22"/>
      <c r="G75" s="22"/>
      <c r="H75" s="22"/>
      <c r="I75" s="22">
        <f>AVERAGE(E74:I74)</f>
        <v>1313472</v>
      </c>
      <c r="J75" s="22"/>
      <c r="K75" s="22"/>
      <c r="L75" s="22"/>
      <c r="M75" s="22"/>
      <c r="N75" s="22">
        <f>AVERAGE(E74:N74)</f>
        <v>4188819.8246399998</v>
      </c>
      <c r="P75" s="185"/>
      <c r="Q75" s="185"/>
      <c r="R75" s="19" t="s">
        <v>47</v>
      </c>
      <c r="S75" s="22"/>
      <c r="T75" s="22"/>
      <c r="U75" s="22"/>
      <c r="V75" s="22"/>
      <c r="W75" s="22">
        <f>AVERAGE(S74:W74)</f>
        <v>1313472</v>
      </c>
      <c r="X75" s="22"/>
      <c r="Y75" s="22"/>
      <c r="Z75" s="22"/>
      <c r="AA75" s="22"/>
      <c r="AB75" s="22">
        <f>AVERAGE(S74:AB74)</f>
        <v>4188819.8246399998</v>
      </c>
      <c r="AD75" s="185"/>
      <c r="AE75" s="185"/>
      <c r="AF75" s="19" t="s">
        <v>47</v>
      </c>
      <c r="AG75" s="22"/>
      <c r="AH75" s="22"/>
      <c r="AI75" s="22"/>
      <c r="AJ75" s="22"/>
      <c r="AK75" s="22">
        <f>AVERAGE(AG74:AK74)</f>
        <v>1313472</v>
      </c>
      <c r="AL75" s="22"/>
      <c r="AM75" s="22"/>
      <c r="AN75" s="22"/>
      <c r="AO75" s="22"/>
      <c r="AP75" s="22">
        <f>AVERAGE(AG74:AP74)</f>
        <v>4188819.8246399998</v>
      </c>
      <c r="AR75" s="185"/>
      <c r="AS75" s="185"/>
      <c r="AT75" s="19" t="s">
        <v>47</v>
      </c>
      <c r="AU75" s="22"/>
      <c r="AV75" s="22"/>
      <c r="AW75" s="22"/>
      <c r="AX75" s="22"/>
      <c r="AY75" s="22">
        <f>AVERAGE(AU74:AY74)</f>
        <v>1313472</v>
      </c>
      <c r="AZ75" s="22"/>
      <c r="BA75" s="22"/>
      <c r="BB75" s="22"/>
      <c r="BC75" s="22"/>
      <c r="BD75" s="22">
        <f>AVERAGE(AU74:BD74)</f>
        <v>4188819.8246399998</v>
      </c>
      <c r="BF75" s="185"/>
      <c r="BG75" s="185"/>
      <c r="BH75" s="19" t="s">
        <v>47</v>
      </c>
      <c r="BI75" s="22"/>
      <c r="BJ75" s="22"/>
      <c r="BK75" s="22"/>
      <c r="BL75" s="22"/>
      <c r="BM75" s="22">
        <f>AVERAGE(BI74:BM74)</f>
        <v>1313472</v>
      </c>
      <c r="BN75" s="22"/>
      <c r="BO75" s="22"/>
      <c r="BP75" s="22"/>
      <c r="BQ75" s="22"/>
      <c r="BR75" s="22">
        <f>AVERAGE(BI74:BR74)</f>
        <v>4188819.8246399998</v>
      </c>
    </row>
    <row r="76" spans="2:70" ht="14.25" x14ac:dyDescent="0.45">
      <c r="B76" s="185"/>
      <c r="C76" s="185"/>
      <c r="D76" s="19" t="s">
        <v>46</v>
      </c>
      <c r="E76" s="21">
        <f t="shared" ref="E76:N76" si="190">E68*E$14</f>
        <v>600000</v>
      </c>
      <c r="F76" s="21">
        <f t="shared" si="190"/>
        <v>1439999.9999999998</v>
      </c>
      <c r="G76" s="21">
        <f>G68*G$14</f>
        <v>2616000</v>
      </c>
      <c r="H76" s="21">
        <f>H68*H$14</f>
        <v>4262400</v>
      </c>
      <c r="I76" s="21">
        <f>I68*I$14</f>
        <v>6567360</v>
      </c>
      <c r="J76" s="21">
        <f t="shared" si="190"/>
        <v>9794303.9999999981</v>
      </c>
      <c r="K76" s="21">
        <f t="shared" si="190"/>
        <v>14312025.6</v>
      </c>
      <c r="L76" s="21">
        <f t="shared" si="190"/>
        <v>20636835.840000004</v>
      </c>
      <c r="M76" s="21">
        <f t="shared" si="190"/>
        <v>29491570.176000003</v>
      </c>
      <c r="N76" s="21">
        <f t="shared" si="190"/>
        <v>41888198.246399999</v>
      </c>
      <c r="P76" s="185"/>
      <c r="Q76" s="185"/>
      <c r="R76" s="19" t="s">
        <v>46</v>
      </c>
      <c r="S76" s="21">
        <f t="shared" ref="S76:AB76" si="191">S68*S$14</f>
        <v>600000</v>
      </c>
      <c r="T76" s="21">
        <f t="shared" si="191"/>
        <v>1439999.9999999998</v>
      </c>
      <c r="U76" s="21">
        <f>U68*U$14</f>
        <v>2616000</v>
      </c>
      <c r="V76" s="21">
        <f>V68*V$14</f>
        <v>4262400</v>
      </c>
      <c r="W76" s="21">
        <f>W68*W$14</f>
        <v>6567360</v>
      </c>
      <c r="X76" s="21">
        <f t="shared" si="191"/>
        <v>9794303.9999999981</v>
      </c>
      <c r="Y76" s="21">
        <f t="shared" si="191"/>
        <v>14312025.6</v>
      </c>
      <c r="Z76" s="21">
        <f t="shared" si="191"/>
        <v>20636835.840000004</v>
      </c>
      <c r="AA76" s="21">
        <f t="shared" si="191"/>
        <v>29491570.176000003</v>
      </c>
      <c r="AB76" s="21">
        <f t="shared" si="191"/>
        <v>41888198.246399999</v>
      </c>
      <c r="AD76" s="185"/>
      <c r="AE76" s="185"/>
      <c r="AF76" s="19" t="s">
        <v>46</v>
      </c>
      <c r="AG76" s="21">
        <f t="shared" ref="AG76:AP76" si="192">AG68*AG$14</f>
        <v>600000</v>
      </c>
      <c r="AH76" s="21">
        <f t="shared" si="192"/>
        <v>1439999.9999999998</v>
      </c>
      <c r="AI76" s="21">
        <f>AI68*AI$14</f>
        <v>2616000</v>
      </c>
      <c r="AJ76" s="21">
        <f>AJ68*AJ$14</f>
        <v>4262400</v>
      </c>
      <c r="AK76" s="21">
        <f>AK68*AK$14</f>
        <v>6567360</v>
      </c>
      <c r="AL76" s="21">
        <f t="shared" si="192"/>
        <v>9794303.9999999981</v>
      </c>
      <c r="AM76" s="21">
        <f t="shared" si="192"/>
        <v>14312025.6</v>
      </c>
      <c r="AN76" s="21">
        <f t="shared" si="192"/>
        <v>20636835.840000004</v>
      </c>
      <c r="AO76" s="21">
        <f t="shared" si="192"/>
        <v>29491570.176000003</v>
      </c>
      <c r="AP76" s="21">
        <f t="shared" si="192"/>
        <v>41888198.246399999</v>
      </c>
      <c r="AR76" s="185"/>
      <c r="AS76" s="185"/>
      <c r="AT76" s="19" t="s">
        <v>46</v>
      </c>
      <c r="AU76" s="21">
        <f t="shared" ref="AU76:BD76" si="193">AU68*AU$14</f>
        <v>600000</v>
      </c>
      <c r="AV76" s="21">
        <f t="shared" si="193"/>
        <v>1439999.9999999998</v>
      </c>
      <c r="AW76" s="21">
        <f>AW68*AW$14</f>
        <v>2616000</v>
      </c>
      <c r="AX76" s="21">
        <f>AX68*AX$14</f>
        <v>4262400</v>
      </c>
      <c r="AY76" s="21">
        <f>AY68*AY$14</f>
        <v>6567360</v>
      </c>
      <c r="AZ76" s="21">
        <f t="shared" si="193"/>
        <v>9794303.9999999981</v>
      </c>
      <c r="BA76" s="21">
        <f t="shared" si="193"/>
        <v>14312025.6</v>
      </c>
      <c r="BB76" s="21">
        <f t="shared" si="193"/>
        <v>20636835.840000004</v>
      </c>
      <c r="BC76" s="21">
        <f t="shared" si="193"/>
        <v>29491570.176000003</v>
      </c>
      <c r="BD76" s="21">
        <f t="shared" si="193"/>
        <v>41888198.246399999</v>
      </c>
      <c r="BF76" s="185"/>
      <c r="BG76" s="185"/>
      <c r="BH76" s="19" t="s">
        <v>46</v>
      </c>
      <c r="BI76" s="21">
        <f t="shared" ref="BI76:BR76" si="194">BI68*BI$14</f>
        <v>600000</v>
      </c>
      <c r="BJ76" s="21">
        <f t="shared" si="194"/>
        <v>1439999.9999999998</v>
      </c>
      <c r="BK76" s="21">
        <f>BK68*BK$14</f>
        <v>2616000</v>
      </c>
      <c r="BL76" s="21">
        <f>BL68*BL$14</f>
        <v>4262400</v>
      </c>
      <c r="BM76" s="21">
        <f>BM68*BM$14</f>
        <v>6567360</v>
      </c>
      <c r="BN76" s="21">
        <f t="shared" si="194"/>
        <v>9794303.9999999981</v>
      </c>
      <c r="BO76" s="21">
        <f t="shared" si="194"/>
        <v>14312025.6</v>
      </c>
      <c r="BP76" s="21">
        <f t="shared" si="194"/>
        <v>20636835.840000004</v>
      </c>
      <c r="BQ76" s="21">
        <f t="shared" si="194"/>
        <v>29491570.176000003</v>
      </c>
      <c r="BR76" s="21">
        <f t="shared" si="194"/>
        <v>41888198.246399999</v>
      </c>
    </row>
    <row r="77" spans="2:70" ht="14.25" x14ac:dyDescent="0.45">
      <c r="B77" s="185" t="s">
        <v>17</v>
      </c>
      <c r="C77" s="186" t="s">
        <v>32</v>
      </c>
      <c r="D77" s="15" t="s">
        <v>43</v>
      </c>
      <c r="E77" s="16">
        <f>E$24</f>
        <v>2.2142857142857145E-2</v>
      </c>
      <c r="F77" s="16">
        <f t="shared" ref="F77:N77" si="195">F$24</f>
        <v>2.0102040816326529E-2</v>
      </c>
      <c r="G77" s="16">
        <f t="shared" si="195"/>
        <v>1.8644314868804662E-2</v>
      </c>
      <c r="H77" s="16">
        <f t="shared" si="195"/>
        <v>1.760308204914619E-2</v>
      </c>
      <c r="I77" s="16">
        <f t="shared" si="195"/>
        <v>1.6859344320818707E-2</v>
      </c>
      <c r="J77" s="16">
        <f t="shared" si="195"/>
        <v>1.6328103086299076E-2</v>
      </c>
      <c r="K77" s="16">
        <f t="shared" si="195"/>
        <v>1.5948645061642196E-2</v>
      </c>
      <c r="L77" s="16">
        <f t="shared" si="195"/>
        <v>1.567760361545871E-2</v>
      </c>
      <c r="M77" s="16">
        <f t="shared" si="195"/>
        <v>1.5484002582470508E-2</v>
      </c>
      <c r="N77" s="16">
        <f t="shared" si="195"/>
        <v>1.5345716130336078E-2</v>
      </c>
      <c r="P77" s="185" t="s">
        <v>17</v>
      </c>
      <c r="Q77" s="186" t="s">
        <v>32</v>
      </c>
      <c r="R77" s="15" t="s">
        <v>43</v>
      </c>
      <c r="S77" s="16">
        <f>S$24</f>
        <v>2.2142857142857145E-2</v>
      </c>
      <c r="T77" s="16">
        <f t="shared" ref="T77:AB77" si="196">T$24</f>
        <v>2.0102040816326529E-2</v>
      </c>
      <c r="U77" s="16">
        <f t="shared" si="196"/>
        <v>1.8644314868804662E-2</v>
      </c>
      <c r="V77" s="16">
        <f t="shared" si="196"/>
        <v>1.760308204914619E-2</v>
      </c>
      <c r="W77" s="16">
        <f t="shared" si="196"/>
        <v>1.6859344320818707E-2</v>
      </c>
      <c r="X77" s="16">
        <f t="shared" si="196"/>
        <v>1.6328103086299076E-2</v>
      </c>
      <c r="Y77" s="16">
        <f t="shared" si="196"/>
        <v>1.5948645061642196E-2</v>
      </c>
      <c r="Z77" s="16">
        <f t="shared" si="196"/>
        <v>1.567760361545871E-2</v>
      </c>
      <c r="AA77" s="16">
        <f t="shared" si="196"/>
        <v>1.5484002582470508E-2</v>
      </c>
      <c r="AB77" s="16">
        <f t="shared" si="196"/>
        <v>1.5345716130336078E-2</v>
      </c>
      <c r="AD77" s="185" t="s">
        <v>17</v>
      </c>
      <c r="AE77" s="186" t="s">
        <v>32</v>
      </c>
      <c r="AF77" s="15" t="s">
        <v>43</v>
      </c>
      <c r="AG77" s="16">
        <f>AG$24</f>
        <v>2.2142857142857145E-2</v>
      </c>
      <c r="AH77" s="16">
        <f t="shared" ref="AH77:AP77" si="197">AH$24</f>
        <v>2.0102040816326529E-2</v>
      </c>
      <c r="AI77" s="16">
        <f t="shared" si="197"/>
        <v>1.8644314868804662E-2</v>
      </c>
      <c r="AJ77" s="16">
        <f t="shared" si="197"/>
        <v>1.760308204914619E-2</v>
      </c>
      <c r="AK77" s="16">
        <f t="shared" si="197"/>
        <v>1.6859344320818707E-2</v>
      </c>
      <c r="AL77" s="16">
        <f t="shared" si="197"/>
        <v>1.6328103086299076E-2</v>
      </c>
      <c r="AM77" s="16">
        <f t="shared" si="197"/>
        <v>1.5948645061642196E-2</v>
      </c>
      <c r="AN77" s="16">
        <f t="shared" si="197"/>
        <v>1.567760361545871E-2</v>
      </c>
      <c r="AO77" s="16">
        <f t="shared" si="197"/>
        <v>1.5484002582470508E-2</v>
      </c>
      <c r="AP77" s="16">
        <f t="shared" si="197"/>
        <v>1.5345716130336078E-2</v>
      </c>
      <c r="AR77" s="185" t="s">
        <v>17</v>
      </c>
      <c r="AS77" s="186" t="s">
        <v>32</v>
      </c>
      <c r="AT77" s="15" t="s">
        <v>43</v>
      </c>
      <c r="AU77" s="16">
        <f>AU$24</f>
        <v>2.2142857142857145E-2</v>
      </c>
      <c r="AV77" s="16">
        <f t="shared" ref="AV77:BD77" si="198">AV$24</f>
        <v>2.0102040816326529E-2</v>
      </c>
      <c r="AW77" s="16">
        <f t="shared" si="198"/>
        <v>1.8644314868804662E-2</v>
      </c>
      <c r="AX77" s="16">
        <f t="shared" si="198"/>
        <v>1.760308204914619E-2</v>
      </c>
      <c r="AY77" s="16">
        <f t="shared" si="198"/>
        <v>1.6859344320818707E-2</v>
      </c>
      <c r="AZ77" s="16">
        <f t="shared" si="198"/>
        <v>1.6328103086299076E-2</v>
      </c>
      <c r="BA77" s="16">
        <f t="shared" si="198"/>
        <v>1.5948645061642196E-2</v>
      </c>
      <c r="BB77" s="16">
        <f t="shared" si="198"/>
        <v>1.567760361545871E-2</v>
      </c>
      <c r="BC77" s="16">
        <f t="shared" si="198"/>
        <v>1.5484002582470508E-2</v>
      </c>
      <c r="BD77" s="16">
        <f t="shared" si="198"/>
        <v>1.5345716130336078E-2</v>
      </c>
      <c r="BF77" s="185" t="s">
        <v>17</v>
      </c>
      <c r="BG77" s="186" t="s">
        <v>32</v>
      </c>
      <c r="BH77" s="15" t="s">
        <v>43</v>
      </c>
      <c r="BI77" s="16">
        <f>BI$24</f>
        <v>2.2142857142857145E-2</v>
      </c>
      <c r="BJ77" s="16">
        <f t="shared" ref="BJ77:BR77" si="199">BJ$24</f>
        <v>2.0102040816326529E-2</v>
      </c>
      <c r="BK77" s="16">
        <f t="shared" si="199"/>
        <v>1.8644314868804662E-2</v>
      </c>
      <c r="BL77" s="16">
        <f t="shared" si="199"/>
        <v>1.760308204914619E-2</v>
      </c>
      <c r="BM77" s="16">
        <f t="shared" si="199"/>
        <v>1.6859344320818707E-2</v>
      </c>
      <c r="BN77" s="16">
        <f t="shared" si="199"/>
        <v>1.6328103086299076E-2</v>
      </c>
      <c r="BO77" s="16">
        <f t="shared" si="199"/>
        <v>1.5948645061642196E-2</v>
      </c>
      <c r="BP77" s="16">
        <f t="shared" si="199"/>
        <v>1.567760361545871E-2</v>
      </c>
      <c r="BQ77" s="16">
        <f t="shared" si="199"/>
        <v>1.5484002582470508E-2</v>
      </c>
      <c r="BR77" s="16">
        <f t="shared" si="199"/>
        <v>1.5345716130336078E-2</v>
      </c>
    </row>
    <row r="78" spans="2:70" ht="14.25" x14ac:dyDescent="0.45">
      <c r="B78" s="185"/>
      <c r="C78" s="186"/>
      <c r="D78" s="15" t="s">
        <v>44</v>
      </c>
      <c r="E78" s="16"/>
      <c r="F78" s="16"/>
      <c r="G78" s="16"/>
      <c r="H78" s="16"/>
      <c r="I78" s="82">
        <f>AVERAGE(E77:I77)</f>
        <v>1.9070327839590645E-2</v>
      </c>
      <c r="J78" s="17"/>
      <c r="K78" s="17"/>
      <c r="L78" s="17"/>
      <c r="M78" s="17"/>
      <c r="N78" s="17">
        <f>AVERAGE(E77:N77)</f>
        <v>1.741357096741598E-2</v>
      </c>
      <c r="P78" s="185"/>
      <c r="Q78" s="186"/>
      <c r="R78" s="15" t="s">
        <v>44</v>
      </c>
      <c r="S78" s="16"/>
      <c r="T78" s="16"/>
      <c r="U78" s="16"/>
      <c r="V78" s="16"/>
      <c r="W78" s="82">
        <f>AVERAGE(S77:W77)</f>
        <v>1.9070327839590645E-2</v>
      </c>
      <c r="X78" s="17"/>
      <c r="Y78" s="17"/>
      <c r="Z78" s="17"/>
      <c r="AA78" s="17"/>
      <c r="AB78" s="17">
        <f>AVERAGE(S77:AB77)</f>
        <v>1.741357096741598E-2</v>
      </c>
      <c r="AD78" s="185"/>
      <c r="AE78" s="186"/>
      <c r="AF78" s="15" t="s">
        <v>44</v>
      </c>
      <c r="AG78" s="16"/>
      <c r="AH78" s="16"/>
      <c r="AI78" s="16"/>
      <c r="AJ78" s="16"/>
      <c r="AK78" s="82">
        <f>AVERAGE(AG77:AK77)</f>
        <v>1.9070327839590645E-2</v>
      </c>
      <c r="AL78" s="17"/>
      <c r="AM78" s="17"/>
      <c r="AN78" s="17"/>
      <c r="AO78" s="17"/>
      <c r="AP78" s="17">
        <f>AVERAGE(AG77:AP77)</f>
        <v>1.741357096741598E-2</v>
      </c>
      <c r="AR78" s="185"/>
      <c r="AS78" s="186"/>
      <c r="AT78" s="15" t="s">
        <v>44</v>
      </c>
      <c r="AU78" s="16"/>
      <c r="AV78" s="16"/>
      <c r="AW78" s="16"/>
      <c r="AX78" s="16"/>
      <c r="AY78" s="82">
        <f>AVERAGE(AU77:AY77)</f>
        <v>1.9070327839590645E-2</v>
      </c>
      <c r="AZ78" s="17"/>
      <c r="BA78" s="17"/>
      <c r="BB78" s="17"/>
      <c r="BC78" s="17"/>
      <c r="BD78" s="17">
        <f>AVERAGE(AU77:BD77)</f>
        <v>1.741357096741598E-2</v>
      </c>
      <c r="BF78" s="185"/>
      <c r="BG78" s="186"/>
      <c r="BH78" s="15" t="s">
        <v>44</v>
      </c>
      <c r="BI78" s="16"/>
      <c r="BJ78" s="16"/>
      <c r="BK78" s="16"/>
      <c r="BL78" s="16"/>
      <c r="BM78" s="82">
        <f>AVERAGE(BI77:BM77)</f>
        <v>1.9070327839590645E-2</v>
      </c>
      <c r="BN78" s="17"/>
      <c r="BO78" s="17"/>
      <c r="BP78" s="17"/>
      <c r="BQ78" s="17"/>
      <c r="BR78" s="17">
        <f>AVERAGE(BI77:BR77)</f>
        <v>1.741357096741598E-2</v>
      </c>
    </row>
    <row r="79" spans="2:70" ht="14.25" x14ac:dyDescent="0.45">
      <c r="B79" s="185"/>
      <c r="C79" s="186"/>
      <c r="D79" s="15" t="s">
        <v>42</v>
      </c>
      <c r="E79" s="16">
        <f t="shared" ref="E79:N79" si="200">E$26</f>
        <v>2.2142857142857145E-2</v>
      </c>
      <c r="F79" s="16">
        <f t="shared" si="200"/>
        <v>4.2244897959183673E-2</v>
      </c>
      <c r="G79" s="16">
        <f t="shared" si="200"/>
        <v>6.0889212827988336E-2</v>
      </c>
      <c r="H79" s="16">
        <f t="shared" si="200"/>
        <v>7.8492294877134522E-2</v>
      </c>
      <c r="I79" s="16">
        <f t="shared" si="200"/>
        <v>9.5351639197953225E-2</v>
      </c>
      <c r="J79" s="16">
        <f t="shared" si="200"/>
        <v>0.1116797422842523</v>
      </c>
      <c r="K79" s="16">
        <f t="shared" si="200"/>
        <v>0.12762838734589449</v>
      </c>
      <c r="L79" s="16">
        <f t="shared" si="200"/>
        <v>0.14330599096135321</v>
      </c>
      <c r="M79" s="16">
        <f t="shared" si="200"/>
        <v>0.15878999354382373</v>
      </c>
      <c r="N79" s="16">
        <f t="shared" si="200"/>
        <v>0.17413570967415981</v>
      </c>
      <c r="P79" s="185"/>
      <c r="Q79" s="186"/>
      <c r="R79" s="15" t="s">
        <v>42</v>
      </c>
      <c r="S79" s="16">
        <f t="shared" ref="S79:AB79" si="201">S$26</f>
        <v>2.2142857142857145E-2</v>
      </c>
      <c r="T79" s="16">
        <f t="shared" si="201"/>
        <v>4.2244897959183673E-2</v>
      </c>
      <c r="U79" s="16">
        <f t="shared" si="201"/>
        <v>6.0889212827988336E-2</v>
      </c>
      <c r="V79" s="16">
        <f t="shared" si="201"/>
        <v>7.8492294877134522E-2</v>
      </c>
      <c r="W79" s="16">
        <f t="shared" si="201"/>
        <v>9.5351639197953225E-2</v>
      </c>
      <c r="X79" s="16">
        <f t="shared" si="201"/>
        <v>0.1116797422842523</v>
      </c>
      <c r="Y79" s="16">
        <f t="shared" si="201"/>
        <v>0.12762838734589449</v>
      </c>
      <c r="Z79" s="16">
        <f t="shared" si="201"/>
        <v>0.14330599096135321</v>
      </c>
      <c r="AA79" s="16">
        <f t="shared" si="201"/>
        <v>0.15878999354382373</v>
      </c>
      <c r="AB79" s="16">
        <f t="shared" si="201"/>
        <v>0.17413570967415981</v>
      </c>
      <c r="AD79" s="185"/>
      <c r="AE79" s="186"/>
      <c r="AF79" s="15" t="s">
        <v>42</v>
      </c>
      <c r="AG79" s="16">
        <f t="shared" ref="AG79:AP79" si="202">AG$26</f>
        <v>2.2142857142857145E-2</v>
      </c>
      <c r="AH79" s="16">
        <f t="shared" si="202"/>
        <v>4.2244897959183673E-2</v>
      </c>
      <c r="AI79" s="16">
        <f t="shared" si="202"/>
        <v>6.0889212827988336E-2</v>
      </c>
      <c r="AJ79" s="16">
        <f t="shared" si="202"/>
        <v>7.8492294877134522E-2</v>
      </c>
      <c r="AK79" s="16">
        <f t="shared" si="202"/>
        <v>9.5351639197953225E-2</v>
      </c>
      <c r="AL79" s="16">
        <f t="shared" si="202"/>
        <v>0.1116797422842523</v>
      </c>
      <c r="AM79" s="16">
        <f t="shared" si="202"/>
        <v>0.12762838734589449</v>
      </c>
      <c r="AN79" s="16">
        <f t="shared" si="202"/>
        <v>0.14330599096135321</v>
      </c>
      <c r="AO79" s="16">
        <f t="shared" si="202"/>
        <v>0.15878999354382373</v>
      </c>
      <c r="AP79" s="16">
        <f t="shared" si="202"/>
        <v>0.17413570967415981</v>
      </c>
      <c r="AR79" s="185"/>
      <c r="AS79" s="186"/>
      <c r="AT79" s="15" t="s">
        <v>42</v>
      </c>
      <c r="AU79" s="16">
        <f t="shared" ref="AU79:BD79" si="203">AU$26</f>
        <v>2.2142857142857145E-2</v>
      </c>
      <c r="AV79" s="16">
        <f t="shared" si="203"/>
        <v>4.2244897959183673E-2</v>
      </c>
      <c r="AW79" s="16">
        <f t="shared" si="203"/>
        <v>6.0889212827988336E-2</v>
      </c>
      <c r="AX79" s="16">
        <f t="shared" si="203"/>
        <v>7.8492294877134522E-2</v>
      </c>
      <c r="AY79" s="16">
        <f t="shared" si="203"/>
        <v>9.5351639197953225E-2</v>
      </c>
      <c r="AZ79" s="16">
        <f t="shared" si="203"/>
        <v>0.1116797422842523</v>
      </c>
      <c r="BA79" s="16">
        <f t="shared" si="203"/>
        <v>0.12762838734589449</v>
      </c>
      <c r="BB79" s="16">
        <f t="shared" si="203"/>
        <v>0.14330599096135321</v>
      </c>
      <c r="BC79" s="16">
        <f t="shared" si="203"/>
        <v>0.15878999354382373</v>
      </c>
      <c r="BD79" s="16">
        <f t="shared" si="203"/>
        <v>0.17413570967415981</v>
      </c>
      <c r="BF79" s="185"/>
      <c r="BG79" s="186"/>
      <c r="BH79" s="15" t="s">
        <v>42</v>
      </c>
      <c r="BI79" s="16">
        <f t="shared" ref="BI79:BR79" si="204">BI$26</f>
        <v>2.2142857142857145E-2</v>
      </c>
      <c r="BJ79" s="16">
        <f t="shared" si="204"/>
        <v>4.2244897959183673E-2</v>
      </c>
      <c r="BK79" s="16">
        <f t="shared" si="204"/>
        <v>6.0889212827988336E-2</v>
      </c>
      <c r="BL79" s="16">
        <f t="shared" si="204"/>
        <v>7.8492294877134522E-2</v>
      </c>
      <c r="BM79" s="16">
        <f t="shared" si="204"/>
        <v>9.5351639197953225E-2</v>
      </c>
      <c r="BN79" s="16">
        <f t="shared" si="204"/>
        <v>0.1116797422842523</v>
      </c>
      <c r="BO79" s="16">
        <f t="shared" si="204"/>
        <v>0.12762838734589449</v>
      </c>
      <c r="BP79" s="16">
        <f t="shared" si="204"/>
        <v>0.14330599096135321</v>
      </c>
      <c r="BQ79" s="16">
        <f t="shared" si="204"/>
        <v>0.15878999354382373</v>
      </c>
      <c r="BR79" s="16">
        <f t="shared" si="204"/>
        <v>0.17413570967415981</v>
      </c>
    </row>
    <row r="80" spans="2:70" ht="14.25" x14ac:dyDescent="0.45">
      <c r="B80" s="185"/>
      <c r="C80" s="185"/>
      <c r="D80" s="19" t="s">
        <v>45</v>
      </c>
      <c r="E80" s="20">
        <f t="shared" ref="E80:N80" si="205">10*E77</f>
        <v>0.22142857142857145</v>
      </c>
      <c r="F80" s="20">
        <f t="shared" si="205"/>
        <v>0.20102040816326527</v>
      </c>
      <c r="G80" s="20">
        <f t="shared" si="205"/>
        <v>0.18644314868804662</v>
      </c>
      <c r="H80" s="20">
        <f t="shared" si="205"/>
        <v>0.1760308204914619</v>
      </c>
      <c r="I80" s="20">
        <f t="shared" si="205"/>
        <v>0.16859344320818706</v>
      </c>
      <c r="J80" s="20">
        <f t="shared" si="205"/>
        <v>0.16328103086299076</v>
      </c>
      <c r="K80" s="20">
        <f t="shared" si="205"/>
        <v>0.15948645061642197</v>
      </c>
      <c r="L80" s="20">
        <f t="shared" si="205"/>
        <v>0.1567760361545871</v>
      </c>
      <c r="M80" s="20">
        <f t="shared" si="205"/>
        <v>0.15484002582470507</v>
      </c>
      <c r="N80" s="20">
        <f t="shared" si="205"/>
        <v>0.15345716130336079</v>
      </c>
      <c r="P80" s="185"/>
      <c r="Q80" s="185"/>
      <c r="R80" s="19" t="s">
        <v>45</v>
      </c>
      <c r="S80" s="20">
        <f t="shared" ref="S80:AB80" si="206">10*S77</f>
        <v>0.22142857142857145</v>
      </c>
      <c r="T80" s="20">
        <f t="shared" si="206"/>
        <v>0.20102040816326527</v>
      </c>
      <c r="U80" s="20">
        <f t="shared" si="206"/>
        <v>0.18644314868804662</v>
      </c>
      <c r="V80" s="20">
        <f t="shared" si="206"/>
        <v>0.1760308204914619</v>
      </c>
      <c r="W80" s="20">
        <f t="shared" si="206"/>
        <v>0.16859344320818706</v>
      </c>
      <c r="X80" s="20">
        <f t="shared" si="206"/>
        <v>0.16328103086299076</v>
      </c>
      <c r="Y80" s="20">
        <f t="shared" si="206"/>
        <v>0.15948645061642197</v>
      </c>
      <c r="Z80" s="20">
        <f t="shared" si="206"/>
        <v>0.1567760361545871</v>
      </c>
      <c r="AA80" s="20">
        <f t="shared" si="206"/>
        <v>0.15484002582470507</v>
      </c>
      <c r="AB80" s="20">
        <f t="shared" si="206"/>
        <v>0.15345716130336079</v>
      </c>
      <c r="AD80" s="185"/>
      <c r="AE80" s="185"/>
      <c r="AF80" s="19" t="s">
        <v>45</v>
      </c>
      <c r="AG80" s="20">
        <f t="shared" ref="AG80:AP80" si="207">10*AG77</f>
        <v>0.22142857142857145</v>
      </c>
      <c r="AH80" s="20">
        <f t="shared" si="207"/>
        <v>0.20102040816326527</v>
      </c>
      <c r="AI80" s="20">
        <f t="shared" si="207"/>
        <v>0.18644314868804662</v>
      </c>
      <c r="AJ80" s="20">
        <f t="shared" si="207"/>
        <v>0.1760308204914619</v>
      </c>
      <c r="AK80" s="20">
        <f t="shared" si="207"/>
        <v>0.16859344320818706</v>
      </c>
      <c r="AL80" s="20">
        <f t="shared" si="207"/>
        <v>0.16328103086299076</v>
      </c>
      <c r="AM80" s="20">
        <f t="shared" si="207"/>
        <v>0.15948645061642197</v>
      </c>
      <c r="AN80" s="20">
        <f t="shared" si="207"/>
        <v>0.1567760361545871</v>
      </c>
      <c r="AO80" s="20">
        <f t="shared" si="207"/>
        <v>0.15484002582470507</v>
      </c>
      <c r="AP80" s="20">
        <f t="shared" si="207"/>
        <v>0.15345716130336079</v>
      </c>
      <c r="AR80" s="185"/>
      <c r="AS80" s="185"/>
      <c r="AT80" s="19" t="s">
        <v>45</v>
      </c>
      <c r="AU80" s="20">
        <f t="shared" ref="AU80:BD80" si="208">10*AU77</f>
        <v>0.22142857142857145</v>
      </c>
      <c r="AV80" s="20">
        <f t="shared" si="208"/>
        <v>0.20102040816326527</v>
      </c>
      <c r="AW80" s="20">
        <f t="shared" si="208"/>
        <v>0.18644314868804662</v>
      </c>
      <c r="AX80" s="20">
        <f t="shared" si="208"/>
        <v>0.1760308204914619</v>
      </c>
      <c r="AY80" s="20">
        <f t="shared" si="208"/>
        <v>0.16859344320818706</v>
      </c>
      <c r="AZ80" s="20">
        <f t="shared" si="208"/>
        <v>0.16328103086299076</v>
      </c>
      <c r="BA80" s="20">
        <f t="shared" si="208"/>
        <v>0.15948645061642197</v>
      </c>
      <c r="BB80" s="20">
        <f t="shared" si="208"/>
        <v>0.1567760361545871</v>
      </c>
      <c r="BC80" s="20">
        <f t="shared" si="208"/>
        <v>0.15484002582470507</v>
      </c>
      <c r="BD80" s="20">
        <f t="shared" si="208"/>
        <v>0.15345716130336079</v>
      </c>
      <c r="BF80" s="185"/>
      <c r="BG80" s="185"/>
      <c r="BH80" s="19" t="s">
        <v>45</v>
      </c>
      <c r="BI80" s="20">
        <f t="shared" ref="BI80:BR80" si="209">10*BI77</f>
        <v>0.22142857142857145</v>
      </c>
      <c r="BJ80" s="20">
        <f t="shared" si="209"/>
        <v>0.20102040816326527</v>
      </c>
      <c r="BK80" s="20">
        <f t="shared" si="209"/>
        <v>0.18644314868804662</v>
      </c>
      <c r="BL80" s="20">
        <f t="shared" si="209"/>
        <v>0.1760308204914619</v>
      </c>
      <c r="BM80" s="20">
        <f t="shared" si="209"/>
        <v>0.16859344320818706</v>
      </c>
      <c r="BN80" s="20">
        <f t="shared" si="209"/>
        <v>0.16328103086299076</v>
      </c>
      <c r="BO80" s="20">
        <f t="shared" si="209"/>
        <v>0.15948645061642197</v>
      </c>
      <c r="BP80" s="20">
        <f t="shared" si="209"/>
        <v>0.1567760361545871</v>
      </c>
      <c r="BQ80" s="20">
        <f t="shared" si="209"/>
        <v>0.15484002582470507</v>
      </c>
      <c r="BR80" s="20">
        <f t="shared" si="209"/>
        <v>0.15345716130336079</v>
      </c>
    </row>
    <row r="81" spans="2:70" ht="14.25" x14ac:dyDescent="0.45">
      <c r="B81" s="185"/>
      <c r="C81" s="185"/>
      <c r="D81" s="19" t="s">
        <v>46</v>
      </c>
      <c r="E81" s="20">
        <f>10*E79</f>
        <v>0.22142857142857145</v>
      </c>
      <c r="F81" s="20">
        <f t="shared" ref="F81:N81" si="210">10*F79</f>
        <v>0.42244897959183675</v>
      </c>
      <c r="G81" s="20">
        <f t="shared" si="210"/>
        <v>0.60889212827988337</v>
      </c>
      <c r="H81" s="20">
        <f t="shared" si="210"/>
        <v>0.78492294877134516</v>
      </c>
      <c r="I81" s="20">
        <f t="shared" si="210"/>
        <v>0.9535163919795322</v>
      </c>
      <c r="J81" s="20">
        <f t="shared" si="210"/>
        <v>1.116797422842523</v>
      </c>
      <c r="K81" s="20">
        <f t="shared" si="210"/>
        <v>1.276283873458945</v>
      </c>
      <c r="L81" s="20">
        <f t="shared" si="210"/>
        <v>1.4330599096135321</v>
      </c>
      <c r="M81" s="20">
        <f t="shared" si="210"/>
        <v>1.5878999354382373</v>
      </c>
      <c r="N81" s="20">
        <f t="shared" si="210"/>
        <v>1.7413570967415981</v>
      </c>
      <c r="P81" s="185"/>
      <c r="Q81" s="185"/>
      <c r="R81" s="19" t="s">
        <v>46</v>
      </c>
      <c r="S81" s="20">
        <f>10*S79</f>
        <v>0.22142857142857145</v>
      </c>
      <c r="T81" s="20">
        <f t="shared" ref="T81:AB81" si="211">10*T79</f>
        <v>0.42244897959183675</v>
      </c>
      <c r="U81" s="20">
        <f t="shared" si="211"/>
        <v>0.60889212827988337</v>
      </c>
      <c r="V81" s="20">
        <f t="shared" si="211"/>
        <v>0.78492294877134516</v>
      </c>
      <c r="W81" s="20">
        <f t="shared" si="211"/>
        <v>0.9535163919795322</v>
      </c>
      <c r="X81" s="20">
        <f t="shared" si="211"/>
        <v>1.116797422842523</v>
      </c>
      <c r="Y81" s="20">
        <f t="shared" si="211"/>
        <v>1.276283873458945</v>
      </c>
      <c r="Z81" s="20">
        <f t="shared" si="211"/>
        <v>1.4330599096135321</v>
      </c>
      <c r="AA81" s="20">
        <f t="shared" si="211"/>
        <v>1.5878999354382373</v>
      </c>
      <c r="AB81" s="20">
        <f t="shared" si="211"/>
        <v>1.7413570967415981</v>
      </c>
      <c r="AD81" s="185"/>
      <c r="AE81" s="185"/>
      <c r="AF81" s="19" t="s">
        <v>46</v>
      </c>
      <c r="AG81" s="20">
        <f>10*AG79</f>
        <v>0.22142857142857145</v>
      </c>
      <c r="AH81" s="20">
        <f t="shared" ref="AH81:AP81" si="212">10*AH79</f>
        <v>0.42244897959183675</v>
      </c>
      <c r="AI81" s="20">
        <f t="shared" si="212"/>
        <v>0.60889212827988337</v>
      </c>
      <c r="AJ81" s="20">
        <f t="shared" si="212"/>
        <v>0.78492294877134516</v>
      </c>
      <c r="AK81" s="20">
        <f t="shared" si="212"/>
        <v>0.9535163919795322</v>
      </c>
      <c r="AL81" s="20">
        <f t="shared" si="212"/>
        <v>1.116797422842523</v>
      </c>
      <c r="AM81" s="20">
        <f t="shared" si="212"/>
        <v>1.276283873458945</v>
      </c>
      <c r="AN81" s="20">
        <f t="shared" si="212"/>
        <v>1.4330599096135321</v>
      </c>
      <c r="AO81" s="20">
        <f t="shared" si="212"/>
        <v>1.5878999354382373</v>
      </c>
      <c r="AP81" s="20">
        <f t="shared" si="212"/>
        <v>1.7413570967415981</v>
      </c>
      <c r="AR81" s="185"/>
      <c r="AS81" s="185"/>
      <c r="AT81" s="19" t="s">
        <v>46</v>
      </c>
      <c r="AU81" s="20">
        <f>10*AU79</f>
        <v>0.22142857142857145</v>
      </c>
      <c r="AV81" s="20">
        <f t="shared" ref="AV81:BD81" si="213">10*AV79</f>
        <v>0.42244897959183675</v>
      </c>
      <c r="AW81" s="20">
        <f t="shared" si="213"/>
        <v>0.60889212827988337</v>
      </c>
      <c r="AX81" s="20">
        <f t="shared" si="213"/>
        <v>0.78492294877134516</v>
      </c>
      <c r="AY81" s="20">
        <f t="shared" si="213"/>
        <v>0.9535163919795322</v>
      </c>
      <c r="AZ81" s="20">
        <f t="shared" si="213"/>
        <v>1.116797422842523</v>
      </c>
      <c r="BA81" s="20">
        <f t="shared" si="213"/>
        <v>1.276283873458945</v>
      </c>
      <c r="BB81" s="20">
        <f t="shared" si="213"/>
        <v>1.4330599096135321</v>
      </c>
      <c r="BC81" s="20">
        <f t="shared" si="213"/>
        <v>1.5878999354382373</v>
      </c>
      <c r="BD81" s="20">
        <f t="shared" si="213"/>
        <v>1.7413570967415981</v>
      </c>
      <c r="BF81" s="185"/>
      <c r="BG81" s="185"/>
      <c r="BH81" s="19" t="s">
        <v>46</v>
      </c>
      <c r="BI81" s="20">
        <f>10*BI79</f>
        <v>0.22142857142857145</v>
      </c>
      <c r="BJ81" s="20">
        <f t="shared" ref="BJ81:BR81" si="214">10*BJ79</f>
        <v>0.42244897959183675</v>
      </c>
      <c r="BK81" s="20">
        <f t="shared" si="214"/>
        <v>0.60889212827988337</v>
      </c>
      <c r="BL81" s="20">
        <f t="shared" si="214"/>
        <v>0.78492294877134516</v>
      </c>
      <c r="BM81" s="20">
        <f t="shared" si="214"/>
        <v>0.9535163919795322</v>
      </c>
      <c r="BN81" s="20">
        <f t="shared" si="214"/>
        <v>1.116797422842523</v>
      </c>
      <c r="BO81" s="20">
        <f t="shared" si="214"/>
        <v>1.276283873458945</v>
      </c>
      <c r="BP81" s="20">
        <f t="shared" si="214"/>
        <v>1.4330599096135321</v>
      </c>
      <c r="BQ81" s="20">
        <f t="shared" si="214"/>
        <v>1.5878999354382373</v>
      </c>
      <c r="BR81" s="20">
        <f t="shared" si="214"/>
        <v>1.7413570967415981</v>
      </c>
    </row>
    <row r="82" spans="2:70" ht="14.25" x14ac:dyDescent="0.45">
      <c r="B82" s="185"/>
      <c r="C82" s="184" t="s">
        <v>36</v>
      </c>
      <c r="D82" s="15" t="s">
        <v>43</v>
      </c>
      <c r="E82" s="16">
        <f t="shared" ref="E82:N82" si="215">E77*E$14/$E$4</f>
        <v>3.1000000000000003E-2</v>
      </c>
      <c r="F82" s="16">
        <f t="shared" si="215"/>
        <v>3.9399999999999998E-2</v>
      </c>
      <c r="G82" s="16">
        <f t="shared" si="215"/>
        <v>5.115999999999999E-2</v>
      </c>
      <c r="H82" s="16">
        <f t="shared" si="215"/>
        <v>6.7624000000000004E-2</v>
      </c>
      <c r="I82" s="16">
        <f t="shared" si="215"/>
        <v>9.0673600000000007E-2</v>
      </c>
      <c r="J82" s="16">
        <f t="shared" si="215"/>
        <v>0.12294304</v>
      </c>
      <c r="K82" s="16">
        <f t="shared" si="215"/>
        <v>0.16812025599999997</v>
      </c>
      <c r="L82" s="16">
        <f t="shared" si="215"/>
        <v>0.2313683584</v>
      </c>
      <c r="M82" s="16">
        <f t="shared" si="215"/>
        <v>0.31991570176</v>
      </c>
      <c r="N82" s="16">
        <f t="shared" si="215"/>
        <v>0.44388198246400001</v>
      </c>
      <c r="P82" s="185"/>
      <c r="Q82" s="184" t="s">
        <v>36</v>
      </c>
      <c r="R82" s="15" t="s">
        <v>43</v>
      </c>
      <c r="S82" s="16">
        <f t="shared" ref="S82:AB82" si="216">S77*S$14/$E$4</f>
        <v>3.1000000000000003E-2</v>
      </c>
      <c r="T82" s="16">
        <f t="shared" si="216"/>
        <v>3.9399999999999998E-2</v>
      </c>
      <c r="U82" s="16">
        <f t="shared" si="216"/>
        <v>5.115999999999999E-2</v>
      </c>
      <c r="V82" s="16">
        <f t="shared" si="216"/>
        <v>6.7624000000000004E-2</v>
      </c>
      <c r="W82" s="16">
        <f t="shared" si="216"/>
        <v>9.0673600000000007E-2</v>
      </c>
      <c r="X82" s="16">
        <f t="shared" si="216"/>
        <v>0.12294304</v>
      </c>
      <c r="Y82" s="16">
        <f t="shared" si="216"/>
        <v>0.16812025599999997</v>
      </c>
      <c r="Z82" s="16">
        <f t="shared" si="216"/>
        <v>0.2313683584</v>
      </c>
      <c r="AA82" s="16">
        <f t="shared" si="216"/>
        <v>0.31991570176</v>
      </c>
      <c r="AB82" s="16">
        <f t="shared" si="216"/>
        <v>0.44388198246400001</v>
      </c>
      <c r="AD82" s="185"/>
      <c r="AE82" s="184" t="s">
        <v>36</v>
      </c>
      <c r="AF82" s="15" t="s">
        <v>43</v>
      </c>
      <c r="AG82" s="16">
        <f t="shared" ref="AG82:AP82" si="217">AG77*AG$14/$E$4</f>
        <v>3.1000000000000003E-2</v>
      </c>
      <c r="AH82" s="16">
        <f t="shared" si="217"/>
        <v>3.9399999999999998E-2</v>
      </c>
      <c r="AI82" s="16">
        <f t="shared" si="217"/>
        <v>5.115999999999999E-2</v>
      </c>
      <c r="AJ82" s="16">
        <f t="shared" si="217"/>
        <v>6.7624000000000004E-2</v>
      </c>
      <c r="AK82" s="16">
        <f t="shared" si="217"/>
        <v>9.0673600000000007E-2</v>
      </c>
      <c r="AL82" s="16">
        <f t="shared" si="217"/>
        <v>0.12294304</v>
      </c>
      <c r="AM82" s="16">
        <f t="shared" si="217"/>
        <v>0.16812025599999997</v>
      </c>
      <c r="AN82" s="16">
        <f t="shared" si="217"/>
        <v>0.2313683584</v>
      </c>
      <c r="AO82" s="16">
        <f t="shared" si="217"/>
        <v>0.31991570176</v>
      </c>
      <c r="AP82" s="16">
        <f t="shared" si="217"/>
        <v>0.44388198246400001</v>
      </c>
      <c r="AR82" s="185"/>
      <c r="AS82" s="184" t="s">
        <v>36</v>
      </c>
      <c r="AT82" s="15" t="s">
        <v>43</v>
      </c>
      <c r="AU82" s="16">
        <f t="shared" ref="AU82:BD82" si="218">AU77*AU$14/$E$4</f>
        <v>3.1000000000000003E-2</v>
      </c>
      <c r="AV82" s="16">
        <f t="shared" si="218"/>
        <v>3.9399999999999998E-2</v>
      </c>
      <c r="AW82" s="16">
        <f t="shared" si="218"/>
        <v>5.115999999999999E-2</v>
      </c>
      <c r="AX82" s="16">
        <f t="shared" si="218"/>
        <v>6.7624000000000004E-2</v>
      </c>
      <c r="AY82" s="16">
        <f t="shared" si="218"/>
        <v>9.0673600000000007E-2</v>
      </c>
      <c r="AZ82" s="16">
        <f t="shared" si="218"/>
        <v>0.12294304</v>
      </c>
      <c r="BA82" s="16">
        <f t="shared" si="218"/>
        <v>0.16812025599999997</v>
      </c>
      <c r="BB82" s="16">
        <f t="shared" si="218"/>
        <v>0.2313683584</v>
      </c>
      <c r="BC82" s="16">
        <f t="shared" si="218"/>
        <v>0.31991570176</v>
      </c>
      <c r="BD82" s="16">
        <f t="shared" si="218"/>
        <v>0.44388198246400001</v>
      </c>
      <c r="BF82" s="185"/>
      <c r="BG82" s="184" t="s">
        <v>36</v>
      </c>
      <c r="BH82" s="15" t="s">
        <v>43</v>
      </c>
      <c r="BI82" s="16">
        <f t="shared" ref="BI82:BR82" si="219">BI77*BI$14/$E$4</f>
        <v>3.1000000000000003E-2</v>
      </c>
      <c r="BJ82" s="16">
        <f t="shared" si="219"/>
        <v>3.9399999999999998E-2</v>
      </c>
      <c r="BK82" s="16">
        <f t="shared" si="219"/>
        <v>5.115999999999999E-2</v>
      </c>
      <c r="BL82" s="16">
        <f t="shared" si="219"/>
        <v>6.7624000000000004E-2</v>
      </c>
      <c r="BM82" s="16">
        <f t="shared" si="219"/>
        <v>9.0673600000000007E-2</v>
      </c>
      <c r="BN82" s="16">
        <f t="shared" si="219"/>
        <v>0.12294304</v>
      </c>
      <c r="BO82" s="16">
        <f t="shared" si="219"/>
        <v>0.16812025599999997</v>
      </c>
      <c r="BP82" s="16">
        <f t="shared" si="219"/>
        <v>0.2313683584</v>
      </c>
      <c r="BQ82" s="16">
        <f t="shared" si="219"/>
        <v>0.31991570176</v>
      </c>
      <c r="BR82" s="16">
        <f t="shared" si="219"/>
        <v>0.44388198246400001</v>
      </c>
    </row>
    <row r="83" spans="2:70" ht="14.25" x14ac:dyDescent="0.45">
      <c r="B83" s="185"/>
      <c r="C83" s="186"/>
      <c r="D83" s="15" t="s">
        <v>44</v>
      </c>
      <c r="E83" s="16"/>
      <c r="F83" s="16"/>
      <c r="G83" s="16"/>
      <c r="H83" s="16"/>
      <c r="I83" s="17">
        <f>AVERAGE(E82:I82)</f>
        <v>5.5971520000000011E-2</v>
      </c>
      <c r="J83" s="17"/>
      <c r="K83" s="17"/>
      <c r="L83" s="17"/>
      <c r="M83" s="17"/>
      <c r="N83" s="17">
        <f>AVERAGE(E82:N82)</f>
        <v>0.15660869386240001</v>
      </c>
      <c r="P83" s="185"/>
      <c r="Q83" s="186"/>
      <c r="R83" s="15" t="s">
        <v>44</v>
      </c>
      <c r="S83" s="16"/>
      <c r="T83" s="16"/>
      <c r="U83" s="16"/>
      <c r="V83" s="16"/>
      <c r="W83" s="17">
        <f>AVERAGE(S82:W82)</f>
        <v>5.5971520000000011E-2</v>
      </c>
      <c r="X83" s="17"/>
      <c r="Y83" s="17"/>
      <c r="Z83" s="17"/>
      <c r="AA83" s="17"/>
      <c r="AB83" s="17">
        <f>AVERAGE(S82:AB82)</f>
        <v>0.15660869386240001</v>
      </c>
      <c r="AD83" s="185"/>
      <c r="AE83" s="186"/>
      <c r="AF83" s="15" t="s">
        <v>44</v>
      </c>
      <c r="AG83" s="16"/>
      <c r="AH83" s="16"/>
      <c r="AI83" s="16"/>
      <c r="AJ83" s="16"/>
      <c r="AK83" s="17">
        <f>AVERAGE(AG82:AK82)</f>
        <v>5.5971520000000011E-2</v>
      </c>
      <c r="AL83" s="17"/>
      <c r="AM83" s="17"/>
      <c r="AN83" s="17"/>
      <c r="AO83" s="17"/>
      <c r="AP83" s="17">
        <f>AVERAGE(AG82:AP82)</f>
        <v>0.15660869386240001</v>
      </c>
      <c r="AR83" s="185"/>
      <c r="AS83" s="186"/>
      <c r="AT83" s="15" t="s">
        <v>44</v>
      </c>
      <c r="AU83" s="16"/>
      <c r="AV83" s="16"/>
      <c r="AW83" s="16"/>
      <c r="AX83" s="16"/>
      <c r="AY83" s="17">
        <f>AVERAGE(AU82:AY82)</f>
        <v>5.5971520000000011E-2</v>
      </c>
      <c r="AZ83" s="17"/>
      <c r="BA83" s="17"/>
      <c r="BB83" s="17"/>
      <c r="BC83" s="17"/>
      <c r="BD83" s="17">
        <f>AVERAGE(AU82:BD82)</f>
        <v>0.15660869386240001</v>
      </c>
      <c r="BF83" s="185"/>
      <c r="BG83" s="186"/>
      <c r="BH83" s="15" t="s">
        <v>44</v>
      </c>
      <c r="BI83" s="16"/>
      <c r="BJ83" s="16"/>
      <c r="BK83" s="16"/>
      <c r="BL83" s="16"/>
      <c r="BM83" s="17">
        <f>AVERAGE(BI82:BM82)</f>
        <v>5.5971520000000011E-2</v>
      </c>
      <c r="BN83" s="17"/>
      <c r="BO83" s="17"/>
      <c r="BP83" s="17"/>
      <c r="BQ83" s="17"/>
      <c r="BR83" s="17">
        <f>AVERAGE(BI82:BR82)</f>
        <v>0.15660869386240001</v>
      </c>
    </row>
    <row r="84" spans="2:70" ht="14.25" x14ac:dyDescent="0.45">
      <c r="B84" s="185"/>
      <c r="C84" s="185"/>
      <c r="D84" s="19" t="s">
        <v>45</v>
      </c>
      <c r="E84" s="23">
        <f t="shared" ref="E84:N84" si="220">E80*E$14</f>
        <v>31000.000000000004</v>
      </c>
      <c r="F84" s="23">
        <f t="shared" si="220"/>
        <v>39399.999999999993</v>
      </c>
      <c r="G84" s="23">
        <f>G80*G$14</f>
        <v>51159.999999999993</v>
      </c>
      <c r="H84" s="23">
        <f>H80*H$14</f>
        <v>67624</v>
      </c>
      <c r="I84" s="23">
        <f>I80*I$14</f>
        <v>90673.599999999991</v>
      </c>
      <c r="J84" s="23">
        <f t="shared" si="220"/>
        <v>122943.03999999999</v>
      </c>
      <c r="K84" s="23">
        <f t="shared" si="220"/>
        <v>168120.25599999999</v>
      </c>
      <c r="L84" s="23">
        <f t="shared" si="220"/>
        <v>231368.35839999997</v>
      </c>
      <c r="M84" s="23">
        <f t="shared" si="220"/>
        <v>319915.70175999997</v>
      </c>
      <c r="N84" s="23">
        <f t="shared" si="220"/>
        <v>443881.98246400006</v>
      </c>
      <c r="P84" s="185"/>
      <c r="Q84" s="185"/>
      <c r="R84" s="19" t="s">
        <v>45</v>
      </c>
      <c r="S84" s="23">
        <f t="shared" ref="S84:AB84" si="221">S80*S$14</f>
        <v>31000.000000000004</v>
      </c>
      <c r="T84" s="23">
        <f t="shared" si="221"/>
        <v>39399.999999999993</v>
      </c>
      <c r="U84" s="23">
        <f>U80*U$14</f>
        <v>51159.999999999993</v>
      </c>
      <c r="V84" s="23">
        <f>V80*V$14</f>
        <v>67624</v>
      </c>
      <c r="W84" s="23">
        <f>W80*W$14</f>
        <v>90673.599999999991</v>
      </c>
      <c r="X84" s="23">
        <f t="shared" si="221"/>
        <v>122943.03999999999</v>
      </c>
      <c r="Y84" s="23">
        <f t="shared" si="221"/>
        <v>168120.25599999999</v>
      </c>
      <c r="Z84" s="23">
        <f t="shared" si="221"/>
        <v>231368.35839999997</v>
      </c>
      <c r="AA84" s="23">
        <f t="shared" si="221"/>
        <v>319915.70175999997</v>
      </c>
      <c r="AB84" s="23">
        <f t="shared" si="221"/>
        <v>443881.98246400006</v>
      </c>
      <c r="AD84" s="185"/>
      <c r="AE84" s="185"/>
      <c r="AF84" s="19" t="s">
        <v>45</v>
      </c>
      <c r="AG84" s="23">
        <f t="shared" ref="AG84:AP84" si="222">AG80*AG$14</f>
        <v>31000.000000000004</v>
      </c>
      <c r="AH84" s="23">
        <f t="shared" si="222"/>
        <v>39399.999999999993</v>
      </c>
      <c r="AI84" s="23">
        <f>AI80*AI$14</f>
        <v>51159.999999999993</v>
      </c>
      <c r="AJ84" s="23">
        <f>AJ80*AJ$14</f>
        <v>67624</v>
      </c>
      <c r="AK84" s="23">
        <f>AK80*AK$14</f>
        <v>90673.599999999991</v>
      </c>
      <c r="AL84" s="23">
        <f t="shared" si="222"/>
        <v>122943.03999999999</v>
      </c>
      <c r="AM84" s="23">
        <f t="shared" si="222"/>
        <v>168120.25599999999</v>
      </c>
      <c r="AN84" s="23">
        <f t="shared" si="222"/>
        <v>231368.35839999997</v>
      </c>
      <c r="AO84" s="23">
        <f t="shared" si="222"/>
        <v>319915.70175999997</v>
      </c>
      <c r="AP84" s="23">
        <f t="shared" si="222"/>
        <v>443881.98246400006</v>
      </c>
      <c r="AR84" s="185"/>
      <c r="AS84" s="185"/>
      <c r="AT84" s="19" t="s">
        <v>45</v>
      </c>
      <c r="AU84" s="23">
        <f t="shared" ref="AU84:BD84" si="223">AU80*AU$14</f>
        <v>31000.000000000004</v>
      </c>
      <c r="AV84" s="23">
        <f t="shared" si="223"/>
        <v>39399.999999999993</v>
      </c>
      <c r="AW84" s="23">
        <f>AW80*AW$14</f>
        <v>51159.999999999993</v>
      </c>
      <c r="AX84" s="23">
        <f>AX80*AX$14</f>
        <v>67624</v>
      </c>
      <c r="AY84" s="23">
        <f>AY80*AY$14</f>
        <v>90673.599999999991</v>
      </c>
      <c r="AZ84" s="23">
        <f t="shared" si="223"/>
        <v>122943.03999999999</v>
      </c>
      <c r="BA84" s="23">
        <f t="shared" si="223"/>
        <v>168120.25599999999</v>
      </c>
      <c r="BB84" s="23">
        <f t="shared" si="223"/>
        <v>231368.35839999997</v>
      </c>
      <c r="BC84" s="23">
        <f t="shared" si="223"/>
        <v>319915.70175999997</v>
      </c>
      <c r="BD84" s="23">
        <f t="shared" si="223"/>
        <v>443881.98246400006</v>
      </c>
      <c r="BF84" s="185"/>
      <c r="BG84" s="185"/>
      <c r="BH84" s="19" t="s">
        <v>45</v>
      </c>
      <c r="BI84" s="23">
        <f t="shared" ref="BI84:BR84" si="224">BI80*BI$14</f>
        <v>31000.000000000004</v>
      </c>
      <c r="BJ84" s="23">
        <f t="shared" si="224"/>
        <v>39399.999999999993</v>
      </c>
      <c r="BK84" s="23">
        <f>BK80*BK$14</f>
        <v>51159.999999999993</v>
      </c>
      <c r="BL84" s="23">
        <f>BL80*BL$14</f>
        <v>67624</v>
      </c>
      <c r="BM84" s="23">
        <f>BM80*BM$14</f>
        <v>90673.599999999991</v>
      </c>
      <c r="BN84" s="23">
        <f t="shared" si="224"/>
        <v>122943.03999999999</v>
      </c>
      <c r="BO84" s="23">
        <f t="shared" si="224"/>
        <v>168120.25599999999</v>
      </c>
      <c r="BP84" s="23">
        <f t="shared" si="224"/>
        <v>231368.35839999997</v>
      </c>
      <c r="BQ84" s="23">
        <f t="shared" si="224"/>
        <v>319915.70175999997</v>
      </c>
      <c r="BR84" s="23">
        <f t="shared" si="224"/>
        <v>443881.98246400006</v>
      </c>
    </row>
    <row r="85" spans="2:70" ht="14.25" x14ac:dyDescent="0.45">
      <c r="B85" s="185"/>
      <c r="C85" s="185"/>
      <c r="D85" s="19" t="s">
        <v>47</v>
      </c>
      <c r="E85" s="24"/>
      <c r="F85" s="24"/>
      <c r="G85" s="24"/>
      <c r="H85" s="24"/>
      <c r="I85" s="23">
        <f>AVERAGE(E84:I84)</f>
        <v>55971.519999999997</v>
      </c>
      <c r="J85" s="23"/>
      <c r="K85" s="23"/>
      <c r="L85" s="23"/>
      <c r="M85" s="23"/>
      <c r="N85" s="23">
        <f>AVERAGE(E84:N84)</f>
        <v>156608.69386240002</v>
      </c>
      <c r="P85" s="185"/>
      <c r="Q85" s="185"/>
      <c r="R85" s="19" t="s">
        <v>47</v>
      </c>
      <c r="S85" s="24"/>
      <c r="T85" s="24"/>
      <c r="U85" s="24"/>
      <c r="V85" s="24"/>
      <c r="W85" s="23">
        <f>AVERAGE(S84:W84)</f>
        <v>55971.519999999997</v>
      </c>
      <c r="X85" s="23"/>
      <c r="Y85" s="23"/>
      <c r="Z85" s="23"/>
      <c r="AA85" s="23"/>
      <c r="AB85" s="23">
        <f>AVERAGE(S84:AB84)</f>
        <v>156608.69386240002</v>
      </c>
      <c r="AD85" s="185"/>
      <c r="AE85" s="185"/>
      <c r="AF85" s="19" t="s">
        <v>47</v>
      </c>
      <c r="AG85" s="24"/>
      <c r="AH85" s="24"/>
      <c r="AI85" s="24"/>
      <c r="AJ85" s="24"/>
      <c r="AK85" s="23">
        <f>AVERAGE(AG84:AK84)</f>
        <v>55971.519999999997</v>
      </c>
      <c r="AL85" s="23"/>
      <c r="AM85" s="23"/>
      <c r="AN85" s="23"/>
      <c r="AO85" s="23"/>
      <c r="AP85" s="23">
        <f>AVERAGE(AG84:AP84)</f>
        <v>156608.69386240002</v>
      </c>
      <c r="AR85" s="185"/>
      <c r="AS85" s="185"/>
      <c r="AT85" s="19" t="s">
        <v>47</v>
      </c>
      <c r="AU85" s="24"/>
      <c r="AV85" s="24"/>
      <c r="AW85" s="24"/>
      <c r="AX85" s="24"/>
      <c r="AY85" s="23">
        <f>AVERAGE(AU84:AY84)</f>
        <v>55971.519999999997</v>
      </c>
      <c r="AZ85" s="23"/>
      <c r="BA85" s="23"/>
      <c r="BB85" s="23"/>
      <c r="BC85" s="23"/>
      <c r="BD85" s="23">
        <f>AVERAGE(AU84:BD84)</f>
        <v>156608.69386240002</v>
      </c>
      <c r="BF85" s="185"/>
      <c r="BG85" s="185"/>
      <c r="BH85" s="19" t="s">
        <v>47</v>
      </c>
      <c r="BI85" s="24"/>
      <c r="BJ85" s="24"/>
      <c r="BK85" s="24"/>
      <c r="BL85" s="24"/>
      <c r="BM85" s="23">
        <f>AVERAGE(BI84:BM84)</f>
        <v>55971.519999999997</v>
      </c>
      <c r="BN85" s="23"/>
      <c r="BO85" s="23"/>
      <c r="BP85" s="23"/>
      <c r="BQ85" s="23"/>
      <c r="BR85" s="23">
        <f>AVERAGE(BI84:BR84)</f>
        <v>156608.69386240002</v>
      </c>
    </row>
    <row r="86" spans="2:70" ht="14.25" x14ac:dyDescent="0.45">
      <c r="B86" s="185"/>
      <c r="C86" s="185"/>
      <c r="D86" s="19" t="s">
        <v>46</v>
      </c>
      <c r="E86" s="24">
        <f>E84</f>
        <v>31000.000000000004</v>
      </c>
      <c r="F86" s="24">
        <f t="shared" ref="F86:N86" si="225">E86+F84</f>
        <v>70400</v>
      </c>
      <c r="G86" s="24">
        <f>F86+G84</f>
        <v>121560</v>
      </c>
      <c r="H86" s="24">
        <f t="shared" si="225"/>
        <v>189184</v>
      </c>
      <c r="I86" s="24">
        <f t="shared" si="225"/>
        <v>279857.59999999998</v>
      </c>
      <c r="J86" s="24">
        <f>I86+J84</f>
        <v>402800.63999999996</v>
      </c>
      <c r="K86" s="24">
        <f t="shared" si="225"/>
        <v>570920.89599999995</v>
      </c>
      <c r="L86" s="24">
        <f t="shared" si="225"/>
        <v>802289.25439999998</v>
      </c>
      <c r="M86" s="24">
        <f t="shared" si="225"/>
        <v>1122204.9561600001</v>
      </c>
      <c r="N86" s="24">
        <f t="shared" si="225"/>
        <v>1566086.9386240002</v>
      </c>
      <c r="P86" s="185"/>
      <c r="Q86" s="185"/>
      <c r="R86" s="19" t="s">
        <v>46</v>
      </c>
      <c r="S86" s="24">
        <f>S84</f>
        <v>31000.000000000004</v>
      </c>
      <c r="T86" s="24">
        <f t="shared" ref="T86:AB86" si="226">S86+T84</f>
        <v>70400</v>
      </c>
      <c r="U86" s="24">
        <f>T86+U84</f>
        <v>121560</v>
      </c>
      <c r="V86" s="24">
        <f t="shared" si="226"/>
        <v>189184</v>
      </c>
      <c r="W86" s="24">
        <f t="shared" si="226"/>
        <v>279857.59999999998</v>
      </c>
      <c r="X86" s="24">
        <f>W86+X84</f>
        <v>402800.63999999996</v>
      </c>
      <c r="Y86" s="24">
        <f t="shared" si="226"/>
        <v>570920.89599999995</v>
      </c>
      <c r="Z86" s="24">
        <f t="shared" si="226"/>
        <v>802289.25439999998</v>
      </c>
      <c r="AA86" s="24">
        <f t="shared" si="226"/>
        <v>1122204.9561600001</v>
      </c>
      <c r="AB86" s="24">
        <f t="shared" si="226"/>
        <v>1566086.9386240002</v>
      </c>
      <c r="AD86" s="185"/>
      <c r="AE86" s="185"/>
      <c r="AF86" s="19" t="s">
        <v>46</v>
      </c>
      <c r="AG86" s="24">
        <f>AG84</f>
        <v>31000.000000000004</v>
      </c>
      <c r="AH86" s="24">
        <f t="shared" ref="AH86:AP86" si="227">AG86+AH84</f>
        <v>70400</v>
      </c>
      <c r="AI86" s="24">
        <f>AH86+AI84</f>
        <v>121560</v>
      </c>
      <c r="AJ86" s="24">
        <f t="shared" si="227"/>
        <v>189184</v>
      </c>
      <c r="AK86" s="24">
        <f t="shared" si="227"/>
        <v>279857.59999999998</v>
      </c>
      <c r="AL86" s="24">
        <f>AK86+AL84</f>
        <v>402800.63999999996</v>
      </c>
      <c r="AM86" s="24">
        <f t="shared" si="227"/>
        <v>570920.89599999995</v>
      </c>
      <c r="AN86" s="24">
        <f t="shared" si="227"/>
        <v>802289.25439999998</v>
      </c>
      <c r="AO86" s="24">
        <f t="shared" si="227"/>
        <v>1122204.9561600001</v>
      </c>
      <c r="AP86" s="24">
        <f t="shared" si="227"/>
        <v>1566086.9386240002</v>
      </c>
      <c r="AR86" s="185"/>
      <c r="AS86" s="185"/>
      <c r="AT86" s="19" t="s">
        <v>46</v>
      </c>
      <c r="AU86" s="24">
        <f>AU84</f>
        <v>31000.000000000004</v>
      </c>
      <c r="AV86" s="24">
        <f t="shared" ref="AV86:BD86" si="228">AU86+AV84</f>
        <v>70400</v>
      </c>
      <c r="AW86" s="24">
        <f>AV86+AW84</f>
        <v>121560</v>
      </c>
      <c r="AX86" s="24">
        <f t="shared" si="228"/>
        <v>189184</v>
      </c>
      <c r="AY86" s="24">
        <f t="shared" si="228"/>
        <v>279857.59999999998</v>
      </c>
      <c r="AZ86" s="24">
        <f>AY86+AZ84</f>
        <v>402800.63999999996</v>
      </c>
      <c r="BA86" s="24">
        <f t="shared" si="228"/>
        <v>570920.89599999995</v>
      </c>
      <c r="BB86" s="24">
        <f t="shared" si="228"/>
        <v>802289.25439999998</v>
      </c>
      <c r="BC86" s="24">
        <f t="shared" si="228"/>
        <v>1122204.9561600001</v>
      </c>
      <c r="BD86" s="24">
        <f t="shared" si="228"/>
        <v>1566086.9386240002</v>
      </c>
      <c r="BF86" s="185"/>
      <c r="BG86" s="185"/>
      <c r="BH86" s="19" t="s">
        <v>46</v>
      </c>
      <c r="BI86" s="24">
        <f>BI84</f>
        <v>31000.000000000004</v>
      </c>
      <c r="BJ86" s="24">
        <f t="shared" ref="BJ86:BR86" si="229">BI86+BJ84</f>
        <v>70400</v>
      </c>
      <c r="BK86" s="24">
        <f>BJ86+BK84</f>
        <v>121560</v>
      </c>
      <c r="BL86" s="24">
        <f t="shared" si="229"/>
        <v>189184</v>
      </c>
      <c r="BM86" s="24">
        <f t="shared" si="229"/>
        <v>279857.59999999998</v>
      </c>
      <c r="BN86" s="24">
        <f>BM86+BN84</f>
        <v>402800.63999999996</v>
      </c>
      <c r="BO86" s="24">
        <f t="shared" si="229"/>
        <v>570920.89599999995</v>
      </c>
      <c r="BP86" s="24">
        <f t="shared" si="229"/>
        <v>802289.25439999998</v>
      </c>
      <c r="BQ86" s="24">
        <f t="shared" si="229"/>
        <v>1122204.9561600001</v>
      </c>
      <c r="BR86" s="24">
        <f t="shared" si="229"/>
        <v>1566086.9386240002</v>
      </c>
    </row>
    <row r="87" spans="2:70" ht="14.25" x14ac:dyDescent="0.45">
      <c r="B87" s="185"/>
      <c r="C87" s="184" t="s">
        <v>35</v>
      </c>
      <c r="D87" s="15" t="s">
        <v>43</v>
      </c>
      <c r="E87" s="16">
        <f>E79*E$14/$E$4</f>
        <v>3.1000000000000003E-2</v>
      </c>
      <c r="F87" s="16">
        <f>F79*F$14/$E$4-E87</f>
        <v>5.1799999999999999E-2</v>
      </c>
      <c r="G87" s="16">
        <f>G79*G$14/$E$4-F87-E87</f>
        <v>8.4280000000000008E-2</v>
      </c>
      <c r="H87" s="16">
        <f>H79*H$14/$E$4-G87-F87-E87</f>
        <v>0.13445599999999994</v>
      </c>
      <c r="I87" s="16">
        <f>I79*I$14/$E$4-H87-G87-F87-E87</f>
        <v>0.211288</v>
      </c>
      <c r="J87" s="16">
        <f>J79*J$14/$E$4-I87-H87-G87-F87-E87</f>
        <v>0.32807263999999986</v>
      </c>
      <c r="K87" s="16">
        <f>K79*K$14/$E$4-J87-I87-H87-G87-F87-E87</f>
        <v>0.50447891199999995</v>
      </c>
      <c r="L87" s="16">
        <f>L79*L$14/$E$4-K87-J87-I87-H87-G87-F87-E87</f>
        <v>0.76951857920000066</v>
      </c>
      <c r="M87" s="16">
        <f>M79*M$14/$E$4-L87-K87-J87-I87-H87-G87-F87-E87</f>
        <v>1.1658733542400004</v>
      </c>
      <c r="N87" s="16">
        <f>N79*N$14/$E$4-M87-L87-K87-J87-I87-H87-G87-F87-E87</f>
        <v>1.7561889766400005</v>
      </c>
      <c r="P87" s="185"/>
      <c r="Q87" s="184" t="s">
        <v>35</v>
      </c>
      <c r="R87" s="15" t="s">
        <v>43</v>
      </c>
      <c r="S87" s="16">
        <f>S79*S$14/$E$4</f>
        <v>3.1000000000000003E-2</v>
      </c>
      <c r="T87" s="16">
        <f>T79*T$14/$E$4-S87</f>
        <v>5.1799999999999999E-2</v>
      </c>
      <c r="U87" s="16">
        <f>U79*U$14/$E$4-T87-S87</f>
        <v>8.4280000000000008E-2</v>
      </c>
      <c r="V87" s="16">
        <f>V79*V$14/$E$4-U87-T87-S87</f>
        <v>0.13445599999999994</v>
      </c>
      <c r="W87" s="16">
        <f>W79*W$14/$E$4-V87-U87-T87-S87</f>
        <v>0.211288</v>
      </c>
      <c r="X87" s="16">
        <f>X79*X$14/$E$4-W87-V87-U87-T87-S87</f>
        <v>0.32807263999999986</v>
      </c>
      <c r="Y87" s="16">
        <f>Y79*Y$14/$E$4-X87-W87-V87-U87-T87-S87</f>
        <v>0.50447891199999995</v>
      </c>
      <c r="Z87" s="16">
        <f>Z79*Z$14/$E$4-Y87-X87-W87-V87-U87-T87-S87</f>
        <v>0.76951857920000066</v>
      </c>
      <c r="AA87" s="16">
        <f>AA79*AA$14/$E$4-Z87-Y87-X87-W87-V87-U87-T87-S87</f>
        <v>1.1658733542400004</v>
      </c>
      <c r="AB87" s="16">
        <f>AB79*AB$14/$E$4-AA87-Z87-Y87-X87-W87-V87-U87-T87-S87</f>
        <v>1.7561889766400005</v>
      </c>
      <c r="AD87" s="185"/>
      <c r="AE87" s="184" t="s">
        <v>35</v>
      </c>
      <c r="AF87" s="15" t="s">
        <v>43</v>
      </c>
      <c r="AG87" s="16">
        <f>AG79*AG$14/$E$4</f>
        <v>3.1000000000000003E-2</v>
      </c>
      <c r="AH87" s="16">
        <f>AH79*AH$14/$E$4-AG87</f>
        <v>5.1799999999999999E-2</v>
      </c>
      <c r="AI87" s="16">
        <f>AI79*AI$14/$E$4-AH87-AG87</f>
        <v>8.4280000000000008E-2</v>
      </c>
      <c r="AJ87" s="16">
        <f>AJ79*AJ$14/$E$4-AI87-AH87-AG87</f>
        <v>0.13445599999999994</v>
      </c>
      <c r="AK87" s="16">
        <f>AK79*AK$14/$E$4-AJ87-AI87-AH87-AG87</f>
        <v>0.211288</v>
      </c>
      <c r="AL87" s="16">
        <f>AL79*AL$14/$E$4-AK87-AJ87-AI87-AH87-AG87</f>
        <v>0.32807263999999986</v>
      </c>
      <c r="AM87" s="16">
        <f>AM79*AM$14/$E$4-AL87-AK87-AJ87-AI87-AH87-AG87</f>
        <v>0.50447891199999995</v>
      </c>
      <c r="AN87" s="16">
        <f>AN79*AN$14/$E$4-AM87-AL87-AK87-AJ87-AI87-AH87-AG87</f>
        <v>0.76951857920000066</v>
      </c>
      <c r="AO87" s="16">
        <f>AO79*AO$14/$E$4-AN87-AM87-AL87-AK87-AJ87-AI87-AH87-AG87</f>
        <v>1.1658733542400004</v>
      </c>
      <c r="AP87" s="16">
        <f>AP79*AP$14/$E$4-AO87-AN87-AM87-AL87-AK87-AJ87-AI87-AH87-AG87</f>
        <v>1.7561889766400005</v>
      </c>
      <c r="AR87" s="185"/>
      <c r="AS87" s="184" t="s">
        <v>35</v>
      </c>
      <c r="AT87" s="15" t="s">
        <v>43</v>
      </c>
      <c r="AU87" s="16">
        <f>AU79*AU$14/$E$4</f>
        <v>3.1000000000000003E-2</v>
      </c>
      <c r="AV87" s="16">
        <f>AV79*AV$14/$E$4-AU87</f>
        <v>5.1799999999999999E-2</v>
      </c>
      <c r="AW87" s="16">
        <f>AW79*AW$14/$E$4-AV87-AU87</f>
        <v>8.4280000000000008E-2</v>
      </c>
      <c r="AX87" s="16">
        <f>AX79*AX$14/$E$4-AW87-AV87-AU87</f>
        <v>0.13445599999999994</v>
      </c>
      <c r="AY87" s="16">
        <f>AY79*AY$14/$E$4-AX87-AW87-AV87-AU87</f>
        <v>0.211288</v>
      </c>
      <c r="AZ87" s="16">
        <f>AZ79*AZ$14/$E$4-AY87-AX87-AW87-AV87-AU87</f>
        <v>0.32807263999999986</v>
      </c>
      <c r="BA87" s="16">
        <f>BA79*BA$14/$E$4-AZ87-AY87-AX87-AW87-AV87-AU87</f>
        <v>0.50447891199999995</v>
      </c>
      <c r="BB87" s="16">
        <f>BB79*BB$14/$E$4-BA87-AZ87-AY87-AX87-AW87-AV87-AU87</f>
        <v>0.76951857920000066</v>
      </c>
      <c r="BC87" s="16">
        <f>BC79*BC$14/$E$4-BB87-BA87-AZ87-AY87-AX87-AW87-AV87-AU87</f>
        <v>1.1658733542400004</v>
      </c>
      <c r="BD87" s="16">
        <f>BD79*BD$14/$E$4-BC87-BB87-BA87-AZ87-AY87-AX87-AW87-AV87-AU87</f>
        <v>1.7561889766400005</v>
      </c>
      <c r="BF87" s="185"/>
      <c r="BG87" s="184" t="s">
        <v>35</v>
      </c>
      <c r="BH87" s="15" t="s">
        <v>43</v>
      </c>
      <c r="BI87" s="16">
        <f>BI79*BI$14/$E$4</f>
        <v>3.1000000000000003E-2</v>
      </c>
      <c r="BJ87" s="16">
        <f>BJ79*BJ$14/$E$4-BI87</f>
        <v>5.1799999999999999E-2</v>
      </c>
      <c r="BK87" s="16">
        <f>BK79*BK$14/$E$4-BJ87-BI87</f>
        <v>8.4280000000000008E-2</v>
      </c>
      <c r="BL87" s="16">
        <f>BL79*BL$14/$E$4-BK87-BJ87-BI87</f>
        <v>0.13445599999999994</v>
      </c>
      <c r="BM87" s="16">
        <f>BM79*BM$14/$E$4-BL87-BK87-BJ87-BI87</f>
        <v>0.211288</v>
      </c>
      <c r="BN87" s="16">
        <f>BN79*BN$14/$E$4-BM87-BL87-BK87-BJ87-BI87</f>
        <v>0.32807263999999986</v>
      </c>
      <c r="BO87" s="16">
        <f>BO79*BO$14/$E$4-BN87-BM87-BL87-BK87-BJ87-BI87</f>
        <v>0.50447891199999995</v>
      </c>
      <c r="BP87" s="16">
        <f>BP79*BP$14/$E$4-BO87-BN87-BM87-BL87-BK87-BJ87-BI87</f>
        <v>0.76951857920000066</v>
      </c>
      <c r="BQ87" s="16">
        <f>BQ79*BQ$14/$E$4-BP87-BO87-BN87-BM87-BL87-BK87-BJ87-BI87</f>
        <v>1.1658733542400004</v>
      </c>
      <c r="BR87" s="16">
        <f>BR79*BR$14/$E$4-BQ87-BP87-BO87-BN87-BM87-BL87-BK87-BJ87-BI87</f>
        <v>1.7561889766400005</v>
      </c>
    </row>
    <row r="88" spans="2:70" ht="14.25" x14ac:dyDescent="0.45">
      <c r="B88" s="185"/>
      <c r="C88" s="186"/>
      <c r="D88" s="15" t="s">
        <v>44</v>
      </c>
      <c r="E88" s="17"/>
      <c r="F88" s="17"/>
      <c r="G88" s="17"/>
      <c r="H88" s="17"/>
      <c r="I88" s="17">
        <f>AVERAGE(E87:I87)</f>
        <v>0.10256479999999998</v>
      </c>
      <c r="J88" s="17"/>
      <c r="K88" s="17"/>
      <c r="L88" s="17"/>
      <c r="M88" s="17"/>
      <c r="N88" s="17">
        <f>AVERAGE(E87:N87)</f>
        <v>0.50369564620800011</v>
      </c>
      <c r="P88" s="185"/>
      <c r="Q88" s="186"/>
      <c r="R88" s="15" t="s">
        <v>44</v>
      </c>
      <c r="S88" s="17"/>
      <c r="T88" s="17"/>
      <c r="U88" s="17"/>
      <c r="V88" s="17"/>
      <c r="W88" s="17">
        <f>AVERAGE(S87:W87)</f>
        <v>0.10256479999999998</v>
      </c>
      <c r="X88" s="17"/>
      <c r="Y88" s="17"/>
      <c r="Z88" s="17"/>
      <c r="AA88" s="17"/>
      <c r="AB88" s="17">
        <f>AVERAGE(S87:AB87)</f>
        <v>0.50369564620800011</v>
      </c>
      <c r="AD88" s="185"/>
      <c r="AE88" s="186"/>
      <c r="AF88" s="15" t="s">
        <v>44</v>
      </c>
      <c r="AG88" s="17"/>
      <c r="AH88" s="17"/>
      <c r="AI88" s="17"/>
      <c r="AJ88" s="17"/>
      <c r="AK88" s="17">
        <f>AVERAGE(AG87:AK87)</f>
        <v>0.10256479999999998</v>
      </c>
      <c r="AL88" s="17"/>
      <c r="AM88" s="17"/>
      <c r="AN88" s="17"/>
      <c r="AO88" s="17"/>
      <c r="AP88" s="17">
        <f>AVERAGE(AG87:AP87)</f>
        <v>0.50369564620800011</v>
      </c>
      <c r="AR88" s="185"/>
      <c r="AS88" s="186"/>
      <c r="AT88" s="15" t="s">
        <v>44</v>
      </c>
      <c r="AU88" s="17"/>
      <c r="AV88" s="17"/>
      <c r="AW88" s="17"/>
      <c r="AX88" s="17"/>
      <c r="AY88" s="17">
        <f>AVERAGE(AU87:AY87)</f>
        <v>0.10256479999999998</v>
      </c>
      <c r="AZ88" s="17"/>
      <c r="BA88" s="17"/>
      <c r="BB88" s="17"/>
      <c r="BC88" s="17"/>
      <c r="BD88" s="17">
        <f>AVERAGE(AU87:BD87)</f>
        <v>0.50369564620800011</v>
      </c>
      <c r="BF88" s="185"/>
      <c r="BG88" s="186"/>
      <c r="BH88" s="15" t="s">
        <v>44</v>
      </c>
      <c r="BI88" s="17"/>
      <c r="BJ88" s="17"/>
      <c r="BK88" s="17"/>
      <c r="BL88" s="17"/>
      <c r="BM88" s="17">
        <f>AVERAGE(BI87:BM87)</f>
        <v>0.10256479999999998</v>
      </c>
      <c r="BN88" s="17"/>
      <c r="BO88" s="17"/>
      <c r="BP88" s="17"/>
      <c r="BQ88" s="17"/>
      <c r="BR88" s="17">
        <f>AVERAGE(BI87:BR87)</f>
        <v>0.50369564620800011</v>
      </c>
    </row>
    <row r="89" spans="2:70" ht="14.25" x14ac:dyDescent="0.45">
      <c r="B89" s="185"/>
      <c r="C89" s="185"/>
      <c r="D89" s="19" t="s">
        <v>45</v>
      </c>
      <c r="E89" s="23">
        <f>E91</f>
        <v>31000.000000000004</v>
      </c>
      <c r="F89" s="23">
        <f>F91-E91</f>
        <v>51800</v>
      </c>
      <c r="G89" s="23">
        <f>G91-F91</f>
        <v>84280</v>
      </c>
      <c r="H89" s="23">
        <f>H91-G91</f>
        <v>134455.99999999994</v>
      </c>
      <c r="I89" s="23">
        <f>I91-H91</f>
        <v>211288</v>
      </c>
      <c r="J89" s="23">
        <f>J91-I91</f>
        <v>328072.63999999996</v>
      </c>
      <c r="K89" s="23">
        <f t="shared" ref="K89:N89" si="230">K91-J91</f>
        <v>504478.91200000001</v>
      </c>
      <c r="L89" s="23">
        <f t="shared" si="230"/>
        <v>769518.57920000027</v>
      </c>
      <c r="M89" s="23">
        <f t="shared" si="230"/>
        <v>1165873.3542399998</v>
      </c>
      <c r="N89" s="23">
        <f t="shared" si="230"/>
        <v>1756188.9766400009</v>
      </c>
      <c r="P89" s="185"/>
      <c r="Q89" s="185"/>
      <c r="R89" s="19" t="s">
        <v>45</v>
      </c>
      <c r="S89" s="23">
        <f>S91</f>
        <v>31000.000000000004</v>
      </c>
      <c r="T89" s="23">
        <f>T91-S91</f>
        <v>51800</v>
      </c>
      <c r="U89" s="23">
        <f>U91-T91</f>
        <v>84280</v>
      </c>
      <c r="V89" s="23">
        <f>V91-U91</f>
        <v>134455.99999999994</v>
      </c>
      <c r="W89" s="23">
        <f>W91-V91</f>
        <v>211288</v>
      </c>
      <c r="X89" s="23">
        <f>X91-W91</f>
        <v>328072.63999999996</v>
      </c>
      <c r="Y89" s="23">
        <f t="shared" ref="Y89:AB89" si="231">Y91-X91</f>
        <v>504478.91200000001</v>
      </c>
      <c r="Z89" s="23">
        <f t="shared" si="231"/>
        <v>769518.57920000027</v>
      </c>
      <c r="AA89" s="23">
        <f t="shared" si="231"/>
        <v>1165873.3542399998</v>
      </c>
      <c r="AB89" s="23">
        <f t="shared" si="231"/>
        <v>1756188.9766400009</v>
      </c>
      <c r="AD89" s="185"/>
      <c r="AE89" s="185"/>
      <c r="AF89" s="19" t="s">
        <v>45</v>
      </c>
      <c r="AG89" s="23">
        <f>AG91</f>
        <v>31000.000000000004</v>
      </c>
      <c r="AH89" s="23">
        <f>AH91-AG91</f>
        <v>51800</v>
      </c>
      <c r="AI89" s="23">
        <f>AI91-AH91</f>
        <v>84280</v>
      </c>
      <c r="AJ89" s="23">
        <f>AJ91-AI91</f>
        <v>134455.99999999994</v>
      </c>
      <c r="AK89" s="23">
        <f>AK91-AJ91</f>
        <v>211288</v>
      </c>
      <c r="AL89" s="23">
        <f>AL91-AK91</f>
        <v>328072.63999999996</v>
      </c>
      <c r="AM89" s="23">
        <f t="shared" ref="AM89:AP89" si="232">AM91-AL91</f>
        <v>504478.91200000001</v>
      </c>
      <c r="AN89" s="23">
        <f t="shared" si="232"/>
        <v>769518.57920000027</v>
      </c>
      <c r="AO89" s="23">
        <f t="shared" si="232"/>
        <v>1165873.3542399998</v>
      </c>
      <c r="AP89" s="23">
        <f t="shared" si="232"/>
        <v>1756188.9766400009</v>
      </c>
      <c r="AR89" s="185"/>
      <c r="AS89" s="185"/>
      <c r="AT89" s="19" t="s">
        <v>45</v>
      </c>
      <c r="AU89" s="23">
        <f>AU91</f>
        <v>31000.000000000004</v>
      </c>
      <c r="AV89" s="23">
        <f>AV91-AU91</f>
        <v>51800</v>
      </c>
      <c r="AW89" s="23">
        <f>AW91-AV91</f>
        <v>84280</v>
      </c>
      <c r="AX89" s="23">
        <f>AX91-AW91</f>
        <v>134455.99999999994</v>
      </c>
      <c r="AY89" s="23">
        <f>AY91-AX91</f>
        <v>211288</v>
      </c>
      <c r="AZ89" s="23">
        <f>AZ91-AY91</f>
        <v>328072.63999999996</v>
      </c>
      <c r="BA89" s="23">
        <f t="shared" ref="BA89:BD89" si="233">BA91-AZ91</f>
        <v>504478.91200000001</v>
      </c>
      <c r="BB89" s="23">
        <f t="shared" si="233"/>
        <v>769518.57920000027</v>
      </c>
      <c r="BC89" s="23">
        <f t="shared" si="233"/>
        <v>1165873.3542399998</v>
      </c>
      <c r="BD89" s="23">
        <f t="shared" si="233"/>
        <v>1756188.9766400009</v>
      </c>
      <c r="BF89" s="185"/>
      <c r="BG89" s="185"/>
      <c r="BH89" s="19" t="s">
        <v>45</v>
      </c>
      <c r="BI89" s="23">
        <f>BI91</f>
        <v>31000.000000000004</v>
      </c>
      <c r="BJ89" s="23">
        <f>BJ91-BI91</f>
        <v>51800</v>
      </c>
      <c r="BK89" s="23">
        <f>BK91-BJ91</f>
        <v>84280</v>
      </c>
      <c r="BL89" s="23">
        <f>BL91-BK91</f>
        <v>134455.99999999994</v>
      </c>
      <c r="BM89" s="23">
        <f>BM91-BL91</f>
        <v>211288</v>
      </c>
      <c r="BN89" s="23">
        <f>BN91-BM91</f>
        <v>328072.63999999996</v>
      </c>
      <c r="BO89" s="23">
        <f t="shared" ref="BO89:BR89" si="234">BO91-BN91</f>
        <v>504478.91200000001</v>
      </c>
      <c r="BP89" s="23">
        <f t="shared" si="234"/>
        <v>769518.57920000027</v>
      </c>
      <c r="BQ89" s="23">
        <f t="shared" si="234"/>
        <v>1165873.3542399998</v>
      </c>
      <c r="BR89" s="23">
        <f t="shared" si="234"/>
        <v>1756188.9766400009</v>
      </c>
    </row>
    <row r="90" spans="2:70" ht="14.25" x14ac:dyDescent="0.45">
      <c r="B90" s="185"/>
      <c r="C90" s="185"/>
      <c r="D90" s="19" t="s">
        <v>47</v>
      </c>
      <c r="E90" s="23"/>
      <c r="F90" s="23"/>
      <c r="G90" s="23"/>
      <c r="H90" s="23"/>
      <c r="I90" s="23">
        <f>AVERAGE(E89:I89)</f>
        <v>102564.79999999999</v>
      </c>
      <c r="J90" s="23"/>
      <c r="K90" s="23"/>
      <c r="L90" s="23"/>
      <c r="M90" s="23"/>
      <c r="N90" s="23">
        <f>AVERAGE(E89:N89)</f>
        <v>503695.64620800008</v>
      </c>
      <c r="P90" s="185"/>
      <c r="Q90" s="185"/>
      <c r="R90" s="19" t="s">
        <v>47</v>
      </c>
      <c r="S90" s="23"/>
      <c r="T90" s="23"/>
      <c r="U90" s="23"/>
      <c r="V90" s="23"/>
      <c r="W90" s="23">
        <f>AVERAGE(S89:W89)</f>
        <v>102564.79999999999</v>
      </c>
      <c r="X90" s="23"/>
      <c r="Y90" s="23"/>
      <c r="Z90" s="23"/>
      <c r="AA90" s="23"/>
      <c r="AB90" s="23">
        <f>AVERAGE(S89:AB89)</f>
        <v>503695.64620800008</v>
      </c>
      <c r="AD90" s="185"/>
      <c r="AE90" s="185"/>
      <c r="AF90" s="19" t="s">
        <v>47</v>
      </c>
      <c r="AG90" s="23"/>
      <c r="AH90" s="23"/>
      <c r="AI90" s="23"/>
      <c r="AJ90" s="23"/>
      <c r="AK90" s="23">
        <f>AVERAGE(AG89:AK89)</f>
        <v>102564.79999999999</v>
      </c>
      <c r="AL90" s="23"/>
      <c r="AM90" s="23"/>
      <c r="AN90" s="23"/>
      <c r="AO90" s="23"/>
      <c r="AP90" s="23">
        <f>AVERAGE(AG89:AP89)</f>
        <v>503695.64620800008</v>
      </c>
      <c r="AR90" s="185"/>
      <c r="AS90" s="185"/>
      <c r="AT90" s="19" t="s">
        <v>47</v>
      </c>
      <c r="AU90" s="23"/>
      <c r="AV90" s="23"/>
      <c r="AW90" s="23"/>
      <c r="AX90" s="23"/>
      <c r="AY90" s="23">
        <f>AVERAGE(AU89:AY89)</f>
        <v>102564.79999999999</v>
      </c>
      <c r="AZ90" s="23"/>
      <c r="BA90" s="23"/>
      <c r="BB90" s="23"/>
      <c r="BC90" s="23"/>
      <c r="BD90" s="23">
        <f>AVERAGE(AU89:BD89)</f>
        <v>503695.64620800008</v>
      </c>
      <c r="BF90" s="185"/>
      <c r="BG90" s="185"/>
      <c r="BH90" s="19" t="s">
        <v>47</v>
      </c>
      <c r="BI90" s="23"/>
      <c r="BJ90" s="23"/>
      <c r="BK90" s="23"/>
      <c r="BL90" s="23"/>
      <c r="BM90" s="23">
        <f>AVERAGE(BI89:BM89)</f>
        <v>102564.79999999999</v>
      </c>
      <c r="BN90" s="23"/>
      <c r="BO90" s="23"/>
      <c r="BP90" s="23"/>
      <c r="BQ90" s="23"/>
      <c r="BR90" s="23">
        <f>AVERAGE(BI89:BR89)</f>
        <v>503695.64620800008</v>
      </c>
    </row>
    <row r="91" spans="2:70" ht="14.25" x14ac:dyDescent="0.45">
      <c r="B91" s="185"/>
      <c r="C91" s="185"/>
      <c r="D91" s="19" t="s">
        <v>46</v>
      </c>
      <c r="E91" s="24">
        <f t="shared" ref="E91:N91" si="235">E81*E$14</f>
        <v>31000.000000000004</v>
      </c>
      <c r="F91" s="24">
        <f t="shared" si="235"/>
        <v>82800</v>
      </c>
      <c r="G91" s="24">
        <f>G81*G$14</f>
        <v>167080</v>
      </c>
      <c r="H91" s="24">
        <f>H81*H$14</f>
        <v>301535.99999999994</v>
      </c>
      <c r="I91" s="24">
        <f>I81*I$14</f>
        <v>512823.99999999994</v>
      </c>
      <c r="J91" s="24">
        <f t="shared" si="235"/>
        <v>840896.6399999999</v>
      </c>
      <c r="K91" s="24">
        <f t="shared" si="235"/>
        <v>1345375.5519999999</v>
      </c>
      <c r="L91" s="24">
        <f t="shared" si="235"/>
        <v>2114894.1312000002</v>
      </c>
      <c r="M91" s="24">
        <f t="shared" si="235"/>
        <v>3280767.48544</v>
      </c>
      <c r="N91" s="24">
        <f t="shared" si="235"/>
        <v>5036956.4620800009</v>
      </c>
      <c r="P91" s="185"/>
      <c r="Q91" s="185"/>
      <c r="R91" s="19" t="s">
        <v>46</v>
      </c>
      <c r="S91" s="24">
        <f t="shared" ref="S91:AB91" si="236">S81*S$14</f>
        <v>31000.000000000004</v>
      </c>
      <c r="T91" s="24">
        <f t="shared" si="236"/>
        <v>82800</v>
      </c>
      <c r="U91" s="24">
        <f>U81*U$14</f>
        <v>167080</v>
      </c>
      <c r="V91" s="24">
        <f>V81*V$14</f>
        <v>301535.99999999994</v>
      </c>
      <c r="W91" s="24">
        <f>W81*W$14</f>
        <v>512823.99999999994</v>
      </c>
      <c r="X91" s="24">
        <f t="shared" si="236"/>
        <v>840896.6399999999</v>
      </c>
      <c r="Y91" s="24">
        <f t="shared" si="236"/>
        <v>1345375.5519999999</v>
      </c>
      <c r="Z91" s="24">
        <f t="shared" si="236"/>
        <v>2114894.1312000002</v>
      </c>
      <c r="AA91" s="24">
        <f t="shared" si="236"/>
        <v>3280767.48544</v>
      </c>
      <c r="AB91" s="24">
        <f t="shared" si="236"/>
        <v>5036956.4620800009</v>
      </c>
      <c r="AD91" s="185"/>
      <c r="AE91" s="185"/>
      <c r="AF91" s="19" t="s">
        <v>46</v>
      </c>
      <c r="AG91" s="24">
        <f t="shared" ref="AG91:AP91" si="237">AG81*AG$14</f>
        <v>31000.000000000004</v>
      </c>
      <c r="AH91" s="24">
        <f t="shared" si="237"/>
        <v>82800</v>
      </c>
      <c r="AI91" s="24">
        <f>AI81*AI$14</f>
        <v>167080</v>
      </c>
      <c r="AJ91" s="24">
        <f>AJ81*AJ$14</f>
        <v>301535.99999999994</v>
      </c>
      <c r="AK91" s="24">
        <f>AK81*AK$14</f>
        <v>512823.99999999994</v>
      </c>
      <c r="AL91" s="24">
        <f t="shared" si="237"/>
        <v>840896.6399999999</v>
      </c>
      <c r="AM91" s="24">
        <f t="shared" si="237"/>
        <v>1345375.5519999999</v>
      </c>
      <c r="AN91" s="24">
        <f t="shared" si="237"/>
        <v>2114894.1312000002</v>
      </c>
      <c r="AO91" s="24">
        <f t="shared" si="237"/>
        <v>3280767.48544</v>
      </c>
      <c r="AP91" s="24">
        <f t="shared" si="237"/>
        <v>5036956.4620800009</v>
      </c>
      <c r="AR91" s="185"/>
      <c r="AS91" s="185"/>
      <c r="AT91" s="19" t="s">
        <v>46</v>
      </c>
      <c r="AU91" s="24">
        <f t="shared" ref="AU91:BD91" si="238">AU81*AU$14</f>
        <v>31000.000000000004</v>
      </c>
      <c r="AV91" s="24">
        <f t="shared" si="238"/>
        <v>82800</v>
      </c>
      <c r="AW91" s="24">
        <f>AW81*AW$14</f>
        <v>167080</v>
      </c>
      <c r="AX91" s="24">
        <f>AX81*AX$14</f>
        <v>301535.99999999994</v>
      </c>
      <c r="AY91" s="24">
        <f>AY81*AY$14</f>
        <v>512823.99999999994</v>
      </c>
      <c r="AZ91" s="24">
        <f t="shared" si="238"/>
        <v>840896.6399999999</v>
      </c>
      <c r="BA91" s="24">
        <f t="shared" si="238"/>
        <v>1345375.5519999999</v>
      </c>
      <c r="BB91" s="24">
        <f t="shared" si="238"/>
        <v>2114894.1312000002</v>
      </c>
      <c r="BC91" s="24">
        <f t="shared" si="238"/>
        <v>3280767.48544</v>
      </c>
      <c r="BD91" s="24">
        <f t="shared" si="238"/>
        <v>5036956.4620800009</v>
      </c>
      <c r="BF91" s="185"/>
      <c r="BG91" s="185"/>
      <c r="BH91" s="19" t="s">
        <v>46</v>
      </c>
      <c r="BI91" s="24">
        <f t="shared" ref="BI91:BR91" si="239">BI81*BI$14</f>
        <v>31000.000000000004</v>
      </c>
      <c r="BJ91" s="24">
        <f t="shared" si="239"/>
        <v>82800</v>
      </c>
      <c r="BK91" s="24">
        <f>BK81*BK$14</f>
        <v>167080</v>
      </c>
      <c r="BL91" s="24">
        <f>BL81*BL$14</f>
        <v>301535.99999999994</v>
      </c>
      <c r="BM91" s="24">
        <f>BM81*BM$14</f>
        <v>512823.99999999994</v>
      </c>
      <c r="BN91" s="24">
        <f t="shared" si="239"/>
        <v>840896.6399999999</v>
      </c>
      <c r="BO91" s="24">
        <f t="shared" si="239"/>
        <v>1345375.5519999999</v>
      </c>
      <c r="BP91" s="24">
        <f t="shared" si="239"/>
        <v>2114894.1312000002</v>
      </c>
      <c r="BQ91" s="24">
        <f t="shared" si="239"/>
        <v>3280767.48544</v>
      </c>
      <c r="BR91" s="24">
        <f t="shared" si="239"/>
        <v>5036956.4620800009</v>
      </c>
    </row>
    <row r="92" spans="2:70" ht="14.25" x14ac:dyDescent="0.45">
      <c r="B92" s="185" t="s">
        <v>18</v>
      </c>
      <c r="C92" s="186" t="s">
        <v>32</v>
      </c>
      <c r="D92" s="15" t="s">
        <v>43</v>
      </c>
      <c r="E92" s="16">
        <f>E64+E77-E32-E48</f>
        <v>0.28107142857142853</v>
      </c>
      <c r="F92" s="16">
        <f t="shared" ref="F92:N92" si="240">F64+F77-F32-F48</f>
        <v>0.20505102040816328</v>
      </c>
      <c r="G92" s="16">
        <f t="shared" si="240"/>
        <v>0.15075072886297383</v>
      </c>
      <c r="H92" s="16">
        <f t="shared" si="240"/>
        <v>0.1119648063306955</v>
      </c>
      <c r="I92" s="16">
        <f t="shared" si="240"/>
        <v>8.4260575950496824E-2</v>
      </c>
      <c r="J92" s="16">
        <f t="shared" si="240"/>
        <v>6.4471839964640593E-2</v>
      </c>
      <c r="K92" s="16">
        <f t="shared" si="240"/>
        <v>5.0337028546171877E-2</v>
      </c>
      <c r="L92" s="16">
        <f t="shared" si="240"/>
        <v>4.0240734675837095E-2</v>
      </c>
      <c r="M92" s="16">
        <f t="shared" si="240"/>
        <v>3.3029096197026403E-2</v>
      </c>
      <c r="N92" s="16">
        <f t="shared" si="240"/>
        <v>2.7877925855018838E-2</v>
      </c>
      <c r="P92" s="185" t="s">
        <v>18</v>
      </c>
      <c r="Q92" s="186" t="s">
        <v>32</v>
      </c>
      <c r="R92" s="15" t="s">
        <v>43</v>
      </c>
      <c r="S92" s="16">
        <f>S64+S77-S32-S48</f>
        <v>0.29892857142857138</v>
      </c>
      <c r="T92" s="16">
        <f t="shared" ref="T92:AB92" si="241">T64+T77-T32-T48</f>
        <v>0.21780612244897962</v>
      </c>
      <c r="U92" s="16">
        <f t="shared" si="241"/>
        <v>0.15986151603498547</v>
      </c>
      <c r="V92" s="16">
        <f t="shared" si="241"/>
        <v>0.11847251145356097</v>
      </c>
      <c r="W92" s="16">
        <f t="shared" si="241"/>
        <v>8.8908936752543577E-2</v>
      </c>
      <c r="X92" s="16">
        <f t="shared" si="241"/>
        <v>6.7792097680388269E-2</v>
      </c>
      <c r="Y92" s="16">
        <f t="shared" si="241"/>
        <v>5.2708641200277372E-2</v>
      </c>
      <c r="Z92" s="16">
        <f t="shared" si="241"/>
        <v>4.1934743714483878E-2</v>
      </c>
      <c r="AA92" s="16">
        <f t="shared" si="241"/>
        <v>3.423910265320268E-2</v>
      </c>
      <c r="AB92" s="16">
        <f t="shared" si="241"/>
        <v>2.874221618085903E-2</v>
      </c>
      <c r="AD92" s="185" t="s">
        <v>18</v>
      </c>
      <c r="AE92" s="186" t="s">
        <v>32</v>
      </c>
      <c r="AF92" s="15" t="s">
        <v>43</v>
      </c>
      <c r="AG92" s="16">
        <f>AG64+AG77-AG32-AG48</f>
        <v>0.31678571428571423</v>
      </c>
      <c r="AH92" s="16">
        <f t="shared" ref="AH92:AP92" si="242">AH64+AH77-AH32-AH48</f>
        <v>0.23056122448979594</v>
      </c>
      <c r="AI92" s="16">
        <f t="shared" si="242"/>
        <v>0.16897230320699713</v>
      </c>
      <c r="AJ92" s="16">
        <f t="shared" si="242"/>
        <v>0.12498021657642644</v>
      </c>
      <c r="AK92" s="16">
        <f t="shared" si="242"/>
        <v>9.3557297554590357E-2</v>
      </c>
      <c r="AL92" s="16">
        <f t="shared" si="242"/>
        <v>7.1112355396135973E-2</v>
      </c>
      <c r="AM92" s="16">
        <f t="shared" si="242"/>
        <v>5.5080253854382859E-2</v>
      </c>
      <c r="AN92" s="16">
        <f t="shared" si="242"/>
        <v>4.3628752753130662E-2</v>
      </c>
      <c r="AO92" s="16">
        <f t="shared" si="242"/>
        <v>3.5449109109378943E-2</v>
      </c>
      <c r="AP92" s="16">
        <f t="shared" si="242"/>
        <v>2.9606506506699229E-2</v>
      </c>
      <c r="AR92" s="185" t="s">
        <v>18</v>
      </c>
      <c r="AS92" s="186" t="s">
        <v>32</v>
      </c>
      <c r="AT92" s="15" t="s">
        <v>43</v>
      </c>
      <c r="AU92" s="16">
        <f>AU64+AU77-AU32-AU48</f>
        <v>0.33464285714285713</v>
      </c>
      <c r="AV92" s="16">
        <f t="shared" ref="AV92:BD92" si="243">AV64+AV77-AV32-AV48</f>
        <v>0.24331632653061225</v>
      </c>
      <c r="AW92" s="16">
        <f t="shared" si="243"/>
        <v>0.1780830903790088</v>
      </c>
      <c r="AX92" s="16">
        <f t="shared" si="243"/>
        <v>0.13148792169929191</v>
      </c>
      <c r="AY92" s="16">
        <f t="shared" si="243"/>
        <v>9.820565835663711E-2</v>
      </c>
      <c r="AZ92" s="16">
        <f t="shared" si="243"/>
        <v>7.443261311188365E-2</v>
      </c>
      <c r="BA92" s="16">
        <f t="shared" si="243"/>
        <v>5.745186650848836E-2</v>
      </c>
      <c r="BB92" s="16">
        <f t="shared" si="243"/>
        <v>4.5322761791777438E-2</v>
      </c>
      <c r="BC92" s="16">
        <f t="shared" si="243"/>
        <v>3.665911556555522E-2</v>
      </c>
      <c r="BD92" s="16">
        <f t="shared" si="243"/>
        <v>3.0470796832539421E-2</v>
      </c>
      <c r="BF92" s="185" t="s">
        <v>18</v>
      </c>
      <c r="BG92" s="186" t="s">
        <v>32</v>
      </c>
      <c r="BH92" s="15" t="s">
        <v>43</v>
      </c>
      <c r="BI92" s="16">
        <f>BI64+BI77-BI32-BI48</f>
        <v>0.35249999999999998</v>
      </c>
      <c r="BJ92" s="16">
        <f t="shared" ref="BJ92:BR92" si="244">BJ64+BJ77-BJ32-BJ48</f>
        <v>0.25607142857142856</v>
      </c>
      <c r="BK92" s="16">
        <f t="shared" si="244"/>
        <v>0.18719387755102046</v>
      </c>
      <c r="BL92" s="16">
        <f t="shared" si="244"/>
        <v>0.13799562682215738</v>
      </c>
      <c r="BM92" s="16">
        <f t="shared" si="244"/>
        <v>0.10285401915868389</v>
      </c>
      <c r="BN92" s="16">
        <f t="shared" si="244"/>
        <v>7.7752870827631354E-2</v>
      </c>
      <c r="BO92" s="16">
        <f t="shared" si="244"/>
        <v>5.9823479162593847E-2</v>
      </c>
      <c r="BP92" s="16">
        <f t="shared" si="244"/>
        <v>4.7016770830424222E-2</v>
      </c>
      <c r="BQ92" s="16">
        <f t="shared" si="244"/>
        <v>3.7869122021731483E-2</v>
      </c>
      <c r="BR92" s="16">
        <f t="shared" si="244"/>
        <v>3.1335087158379613E-2</v>
      </c>
    </row>
    <row r="93" spans="2:70" ht="14.25" x14ac:dyDescent="0.45">
      <c r="B93" s="185"/>
      <c r="C93" s="186"/>
      <c r="D93" s="15" t="s">
        <v>44</v>
      </c>
      <c r="E93" s="16"/>
      <c r="F93" s="16"/>
      <c r="G93" s="16"/>
      <c r="H93" s="16"/>
      <c r="I93" s="38">
        <f>AVERAGE(E92:I92)</f>
        <v>0.16661971202475159</v>
      </c>
      <c r="J93" s="16"/>
      <c r="K93" s="16"/>
      <c r="L93" s="16"/>
      <c r="M93" s="16"/>
      <c r="N93" s="17">
        <f>AVERAGE(E92:N92)</f>
        <v>0.10490551853624526</v>
      </c>
      <c r="P93" s="185"/>
      <c r="Q93" s="186"/>
      <c r="R93" s="15" t="s">
        <v>44</v>
      </c>
      <c r="S93" s="16"/>
      <c r="T93" s="16"/>
      <c r="U93" s="16"/>
      <c r="V93" s="16"/>
      <c r="W93" s="38">
        <f>AVERAGE(S92:W92)</f>
        <v>0.17679553162372819</v>
      </c>
      <c r="X93" s="16"/>
      <c r="Y93" s="16"/>
      <c r="Z93" s="16"/>
      <c r="AA93" s="16"/>
      <c r="AB93" s="17">
        <f>AVERAGE(S92:AB92)</f>
        <v>0.11093944595478522</v>
      </c>
      <c r="AD93" s="185"/>
      <c r="AE93" s="186"/>
      <c r="AF93" s="15" t="s">
        <v>44</v>
      </c>
      <c r="AG93" s="16"/>
      <c r="AH93" s="16"/>
      <c r="AI93" s="16"/>
      <c r="AJ93" s="16"/>
      <c r="AK93" s="38">
        <f>AVERAGE(AG92:AK92)</f>
        <v>0.18697135122270483</v>
      </c>
      <c r="AL93" s="16"/>
      <c r="AM93" s="16"/>
      <c r="AN93" s="16"/>
      <c r="AO93" s="16"/>
      <c r="AP93" s="17">
        <f>AVERAGE(AG92:AP92)</f>
        <v>0.11697337337332518</v>
      </c>
      <c r="AR93" s="185"/>
      <c r="AS93" s="186"/>
      <c r="AT93" s="15" t="s">
        <v>44</v>
      </c>
      <c r="AU93" s="16"/>
      <c r="AV93" s="16"/>
      <c r="AW93" s="16"/>
      <c r="AX93" s="16"/>
      <c r="AY93" s="38">
        <f>AVERAGE(AU92:AY92)</f>
        <v>0.19714717082168146</v>
      </c>
      <c r="AZ93" s="16"/>
      <c r="BA93" s="16"/>
      <c r="BB93" s="16"/>
      <c r="BC93" s="16"/>
      <c r="BD93" s="17">
        <f>AVERAGE(AU92:BD92)</f>
        <v>0.12300730079186514</v>
      </c>
      <c r="BF93" s="185"/>
      <c r="BG93" s="186"/>
      <c r="BH93" s="15" t="s">
        <v>44</v>
      </c>
      <c r="BI93" s="16"/>
      <c r="BJ93" s="16"/>
      <c r="BK93" s="16"/>
      <c r="BL93" s="16"/>
      <c r="BM93" s="38">
        <f>AVERAGE(BI92:BM92)</f>
        <v>0.20732299042065808</v>
      </c>
      <c r="BN93" s="16"/>
      <c r="BO93" s="16"/>
      <c r="BP93" s="16"/>
      <c r="BQ93" s="16"/>
      <c r="BR93" s="17">
        <f>AVERAGE(BI92:BR92)</f>
        <v>0.12904122821040509</v>
      </c>
    </row>
    <row r="94" spans="2:70" ht="14.25" x14ac:dyDescent="0.45">
      <c r="B94" s="185"/>
      <c r="C94" s="186"/>
      <c r="D94" s="15" t="s">
        <v>42</v>
      </c>
      <c r="E94" s="16">
        <f>E66+E79-E34-E50</f>
        <v>0.28107142857142853</v>
      </c>
      <c r="F94" s="16">
        <f t="shared" ref="F94:N94" si="245">F66+F79-F34-F50</f>
        <v>0.48612244897959173</v>
      </c>
      <c r="G94" s="16">
        <f t="shared" si="245"/>
        <v>0.63687317784256559</v>
      </c>
      <c r="H94" s="16">
        <f t="shared" si="245"/>
        <v>0.74883798417326097</v>
      </c>
      <c r="I94" s="16">
        <f t="shared" si="245"/>
        <v>0.83309856012375805</v>
      </c>
      <c r="J94" s="16">
        <f t="shared" si="245"/>
        <v>0.89757040008839861</v>
      </c>
      <c r="K94" s="16">
        <f t="shared" si="245"/>
        <v>0.94790742863457078</v>
      </c>
      <c r="L94" s="16">
        <f t="shared" si="245"/>
        <v>0.98814816331040844</v>
      </c>
      <c r="M94" s="16">
        <f t="shared" si="245"/>
        <v>1.0211772595074331</v>
      </c>
      <c r="N94" s="16">
        <f t="shared" si="245"/>
        <v>1.049055185362451</v>
      </c>
      <c r="P94" s="185"/>
      <c r="Q94" s="186"/>
      <c r="R94" s="15" t="s">
        <v>42</v>
      </c>
      <c r="S94" s="16">
        <f>S66+S79-S34-S50</f>
        <v>0.29892857142857143</v>
      </c>
      <c r="T94" s="16">
        <f t="shared" ref="T94:AB94" si="246">T66+T79-T34-T50</f>
        <v>0.51673469387755089</v>
      </c>
      <c r="U94" s="16">
        <f t="shared" si="246"/>
        <v>0.67659620991253644</v>
      </c>
      <c r="V94" s="16">
        <f t="shared" si="246"/>
        <v>0.7950687213660973</v>
      </c>
      <c r="W94" s="16">
        <f t="shared" si="246"/>
        <v>0.88397765811864104</v>
      </c>
      <c r="X94" s="16">
        <f t="shared" si="246"/>
        <v>0.95176975579902923</v>
      </c>
      <c r="Y94" s="16">
        <f t="shared" si="246"/>
        <v>1.004478396999307</v>
      </c>
      <c r="Z94" s="16">
        <f t="shared" si="246"/>
        <v>1.0464131407137915</v>
      </c>
      <c r="AA94" s="16">
        <f t="shared" si="246"/>
        <v>1.0806522433669925</v>
      </c>
      <c r="AB94" s="16">
        <f t="shared" si="246"/>
        <v>1.1093944595478507</v>
      </c>
      <c r="AD94" s="185"/>
      <c r="AE94" s="186"/>
      <c r="AF94" s="15" t="s">
        <v>42</v>
      </c>
      <c r="AG94" s="16">
        <f>AG66+AG79-AG34-AG50</f>
        <v>0.31678571428571423</v>
      </c>
      <c r="AH94" s="16">
        <f t="shared" ref="AH94:AP94" si="247">AH66+AH79-AH34-AH50</f>
        <v>0.54734693877551011</v>
      </c>
      <c r="AI94" s="16">
        <f t="shared" si="247"/>
        <v>0.71631924198250729</v>
      </c>
      <c r="AJ94" s="16">
        <f t="shared" si="247"/>
        <v>0.84129945855893362</v>
      </c>
      <c r="AK94" s="16">
        <f t="shared" si="247"/>
        <v>0.93485675611352403</v>
      </c>
      <c r="AL94" s="16">
        <f t="shared" si="247"/>
        <v>1.0059691115096601</v>
      </c>
      <c r="AM94" s="16">
        <f t="shared" si="247"/>
        <v>1.0610493653640432</v>
      </c>
      <c r="AN94" s="16">
        <f t="shared" si="247"/>
        <v>1.1046781181171745</v>
      </c>
      <c r="AO94" s="16">
        <f t="shared" si="247"/>
        <v>1.1401272272265519</v>
      </c>
      <c r="AP94" s="16">
        <f t="shared" si="247"/>
        <v>1.1697337337332503</v>
      </c>
      <c r="AR94" s="185"/>
      <c r="AS94" s="186"/>
      <c r="AT94" s="15" t="s">
        <v>42</v>
      </c>
      <c r="AU94" s="16">
        <f>AU66+AU79-AU34-AU50</f>
        <v>0.33464285714285713</v>
      </c>
      <c r="AV94" s="16">
        <f t="shared" ref="AV94:BD94" si="248">AV66+AV79-AV34-AV50</f>
        <v>0.57795918367346932</v>
      </c>
      <c r="AW94" s="16">
        <f t="shared" si="248"/>
        <v>0.75604227405247815</v>
      </c>
      <c r="AX94" s="16">
        <f t="shared" si="248"/>
        <v>0.88753019575176995</v>
      </c>
      <c r="AY94" s="16">
        <f t="shared" si="248"/>
        <v>0.98573585410840725</v>
      </c>
      <c r="AZ94" s="16">
        <f t="shared" si="248"/>
        <v>1.0601684672202909</v>
      </c>
      <c r="BA94" s="16">
        <f t="shared" si="248"/>
        <v>1.1176203337287793</v>
      </c>
      <c r="BB94" s="16">
        <f t="shared" si="248"/>
        <v>1.1629430955205573</v>
      </c>
      <c r="BC94" s="16">
        <f t="shared" si="248"/>
        <v>1.1996022110861113</v>
      </c>
      <c r="BD94" s="16">
        <f t="shared" si="248"/>
        <v>1.2300730079186499</v>
      </c>
      <c r="BF94" s="185"/>
      <c r="BG94" s="186"/>
      <c r="BH94" s="15" t="s">
        <v>42</v>
      </c>
      <c r="BI94" s="16">
        <f>BI66+BI79-BI34-BI50</f>
        <v>0.35249999999999998</v>
      </c>
      <c r="BJ94" s="16">
        <f t="shared" ref="BJ94:BR94" si="249">BJ66+BJ79-BJ34-BJ50</f>
        <v>0.60857142857142843</v>
      </c>
      <c r="BK94" s="16">
        <f t="shared" si="249"/>
        <v>0.795765306122449</v>
      </c>
      <c r="BL94" s="16">
        <f t="shared" si="249"/>
        <v>0.93376093294460627</v>
      </c>
      <c r="BM94" s="16">
        <f t="shared" si="249"/>
        <v>1.0366149521032904</v>
      </c>
      <c r="BN94" s="16">
        <f t="shared" si="249"/>
        <v>1.1143678229309215</v>
      </c>
      <c r="BO94" s="16">
        <f t="shared" si="249"/>
        <v>1.1741913020935155</v>
      </c>
      <c r="BP94" s="16">
        <f t="shared" si="249"/>
        <v>1.2212080729239403</v>
      </c>
      <c r="BQ94" s="16">
        <f t="shared" si="249"/>
        <v>1.2590771949456707</v>
      </c>
      <c r="BR94" s="16">
        <f t="shared" si="249"/>
        <v>1.2904122821040498</v>
      </c>
    </row>
    <row r="95" spans="2:70" ht="14.25" x14ac:dyDescent="0.45">
      <c r="B95" s="185"/>
      <c r="C95" s="185"/>
      <c r="D95" s="19" t="s">
        <v>45</v>
      </c>
      <c r="E95" s="20">
        <f>10*E92</f>
        <v>2.8107142857142851</v>
      </c>
      <c r="F95" s="20">
        <f t="shared" ref="F95:N95" si="250">10*F92</f>
        <v>2.050510204081633</v>
      </c>
      <c r="G95" s="20">
        <f t="shared" si="250"/>
        <v>1.5075072886297383</v>
      </c>
      <c r="H95" s="20">
        <f t="shared" si="250"/>
        <v>1.119648063306955</v>
      </c>
      <c r="I95" s="20">
        <f t="shared" si="250"/>
        <v>0.8426057595049683</v>
      </c>
      <c r="J95" s="20">
        <f t="shared" si="250"/>
        <v>0.64471839964640587</v>
      </c>
      <c r="K95" s="20">
        <f t="shared" si="250"/>
        <v>0.5033702854617188</v>
      </c>
      <c r="L95" s="20">
        <f t="shared" si="250"/>
        <v>0.40240734675837098</v>
      </c>
      <c r="M95" s="20">
        <f t="shared" si="250"/>
        <v>0.33029096197026403</v>
      </c>
      <c r="N95" s="20">
        <f t="shared" si="250"/>
        <v>0.27877925855018837</v>
      </c>
      <c r="P95" s="185"/>
      <c r="Q95" s="185"/>
      <c r="R95" s="19" t="s">
        <v>45</v>
      </c>
      <c r="S95" s="20">
        <f>10*S92</f>
        <v>2.9892857142857139</v>
      </c>
      <c r="T95" s="20">
        <f t="shared" ref="T95:AB95" si="251">10*T92</f>
        <v>2.1780612244897961</v>
      </c>
      <c r="U95" s="20">
        <f t="shared" si="251"/>
        <v>1.5986151603498546</v>
      </c>
      <c r="V95" s="20">
        <f t="shared" si="251"/>
        <v>1.1847251145356097</v>
      </c>
      <c r="W95" s="20">
        <f t="shared" si="251"/>
        <v>0.88908936752543577</v>
      </c>
      <c r="X95" s="20">
        <f t="shared" si="251"/>
        <v>0.67792097680388275</v>
      </c>
      <c r="Y95" s="20">
        <f t="shared" si="251"/>
        <v>0.52708641200277373</v>
      </c>
      <c r="Z95" s="20">
        <f t="shared" si="251"/>
        <v>0.4193474371448388</v>
      </c>
      <c r="AA95" s="20">
        <f t="shared" si="251"/>
        <v>0.3423910265320268</v>
      </c>
      <c r="AB95" s="20">
        <f t="shared" si="251"/>
        <v>0.28742216180859032</v>
      </c>
      <c r="AD95" s="185"/>
      <c r="AE95" s="185"/>
      <c r="AF95" s="19" t="s">
        <v>45</v>
      </c>
      <c r="AG95" s="20">
        <f>10*AG92</f>
        <v>3.1678571428571423</v>
      </c>
      <c r="AH95" s="20">
        <f t="shared" ref="AH95:AP95" si="252">10*AH92</f>
        <v>2.3056122448979592</v>
      </c>
      <c r="AI95" s="20">
        <f t="shared" si="252"/>
        <v>1.6897230320699714</v>
      </c>
      <c r="AJ95" s="20">
        <f t="shared" si="252"/>
        <v>1.2498021657642644</v>
      </c>
      <c r="AK95" s="20">
        <f t="shared" si="252"/>
        <v>0.93557297554590357</v>
      </c>
      <c r="AL95" s="20">
        <f t="shared" si="252"/>
        <v>0.71112355396135973</v>
      </c>
      <c r="AM95" s="20">
        <f t="shared" si="252"/>
        <v>0.55080253854382855</v>
      </c>
      <c r="AN95" s="20">
        <f t="shared" si="252"/>
        <v>0.43628752753130662</v>
      </c>
      <c r="AO95" s="20">
        <f t="shared" si="252"/>
        <v>0.3544910910937894</v>
      </c>
      <c r="AP95" s="20">
        <f t="shared" si="252"/>
        <v>0.29606506506699226</v>
      </c>
      <c r="AR95" s="185"/>
      <c r="AS95" s="185"/>
      <c r="AT95" s="19" t="s">
        <v>45</v>
      </c>
      <c r="AU95" s="20">
        <f>10*AU92</f>
        <v>3.3464285714285715</v>
      </c>
      <c r="AV95" s="20">
        <f t="shared" ref="AV95:BD95" si="253">10*AV92</f>
        <v>2.4331632653061224</v>
      </c>
      <c r="AW95" s="20">
        <f t="shared" si="253"/>
        <v>1.780830903790088</v>
      </c>
      <c r="AX95" s="20">
        <f t="shared" si="253"/>
        <v>1.3148792169929191</v>
      </c>
      <c r="AY95" s="20">
        <f t="shared" si="253"/>
        <v>0.98205658356637104</v>
      </c>
      <c r="AZ95" s="20">
        <f t="shared" si="253"/>
        <v>0.7443261311188365</v>
      </c>
      <c r="BA95" s="20">
        <f t="shared" si="253"/>
        <v>0.57451866508488358</v>
      </c>
      <c r="BB95" s="20">
        <f t="shared" si="253"/>
        <v>0.45322761791777438</v>
      </c>
      <c r="BC95" s="20">
        <f t="shared" si="253"/>
        <v>0.36659115565555223</v>
      </c>
      <c r="BD95" s="20">
        <f t="shared" si="253"/>
        <v>0.30470796832539421</v>
      </c>
      <c r="BF95" s="185"/>
      <c r="BG95" s="185"/>
      <c r="BH95" s="19" t="s">
        <v>45</v>
      </c>
      <c r="BI95" s="20">
        <f>10*BI92</f>
        <v>3.5249999999999999</v>
      </c>
      <c r="BJ95" s="20">
        <f t="shared" ref="BJ95:BR95" si="254">10*BJ92</f>
        <v>2.5607142857142855</v>
      </c>
      <c r="BK95" s="20">
        <f t="shared" si="254"/>
        <v>1.8719387755102046</v>
      </c>
      <c r="BL95" s="20">
        <f t="shared" si="254"/>
        <v>1.3799562682215738</v>
      </c>
      <c r="BM95" s="20">
        <f t="shared" si="254"/>
        <v>1.0285401915868388</v>
      </c>
      <c r="BN95" s="20">
        <f t="shared" si="254"/>
        <v>0.7775287082763136</v>
      </c>
      <c r="BO95" s="20">
        <f t="shared" si="254"/>
        <v>0.59823479162593851</v>
      </c>
      <c r="BP95" s="20">
        <f t="shared" si="254"/>
        <v>0.4701677083042422</v>
      </c>
      <c r="BQ95" s="20">
        <f t="shared" si="254"/>
        <v>0.37869122021731483</v>
      </c>
      <c r="BR95" s="20">
        <f t="shared" si="254"/>
        <v>0.31335087158379615</v>
      </c>
    </row>
    <row r="96" spans="2:70" ht="14.25" x14ac:dyDescent="0.45">
      <c r="B96" s="185"/>
      <c r="C96" s="185"/>
      <c r="D96" s="19" t="s">
        <v>46</v>
      </c>
      <c r="E96" s="20">
        <f>10*E94</f>
        <v>2.8107142857142851</v>
      </c>
      <c r="F96" s="20">
        <f>10*F94</f>
        <v>4.8612244897959176</v>
      </c>
      <c r="G96" s="20">
        <f>10*G94</f>
        <v>6.3687317784256559</v>
      </c>
      <c r="H96" s="20">
        <f t="shared" ref="H96:N96" si="255">10*H94</f>
        <v>7.48837984173261</v>
      </c>
      <c r="I96" s="20">
        <f t="shared" si="255"/>
        <v>8.3309856012375807</v>
      </c>
      <c r="J96" s="20">
        <f t="shared" si="255"/>
        <v>8.9757040008839866</v>
      </c>
      <c r="K96" s="20">
        <f t="shared" si="255"/>
        <v>9.4790742863457069</v>
      </c>
      <c r="L96" s="20">
        <f t="shared" si="255"/>
        <v>9.8814816331040838</v>
      </c>
      <c r="M96" s="20">
        <f t="shared" si="255"/>
        <v>10.211772595074331</v>
      </c>
      <c r="N96" s="20">
        <f t="shared" si="255"/>
        <v>10.49055185362451</v>
      </c>
      <c r="P96" s="185"/>
      <c r="Q96" s="185"/>
      <c r="R96" s="19" t="s">
        <v>46</v>
      </c>
      <c r="S96" s="20">
        <f>10*S94</f>
        <v>2.9892857142857143</v>
      </c>
      <c r="T96" s="20">
        <f>10*T94</f>
        <v>5.1673469387755091</v>
      </c>
      <c r="U96" s="20">
        <f>10*U94</f>
        <v>6.7659620991253639</v>
      </c>
      <c r="V96" s="20">
        <f t="shared" ref="V96:AB96" si="256">10*V94</f>
        <v>7.9506872136609728</v>
      </c>
      <c r="W96" s="20">
        <f t="shared" si="256"/>
        <v>8.8397765811864097</v>
      </c>
      <c r="X96" s="20">
        <f t="shared" si="256"/>
        <v>9.5176975579902923</v>
      </c>
      <c r="Y96" s="20">
        <f t="shared" si="256"/>
        <v>10.04478396999307</v>
      </c>
      <c r="Z96" s="20">
        <f t="shared" si="256"/>
        <v>10.464131407137916</v>
      </c>
      <c r="AA96" s="20">
        <f t="shared" si="256"/>
        <v>10.806522433669926</v>
      </c>
      <c r="AB96" s="20">
        <f t="shared" si="256"/>
        <v>11.093944595478506</v>
      </c>
      <c r="AD96" s="185"/>
      <c r="AE96" s="185"/>
      <c r="AF96" s="19" t="s">
        <v>46</v>
      </c>
      <c r="AG96" s="20">
        <f>10*AG94</f>
        <v>3.1678571428571423</v>
      </c>
      <c r="AH96" s="20">
        <f>10*AH94</f>
        <v>5.4734693877551006</v>
      </c>
      <c r="AI96" s="20">
        <f>10*AI94</f>
        <v>7.1631924198250729</v>
      </c>
      <c r="AJ96" s="20">
        <f t="shared" ref="AJ96:AP96" si="257">10*AJ94</f>
        <v>8.4129945855893364</v>
      </c>
      <c r="AK96" s="20">
        <f t="shared" si="257"/>
        <v>9.3485675611352406</v>
      </c>
      <c r="AL96" s="20">
        <f t="shared" si="257"/>
        <v>10.059691115096602</v>
      </c>
      <c r="AM96" s="20">
        <f t="shared" si="257"/>
        <v>10.610493653640432</v>
      </c>
      <c r="AN96" s="20">
        <f t="shared" si="257"/>
        <v>11.046781181171745</v>
      </c>
      <c r="AO96" s="20">
        <f t="shared" si="257"/>
        <v>11.401272272265519</v>
      </c>
      <c r="AP96" s="20">
        <f t="shared" si="257"/>
        <v>11.697337337332502</v>
      </c>
      <c r="AR96" s="185"/>
      <c r="AS96" s="185"/>
      <c r="AT96" s="19" t="s">
        <v>46</v>
      </c>
      <c r="AU96" s="20">
        <f>10*AU94</f>
        <v>3.3464285714285715</v>
      </c>
      <c r="AV96" s="20">
        <f>10*AV94</f>
        <v>5.779591836734693</v>
      </c>
      <c r="AW96" s="20">
        <f>10*AW94</f>
        <v>7.5604227405247819</v>
      </c>
      <c r="AX96" s="20">
        <f t="shared" ref="AX96:BD96" si="258">10*AX94</f>
        <v>8.8753019575176992</v>
      </c>
      <c r="AY96" s="20">
        <f t="shared" si="258"/>
        <v>9.8573585410840732</v>
      </c>
      <c r="AZ96" s="20">
        <f t="shared" si="258"/>
        <v>10.601684672202909</v>
      </c>
      <c r="BA96" s="20">
        <f t="shared" si="258"/>
        <v>11.176203337287793</v>
      </c>
      <c r="BB96" s="20">
        <f t="shared" si="258"/>
        <v>11.629430955205573</v>
      </c>
      <c r="BC96" s="20">
        <f t="shared" si="258"/>
        <v>11.996022110861112</v>
      </c>
      <c r="BD96" s="20">
        <f t="shared" si="258"/>
        <v>12.300730079186499</v>
      </c>
      <c r="BF96" s="185"/>
      <c r="BG96" s="185"/>
      <c r="BH96" s="19" t="s">
        <v>46</v>
      </c>
      <c r="BI96" s="20">
        <f>10*BI94</f>
        <v>3.5249999999999999</v>
      </c>
      <c r="BJ96" s="20">
        <f>10*BJ94</f>
        <v>6.0857142857142845</v>
      </c>
      <c r="BK96" s="20">
        <f>10*BK94</f>
        <v>7.95765306122449</v>
      </c>
      <c r="BL96" s="20">
        <f t="shared" ref="BL96:BR96" si="259">10*BL94</f>
        <v>9.337609329446062</v>
      </c>
      <c r="BM96" s="20">
        <f t="shared" si="259"/>
        <v>10.366149521032904</v>
      </c>
      <c r="BN96" s="20">
        <f t="shared" si="259"/>
        <v>11.143678229309215</v>
      </c>
      <c r="BO96" s="20">
        <f t="shared" si="259"/>
        <v>11.741913020935154</v>
      </c>
      <c r="BP96" s="20">
        <f t="shared" si="259"/>
        <v>12.212080729239403</v>
      </c>
      <c r="BQ96" s="20">
        <f t="shared" si="259"/>
        <v>12.590771949456707</v>
      </c>
      <c r="BR96" s="20">
        <f t="shared" si="259"/>
        <v>12.904122821040499</v>
      </c>
    </row>
    <row r="97" spans="1:71" ht="14.25" x14ac:dyDescent="0.45">
      <c r="B97" s="185"/>
      <c r="C97" s="184" t="s">
        <v>36</v>
      </c>
      <c r="D97" s="15" t="s">
        <v>43</v>
      </c>
      <c r="E97" s="16">
        <f>E69+E82-E37-E53</f>
        <v>0.39349999999999996</v>
      </c>
      <c r="F97" s="16">
        <f t="shared" ref="F97:N97" si="260">F69+F82-F37-F53</f>
        <v>0.40189999999999992</v>
      </c>
      <c r="G97" s="16">
        <f t="shared" si="260"/>
        <v>0.41366000000000014</v>
      </c>
      <c r="H97" s="16">
        <f t="shared" si="260"/>
        <v>0.43012399999999973</v>
      </c>
      <c r="I97" s="16">
        <f t="shared" si="260"/>
        <v>0.45317359999999995</v>
      </c>
      <c r="J97" s="16">
        <f t="shared" si="260"/>
        <v>0.48544303999999994</v>
      </c>
      <c r="K97" s="16">
        <f t="shared" si="260"/>
        <v>0.53062025600000018</v>
      </c>
      <c r="L97" s="16">
        <f t="shared" si="260"/>
        <v>0.59386835840000096</v>
      </c>
      <c r="M97" s="16">
        <f t="shared" si="260"/>
        <v>0.68241570175999899</v>
      </c>
      <c r="N97" s="16">
        <f t="shared" si="260"/>
        <v>0.80638198246399839</v>
      </c>
      <c r="P97" s="185"/>
      <c r="Q97" s="184" t="s">
        <v>36</v>
      </c>
      <c r="R97" s="15" t="s">
        <v>43</v>
      </c>
      <c r="S97" s="16">
        <f>S69+S82-S37-S53</f>
        <v>0.41849999999999998</v>
      </c>
      <c r="T97" s="16">
        <f t="shared" ref="T97:AB97" si="261">T69+T82-T37-T53</f>
        <v>0.42689999999999995</v>
      </c>
      <c r="U97" s="16">
        <f t="shared" si="261"/>
        <v>0.43866000000000016</v>
      </c>
      <c r="V97" s="16">
        <f t="shared" si="261"/>
        <v>0.45512399999999975</v>
      </c>
      <c r="W97" s="16">
        <f t="shared" si="261"/>
        <v>0.47817359999999998</v>
      </c>
      <c r="X97" s="16">
        <f t="shared" si="261"/>
        <v>0.51044303999999996</v>
      </c>
      <c r="Y97" s="16">
        <f t="shared" si="261"/>
        <v>0.5556202560000002</v>
      </c>
      <c r="Z97" s="16">
        <f t="shared" si="261"/>
        <v>0.61886835840000098</v>
      </c>
      <c r="AA97" s="16">
        <f t="shared" si="261"/>
        <v>0.70741570175999902</v>
      </c>
      <c r="AB97" s="16">
        <f t="shared" si="261"/>
        <v>0.83138198246399841</v>
      </c>
      <c r="AD97" s="185"/>
      <c r="AE97" s="184" t="s">
        <v>36</v>
      </c>
      <c r="AF97" s="15" t="s">
        <v>43</v>
      </c>
      <c r="AG97" s="16">
        <f>AG69+AG82-AG37-AG53</f>
        <v>0.44350000000000001</v>
      </c>
      <c r="AH97" s="16">
        <f t="shared" ref="AH97:AP97" si="262">AH69+AH82-AH37-AH53</f>
        <v>0.45189999999999997</v>
      </c>
      <c r="AI97" s="16">
        <f t="shared" si="262"/>
        <v>0.46366000000000018</v>
      </c>
      <c r="AJ97" s="16">
        <f t="shared" si="262"/>
        <v>0.48012399999999977</v>
      </c>
      <c r="AK97" s="16">
        <f t="shared" si="262"/>
        <v>0.5031736</v>
      </c>
      <c r="AL97" s="16">
        <f t="shared" si="262"/>
        <v>0.53544303999999998</v>
      </c>
      <c r="AM97" s="16">
        <f t="shared" si="262"/>
        <v>0.58062025600000022</v>
      </c>
      <c r="AN97" s="16">
        <f t="shared" si="262"/>
        <v>0.64386835840000101</v>
      </c>
      <c r="AO97" s="16">
        <f t="shared" si="262"/>
        <v>0.73241570175999904</v>
      </c>
      <c r="AP97" s="16">
        <f t="shared" si="262"/>
        <v>0.85638198246399844</v>
      </c>
      <c r="AR97" s="185"/>
      <c r="AS97" s="184" t="s">
        <v>36</v>
      </c>
      <c r="AT97" s="15" t="s">
        <v>43</v>
      </c>
      <c r="AU97" s="16">
        <f>AU69+AU82-AU37-AU53</f>
        <v>0.46850000000000003</v>
      </c>
      <c r="AV97" s="16">
        <f t="shared" ref="AV97:BD97" si="263">AV69+AV82-AV37-AV53</f>
        <v>0.47689999999999999</v>
      </c>
      <c r="AW97" s="16">
        <f t="shared" si="263"/>
        <v>0.48866000000000021</v>
      </c>
      <c r="AX97" s="16">
        <f t="shared" si="263"/>
        <v>0.5051239999999998</v>
      </c>
      <c r="AY97" s="16">
        <f t="shared" si="263"/>
        <v>0.52817360000000002</v>
      </c>
      <c r="AZ97" s="16">
        <f t="shared" si="263"/>
        <v>0.56044303999999989</v>
      </c>
      <c r="BA97" s="16">
        <f t="shared" si="263"/>
        <v>0.60562025600000025</v>
      </c>
      <c r="BB97" s="16">
        <f t="shared" si="263"/>
        <v>0.66886835840000092</v>
      </c>
      <c r="BC97" s="16">
        <f t="shared" si="263"/>
        <v>0.75741570175999906</v>
      </c>
      <c r="BD97" s="16">
        <f t="shared" si="263"/>
        <v>0.88138198246399846</v>
      </c>
      <c r="BF97" s="185"/>
      <c r="BG97" s="184" t="s">
        <v>36</v>
      </c>
      <c r="BH97" s="15" t="s">
        <v>43</v>
      </c>
      <c r="BI97" s="16">
        <f>BI69+BI82-BI37-BI53</f>
        <v>0.49349999999999994</v>
      </c>
      <c r="BJ97" s="16">
        <f t="shared" ref="BJ97:BR97" si="264">BJ69+BJ82-BJ37-BJ53</f>
        <v>0.5018999999999999</v>
      </c>
      <c r="BK97" s="16">
        <f t="shared" si="264"/>
        <v>0.51366000000000012</v>
      </c>
      <c r="BL97" s="16">
        <f t="shared" si="264"/>
        <v>0.53012399999999971</v>
      </c>
      <c r="BM97" s="16">
        <f t="shared" si="264"/>
        <v>0.55317359999999993</v>
      </c>
      <c r="BN97" s="16">
        <f t="shared" si="264"/>
        <v>0.58544303999999991</v>
      </c>
      <c r="BO97" s="16">
        <f t="shared" si="264"/>
        <v>0.63062025600000016</v>
      </c>
      <c r="BP97" s="16">
        <f t="shared" si="264"/>
        <v>0.69386835840000094</v>
      </c>
      <c r="BQ97" s="16">
        <f t="shared" si="264"/>
        <v>0.78241570175999897</v>
      </c>
      <c r="BR97" s="16">
        <f t="shared" si="264"/>
        <v>0.90638198246399837</v>
      </c>
    </row>
    <row r="98" spans="1:71" ht="14.25" x14ac:dyDescent="0.45">
      <c r="B98" s="185"/>
      <c r="C98" s="186"/>
      <c r="D98" s="15" t="s">
        <v>44</v>
      </c>
      <c r="E98" s="16"/>
      <c r="F98" s="16"/>
      <c r="G98" s="16"/>
      <c r="H98" s="16"/>
      <c r="I98" s="17">
        <f>AVERAGE(E97:I97)</f>
        <v>0.41847151999999993</v>
      </c>
      <c r="J98" s="17"/>
      <c r="K98" s="17"/>
      <c r="L98" s="17"/>
      <c r="M98" s="17"/>
      <c r="N98" s="17">
        <f>AVERAGE(E97:N97)</f>
        <v>0.51910869386239977</v>
      </c>
      <c r="P98" s="185"/>
      <c r="Q98" s="186"/>
      <c r="R98" s="15" t="s">
        <v>44</v>
      </c>
      <c r="S98" s="16"/>
      <c r="T98" s="16"/>
      <c r="U98" s="16"/>
      <c r="V98" s="16"/>
      <c r="W98" s="17">
        <f>AVERAGE(S97:W97)</f>
        <v>0.44347151999999995</v>
      </c>
      <c r="X98" s="17"/>
      <c r="Y98" s="17"/>
      <c r="Z98" s="17"/>
      <c r="AA98" s="17"/>
      <c r="AB98" s="17">
        <f>AVERAGE(S97:AB97)</f>
        <v>0.54410869386239979</v>
      </c>
      <c r="AD98" s="185"/>
      <c r="AE98" s="186"/>
      <c r="AF98" s="15" t="s">
        <v>44</v>
      </c>
      <c r="AG98" s="16"/>
      <c r="AH98" s="16"/>
      <c r="AI98" s="16"/>
      <c r="AJ98" s="16"/>
      <c r="AK98" s="17">
        <f>AVERAGE(AG97:AK97)</f>
        <v>0.46847151999999992</v>
      </c>
      <c r="AL98" s="17"/>
      <c r="AM98" s="17"/>
      <c r="AN98" s="17"/>
      <c r="AO98" s="17"/>
      <c r="AP98" s="17">
        <f>AVERAGE(AG97:AP97)</f>
        <v>0.56910869386239982</v>
      </c>
      <c r="AR98" s="185"/>
      <c r="AS98" s="186"/>
      <c r="AT98" s="15" t="s">
        <v>44</v>
      </c>
      <c r="AU98" s="16"/>
      <c r="AV98" s="16"/>
      <c r="AW98" s="16"/>
      <c r="AX98" s="16"/>
      <c r="AY98" s="17">
        <f>AVERAGE(AU97:AY97)</f>
        <v>0.49347152000000005</v>
      </c>
      <c r="AZ98" s="17"/>
      <c r="BA98" s="17"/>
      <c r="BB98" s="17"/>
      <c r="BC98" s="17"/>
      <c r="BD98" s="17">
        <f>AVERAGE(AU97:BD97)</f>
        <v>0.59410869386239995</v>
      </c>
      <c r="BF98" s="185"/>
      <c r="BG98" s="186"/>
      <c r="BH98" s="15" t="s">
        <v>44</v>
      </c>
      <c r="BI98" s="16"/>
      <c r="BJ98" s="16"/>
      <c r="BK98" s="16"/>
      <c r="BL98" s="16"/>
      <c r="BM98" s="17">
        <f>AVERAGE(BI97:BM97)</f>
        <v>0.51847151999999996</v>
      </c>
      <c r="BN98" s="17"/>
      <c r="BO98" s="17"/>
      <c r="BP98" s="17"/>
      <c r="BQ98" s="17"/>
      <c r="BR98" s="17">
        <f>AVERAGE(BI97:BR97)</f>
        <v>0.61910869386239986</v>
      </c>
    </row>
    <row r="99" spans="1:71" ht="14.25" x14ac:dyDescent="0.45">
      <c r="B99" s="185"/>
      <c r="C99" s="185"/>
      <c r="D99" s="19" t="s">
        <v>45</v>
      </c>
      <c r="E99" s="22">
        <f t="shared" ref="E99:N99" si="265">E95*E$14</f>
        <v>393499.99999999988</v>
      </c>
      <c r="F99" s="22">
        <f t="shared" si="265"/>
        <v>401900.00000000006</v>
      </c>
      <c r="G99" s="22">
        <f>G95*G$14</f>
        <v>413660.00000000017</v>
      </c>
      <c r="H99" s="22">
        <f>H95*H$14</f>
        <v>430123.99999999983</v>
      </c>
      <c r="I99" s="22">
        <f>I95*I$14</f>
        <v>453173.60000000009</v>
      </c>
      <c r="J99" s="22">
        <f t="shared" si="265"/>
        <v>485443.04000000004</v>
      </c>
      <c r="K99" s="22">
        <f t="shared" si="265"/>
        <v>530620.2560000004</v>
      </c>
      <c r="L99" s="22">
        <f t="shared" si="265"/>
        <v>593868.35840000096</v>
      </c>
      <c r="M99" s="22">
        <f t="shared" si="265"/>
        <v>682415.70175999904</v>
      </c>
      <c r="N99" s="22">
        <f t="shared" si="265"/>
        <v>806381.98246399849</v>
      </c>
      <c r="P99" s="185"/>
      <c r="Q99" s="185"/>
      <c r="R99" s="19" t="s">
        <v>45</v>
      </c>
      <c r="S99" s="22">
        <f t="shared" ref="S99:AB99" si="266">S95*S$14</f>
        <v>418499.99999999994</v>
      </c>
      <c r="T99" s="22">
        <f t="shared" si="266"/>
        <v>426900.00000000006</v>
      </c>
      <c r="U99" s="22">
        <f>U95*U$14</f>
        <v>438660.00000000012</v>
      </c>
      <c r="V99" s="22">
        <f>V95*V$14</f>
        <v>455123.99999999983</v>
      </c>
      <c r="W99" s="22">
        <f>W95*W$14</f>
        <v>478173.6</v>
      </c>
      <c r="X99" s="22">
        <f t="shared" si="266"/>
        <v>510443.04</v>
      </c>
      <c r="Y99" s="22">
        <f t="shared" si="266"/>
        <v>555620.2560000004</v>
      </c>
      <c r="Z99" s="22">
        <f t="shared" si="266"/>
        <v>618868.35840000107</v>
      </c>
      <c r="AA99" s="22">
        <f t="shared" si="266"/>
        <v>707415.70175999915</v>
      </c>
      <c r="AB99" s="22">
        <f t="shared" si="266"/>
        <v>831381.98246399849</v>
      </c>
      <c r="AD99" s="185"/>
      <c r="AE99" s="185"/>
      <c r="AF99" s="19" t="s">
        <v>45</v>
      </c>
      <c r="AG99" s="22">
        <f t="shared" ref="AG99:AP99" si="267">AG95*AG$14</f>
        <v>443499.99999999994</v>
      </c>
      <c r="AH99" s="22">
        <f t="shared" si="267"/>
        <v>451900</v>
      </c>
      <c r="AI99" s="22">
        <f>AI95*AI$14</f>
        <v>463660.00000000017</v>
      </c>
      <c r="AJ99" s="22">
        <f>AJ95*AJ$14</f>
        <v>480123.99999999983</v>
      </c>
      <c r="AK99" s="22">
        <f>AK95*AK$14</f>
        <v>503173.60000000003</v>
      </c>
      <c r="AL99" s="22">
        <f t="shared" si="267"/>
        <v>535443.04</v>
      </c>
      <c r="AM99" s="22">
        <f t="shared" si="267"/>
        <v>580620.25600000028</v>
      </c>
      <c r="AN99" s="22">
        <f t="shared" si="267"/>
        <v>643868.35840000107</v>
      </c>
      <c r="AO99" s="22">
        <f t="shared" si="267"/>
        <v>732415.70175999892</v>
      </c>
      <c r="AP99" s="22">
        <f t="shared" si="267"/>
        <v>856381.98246399849</v>
      </c>
      <c r="AR99" s="185"/>
      <c r="AS99" s="185"/>
      <c r="AT99" s="19" t="s">
        <v>45</v>
      </c>
      <c r="AU99" s="22">
        <f t="shared" ref="AU99:BD99" si="268">AU95*AU$14</f>
        <v>468500</v>
      </c>
      <c r="AV99" s="22">
        <f t="shared" si="268"/>
        <v>476900</v>
      </c>
      <c r="AW99" s="22">
        <f>AW95*AW$14</f>
        <v>488660.00000000017</v>
      </c>
      <c r="AX99" s="22">
        <f>AX95*AX$14</f>
        <v>505123.99999999983</v>
      </c>
      <c r="AY99" s="22">
        <f>AY95*AY$14</f>
        <v>528173.6</v>
      </c>
      <c r="AZ99" s="22">
        <f t="shared" si="268"/>
        <v>560443.03999999992</v>
      </c>
      <c r="BA99" s="22">
        <f t="shared" si="268"/>
        <v>605620.2560000004</v>
      </c>
      <c r="BB99" s="22">
        <f t="shared" si="268"/>
        <v>668868.35840000096</v>
      </c>
      <c r="BC99" s="22">
        <f t="shared" si="268"/>
        <v>757415.70175999915</v>
      </c>
      <c r="BD99" s="22">
        <f t="shared" si="268"/>
        <v>881381.98246399849</v>
      </c>
      <c r="BF99" s="185"/>
      <c r="BG99" s="185"/>
      <c r="BH99" s="19" t="s">
        <v>45</v>
      </c>
      <c r="BI99" s="22">
        <f t="shared" ref="BI99:BR99" si="269">BI95*BI$14</f>
        <v>493500</v>
      </c>
      <c r="BJ99" s="22">
        <f t="shared" si="269"/>
        <v>501899.99999999994</v>
      </c>
      <c r="BK99" s="22">
        <f>BK95*BK$14</f>
        <v>513660.00000000012</v>
      </c>
      <c r="BL99" s="22">
        <f>BL95*BL$14</f>
        <v>530123.99999999977</v>
      </c>
      <c r="BM99" s="22">
        <f>BM95*BM$14</f>
        <v>553173.6</v>
      </c>
      <c r="BN99" s="22">
        <f t="shared" si="269"/>
        <v>585443.04000000015</v>
      </c>
      <c r="BO99" s="22">
        <f t="shared" si="269"/>
        <v>630620.2560000004</v>
      </c>
      <c r="BP99" s="22">
        <f t="shared" si="269"/>
        <v>693868.35840000096</v>
      </c>
      <c r="BQ99" s="22">
        <f t="shared" si="269"/>
        <v>782415.70175999892</v>
      </c>
      <c r="BR99" s="22">
        <f t="shared" si="269"/>
        <v>906381.98246399849</v>
      </c>
    </row>
    <row r="100" spans="1:71" ht="14.25" x14ac:dyDescent="0.45">
      <c r="B100" s="185"/>
      <c r="C100" s="185"/>
      <c r="D100" s="19" t="s">
        <v>47</v>
      </c>
      <c r="E100" s="21"/>
      <c r="F100" s="21"/>
      <c r="G100" s="21"/>
      <c r="H100" s="21"/>
      <c r="I100" s="22">
        <f>AVERAGE(E99:I99)</f>
        <v>418471.52</v>
      </c>
      <c r="J100" s="22"/>
      <c r="K100" s="22"/>
      <c r="L100" s="22"/>
      <c r="M100" s="22"/>
      <c r="N100" s="22">
        <f>AVERAGE(E99:N99)</f>
        <v>519108.6938623999</v>
      </c>
      <c r="P100" s="185"/>
      <c r="Q100" s="185"/>
      <c r="R100" s="19" t="s">
        <v>47</v>
      </c>
      <c r="S100" s="21"/>
      <c r="T100" s="21"/>
      <c r="U100" s="21"/>
      <c r="V100" s="21"/>
      <c r="W100" s="22">
        <f>AVERAGE(S99:W99)</f>
        <v>443471.5199999999</v>
      </c>
      <c r="X100" s="22"/>
      <c r="Y100" s="22"/>
      <c r="Z100" s="22"/>
      <c r="AA100" s="22"/>
      <c r="AB100" s="22">
        <f>AVERAGE(S99:AB99)</f>
        <v>544108.6938623999</v>
      </c>
      <c r="AD100" s="185"/>
      <c r="AE100" s="185"/>
      <c r="AF100" s="19" t="s">
        <v>47</v>
      </c>
      <c r="AG100" s="21"/>
      <c r="AH100" s="21"/>
      <c r="AI100" s="21"/>
      <c r="AJ100" s="21"/>
      <c r="AK100" s="22">
        <f>AVERAGE(AG99:AK99)</f>
        <v>468471.52</v>
      </c>
      <c r="AL100" s="22"/>
      <c r="AM100" s="22"/>
      <c r="AN100" s="22"/>
      <c r="AO100" s="22"/>
      <c r="AP100" s="22">
        <f>AVERAGE(AG99:AP99)</f>
        <v>569108.6938623999</v>
      </c>
      <c r="AR100" s="185"/>
      <c r="AS100" s="185"/>
      <c r="AT100" s="19" t="s">
        <v>47</v>
      </c>
      <c r="AU100" s="21"/>
      <c r="AV100" s="21"/>
      <c r="AW100" s="21"/>
      <c r="AX100" s="21"/>
      <c r="AY100" s="22">
        <f>AVERAGE(AU99:AY99)</f>
        <v>493471.52</v>
      </c>
      <c r="AZ100" s="22"/>
      <c r="BA100" s="22"/>
      <c r="BB100" s="22"/>
      <c r="BC100" s="22"/>
      <c r="BD100" s="22">
        <f>AVERAGE(AU99:BD99)</f>
        <v>594108.69386240002</v>
      </c>
      <c r="BF100" s="185"/>
      <c r="BG100" s="185"/>
      <c r="BH100" s="19" t="s">
        <v>47</v>
      </c>
      <c r="BI100" s="21"/>
      <c r="BJ100" s="21"/>
      <c r="BK100" s="21"/>
      <c r="BL100" s="21"/>
      <c r="BM100" s="22">
        <f>AVERAGE(BI99:BM99)</f>
        <v>518471.5199999999</v>
      </c>
      <c r="BN100" s="22"/>
      <c r="BO100" s="22"/>
      <c r="BP100" s="22"/>
      <c r="BQ100" s="22"/>
      <c r="BR100" s="22">
        <f>AVERAGE(BI99:BR99)</f>
        <v>619108.69386239978</v>
      </c>
    </row>
    <row r="101" spans="1:71" ht="14.25" x14ac:dyDescent="0.45">
      <c r="B101" s="185"/>
      <c r="C101" s="185"/>
      <c r="D101" s="19" t="s">
        <v>46</v>
      </c>
      <c r="E101" s="21">
        <f>E99</f>
        <v>393499.99999999988</v>
      </c>
      <c r="F101" s="21">
        <f t="shared" ref="F101:N101" si="270">E101+F99</f>
        <v>795400</v>
      </c>
      <c r="G101" s="21">
        <f>F101+G99</f>
        <v>1209060.0000000002</v>
      </c>
      <c r="H101" s="21">
        <f t="shared" si="270"/>
        <v>1639184</v>
      </c>
      <c r="I101" s="21">
        <f t="shared" si="270"/>
        <v>2092357.6</v>
      </c>
      <c r="J101" s="21">
        <f>I101+J99</f>
        <v>2577800.64</v>
      </c>
      <c r="K101" s="21">
        <f t="shared" si="270"/>
        <v>3108420.8960000006</v>
      </c>
      <c r="L101" s="21">
        <f t="shared" si="270"/>
        <v>3702289.2544000018</v>
      </c>
      <c r="M101" s="21">
        <f t="shared" si="270"/>
        <v>4384704.9561600005</v>
      </c>
      <c r="N101" s="21">
        <f t="shared" si="270"/>
        <v>5191086.9386239992</v>
      </c>
      <c r="P101" s="185"/>
      <c r="Q101" s="185"/>
      <c r="R101" s="19" t="s">
        <v>46</v>
      </c>
      <c r="S101" s="21">
        <f>S99</f>
        <v>418499.99999999994</v>
      </c>
      <c r="T101" s="21">
        <f t="shared" ref="T101:AB101" si="271">S101+T99</f>
        <v>845400</v>
      </c>
      <c r="U101" s="21">
        <f>T101+U99</f>
        <v>1284060</v>
      </c>
      <c r="V101" s="21">
        <f t="shared" si="271"/>
        <v>1739183.9999999998</v>
      </c>
      <c r="W101" s="21">
        <f t="shared" si="271"/>
        <v>2217357.5999999996</v>
      </c>
      <c r="X101" s="21">
        <f>W101+X99</f>
        <v>2727800.6399999997</v>
      </c>
      <c r="Y101" s="21">
        <f t="shared" si="271"/>
        <v>3283420.8960000002</v>
      </c>
      <c r="Z101" s="21">
        <f t="shared" si="271"/>
        <v>3902289.2544000014</v>
      </c>
      <c r="AA101" s="21">
        <f t="shared" si="271"/>
        <v>4609704.9561600005</v>
      </c>
      <c r="AB101" s="21">
        <f t="shared" si="271"/>
        <v>5441086.9386239992</v>
      </c>
      <c r="AD101" s="185"/>
      <c r="AE101" s="185"/>
      <c r="AF101" s="19" t="s">
        <v>46</v>
      </c>
      <c r="AG101" s="21">
        <f>AG99</f>
        <v>443499.99999999994</v>
      </c>
      <c r="AH101" s="21">
        <f t="shared" ref="AH101:AP101" si="272">AG101+AH99</f>
        <v>895400</v>
      </c>
      <c r="AI101" s="21">
        <f>AH101+AI99</f>
        <v>1359060.0000000002</v>
      </c>
      <c r="AJ101" s="21">
        <f t="shared" si="272"/>
        <v>1839184</v>
      </c>
      <c r="AK101" s="21">
        <f t="shared" si="272"/>
        <v>2342357.6</v>
      </c>
      <c r="AL101" s="21">
        <f>AK101+AL99</f>
        <v>2877800.64</v>
      </c>
      <c r="AM101" s="21">
        <f t="shared" si="272"/>
        <v>3458420.8960000006</v>
      </c>
      <c r="AN101" s="21">
        <f t="shared" si="272"/>
        <v>4102289.2544000018</v>
      </c>
      <c r="AO101" s="21">
        <f t="shared" si="272"/>
        <v>4834704.9561600005</v>
      </c>
      <c r="AP101" s="21">
        <f t="shared" si="272"/>
        <v>5691086.9386239992</v>
      </c>
      <c r="AR101" s="185"/>
      <c r="AS101" s="185"/>
      <c r="AT101" s="19" t="s">
        <v>46</v>
      </c>
      <c r="AU101" s="21">
        <f>AU99</f>
        <v>468500</v>
      </c>
      <c r="AV101" s="21">
        <f t="shared" ref="AV101:BD101" si="273">AU101+AV99</f>
        <v>945400</v>
      </c>
      <c r="AW101" s="21">
        <f>AV101+AW99</f>
        <v>1434060.0000000002</v>
      </c>
      <c r="AX101" s="21">
        <f t="shared" si="273"/>
        <v>1939184</v>
      </c>
      <c r="AY101" s="21">
        <f t="shared" si="273"/>
        <v>2467357.6</v>
      </c>
      <c r="AZ101" s="21">
        <f>AY101+AZ99</f>
        <v>3027800.64</v>
      </c>
      <c r="BA101" s="21">
        <f t="shared" si="273"/>
        <v>3633420.8960000006</v>
      </c>
      <c r="BB101" s="21">
        <f t="shared" si="273"/>
        <v>4302289.2544000018</v>
      </c>
      <c r="BC101" s="21">
        <f t="shared" si="273"/>
        <v>5059704.9561600015</v>
      </c>
      <c r="BD101" s="21">
        <f t="shared" si="273"/>
        <v>5941086.9386240002</v>
      </c>
      <c r="BF101" s="185"/>
      <c r="BG101" s="185"/>
      <c r="BH101" s="19" t="s">
        <v>46</v>
      </c>
      <c r="BI101" s="21">
        <f>BI99</f>
        <v>493500</v>
      </c>
      <c r="BJ101" s="21">
        <f t="shared" ref="BJ101:BR101" si="274">BI101+BJ99</f>
        <v>995400</v>
      </c>
      <c r="BK101" s="21">
        <f>BJ101+BK99</f>
        <v>1509060</v>
      </c>
      <c r="BL101" s="21">
        <f t="shared" si="274"/>
        <v>2039183.9999999998</v>
      </c>
      <c r="BM101" s="21">
        <f t="shared" si="274"/>
        <v>2592357.5999999996</v>
      </c>
      <c r="BN101" s="21">
        <f>BM101+BN99</f>
        <v>3177800.6399999997</v>
      </c>
      <c r="BO101" s="21">
        <f t="shared" si="274"/>
        <v>3808420.8960000002</v>
      </c>
      <c r="BP101" s="21">
        <f t="shared" si="274"/>
        <v>4502289.2544000009</v>
      </c>
      <c r="BQ101" s="21">
        <f t="shared" si="274"/>
        <v>5284704.9561599996</v>
      </c>
      <c r="BR101" s="21">
        <f t="shared" si="274"/>
        <v>6191086.9386239983</v>
      </c>
    </row>
    <row r="102" spans="1:71" ht="14.25" x14ac:dyDescent="0.45">
      <c r="B102" s="185"/>
      <c r="C102" s="184" t="s">
        <v>35</v>
      </c>
      <c r="D102" s="15" t="s">
        <v>43</v>
      </c>
      <c r="E102" s="16">
        <f>E72+E87-E40-E56</f>
        <v>0.39349999999999996</v>
      </c>
      <c r="F102" s="16">
        <f t="shared" ref="F102:N102" si="275">F72+F87-F40-F56</f>
        <v>0.55929999999999991</v>
      </c>
      <c r="G102" s="16">
        <f t="shared" si="275"/>
        <v>0.79478000000000026</v>
      </c>
      <c r="H102" s="16">
        <f t="shared" si="275"/>
        <v>1.1291559999999985</v>
      </c>
      <c r="I102" s="16">
        <f t="shared" si="275"/>
        <v>1.6038680000000016</v>
      </c>
      <c r="J102" s="16">
        <f t="shared" si="275"/>
        <v>2.2776846399999973</v>
      </c>
      <c r="K102" s="16">
        <f t="shared" si="275"/>
        <v>3.2339357120000036</v>
      </c>
      <c r="L102" s="16">
        <f t="shared" si="275"/>
        <v>4.5907580992000137</v>
      </c>
      <c r="M102" s="16">
        <f t="shared" si="275"/>
        <v>6.5156086822399661</v>
      </c>
      <c r="N102" s="16">
        <f t="shared" si="275"/>
        <v>9.245818435839972</v>
      </c>
      <c r="P102" s="185"/>
      <c r="Q102" s="184" t="s">
        <v>35</v>
      </c>
      <c r="R102" s="15" t="s">
        <v>43</v>
      </c>
      <c r="S102" s="16">
        <f>S72+S87-S40-S56</f>
        <v>0.41849999999999998</v>
      </c>
      <c r="T102" s="16">
        <f t="shared" ref="T102:AB102" si="276">T72+T87-T40-T56</f>
        <v>0.59429999999999983</v>
      </c>
      <c r="U102" s="16">
        <f t="shared" si="276"/>
        <v>0.8437800000000002</v>
      </c>
      <c r="V102" s="16">
        <f t="shared" si="276"/>
        <v>1.1977559999999987</v>
      </c>
      <c r="W102" s="16">
        <f t="shared" si="276"/>
        <v>1.6999080000000011</v>
      </c>
      <c r="X102" s="16">
        <f t="shared" si="276"/>
        <v>2.4121406399999974</v>
      </c>
      <c r="Y102" s="16">
        <f t="shared" si="276"/>
        <v>3.4221741120000022</v>
      </c>
      <c r="Z102" s="16">
        <f t="shared" si="276"/>
        <v>4.8542918592000142</v>
      </c>
      <c r="AA102" s="16">
        <f t="shared" si="276"/>
        <v>6.8845559462399688</v>
      </c>
      <c r="AB102" s="16">
        <f t="shared" si="276"/>
        <v>9.7623446054399778</v>
      </c>
      <c r="AD102" s="185"/>
      <c r="AE102" s="184" t="s">
        <v>35</v>
      </c>
      <c r="AF102" s="15" t="s">
        <v>43</v>
      </c>
      <c r="AG102" s="16">
        <f>AG72+AG87-AG40-AG56</f>
        <v>0.44350000000000001</v>
      </c>
      <c r="AH102" s="16">
        <f t="shared" ref="AH102:AP102" si="277">AH72+AH87-AH40-AH56</f>
        <v>0.62929999999999997</v>
      </c>
      <c r="AI102" s="16">
        <f t="shared" si="277"/>
        <v>0.89278000000000013</v>
      </c>
      <c r="AJ102" s="16">
        <f t="shared" si="277"/>
        <v>1.2663559999999989</v>
      </c>
      <c r="AK102" s="16">
        <f t="shared" si="277"/>
        <v>1.7959480000000014</v>
      </c>
      <c r="AL102" s="16">
        <f t="shared" si="277"/>
        <v>2.5465966399999975</v>
      </c>
      <c r="AM102" s="16">
        <f t="shared" si="277"/>
        <v>3.6104125120000026</v>
      </c>
      <c r="AN102" s="16">
        <f t="shared" si="277"/>
        <v>5.117825619200012</v>
      </c>
      <c r="AO102" s="16">
        <f t="shared" si="277"/>
        <v>7.2535032102399715</v>
      </c>
      <c r="AP102" s="16">
        <f t="shared" si="277"/>
        <v>10.278870775039977</v>
      </c>
      <c r="AR102" s="185"/>
      <c r="AS102" s="184" t="s">
        <v>35</v>
      </c>
      <c r="AT102" s="15" t="s">
        <v>43</v>
      </c>
      <c r="AU102" s="16">
        <f>AU72+AU87-AU40-AU56</f>
        <v>0.46850000000000003</v>
      </c>
      <c r="AV102" s="16">
        <f t="shared" ref="AV102:BD102" si="278">AV72+AV87-AV40-AV56</f>
        <v>0.66429999999999989</v>
      </c>
      <c r="AW102" s="16">
        <f t="shared" si="278"/>
        <v>0.94178000000000006</v>
      </c>
      <c r="AX102" s="16">
        <f t="shared" si="278"/>
        <v>1.3349559999999989</v>
      </c>
      <c r="AY102" s="16">
        <f t="shared" si="278"/>
        <v>1.8919880000000013</v>
      </c>
      <c r="AZ102" s="16">
        <f t="shared" si="278"/>
        <v>2.6810526399999972</v>
      </c>
      <c r="BA102" s="16">
        <f t="shared" si="278"/>
        <v>3.7986509120000029</v>
      </c>
      <c r="BB102" s="16">
        <f t="shared" si="278"/>
        <v>5.3813593792000116</v>
      </c>
      <c r="BC102" s="16">
        <f t="shared" si="278"/>
        <v>7.6224504742399759</v>
      </c>
      <c r="BD102" s="16">
        <f t="shared" si="278"/>
        <v>10.795396944639979</v>
      </c>
      <c r="BF102" s="185"/>
      <c r="BG102" s="184" t="s">
        <v>35</v>
      </c>
      <c r="BH102" s="15" t="s">
        <v>43</v>
      </c>
      <c r="BI102" s="16">
        <f>BI72+BI87-BI40-BI56</f>
        <v>0.49349999999999994</v>
      </c>
      <c r="BJ102" s="16">
        <f t="shared" ref="BJ102:BR102" si="279">BJ72+BJ87-BJ40-BJ56</f>
        <v>0.69929999999999981</v>
      </c>
      <c r="BK102" s="16">
        <f t="shared" si="279"/>
        <v>0.99077999999999999</v>
      </c>
      <c r="BL102" s="16">
        <f t="shared" si="279"/>
        <v>1.4035559999999989</v>
      </c>
      <c r="BM102" s="16">
        <f t="shared" si="279"/>
        <v>1.9880280000000012</v>
      </c>
      <c r="BN102" s="16">
        <f t="shared" si="279"/>
        <v>2.8155086399999969</v>
      </c>
      <c r="BO102" s="16">
        <f t="shared" si="279"/>
        <v>3.9868893120000024</v>
      </c>
      <c r="BP102" s="16">
        <f t="shared" si="279"/>
        <v>5.6448931392000103</v>
      </c>
      <c r="BQ102" s="16">
        <f t="shared" si="279"/>
        <v>7.9913977382399786</v>
      </c>
      <c r="BR102" s="16">
        <f t="shared" si="279"/>
        <v>11.311923114239983</v>
      </c>
    </row>
    <row r="103" spans="1:71" ht="14.25" x14ac:dyDescent="0.45">
      <c r="B103" s="185"/>
      <c r="C103" s="186"/>
      <c r="D103" s="15" t="s">
        <v>44</v>
      </c>
      <c r="E103" s="17"/>
      <c r="F103" s="17"/>
      <c r="G103" s="17"/>
      <c r="H103" s="17"/>
      <c r="I103" s="17">
        <f>AVERAGE(E102:I102)</f>
        <v>0.89612079999999994</v>
      </c>
      <c r="J103" s="17"/>
      <c r="K103" s="17"/>
      <c r="L103" s="17"/>
      <c r="M103" s="17"/>
      <c r="N103" s="17">
        <f>AVERAGE(E102:N102)</f>
        <v>3.0344409569279955</v>
      </c>
      <c r="P103" s="185"/>
      <c r="Q103" s="186"/>
      <c r="R103" s="15" t="s">
        <v>44</v>
      </c>
      <c r="S103" s="17"/>
      <c r="T103" s="17"/>
      <c r="U103" s="17"/>
      <c r="V103" s="17"/>
      <c r="W103" s="17">
        <f>AVERAGE(S102:W102)</f>
        <v>0.95084879999999994</v>
      </c>
      <c r="X103" s="17"/>
      <c r="Y103" s="17"/>
      <c r="Z103" s="17"/>
      <c r="AA103" s="17"/>
      <c r="AB103" s="17">
        <f>AVERAGE(S102:AB102)</f>
        <v>3.2089751162879963</v>
      </c>
      <c r="AD103" s="185"/>
      <c r="AE103" s="186"/>
      <c r="AF103" s="15" t="s">
        <v>44</v>
      </c>
      <c r="AG103" s="17"/>
      <c r="AH103" s="17"/>
      <c r="AI103" s="17"/>
      <c r="AJ103" s="17"/>
      <c r="AK103" s="17">
        <f>AVERAGE(AG102:AK102)</f>
        <v>1.0055768</v>
      </c>
      <c r="AL103" s="17"/>
      <c r="AM103" s="17"/>
      <c r="AN103" s="17"/>
      <c r="AO103" s="17"/>
      <c r="AP103" s="17">
        <f>AVERAGE(AG102:AP102)</f>
        <v>3.3835092756479961</v>
      </c>
      <c r="AR103" s="185"/>
      <c r="AS103" s="186"/>
      <c r="AT103" s="15" t="s">
        <v>44</v>
      </c>
      <c r="AU103" s="17"/>
      <c r="AV103" s="17"/>
      <c r="AW103" s="17"/>
      <c r="AX103" s="17"/>
      <c r="AY103" s="17">
        <f>AVERAGE(AU102:AY102)</f>
        <v>1.0603048000000002</v>
      </c>
      <c r="AZ103" s="17"/>
      <c r="BA103" s="17"/>
      <c r="BB103" s="17"/>
      <c r="BC103" s="17"/>
      <c r="BD103" s="17">
        <f>AVERAGE(AU102:BD102)</f>
        <v>3.5580434350079968</v>
      </c>
      <c r="BF103" s="185"/>
      <c r="BG103" s="186"/>
      <c r="BH103" s="15" t="s">
        <v>44</v>
      </c>
      <c r="BI103" s="17"/>
      <c r="BJ103" s="17"/>
      <c r="BK103" s="17"/>
      <c r="BL103" s="17"/>
      <c r="BM103" s="17">
        <f>AVERAGE(BI102:BM102)</f>
        <v>1.1150327999999998</v>
      </c>
      <c r="BN103" s="17"/>
      <c r="BO103" s="17"/>
      <c r="BP103" s="17"/>
      <c r="BQ103" s="17"/>
      <c r="BR103" s="17">
        <f>AVERAGE(BI102:BR102)</f>
        <v>3.7325775943679971</v>
      </c>
    </row>
    <row r="104" spans="1:71" ht="14.25" x14ac:dyDescent="0.45">
      <c r="B104" s="185"/>
      <c r="C104" s="185"/>
      <c r="D104" s="19" t="s">
        <v>45</v>
      </c>
      <c r="E104" s="22">
        <f>E106</f>
        <v>393499.99999999988</v>
      </c>
      <c r="F104" s="22">
        <f>F106-E106</f>
        <v>559300</v>
      </c>
      <c r="G104" s="22">
        <f>G106-F106</f>
        <v>794780.00000000012</v>
      </c>
      <c r="H104" s="22">
        <f t="shared" ref="H104:N104" si="280">H106-G106</f>
        <v>1129155.9999999995</v>
      </c>
      <c r="I104" s="22">
        <f t="shared" si="280"/>
        <v>1603868.0000000014</v>
      </c>
      <c r="J104" s="22">
        <f>J106-I106</f>
        <v>2277684.6399999997</v>
      </c>
      <c r="K104" s="22">
        <f t="shared" si="280"/>
        <v>3233935.7120000031</v>
      </c>
      <c r="L104" s="22">
        <f t="shared" si="280"/>
        <v>4590758.0992000122</v>
      </c>
      <c r="M104" s="22">
        <f t="shared" si="280"/>
        <v>6515608.6822399683</v>
      </c>
      <c r="N104" s="22">
        <f t="shared" si="280"/>
        <v>9245818.4358399659</v>
      </c>
      <c r="P104" s="185"/>
      <c r="Q104" s="185"/>
      <c r="R104" s="19" t="s">
        <v>45</v>
      </c>
      <c r="S104" s="22">
        <f>S106</f>
        <v>418500</v>
      </c>
      <c r="T104" s="22">
        <f>T106-S106</f>
        <v>594299.99999999977</v>
      </c>
      <c r="U104" s="22">
        <f>U106-T106</f>
        <v>843780</v>
      </c>
      <c r="V104" s="22">
        <f t="shared" ref="V104:AB104" si="281">V106-U106</f>
        <v>1197755.9999999993</v>
      </c>
      <c r="W104" s="22">
        <f t="shared" si="281"/>
        <v>1699908.0000000009</v>
      </c>
      <c r="X104" s="22">
        <f>X106-W106</f>
        <v>2412140.6399999987</v>
      </c>
      <c r="Y104" s="22">
        <f t="shared" si="281"/>
        <v>3422174.1120000053</v>
      </c>
      <c r="Z104" s="22">
        <f t="shared" si="281"/>
        <v>4854291.8592000138</v>
      </c>
      <c r="AA104" s="22">
        <f t="shared" si="281"/>
        <v>6884555.9462399725</v>
      </c>
      <c r="AB104" s="22">
        <f t="shared" si="281"/>
        <v>9762344.6054399647</v>
      </c>
      <c r="AD104" s="185"/>
      <c r="AE104" s="185"/>
      <c r="AF104" s="19" t="s">
        <v>45</v>
      </c>
      <c r="AG104" s="22">
        <f>AG106</f>
        <v>443499.99999999994</v>
      </c>
      <c r="AH104" s="22">
        <f>AH106-AG106</f>
        <v>629299.99999999977</v>
      </c>
      <c r="AI104" s="22">
        <f>AI106-AH106</f>
        <v>892780.00000000023</v>
      </c>
      <c r="AJ104" s="22">
        <f t="shared" ref="AJ104:AP104" si="282">AJ106-AI106</f>
        <v>1266355.9999999995</v>
      </c>
      <c r="AK104" s="22">
        <f t="shared" si="282"/>
        <v>1795948.0000000005</v>
      </c>
      <c r="AL104" s="22">
        <f>AL106-AK106</f>
        <v>2546596.6400000006</v>
      </c>
      <c r="AM104" s="22">
        <f t="shared" si="282"/>
        <v>3610412.5120000038</v>
      </c>
      <c r="AN104" s="22">
        <f t="shared" si="282"/>
        <v>5117825.6192000117</v>
      </c>
      <c r="AO104" s="22">
        <f t="shared" si="282"/>
        <v>7253503.2102399729</v>
      </c>
      <c r="AP104" s="22">
        <f t="shared" si="282"/>
        <v>10278870.775039967</v>
      </c>
      <c r="AR104" s="185"/>
      <c r="AS104" s="185"/>
      <c r="AT104" s="19" t="s">
        <v>45</v>
      </c>
      <c r="AU104" s="22">
        <f>AU106</f>
        <v>468500</v>
      </c>
      <c r="AV104" s="22">
        <f>AV106-AU106</f>
        <v>664299.99999999977</v>
      </c>
      <c r="AW104" s="22">
        <f>AW106-AV106</f>
        <v>941780.00000000047</v>
      </c>
      <c r="AX104" s="22">
        <f t="shared" ref="AX104:BD104" si="283">AX106-AW106</f>
        <v>1334955.9999999993</v>
      </c>
      <c r="AY104" s="22">
        <f t="shared" si="283"/>
        <v>1891988.0000000014</v>
      </c>
      <c r="AZ104" s="22">
        <f>AZ106-AY106</f>
        <v>2681052.6399999987</v>
      </c>
      <c r="BA104" s="22">
        <f t="shared" si="283"/>
        <v>3798650.9120000014</v>
      </c>
      <c r="BB104" s="22">
        <f t="shared" si="283"/>
        <v>5381359.3792000115</v>
      </c>
      <c r="BC104" s="22">
        <f t="shared" si="283"/>
        <v>7622450.4742399752</v>
      </c>
      <c r="BD104" s="22">
        <f t="shared" si="283"/>
        <v>10795396.944639973</v>
      </c>
      <c r="BF104" s="185"/>
      <c r="BG104" s="185"/>
      <c r="BH104" s="19" t="s">
        <v>45</v>
      </c>
      <c r="BI104" s="22">
        <f>BI106</f>
        <v>493500</v>
      </c>
      <c r="BJ104" s="22">
        <f>BJ106-BI106</f>
        <v>699299.99999999977</v>
      </c>
      <c r="BK104" s="22">
        <f>BK106-BJ106</f>
        <v>990780.00000000023</v>
      </c>
      <c r="BL104" s="22">
        <f t="shared" ref="BL104:BR104" si="284">BL106-BK106</f>
        <v>1403555.9999999991</v>
      </c>
      <c r="BM104" s="22">
        <f t="shared" si="284"/>
        <v>1988028.0000000019</v>
      </c>
      <c r="BN104" s="22">
        <f>BN106-BM106</f>
        <v>2815508.6399999978</v>
      </c>
      <c r="BO104" s="22">
        <f t="shared" si="284"/>
        <v>3986889.3120000008</v>
      </c>
      <c r="BP104" s="22">
        <f t="shared" si="284"/>
        <v>5644893.1392000131</v>
      </c>
      <c r="BQ104" s="22">
        <f t="shared" si="284"/>
        <v>7991397.7382399812</v>
      </c>
      <c r="BR104" s="22">
        <f t="shared" si="284"/>
        <v>11311923.11423998</v>
      </c>
    </row>
    <row r="105" spans="1:71" ht="14.25" x14ac:dyDescent="0.45">
      <c r="A105" s="8"/>
      <c r="B105" s="185"/>
      <c r="C105" s="185"/>
      <c r="D105" s="19" t="s">
        <v>47</v>
      </c>
      <c r="E105" s="22"/>
      <c r="F105" s="22"/>
      <c r="G105" s="22"/>
      <c r="H105" s="22"/>
      <c r="I105" s="22">
        <f>AVERAGE(E104:I104)</f>
        <v>896120.80000000016</v>
      </c>
      <c r="J105" s="22"/>
      <c r="K105" s="22"/>
      <c r="L105" s="22"/>
      <c r="M105" s="22"/>
      <c r="N105" s="22">
        <f>AVERAGE(E104:N104)</f>
        <v>3034440.9569279952</v>
      </c>
      <c r="O105" s="8"/>
      <c r="P105" s="185"/>
      <c r="Q105" s="185"/>
      <c r="R105" s="19" t="s">
        <v>47</v>
      </c>
      <c r="S105" s="22"/>
      <c r="T105" s="22"/>
      <c r="U105" s="22"/>
      <c r="V105" s="22"/>
      <c r="W105" s="22">
        <f>AVERAGE(S104:W104)</f>
        <v>950848.8</v>
      </c>
      <c r="X105" s="22"/>
      <c r="Y105" s="22"/>
      <c r="Z105" s="22"/>
      <c r="AA105" s="22"/>
      <c r="AB105" s="22">
        <f>AVERAGE(S104:AB104)</f>
        <v>3208975.1162879956</v>
      </c>
      <c r="AC105" s="8"/>
      <c r="AD105" s="185"/>
      <c r="AE105" s="185"/>
      <c r="AF105" s="19" t="s">
        <v>47</v>
      </c>
      <c r="AG105" s="22"/>
      <c r="AH105" s="22"/>
      <c r="AI105" s="22"/>
      <c r="AJ105" s="22"/>
      <c r="AK105" s="22">
        <f>AVERAGE(AG104:AK104)</f>
        <v>1005576.8</v>
      </c>
      <c r="AL105" s="22"/>
      <c r="AM105" s="22"/>
      <c r="AN105" s="22"/>
      <c r="AO105" s="22"/>
      <c r="AP105" s="22">
        <f>AVERAGE(AG104:AP104)</f>
        <v>3383509.2756479955</v>
      </c>
      <c r="AQ105" s="8"/>
      <c r="AR105" s="185"/>
      <c r="AS105" s="185"/>
      <c r="AT105" s="19" t="s">
        <v>47</v>
      </c>
      <c r="AU105" s="22"/>
      <c r="AV105" s="22"/>
      <c r="AW105" s="22"/>
      <c r="AX105" s="22"/>
      <c r="AY105" s="22">
        <f>AVERAGE(AU104:AY104)</f>
        <v>1060304.8000000003</v>
      </c>
      <c r="AZ105" s="22"/>
      <c r="BA105" s="22"/>
      <c r="BB105" s="22"/>
      <c r="BC105" s="22"/>
      <c r="BD105" s="22">
        <f>AVERAGE(AU104:BD104)</f>
        <v>3558043.4350079959</v>
      </c>
      <c r="BE105" s="8"/>
      <c r="BF105" s="185"/>
      <c r="BG105" s="185"/>
      <c r="BH105" s="19" t="s">
        <v>47</v>
      </c>
      <c r="BI105" s="22"/>
      <c r="BJ105" s="22"/>
      <c r="BK105" s="22"/>
      <c r="BL105" s="22"/>
      <c r="BM105" s="22">
        <f>AVERAGE(BI104:BM104)</f>
        <v>1115032.8000000003</v>
      </c>
      <c r="BN105" s="22"/>
      <c r="BO105" s="22"/>
      <c r="BP105" s="22"/>
      <c r="BQ105" s="22"/>
      <c r="BR105" s="22">
        <f>AVERAGE(BI104:BR104)</f>
        <v>3732577.5943679973</v>
      </c>
      <c r="BS105" s="8"/>
    </row>
    <row r="106" spans="1:71" ht="14.25" x14ac:dyDescent="0.45">
      <c r="B106" s="185"/>
      <c r="C106" s="185"/>
      <c r="D106" s="19" t="s">
        <v>46</v>
      </c>
      <c r="E106" s="21">
        <f t="shared" ref="E106:N106" si="285">E96*E$14</f>
        <v>393499.99999999988</v>
      </c>
      <c r="F106" s="21">
        <f t="shared" si="285"/>
        <v>952799.99999999988</v>
      </c>
      <c r="G106" s="21">
        <f>G96*G$14</f>
        <v>1747580</v>
      </c>
      <c r="H106" s="21">
        <f>H96*H$14</f>
        <v>2876735.9999999995</v>
      </c>
      <c r="I106" s="21">
        <f>I96*I$14</f>
        <v>4480604.0000000009</v>
      </c>
      <c r="J106" s="21">
        <f t="shared" si="285"/>
        <v>6758288.6400000006</v>
      </c>
      <c r="K106" s="21">
        <f t="shared" si="285"/>
        <v>9992224.3520000037</v>
      </c>
      <c r="L106" s="21">
        <f t="shared" si="285"/>
        <v>14582982.451200016</v>
      </c>
      <c r="M106" s="21">
        <f t="shared" si="285"/>
        <v>21098591.133439984</v>
      </c>
      <c r="N106" s="21">
        <f t="shared" si="285"/>
        <v>30344409.56927995</v>
      </c>
      <c r="P106" s="185"/>
      <c r="Q106" s="185"/>
      <c r="R106" s="19" t="s">
        <v>46</v>
      </c>
      <c r="S106" s="21">
        <f t="shared" ref="S106:AB106" si="286">S96*S$14</f>
        <v>418500</v>
      </c>
      <c r="T106" s="21">
        <f t="shared" si="286"/>
        <v>1012799.9999999998</v>
      </c>
      <c r="U106" s="21">
        <f>U96*U$14</f>
        <v>1856579.9999999998</v>
      </c>
      <c r="V106" s="21">
        <f>V96*V$14</f>
        <v>3054335.9999999991</v>
      </c>
      <c r="W106" s="21">
        <f>W96*W$14</f>
        <v>4754244</v>
      </c>
      <c r="X106" s="21">
        <f t="shared" si="286"/>
        <v>7166384.6399999987</v>
      </c>
      <c r="Y106" s="21">
        <f t="shared" si="286"/>
        <v>10588558.752000004</v>
      </c>
      <c r="Z106" s="21">
        <f t="shared" si="286"/>
        <v>15442850.611200018</v>
      </c>
      <c r="AA106" s="21">
        <f t="shared" si="286"/>
        <v>22327406.55743999</v>
      </c>
      <c r="AB106" s="21">
        <f t="shared" si="286"/>
        <v>32089751.162879955</v>
      </c>
      <c r="AD106" s="185"/>
      <c r="AE106" s="185"/>
      <c r="AF106" s="19" t="s">
        <v>46</v>
      </c>
      <c r="AG106" s="21">
        <f t="shared" ref="AG106:AP106" si="287">AG96*AG$14</f>
        <v>443499.99999999994</v>
      </c>
      <c r="AH106" s="21">
        <f t="shared" si="287"/>
        <v>1072799.9999999998</v>
      </c>
      <c r="AI106" s="21">
        <f>AI96*AI$14</f>
        <v>1965580</v>
      </c>
      <c r="AJ106" s="21">
        <f>AJ96*AJ$14</f>
        <v>3231935.9999999995</v>
      </c>
      <c r="AK106" s="21">
        <f>AK96*AK$14</f>
        <v>5027884</v>
      </c>
      <c r="AL106" s="21">
        <f t="shared" si="287"/>
        <v>7574480.6400000006</v>
      </c>
      <c r="AM106" s="21">
        <f t="shared" si="287"/>
        <v>11184893.152000004</v>
      </c>
      <c r="AN106" s="21">
        <f t="shared" si="287"/>
        <v>16302718.771200016</v>
      </c>
      <c r="AO106" s="21">
        <f t="shared" si="287"/>
        <v>23556221.981439989</v>
      </c>
      <c r="AP106" s="21">
        <f t="shared" si="287"/>
        <v>33835092.756479956</v>
      </c>
      <c r="AR106" s="185"/>
      <c r="AS106" s="185"/>
      <c r="AT106" s="19" t="s">
        <v>46</v>
      </c>
      <c r="AU106" s="21">
        <f t="shared" ref="AU106:BD106" si="288">AU96*AU$14</f>
        <v>468500</v>
      </c>
      <c r="AV106" s="21">
        <f t="shared" si="288"/>
        <v>1132799.9999999998</v>
      </c>
      <c r="AW106" s="21">
        <f>AW96*AW$14</f>
        <v>2074580.0000000002</v>
      </c>
      <c r="AX106" s="21">
        <f>AX96*AX$14</f>
        <v>3409535.9999999995</v>
      </c>
      <c r="AY106" s="21">
        <f>AY96*AY$14</f>
        <v>5301524.0000000009</v>
      </c>
      <c r="AZ106" s="21">
        <f t="shared" si="288"/>
        <v>7982576.6399999997</v>
      </c>
      <c r="BA106" s="21">
        <f t="shared" si="288"/>
        <v>11781227.552000001</v>
      </c>
      <c r="BB106" s="21">
        <f t="shared" si="288"/>
        <v>17162586.931200013</v>
      </c>
      <c r="BC106" s="21">
        <f t="shared" si="288"/>
        <v>24785037.405439988</v>
      </c>
      <c r="BD106" s="21">
        <f t="shared" si="288"/>
        <v>35580434.350079961</v>
      </c>
      <c r="BF106" s="185"/>
      <c r="BG106" s="185"/>
      <c r="BH106" s="19" t="s">
        <v>46</v>
      </c>
      <c r="BI106" s="21">
        <f t="shared" ref="BI106:BR106" si="289">BI96*BI$14</f>
        <v>493500</v>
      </c>
      <c r="BJ106" s="21">
        <f t="shared" si="289"/>
        <v>1192799.9999999998</v>
      </c>
      <c r="BK106" s="21">
        <f>BK96*BK$14</f>
        <v>2183580</v>
      </c>
      <c r="BL106" s="21">
        <f>BL96*BL$14</f>
        <v>3587135.9999999991</v>
      </c>
      <c r="BM106" s="21">
        <f>BM96*BM$14</f>
        <v>5575164.0000000009</v>
      </c>
      <c r="BN106" s="21">
        <f t="shared" si="289"/>
        <v>8390672.6399999987</v>
      </c>
      <c r="BO106" s="21">
        <f t="shared" si="289"/>
        <v>12377561.952</v>
      </c>
      <c r="BP106" s="21">
        <f t="shared" si="289"/>
        <v>18022455.091200013</v>
      </c>
      <c r="BQ106" s="21">
        <f t="shared" si="289"/>
        <v>26013852.829439994</v>
      </c>
      <c r="BR106" s="21">
        <f t="shared" si="289"/>
        <v>37325775.943679973</v>
      </c>
    </row>
    <row r="107" spans="1:71" ht="15" customHeight="1" x14ac:dyDescent="0.45">
      <c r="B107" s="1"/>
      <c r="C107" s="1"/>
      <c r="D107" s="40"/>
      <c r="E107" s="10"/>
      <c r="F107" s="10"/>
      <c r="G107" s="10"/>
      <c r="H107" s="10"/>
      <c r="I107" s="10"/>
      <c r="J107" s="10"/>
      <c r="K107" s="10"/>
      <c r="L107" s="10"/>
      <c r="M107" s="10"/>
      <c r="N107" s="10"/>
      <c r="P107" s="1"/>
      <c r="Q107" s="1"/>
      <c r="R107" s="40"/>
      <c r="S107" s="10"/>
      <c r="T107" s="10"/>
      <c r="U107" s="10"/>
      <c r="V107" s="10"/>
      <c r="W107" s="10"/>
      <c r="X107" s="10"/>
      <c r="Y107" s="10"/>
      <c r="Z107" s="10"/>
      <c r="AA107" s="10"/>
      <c r="AB107" s="10"/>
      <c r="AD107" s="1"/>
      <c r="AE107" s="1"/>
      <c r="AF107" s="40"/>
      <c r="AG107" s="10"/>
      <c r="AH107" s="10"/>
      <c r="AI107" s="10"/>
      <c r="AJ107" s="10"/>
      <c r="AK107" s="10"/>
      <c r="AL107" s="10"/>
      <c r="AM107" s="10"/>
      <c r="AN107" s="10"/>
      <c r="AO107" s="10"/>
      <c r="AP107" s="10"/>
      <c r="AR107" s="1"/>
      <c r="AS107" s="1"/>
      <c r="AT107" s="40"/>
      <c r="AU107" s="10"/>
      <c r="AV107" s="10"/>
      <c r="AW107" s="10"/>
      <c r="AX107" s="10"/>
      <c r="AY107" s="10"/>
      <c r="AZ107" s="10"/>
      <c r="BA107" s="10"/>
      <c r="BB107" s="10"/>
      <c r="BC107" s="10"/>
      <c r="BD107" s="10"/>
      <c r="BF107" s="1"/>
      <c r="BG107" s="1"/>
      <c r="BH107" s="40"/>
      <c r="BI107" s="10"/>
      <c r="BJ107" s="10"/>
      <c r="BK107" s="10"/>
      <c r="BL107" s="10"/>
      <c r="BM107" s="10"/>
      <c r="BN107" s="10"/>
      <c r="BO107" s="10"/>
      <c r="BP107" s="10"/>
      <c r="BQ107" s="10"/>
      <c r="BR107" s="10"/>
    </row>
    <row r="108" spans="1:71" ht="14.25" x14ac:dyDescent="0.45">
      <c r="B108" s="187" t="s">
        <v>148</v>
      </c>
      <c r="C108" s="193" t="s">
        <v>55</v>
      </c>
      <c r="D108" s="193" t="s">
        <v>54</v>
      </c>
      <c r="E108" s="163" t="s">
        <v>3</v>
      </c>
      <c r="F108" s="163" t="s">
        <v>4</v>
      </c>
      <c r="G108" s="163" t="s">
        <v>5</v>
      </c>
      <c r="H108" s="163" t="s">
        <v>6</v>
      </c>
      <c r="I108" s="163" t="s">
        <v>7</v>
      </c>
      <c r="J108" s="163" t="s">
        <v>8</v>
      </c>
      <c r="K108" s="163" t="s">
        <v>9</v>
      </c>
      <c r="L108" s="163" t="s">
        <v>10</v>
      </c>
      <c r="M108" s="163" t="s">
        <v>11</v>
      </c>
      <c r="N108" s="163" t="s">
        <v>12</v>
      </c>
      <c r="P108" s="187" t="s">
        <v>148</v>
      </c>
      <c r="Q108" s="193" t="s">
        <v>55</v>
      </c>
      <c r="R108" s="193" t="s">
        <v>54</v>
      </c>
      <c r="S108" s="163" t="s">
        <v>3</v>
      </c>
      <c r="T108" s="163" t="s">
        <v>4</v>
      </c>
      <c r="U108" s="163" t="s">
        <v>5</v>
      </c>
      <c r="V108" s="163" t="s">
        <v>6</v>
      </c>
      <c r="W108" s="163" t="s">
        <v>7</v>
      </c>
      <c r="X108" s="163" t="s">
        <v>8</v>
      </c>
      <c r="Y108" s="163" t="s">
        <v>9</v>
      </c>
      <c r="Z108" s="163" t="s">
        <v>10</v>
      </c>
      <c r="AA108" s="163" t="s">
        <v>11</v>
      </c>
      <c r="AB108" s="163" t="s">
        <v>12</v>
      </c>
      <c r="AD108" s="187" t="s">
        <v>148</v>
      </c>
      <c r="AE108" s="193" t="s">
        <v>55</v>
      </c>
      <c r="AF108" s="193" t="s">
        <v>54</v>
      </c>
      <c r="AG108" s="163" t="s">
        <v>3</v>
      </c>
      <c r="AH108" s="163" t="s">
        <v>4</v>
      </c>
      <c r="AI108" s="163" t="s">
        <v>5</v>
      </c>
      <c r="AJ108" s="163" t="s">
        <v>6</v>
      </c>
      <c r="AK108" s="163" t="s">
        <v>7</v>
      </c>
      <c r="AL108" s="163" t="s">
        <v>8</v>
      </c>
      <c r="AM108" s="163" t="s">
        <v>9</v>
      </c>
      <c r="AN108" s="163" t="s">
        <v>10</v>
      </c>
      <c r="AO108" s="163" t="s">
        <v>11</v>
      </c>
      <c r="AP108" s="163" t="s">
        <v>12</v>
      </c>
      <c r="AR108" s="187" t="s">
        <v>148</v>
      </c>
      <c r="AS108" s="193" t="s">
        <v>55</v>
      </c>
      <c r="AT108" s="193" t="s">
        <v>54</v>
      </c>
      <c r="AU108" s="163" t="s">
        <v>3</v>
      </c>
      <c r="AV108" s="163" t="s">
        <v>4</v>
      </c>
      <c r="AW108" s="163" t="s">
        <v>5</v>
      </c>
      <c r="AX108" s="163" t="s">
        <v>6</v>
      </c>
      <c r="AY108" s="163" t="s">
        <v>7</v>
      </c>
      <c r="AZ108" s="163" t="s">
        <v>8</v>
      </c>
      <c r="BA108" s="163" t="s">
        <v>9</v>
      </c>
      <c r="BB108" s="163" t="s">
        <v>10</v>
      </c>
      <c r="BC108" s="163" t="s">
        <v>11</v>
      </c>
      <c r="BD108" s="163" t="s">
        <v>12</v>
      </c>
      <c r="BF108" s="187" t="s">
        <v>148</v>
      </c>
      <c r="BG108" s="193" t="s">
        <v>55</v>
      </c>
      <c r="BH108" s="193" t="s">
        <v>54</v>
      </c>
      <c r="BI108" s="163" t="s">
        <v>3</v>
      </c>
      <c r="BJ108" s="163" t="s">
        <v>4</v>
      </c>
      <c r="BK108" s="163" t="s">
        <v>5</v>
      </c>
      <c r="BL108" s="163" t="s">
        <v>6</v>
      </c>
      <c r="BM108" s="163" t="s">
        <v>7</v>
      </c>
      <c r="BN108" s="163" t="s">
        <v>8</v>
      </c>
      <c r="BO108" s="163" t="s">
        <v>9</v>
      </c>
      <c r="BP108" s="163" t="s">
        <v>10</v>
      </c>
      <c r="BQ108" s="163" t="s">
        <v>11</v>
      </c>
      <c r="BR108" s="163" t="s">
        <v>12</v>
      </c>
    </row>
    <row r="109" spans="1:71" ht="14.25" x14ac:dyDescent="0.45">
      <c r="B109" s="188"/>
      <c r="C109" s="194"/>
      <c r="D109" s="194"/>
      <c r="E109" s="164"/>
      <c r="F109" s="164"/>
      <c r="G109" s="164"/>
      <c r="H109" s="164"/>
      <c r="I109" s="164"/>
      <c r="J109" s="164"/>
      <c r="K109" s="164"/>
      <c r="L109" s="164"/>
      <c r="M109" s="164"/>
      <c r="N109" s="164"/>
      <c r="P109" s="188"/>
      <c r="Q109" s="194"/>
      <c r="R109" s="194"/>
      <c r="S109" s="164"/>
      <c r="T109" s="164"/>
      <c r="U109" s="164"/>
      <c r="V109" s="164"/>
      <c r="W109" s="164"/>
      <c r="X109" s="164"/>
      <c r="Y109" s="164"/>
      <c r="Z109" s="164"/>
      <c r="AA109" s="164"/>
      <c r="AB109" s="164"/>
      <c r="AD109" s="188"/>
      <c r="AE109" s="194"/>
      <c r="AF109" s="194"/>
      <c r="AG109" s="164"/>
      <c r="AH109" s="164"/>
      <c r="AI109" s="164"/>
      <c r="AJ109" s="164"/>
      <c r="AK109" s="164"/>
      <c r="AL109" s="164"/>
      <c r="AM109" s="164"/>
      <c r="AN109" s="164"/>
      <c r="AO109" s="164"/>
      <c r="AP109" s="164"/>
      <c r="AR109" s="188"/>
      <c r="AS109" s="194"/>
      <c r="AT109" s="194"/>
      <c r="AU109" s="164"/>
      <c r="AV109" s="164"/>
      <c r="AW109" s="164"/>
      <c r="AX109" s="164"/>
      <c r="AY109" s="164"/>
      <c r="AZ109" s="164"/>
      <c r="BA109" s="164"/>
      <c r="BB109" s="164"/>
      <c r="BC109" s="164"/>
      <c r="BD109" s="164"/>
      <c r="BF109" s="188"/>
      <c r="BG109" s="194"/>
      <c r="BH109" s="194"/>
      <c r="BI109" s="164"/>
      <c r="BJ109" s="164"/>
      <c r="BK109" s="164"/>
      <c r="BL109" s="164"/>
      <c r="BM109" s="164"/>
      <c r="BN109" s="164"/>
      <c r="BO109" s="164"/>
      <c r="BP109" s="164"/>
      <c r="BQ109" s="164"/>
      <c r="BR109" s="164"/>
    </row>
    <row r="110" spans="1:71" ht="14.25" x14ac:dyDescent="0.45">
      <c r="B110" s="172" t="s">
        <v>57</v>
      </c>
      <c r="C110" s="199">
        <v>20000</v>
      </c>
      <c r="D110" s="44" t="s">
        <v>19</v>
      </c>
      <c r="E110" s="27">
        <f t="shared" ref="E110:N110" si="290">E$51/10*$C110/(2+$E$10)</f>
        <v>500</v>
      </c>
      <c r="F110" s="27">
        <f t="shared" si="290"/>
        <v>357.14285714285717</v>
      </c>
      <c r="G110" s="27">
        <f t="shared" si="290"/>
        <v>255.10204081632656</v>
      </c>
      <c r="H110" s="27">
        <f t="shared" si="290"/>
        <v>182.21574344023321</v>
      </c>
      <c r="I110" s="27">
        <f t="shared" si="290"/>
        <v>130.15410245730945</v>
      </c>
      <c r="J110" s="27">
        <f t="shared" si="290"/>
        <v>92.967216040935327</v>
      </c>
      <c r="K110" s="27">
        <f t="shared" si="290"/>
        <v>66.405154314953805</v>
      </c>
      <c r="L110" s="27">
        <f t="shared" si="290"/>
        <v>47.432253082109852</v>
      </c>
      <c r="M110" s="27">
        <f t="shared" si="290"/>
        <v>33.880180772935617</v>
      </c>
      <c r="N110" s="27">
        <f t="shared" si="290"/>
        <v>24.200129123525436</v>
      </c>
      <c r="P110" s="172" t="s">
        <v>57</v>
      </c>
      <c r="Q110" s="199">
        <v>20000</v>
      </c>
      <c r="R110" s="44" t="s">
        <v>19</v>
      </c>
      <c r="S110" s="27">
        <f t="shared" ref="S110:AB110" si="291">S$51/10*$C110/(2+$E$10)</f>
        <v>500</v>
      </c>
      <c r="T110" s="27">
        <f t="shared" si="291"/>
        <v>357.14285714285717</v>
      </c>
      <c r="U110" s="27">
        <f t="shared" si="291"/>
        <v>255.10204081632656</v>
      </c>
      <c r="V110" s="27">
        <f t="shared" si="291"/>
        <v>182.21574344023321</v>
      </c>
      <c r="W110" s="27">
        <f t="shared" si="291"/>
        <v>130.15410245730945</v>
      </c>
      <c r="X110" s="27">
        <f t="shared" si="291"/>
        <v>92.967216040935327</v>
      </c>
      <c r="Y110" s="27">
        <f t="shared" si="291"/>
        <v>66.405154314953805</v>
      </c>
      <c r="Z110" s="27">
        <f t="shared" si="291"/>
        <v>47.432253082109852</v>
      </c>
      <c r="AA110" s="27">
        <f t="shared" si="291"/>
        <v>33.880180772935617</v>
      </c>
      <c r="AB110" s="27">
        <f t="shared" si="291"/>
        <v>24.200129123525436</v>
      </c>
      <c r="AD110" s="172" t="s">
        <v>57</v>
      </c>
      <c r="AE110" s="199">
        <v>20000</v>
      </c>
      <c r="AF110" s="44" t="s">
        <v>19</v>
      </c>
      <c r="AG110" s="27">
        <f t="shared" ref="AG110:AP110" si="292">AG$51/10*$C110/(2+$E$10)</f>
        <v>500</v>
      </c>
      <c r="AH110" s="27">
        <f t="shared" si="292"/>
        <v>357.14285714285717</v>
      </c>
      <c r="AI110" s="27">
        <f t="shared" si="292"/>
        <v>255.10204081632656</v>
      </c>
      <c r="AJ110" s="27">
        <f t="shared" si="292"/>
        <v>182.21574344023321</v>
      </c>
      <c r="AK110" s="27">
        <f t="shared" si="292"/>
        <v>130.15410245730945</v>
      </c>
      <c r="AL110" s="27">
        <f t="shared" si="292"/>
        <v>92.967216040935327</v>
      </c>
      <c r="AM110" s="27">
        <f t="shared" si="292"/>
        <v>66.405154314953805</v>
      </c>
      <c r="AN110" s="27">
        <f t="shared" si="292"/>
        <v>47.432253082109852</v>
      </c>
      <c r="AO110" s="27">
        <f t="shared" si="292"/>
        <v>33.880180772935617</v>
      </c>
      <c r="AP110" s="27">
        <f t="shared" si="292"/>
        <v>24.200129123525436</v>
      </c>
      <c r="AR110" s="172" t="s">
        <v>57</v>
      </c>
      <c r="AS110" s="199">
        <v>20000</v>
      </c>
      <c r="AT110" s="44" t="s">
        <v>19</v>
      </c>
      <c r="AU110" s="27">
        <f t="shared" ref="AU110:BD110" si="293">AU$51/10*$C110/(2+$E$10)</f>
        <v>500</v>
      </c>
      <c r="AV110" s="27">
        <f t="shared" si="293"/>
        <v>357.14285714285717</v>
      </c>
      <c r="AW110" s="27">
        <f t="shared" si="293"/>
        <v>255.10204081632656</v>
      </c>
      <c r="AX110" s="27">
        <f t="shared" si="293"/>
        <v>182.21574344023321</v>
      </c>
      <c r="AY110" s="27">
        <f t="shared" si="293"/>
        <v>130.15410245730945</v>
      </c>
      <c r="AZ110" s="27">
        <f t="shared" si="293"/>
        <v>92.967216040935327</v>
      </c>
      <c r="BA110" s="27">
        <f t="shared" si="293"/>
        <v>66.405154314953805</v>
      </c>
      <c r="BB110" s="27">
        <f t="shared" si="293"/>
        <v>47.432253082109852</v>
      </c>
      <c r="BC110" s="27">
        <f t="shared" si="293"/>
        <v>33.880180772935617</v>
      </c>
      <c r="BD110" s="27">
        <f t="shared" si="293"/>
        <v>24.200129123525436</v>
      </c>
      <c r="BF110" s="172" t="s">
        <v>57</v>
      </c>
      <c r="BG110" s="199">
        <v>20000</v>
      </c>
      <c r="BH110" s="44" t="s">
        <v>19</v>
      </c>
      <c r="BI110" s="27">
        <f t="shared" ref="BI110:BR110" si="294">BI$51/10*$C110/(2+$E$10)</f>
        <v>500</v>
      </c>
      <c r="BJ110" s="27">
        <f t="shared" si="294"/>
        <v>357.14285714285717</v>
      </c>
      <c r="BK110" s="27">
        <f t="shared" si="294"/>
        <v>255.10204081632656</v>
      </c>
      <c r="BL110" s="27">
        <f t="shared" si="294"/>
        <v>182.21574344023321</v>
      </c>
      <c r="BM110" s="27">
        <f t="shared" si="294"/>
        <v>130.15410245730945</v>
      </c>
      <c r="BN110" s="27">
        <f t="shared" si="294"/>
        <v>92.967216040935327</v>
      </c>
      <c r="BO110" s="27">
        <f t="shared" si="294"/>
        <v>66.405154314953805</v>
      </c>
      <c r="BP110" s="27">
        <f t="shared" si="294"/>
        <v>47.432253082109852</v>
      </c>
      <c r="BQ110" s="27">
        <f t="shared" si="294"/>
        <v>33.880180772935617</v>
      </c>
      <c r="BR110" s="27">
        <f t="shared" si="294"/>
        <v>24.200129123525436</v>
      </c>
    </row>
    <row r="111" spans="1:71" ht="14.25" x14ac:dyDescent="0.45">
      <c r="B111" s="173"/>
      <c r="C111" s="199"/>
      <c r="D111" s="19" t="s">
        <v>22</v>
      </c>
      <c r="E111" s="27"/>
      <c r="F111" s="27"/>
      <c r="G111" s="27"/>
      <c r="H111" s="27"/>
      <c r="I111" s="28">
        <f>AVERAGE(E110:I110)</f>
        <v>284.9229487713452</v>
      </c>
      <c r="J111" s="27"/>
      <c r="K111" s="27"/>
      <c r="L111" s="27"/>
      <c r="M111" s="27"/>
      <c r="N111" s="27">
        <f>AVERAGE(E110:N110)</f>
        <v>168.94996771911858</v>
      </c>
      <c r="P111" s="173"/>
      <c r="Q111" s="199"/>
      <c r="R111" s="19" t="s">
        <v>22</v>
      </c>
      <c r="S111" s="27"/>
      <c r="T111" s="27"/>
      <c r="U111" s="27"/>
      <c r="V111" s="27"/>
      <c r="W111" s="28">
        <f>AVERAGE(S110:W110)</f>
        <v>284.9229487713452</v>
      </c>
      <c r="X111" s="27"/>
      <c r="Y111" s="27"/>
      <c r="Z111" s="27"/>
      <c r="AA111" s="27"/>
      <c r="AB111" s="27">
        <f>AVERAGE(S110:AB110)</f>
        <v>168.94996771911858</v>
      </c>
      <c r="AD111" s="173"/>
      <c r="AE111" s="199"/>
      <c r="AF111" s="19" t="s">
        <v>22</v>
      </c>
      <c r="AG111" s="27"/>
      <c r="AH111" s="27"/>
      <c r="AI111" s="27"/>
      <c r="AJ111" s="27"/>
      <c r="AK111" s="28">
        <f>AVERAGE(AG110:AK110)</f>
        <v>284.9229487713452</v>
      </c>
      <c r="AL111" s="27"/>
      <c r="AM111" s="27"/>
      <c r="AN111" s="27"/>
      <c r="AO111" s="27"/>
      <c r="AP111" s="27">
        <f>AVERAGE(AG110:AP110)</f>
        <v>168.94996771911858</v>
      </c>
      <c r="AR111" s="173"/>
      <c r="AS111" s="199"/>
      <c r="AT111" s="19" t="s">
        <v>22</v>
      </c>
      <c r="AU111" s="27"/>
      <c r="AV111" s="27"/>
      <c r="AW111" s="27"/>
      <c r="AX111" s="27"/>
      <c r="AY111" s="28">
        <f>AVERAGE(AU110:AY110)</f>
        <v>284.9229487713452</v>
      </c>
      <c r="AZ111" s="27"/>
      <c r="BA111" s="27"/>
      <c r="BB111" s="27"/>
      <c r="BC111" s="27"/>
      <c r="BD111" s="27">
        <f>AVERAGE(AU110:BD110)</f>
        <v>168.94996771911858</v>
      </c>
      <c r="BF111" s="173"/>
      <c r="BG111" s="199"/>
      <c r="BH111" s="19" t="s">
        <v>22</v>
      </c>
      <c r="BI111" s="27"/>
      <c r="BJ111" s="27"/>
      <c r="BK111" s="27"/>
      <c r="BL111" s="27"/>
      <c r="BM111" s="28">
        <f>AVERAGE(BI110:BM110)</f>
        <v>284.9229487713452</v>
      </c>
      <c r="BN111" s="27"/>
      <c r="BO111" s="27"/>
      <c r="BP111" s="27"/>
      <c r="BQ111" s="27"/>
      <c r="BR111" s="27">
        <f>AVERAGE(BI110:BR110)</f>
        <v>168.94996771911858</v>
      </c>
    </row>
    <row r="112" spans="1:71" ht="14.25" x14ac:dyDescent="0.45">
      <c r="B112" s="173"/>
      <c r="C112" s="199"/>
      <c r="D112" s="19" t="s">
        <v>41</v>
      </c>
      <c r="E112" s="27">
        <f t="shared" ref="E112:N112" si="295">E$52/10*$C110/(2+$E$10)</f>
        <v>500</v>
      </c>
      <c r="F112" s="27">
        <f t="shared" si="295"/>
        <v>857.14285714285711</v>
      </c>
      <c r="G112" s="27">
        <f t="shared" si="295"/>
        <v>1112.2448979591834</v>
      </c>
      <c r="H112" s="27">
        <f t="shared" si="295"/>
        <v>1294.4606413994175</v>
      </c>
      <c r="I112" s="28">
        <f t="shared" si="295"/>
        <v>1424.6147438567264</v>
      </c>
      <c r="J112" s="27">
        <f t="shared" si="295"/>
        <v>1517.5819598976618</v>
      </c>
      <c r="K112" s="27">
        <f t="shared" si="295"/>
        <v>1583.9871142126149</v>
      </c>
      <c r="L112" s="27">
        <f t="shared" si="295"/>
        <v>1631.4193672947226</v>
      </c>
      <c r="M112" s="27">
        <f t="shared" si="295"/>
        <v>1665.2995480676636</v>
      </c>
      <c r="N112" s="27">
        <f t="shared" si="295"/>
        <v>1689.4996771911908</v>
      </c>
      <c r="P112" s="173"/>
      <c r="Q112" s="199"/>
      <c r="R112" s="19" t="s">
        <v>41</v>
      </c>
      <c r="S112" s="27">
        <f t="shared" ref="S112:AB112" si="296">S$52/10*$C110/(2+$E$10)</f>
        <v>500</v>
      </c>
      <c r="T112" s="27">
        <f t="shared" si="296"/>
        <v>857.14285714285711</v>
      </c>
      <c r="U112" s="27">
        <f t="shared" si="296"/>
        <v>1112.2448979591834</v>
      </c>
      <c r="V112" s="27">
        <f t="shared" si="296"/>
        <v>1294.4606413994175</v>
      </c>
      <c r="W112" s="28">
        <f t="shared" si="296"/>
        <v>1424.6147438567264</v>
      </c>
      <c r="X112" s="27">
        <f t="shared" si="296"/>
        <v>1517.5819598976618</v>
      </c>
      <c r="Y112" s="27">
        <f t="shared" si="296"/>
        <v>1583.9871142126149</v>
      </c>
      <c r="Z112" s="27">
        <f t="shared" si="296"/>
        <v>1631.4193672947226</v>
      </c>
      <c r="AA112" s="27">
        <f t="shared" si="296"/>
        <v>1665.2995480676636</v>
      </c>
      <c r="AB112" s="27">
        <f t="shared" si="296"/>
        <v>1689.4996771911908</v>
      </c>
      <c r="AD112" s="173"/>
      <c r="AE112" s="199"/>
      <c r="AF112" s="19" t="s">
        <v>41</v>
      </c>
      <c r="AG112" s="27">
        <f t="shared" ref="AG112:AP112" si="297">AG$52/10*$C110/(2+$E$10)</f>
        <v>500</v>
      </c>
      <c r="AH112" s="27">
        <f t="shared" si="297"/>
        <v>857.14285714285711</v>
      </c>
      <c r="AI112" s="27">
        <f t="shared" si="297"/>
        <v>1112.2448979591834</v>
      </c>
      <c r="AJ112" s="27">
        <f t="shared" si="297"/>
        <v>1294.4606413994175</v>
      </c>
      <c r="AK112" s="28">
        <f t="shared" si="297"/>
        <v>1424.6147438567264</v>
      </c>
      <c r="AL112" s="27">
        <f t="shared" si="297"/>
        <v>1517.5819598976618</v>
      </c>
      <c r="AM112" s="27">
        <f t="shared" si="297"/>
        <v>1583.9871142126149</v>
      </c>
      <c r="AN112" s="27">
        <f t="shared" si="297"/>
        <v>1631.4193672947226</v>
      </c>
      <c r="AO112" s="27">
        <f t="shared" si="297"/>
        <v>1665.2995480676636</v>
      </c>
      <c r="AP112" s="27">
        <f t="shared" si="297"/>
        <v>1689.4996771911908</v>
      </c>
      <c r="AR112" s="173"/>
      <c r="AS112" s="199"/>
      <c r="AT112" s="19" t="s">
        <v>41</v>
      </c>
      <c r="AU112" s="27">
        <f t="shared" ref="AU112:BD112" si="298">AU$52/10*$C110/(2+$E$10)</f>
        <v>500</v>
      </c>
      <c r="AV112" s="27">
        <f t="shared" si="298"/>
        <v>857.14285714285711</v>
      </c>
      <c r="AW112" s="27">
        <f t="shared" si="298"/>
        <v>1112.2448979591834</v>
      </c>
      <c r="AX112" s="27">
        <f t="shared" si="298"/>
        <v>1294.4606413994175</v>
      </c>
      <c r="AY112" s="28">
        <f t="shared" si="298"/>
        <v>1424.6147438567264</v>
      </c>
      <c r="AZ112" s="27">
        <f t="shared" si="298"/>
        <v>1517.5819598976618</v>
      </c>
      <c r="BA112" s="27">
        <f t="shared" si="298"/>
        <v>1583.9871142126149</v>
      </c>
      <c r="BB112" s="27">
        <f t="shared" si="298"/>
        <v>1631.4193672947226</v>
      </c>
      <c r="BC112" s="27">
        <f t="shared" si="298"/>
        <v>1665.2995480676636</v>
      </c>
      <c r="BD112" s="27">
        <f t="shared" si="298"/>
        <v>1689.4996771911908</v>
      </c>
      <c r="BF112" s="173"/>
      <c r="BG112" s="199"/>
      <c r="BH112" s="19" t="s">
        <v>41</v>
      </c>
      <c r="BI112" s="27">
        <f t="shared" ref="BI112:BR112" si="299">BI$52/10*$C110/(2+$E$10)</f>
        <v>500</v>
      </c>
      <c r="BJ112" s="27">
        <f t="shared" si="299"/>
        <v>857.14285714285711</v>
      </c>
      <c r="BK112" s="27">
        <f t="shared" si="299"/>
        <v>1112.2448979591834</v>
      </c>
      <c r="BL112" s="27">
        <f t="shared" si="299"/>
        <v>1294.4606413994175</v>
      </c>
      <c r="BM112" s="28">
        <f t="shared" si="299"/>
        <v>1424.6147438567264</v>
      </c>
      <c r="BN112" s="27">
        <f t="shared" si="299"/>
        <v>1517.5819598976618</v>
      </c>
      <c r="BO112" s="27">
        <f t="shared" si="299"/>
        <v>1583.9871142126149</v>
      </c>
      <c r="BP112" s="27">
        <f t="shared" si="299"/>
        <v>1631.4193672947226</v>
      </c>
      <c r="BQ112" s="27">
        <f t="shared" si="299"/>
        <v>1665.2995480676636</v>
      </c>
      <c r="BR112" s="27">
        <f t="shared" si="299"/>
        <v>1689.4996771911908</v>
      </c>
    </row>
    <row r="113" spans="2:70" ht="14.25" x14ac:dyDescent="0.45">
      <c r="B113" s="173"/>
      <c r="C113" s="199">
        <v>400000</v>
      </c>
      <c r="D113" s="44" t="s">
        <v>19</v>
      </c>
      <c r="E113" s="27">
        <f>E$51/10*$C113/(2+$E$10)</f>
        <v>10000</v>
      </c>
      <c r="F113" s="27">
        <f t="shared" ref="F113:N113" si="300">F$51/10*$C113/(2+$E$10)</f>
        <v>7142.8571428571431</v>
      </c>
      <c r="G113" s="27">
        <f t="shared" si="300"/>
        <v>5102.0408163265311</v>
      </c>
      <c r="H113" s="27">
        <f t="shared" si="300"/>
        <v>3644.3148688046649</v>
      </c>
      <c r="I113" s="27">
        <f t="shared" si="300"/>
        <v>2603.0820491461891</v>
      </c>
      <c r="J113" s="27">
        <f t="shared" si="300"/>
        <v>1859.3443208187066</v>
      </c>
      <c r="K113" s="27">
        <f t="shared" si="300"/>
        <v>1328.103086299076</v>
      </c>
      <c r="L113" s="27">
        <f t="shared" si="300"/>
        <v>948.64506164219711</v>
      </c>
      <c r="M113" s="27">
        <f t="shared" si="300"/>
        <v>677.60361545871228</v>
      </c>
      <c r="N113" s="27">
        <f t="shared" si="300"/>
        <v>484.0025824705088</v>
      </c>
      <c r="P113" s="173"/>
      <c r="Q113" s="199">
        <v>400000</v>
      </c>
      <c r="R113" s="44" t="s">
        <v>19</v>
      </c>
      <c r="S113" s="27">
        <f>S$51/10*$C113/(2+$E$10)</f>
        <v>10000</v>
      </c>
      <c r="T113" s="27">
        <f t="shared" ref="T113:AB113" si="301">T$51/10*$C113/(2+$E$10)</f>
        <v>7142.8571428571431</v>
      </c>
      <c r="U113" s="27">
        <f t="shared" si="301"/>
        <v>5102.0408163265311</v>
      </c>
      <c r="V113" s="27">
        <f t="shared" si="301"/>
        <v>3644.3148688046649</v>
      </c>
      <c r="W113" s="27">
        <f t="shared" si="301"/>
        <v>2603.0820491461891</v>
      </c>
      <c r="X113" s="27">
        <f t="shared" si="301"/>
        <v>1859.3443208187066</v>
      </c>
      <c r="Y113" s="27">
        <f t="shared" si="301"/>
        <v>1328.103086299076</v>
      </c>
      <c r="Z113" s="27">
        <f t="shared" si="301"/>
        <v>948.64506164219711</v>
      </c>
      <c r="AA113" s="27">
        <f t="shared" si="301"/>
        <v>677.60361545871228</v>
      </c>
      <c r="AB113" s="27">
        <f t="shared" si="301"/>
        <v>484.0025824705088</v>
      </c>
      <c r="AD113" s="173"/>
      <c r="AE113" s="199">
        <v>400000</v>
      </c>
      <c r="AF113" s="44" t="s">
        <v>19</v>
      </c>
      <c r="AG113" s="27">
        <f>AG$51/10*$C113/(2+$E$10)</f>
        <v>10000</v>
      </c>
      <c r="AH113" s="27">
        <f t="shared" ref="AH113:AP113" si="302">AH$51/10*$C113/(2+$E$10)</f>
        <v>7142.8571428571431</v>
      </c>
      <c r="AI113" s="27">
        <f t="shared" si="302"/>
        <v>5102.0408163265311</v>
      </c>
      <c r="AJ113" s="27">
        <f t="shared" si="302"/>
        <v>3644.3148688046649</v>
      </c>
      <c r="AK113" s="27">
        <f t="shared" si="302"/>
        <v>2603.0820491461891</v>
      </c>
      <c r="AL113" s="27">
        <f t="shared" si="302"/>
        <v>1859.3443208187066</v>
      </c>
      <c r="AM113" s="27">
        <f t="shared" si="302"/>
        <v>1328.103086299076</v>
      </c>
      <c r="AN113" s="27">
        <f t="shared" si="302"/>
        <v>948.64506164219711</v>
      </c>
      <c r="AO113" s="27">
        <f t="shared" si="302"/>
        <v>677.60361545871228</v>
      </c>
      <c r="AP113" s="27">
        <f t="shared" si="302"/>
        <v>484.0025824705088</v>
      </c>
      <c r="AR113" s="173"/>
      <c r="AS113" s="199">
        <v>400000</v>
      </c>
      <c r="AT113" s="44" t="s">
        <v>19</v>
      </c>
      <c r="AU113" s="27">
        <f>AU$51/10*$C113/(2+$E$10)</f>
        <v>10000</v>
      </c>
      <c r="AV113" s="27">
        <f t="shared" ref="AV113:BD113" si="303">AV$51/10*$C113/(2+$E$10)</f>
        <v>7142.8571428571431</v>
      </c>
      <c r="AW113" s="27">
        <f t="shared" si="303"/>
        <v>5102.0408163265311</v>
      </c>
      <c r="AX113" s="27">
        <f t="shared" si="303"/>
        <v>3644.3148688046649</v>
      </c>
      <c r="AY113" s="27">
        <f t="shared" si="303"/>
        <v>2603.0820491461891</v>
      </c>
      <c r="AZ113" s="27">
        <f t="shared" si="303"/>
        <v>1859.3443208187066</v>
      </c>
      <c r="BA113" s="27">
        <f t="shared" si="303"/>
        <v>1328.103086299076</v>
      </c>
      <c r="BB113" s="27">
        <f t="shared" si="303"/>
        <v>948.64506164219711</v>
      </c>
      <c r="BC113" s="27">
        <f t="shared" si="303"/>
        <v>677.60361545871228</v>
      </c>
      <c r="BD113" s="27">
        <f t="shared" si="303"/>
        <v>484.0025824705088</v>
      </c>
      <c r="BF113" s="173"/>
      <c r="BG113" s="199">
        <v>400000</v>
      </c>
      <c r="BH113" s="44" t="s">
        <v>19</v>
      </c>
      <c r="BI113" s="27">
        <f>BI$51/10*$C113/(2+$E$10)</f>
        <v>10000</v>
      </c>
      <c r="BJ113" s="27">
        <f t="shared" ref="BJ113:BR113" si="304">BJ$51/10*$C113/(2+$E$10)</f>
        <v>7142.8571428571431</v>
      </c>
      <c r="BK113" s="27">
        <f t="shared" si="304"/>
        <v>5102.0408163265311</v>
      </c>
      <c r="BL113" s="27">
        <f t="shared" si="304"/>
        <v>3644.3148688046649</v>
      </c>
      <c r="BM113" s="27">
        <f t="shared" si="304"/>
        <v>2603.0820491461891</v>
      </c>
      <c r="BN113" s="27">
        <f t="shared" si="304"/>
        <v>1859.3443208187066</v>
      </c>
      <c r="BO113" s="27">
        <f t="shared" si="304"/>
        <v>1328.103086299076</v>
      </c>
      <c r="BP113" s="27">
        <f t="shared" si="304"/>
        <v>948.64506164219711</v>
      </c>
      <c r="BQ113" s="27">
        <f t="shared" si="304"/>
        <v>677.60361545871228</v>
      </c>
      <c r="BR113" s="27">
        <f t="shared" si="304"/>
        <v>484.0025824705088</v>
      </c>
    </row>
    <row r="114" spans="2:70" ht="14.25" x14ac:dyDescent="0.45">
      <c r="B114" s="173"/>
      <c r="C114" s="199"/>
      <c r="D114" s="19" t="s">
        <v>22</v>
      </c>
      <c r="E114" s="27"/>
      <c r="F114" s="27"/>
      <c r="G114" s="27"/>
      <c r="H114" s="27"/>
      <c r="I114" s="28">
        <f>AVERAGE(E113:I113)</f>
        <v>5698.4589754269055</v>
      </c>
      <c r="J114" s="27"/>
      <c r="K114" s="27"/>
      <c r="L114" s="27"/>
      <c r="M114" s="27"/>
      <c r="N114" s="27">
        <f>AVERAGE(E113:N113)</f>
        <v>3378.999354382373</v>
      </c>
      <c r="P114" s="173"/>
      <c r="Q114" s="199"/>
      <c r="R114" s="19" t="s">
        <v>22</v>
      </c>
      <c r="S114" s="27"/>
      <c r="T114" s="27"/>
      <c r="U114" s="27"/>
      <c r="V114" s="27"/>
      <c r="W114" s="28">
        <f>AVERAGE(S113:W113)</f>
        <v>5698.4589754269055</v>
      </c>
      <c r="X114" s="27"/>
      <c r="Y114" s="27"/>
      <c r="Z114" s="27"/>
      <c r="AA114" s="27"/>
      <c r="AB114" s="27">
        <f>AVERAGE(S113:AB113)</f>
        <v>3378.999354382373</v>
      </c>
      <c r="AD114" s="173"/>
      <c r="AE114" s="199"/>
      <c r="AF114" s="19" t="s">
        <v>22</v>
      </c>
      <c r="AG114" s="27"/>
      <c r="AH114" s="27"/>
      <c r="AI114" s="27"/>
      <c r="AJ114" s="27"/>
      <c r="AK114" s="28">
        <f>AVERAGE(AG113:AK113)</f>
        <v>5698.4589754269055</v>
      </c>
      <c r="AL114" s="27"/>
      <c r="AM114" s="27"/>
      <c r="AN114" s="27"/>
      <c r="AO114" s="27"/>
      <c r="AP114" s="27">
        <f>AVERAGE(AG113:AP113)</f>
        <v>3378.999354382373</v>
      </c>
      <c r="AR114" s="173"/>
      <c r="AS114" s="199"/>
      <c r="AT114" s="19" t="s">
        <v>22</v>
      </c>
      <c r="AU114" s="27"/>
      <c r="AV114" s="27"/>
      <c r="AW114" s="27"/>
      <c r="AX114" s="27"/>
      <c r="AY114" s="28">
        <f>AVERAGE(AU113:AY113)</f>
        <v>5698.4589754269055</v>
      </c>
      <c r="AZ114" s="27"/>
      <c r="BA114" s="27"/>
      <c r="BB114" s="27"/>
      <c r="BC114" s="27"/>
      <c r="BD114" s="27">
        <f>AVERAGE(AU113:BD113)</f>
        <v>3378.999354382373</v>
      </c>
      <c r="BF114" s="173"/>
      <c r="BG114" s="199"/>
      <c r="BH114" s="19" t="s">
        <v>22</v>
      </c>
      <c r="BI114" s="27"/>
      <c r="BJ114" s="27"/>
      <c r="BK114" s="27"/>
      <c r="BL114" s="27"/>
      <c r="BM114" s="28">
        <f>AVERAGE(BI113:BM113)</f>
        <v>5698.4589754269055</v>
      </c>
      <c r="BN114" s="27"/>
      <c r="BO114" s="27"/>
      <c r="BP114" s="27"/>
      <c r="BQ114" s="27"/>
      <c r="BR114" s="27">
        <f>AVERAGE(BI113:BR113)</f>
        <v>3378.999354382373</v>
      </c>
    </row>
    <row r="115" spans="2:70" ht="14.25" x14ac:dyDescent="0.45">
      <c r="B115" s="173"/>
      <c r="C115" s="199"/>
      <c r="D115" s="19" t="s">
        <v>41</v>
      </c>
      <c r="E115" s="27">
        <f t="shared" ref="E115:N115" si="305">E$52/10*$C113/(2+$E$10)</f>
        <v>10000</v>
      </c>
      <c r="F115" s="27">
        <f t="shared" si="305"/>
        <v>17142.857142857141</v>
      </c>
      <c r="G115" s="27">
        <f t="shared" si="305"/>
        <v>22244.897959183669</v>
      </c>
      <c r="H115" s="27">
        <f t="shared" si="305"/>
        <v>25889.212827988347</v>
      </c>
      <c r="I115" s="28">
        <f t="shared" si="305"/>
        <v>28492.294877134525</v>
      </c>
      <c r="J115" s="27">
        <f t="shared" si="305"/>
        <v>30351.639197953231</v>
      </c>
      <c r="K115" s="27">
        <f t="shared" si="305"/>
        <v>31679.742284252297</v>
      </c>
      <c r="L115" s="27">
        <f t="shared" si="305"/>
        <v>32628.387345894451</v>
      </c>
      <c r="M115" s="27">
        <f t="shared" si="305"/>
        <v>33305.99096135328</v>
      </c>
      <c r="N115" s="27">
        <f t="shared" si="305"/>
        <v>33789.993543823817</v>
      </c>
      <c r="P115" s="173"/>
      <c r="Q115" s="199"/>
      <c r="R115" s="19" t="s">
        <v>41</v>
      </c>
      <c r="S115" s="27">
        <f t="shared" ref="S115:AB115" si="306">S$52/10*$C113/(2+$E$10)</f>
        <v>10000</v>
      </c>
      <c r="T115" s="27">
        <f t="shared" si="306"/>
        <v>17142.857142857141</v>
      </c>
      <c r="U115" s="27">
        <f t="shared" si="306"/>
        <v>22244.897959183669</v>
      </c>
      <c r="V115" s="27">
        <f t="shared" si="306"/>
        <v>25889.212827988347</v>
      </c>
      <c r="W115" s="28">
        <f t="shared" si="306"/>
        <v>28492.294877134525</v>
      </c>
      <c r="X115" s="27">
        <f t="shared" si="306"/>
        <v>30351.639197953231</v>
      </c>
      <c r="Y115" s="27">
        <f t="shared" si="306"/>
        <v>31679.742284252297</v>
      </c>
      <c r="Z115" s="27">
        <f t="shared" si="306"/>
        <v>32628.387345894451</v>
      </c>
      <c r="AA115" s="27">
        <f t="shared" si="306"/>
        <v>33305.99096135328</v>
      </c>
      <c r="AB115" s="27">
        <f t="shared" si="306"/>
        <v>33789.993543823817</v>
      </c>
      <c r="AD115" s="173"/>
      <c r="AE115" s="199"/>
      <c r="AF115" s="19" t="s">
        <v>41</v>
      </c>
      <c r="AG115" s="27">
        <f t="shared" ref="AG115:AP115" si="307">AG$52/10*$C113/(2+$E$10)</f>
        <v>10000</v>
      </c>
      <c r="AH115" s="27">
        <f t="shared" si="307"/>
        <v>17142.857142857141</v>
      </c>
      <c r="AI115" s="27">
        <f t="shared" si="307"/>
        <v>22244.897959183669</v>
      </c>
      <c r="AJ115" s="27">
        <f t="shared" si="307"/>
        <v>25889.212827988347</v>
      </c>
      <c r="AK115" s="28">
        <f t="shared" si="307"/>
        <v>28492.294877134525</v>
      </c>
      <c r="AL115" s="27">
        <f t="shared" si="307"/>
        <v>30351.639197953231</v>
      </c>
      <c r="AM115" s="27">
        <f t="shared" si="307"/>
        <v>31679.742284252297</v>
      </c>
      <c r="AN115" s="27">
        <f t="shared" si="307"/>
        <v>32628.387345894451</v>
      </c>
      <c r="AO115" s="27">
        <f t="shared" si="307"/>
        <v>33305.99096135328</v>
      </c>
      <c r="AP115" s="27">
        <f t="shared" si="307"/>
        <v>33789.993543823817</v>
      </c>
      <c r="AR115" s="173"/>
      <c r="AS115" s="199"/>
      <c r="AT115" s="19" t="s">
        <v>41</v>
      </c>
      <c r="AU115" s="27">
        <f t="shared" ref="AU115:BD115" si="308">AU$52/10*$C113/(2+$E$10)</f>
        <v>10000</v>
      </c>
      <c r="AV115" s="27">
        <f t="shared" si="308"/>
        <v>17142.857142857141</v>
      </c>
      <c r="AW115" s="27">
        <f t="shared" si="308"/>
        <v>22244.897959183669</v>
      </c>
      <c r="AX115" s="27">
        <f t="shared" si="308"/>
        <v>25889.212827988347</v>
      </c>
      <c r="AY115" s="28">
        <f t="shared" si="308"/>
        <v>28492.294877134525</v>
      </c>
      <c r="AZ115" s="27">
        <f t="shared" si="308"/>
        <v>30351.639197953231</v>
      </c>
      <c r="BA115" s="27">
        <f t="shared" si="308"/>
        <v>31679.742284252297</v>
      </c>
      <c r="BB115" s="27">
        <f t="shared" si="308"/>
        <v>32628.387345894451</v>
      </c>
      <c r="BC115" s="27">
        <f t="shared" si="308"/>
        <v>33305.99096135328</v>
      </c>
      <c r="BD115" s="27">
        <f t="shared" si="308"/>
        <v>33789.993543823817</v>
      </c>
      <c r="BF115" s="173"/>
      <c r="BG115" s="199"/>
      <c r="BH115" s="19" t="s">
        <v>41</v>
      </c>
      <c r="BI115" s="27">
        <f t="shared" ref="BI115:BR115" si="309">BI$52/10*$C113/(2+$E$10)</f>
        <v>10000</v>
      </c>
      <c r="BJ115" s="27">
        <f t="shared" si="309"/>
        <v>17142.857142857141</v>
      </c>
      <c r="BK115" s="27">
        <f t="shared" si="309"/>
        <v>22244.897959183669</v>
      </c>
      <c r="BL115" s="27">
        <f t="shared" si="309"/>
        <v>25889.212827988347</v>
      </c>
      <c r="BM115" s="28">
        <f t="shared" si="309"/>
        <v>28492.294877134525</v>
      </c>
      <c r="BN115" s="27">
        <f t="shared" si="309"/>
        <v>30351.639197953231</v>
      </c>
      <c r="BO115" s="27">
        <f t="shared" si="309"/>
        <v>31679.742284252297</v>
      </c>
      <c r="BP115" s="27">
        <f t="shared" si="309"/>
        <v>32628.387345894451</v>
      </c>
      <c r="BQ115" s="27">
        <f t="shared" si="309"/>
        <v>33305.99096135328</v>
      </c>
      <c r="BR115" s="27">
        <f t="shared" si="309"/>
        <v>33789.993543823817</v>
      </c>
    </row>
    <row r="116" spans="2:70" ht="14.25" x14ac:dyDescent="0.45">
      <c r="B116" s="173"/>
      <c r="C116" s="200">
        <v>1000000</v>
      </c>
      <c r="D116" s="15" t="s">
        <v>19</v>
      </c>
      <c r="E116" s="29">
        <f t="shared" ref="E116:N116" si="310">E$51/10*$C116/(2+$E$10)</f>
        <v>25000</v>
      </c>
      <c r="F116" s="29">
        <f t="shared" si="310"/>
        <v>17857.142857142859</v>
      </c>
      <c r="G116" s="29">
        <f t="shared" si="310"/>
        <v>12755.102040816328</v>
      </c>
      <c r="H116" s="29">
        <f t="shared" si="310"/>
        <v>9110.7871720116618</v>
      </c>
      <c r="I116" s="29">
        <f t="shared" si="310"/>
        <v>6507.7051228654727</v>
      </c>
      <c r="J116" s="29">
        <f t="shared" si="310"/>
        <v>4648.3608020467664</v>
      </c>
      <c r="K116" s="29">
        <f t="shared" si="310"/>
        <v>3320.2577157476903</v>
      </c>
      <c r="L116" s="29">
        <f t="shared" si="310"/>
        <v>2371.6126541054928</v>
      </c>
      <c r="M116" s="29">
        <f t="shared" si="310"/>
        <v>1694.0090386467807</v>
      </c>
      <c r="N116" s="29">
        <f t="shared" si="310"/>
        <v>1210.0064561762717</v>
      </c>
      <c r="P116" s="173"/>
      <c r="Q116" s="200">
        <v>1000000</v>
      </c>
      <c r="R116" s="15" t="s">
        <v>19</v>
      </c>
      <c r="S116" s="29">
        <f t="shared" ref="S116:AB116" si="311">S$51/10*$C116/(2+$E$10)</f>
        <v>25000</v>
      </c>
      <c r="T116" s="29">
        <f t="shared" si="311"/>
        <v>17857.142857142859</v>
      </c>
      <c r="U116" s="29">
        <f t="shared" si="311"/>
        <v>12755.102040816328</v>
      </c>
      <c r="V116" s="29">
        <f t="shared" si="311"/>
        <v>9110.7871720116618</v>
      </c>
      <c r="W116" s="29">
        <f t="shared" si="311"/>
        <v>6507.7051228654727</v>
      </c>
      <c r="X116" s="29">
        <f t="shared" si="311"/>
        <v>4648.3608020467664</v>
      </c>
      <c r="Y116" s="29">
        <f t="shared" si="311"/>
        <v>3320.2577157476903</v>
      </c>
      <c r="Z116" s="29">
        <f t="shared" si="311"/>
        <v>2371.6126541054928</v>
      </c>
      <c r="AA116" s="29">
        <f t="shared" si="311"/>
        <v>1694.0090386467807</v>
      </c>
      <c r="AB116" s="29">
        <f t="shared" si="311"/>
        <v>1210.0064561762717</v>
      </c>
      <c r="AD116" s="173"/>
      <c r="AE116" s="200">
        <v>1000000</v>
      </c>
      <c r="AF116" s="15" t="s">
        <v>19</v>
      </c>
      <c r="AG116" s="29">
        <f t="shared" ref="AG116:AP116" si="312">AG$51/10*$C116/(2+$E$10)</f>
        <v>25000</v>
      </c>
      <c r="AH116" s="29">
        <f t="shared" si="312"/>
        <v>17857.142857142859</v>
      </c>
      <c r="AI116" s="29">
        <f t="shared" si="312"/>
        <v>12755.102040816328</v>
      </c>
      <c r="AJ116" s="29">
        <f t="shared" si="312"/>
        <v>9110.7871720116618</v>
      </c>
      <c r="AK116" s="29">
        <f t="shared" si="312"/>
        <v>6507.7051228654727</v>
      </c>
      <c r="AL116" s="29">
        <f t="shared" si="312"/>
        <v>4648.3608020467664</v>
      </c>
      <c r="AM116" s="29">
        <f t="shared" si="312"/>
        <v>3320.2577157476903</v>
      </c>
      <c r="AN116" s="29">
        <f t="shared" si="312"/>
        <v>2371.6126541054928</v>
      </c>
      <c r="AO116" s="29">
        <f t="shared" si="312"/>
        <v>1694.0090386467807</v>
      </c>
      <c r="AP116" s="29">
        <f t="shared" si="312"/>
        <v>1210.0064561762717</v>
      </c>
      <c r="AR116" s="173"/>
      <c r="AS116" s="200">
        <v>1000000</v>
      </c>
      <c r="AT116" s="15" t="s">
        <v>19</v>
      </c>
      <c r="AU116" s="29">
        <f t="shared" ref="AU116:BD116" si="313">AU$51/10*$C116/(2+$E$10)</f>
        <v>25000</v>
      </c>
      <c r="AV116" s="29">
        <f t="shared" si="313"/>
        <v>17857.142857142859</v>
      </c>
      <c r="AW116" s="29">
        <f t="shared" si="313"/>
        <v>12755.102040816328</v>
      </c>
      <c r="AX116" s="29">
        <f t="shared" si="313"/>
        <v>9110.7871720116618</v>
      </c>
      <c r="AY116" s="29">
        <f t="shared" si="313"/>
        <v>6507.7051228654727</v>
      </c>
      <c r="AZ116" s="29">
        <f t="shared" si="313"/>
        <v>4648.3608020467664</v>
      </c>
      <c r="BA116" s="29">
        <f t="shared" si="313"/>
        <v>3320.2577157476903</v>
      </c>
      <c r="BB116" s="29">
        <f t="shared" si="313"/>
        <v>2371.6126541054928</v>
      </c>
      <c r="BC116" s="29">
        <f t="shared" si="313"/>
        <v>1694.0090386467807</v>
      </c>
      <c r="BD116" s="29">
        <f t="shared" si="313"/>
        <v>1210.0064561762717</v>
      </c>
      <c r="BF116" s="173"/>
      <c r="BG116" s="200">
        <v>1000000</v>
      </c>
      <c r="BH116" s="15" t="s">
        <v>19</v>
      </c>
      <c r="BI116" s="29">
        <f t="shared" ref="BI116:BR116" si="314">BI$51/10*$C116/(2+$E$10)</f>
        <v>25000</v>
      </c>
      <c r="BJ116" s="29">
        <f t="shared" si="314"/>
        <v>17857.142857142859</v>
      </c>
      <c r="BK116" s="29">
        <f t="shared" si="314"/>
        <v>12755.102040816328</v>
      </c>
      <c r="BL116" s="29">
        <f t="shared" si="314"/>
        <v>9110.7871720116618</v>
      </c>
      <c r="BM116" s="29">
        <f t="shared" si="314"/>
        <v>6507.7051228654727</v>
      </c>
      <c r="BN116" s="29">
        <f t="shared" si="314"/>
        <v>4648.3608020467664</v>
      </c>
      <c r="BO116" s="29">
        <f t="shared" si="314"/>
        <v>3320.2577157476903</v>
      </c>
      <c r="BP116" s="29">
        <f t="shared" si="314"/>
        <v>2371.6126541054928</v>
      </c>
      <c r="BQ116" s="29">
        <f t="shared" si="314"/>
        <v>1694.0090386467807</v>
      </c>
      <c r="BR116" s="29">
        <f t="shared" si="314"/>
        <v>1210.0064561762717</v>
      </c>
    </row>
    <row r="117" spans="2:70" ht="14.25" x14ac:dyDescent="0.45">
      <c r="B117" s="173"/>
      <c r="C117" s="200"/>
      <c r="D117" s="15" t="s">
        <v>22</v>
      </c>
      <c r="E117" s="29"/>
      <c r="F117" s="29"/>
      <c r="G117" s="29"/>
      <c r="H117" s="29"/>
      <c r="I117" s="30">
        <f>AVERAGE(E116:I116)</f>
        <v>14246.147438567263</v>
      </c>
      <c r="J117" s="29"/>
      <c r="K117" s="29"/>
      <c r="L117" s="29"/>
      <c r="M117" s="29"/>
      <c r="N117" s="29">
        <f>AVERAGE(E116:N116)</f>
        <v>8447.4983859559325</v>
      </c>
      <c r="P117" s="173"/>
      <c r="Q117" s="200"/>
      <c r="R117" s="15" t="s">
        <v>22</v>
      </c>
      <c r="S117" s="29"/>
      <c r="T117" s="29"/>
      <c r="U117" s="29"/>
      <c r="V117" s="29"/>
      <c r="W117" s="30">
        <f>AVERAGE(S116:W116)</f>
        <v>14246.147438567263</v>
      </c>
      <c r="X117" s="29"/>
      <c r="Y117" s="29"/>
      <c r="Z117" s="29"/>
      <c r="AA117" s="29"/>
      <c r="AB117" s="29">
        <f>AVERAGE(S116:AB116)</f>
        <v>8447.4983859559325</v>
      </c>
      <c r="AD117" s="173"/>
      <c r="AE117" s="200"/>
      <c r="AF117" s="15" t="s">
        <v>22</v>
      </c>
      <c r="AG117" s="29"/>
      <c r="AH117" s="29"/>
      <c r="AI117" s="29"/>
      <c r="AJ117" s="29"/>
      <c r="AK117" s="30">
        <f>AVERAGE(AG116:AK116)</f>
        <v>14246.147438567263</v>
      </c>
      <c r="AL117" s="29"/>
      <c r="AM117" s="29"/>
      <c r="AN117" s="29"/>
      <c r="AO117" s="29"/>
      <c r="AP117" s="29">
        <f>AVERAGE(AG116:AP116)</f>
        <v>8447.4983859559325</v>
      </c>
      <c r="AR117" s="173"/>
      <c r="AS117" s="200"/>
      <c r="AT117" s="15" t="s">
        <v>22</v>
      </c>
      <c r="AU117" s="29"/>
      <c r="AV117" s="29"/>
      <c r="AW117" s="29"/>
      <c r="AX117" s="29"/>
      <c r="AY117" s="30">
        <f>AVERAGE(AU116:AY116)</f>
        <v>14246.147438567263</v>
      </c>
      <c r="AZ117" s="29"/>
      <c r="BA117" s="29"/>
      <c r="BB117" s="29"/>
      <c r="BC117" s="29"/>
      <c r="BD117" s="29">
        <f>AVERAGE(AU116:BD116)</f>
        <v>8447.4983859559325</v>
      </c>
      <c r="BF117" s="173"/>
      <c r="BG117" s="200"/>
      <c r="BH117" s="15" t="s">
        <v>22</v>
      </c>
      <c r="BI117" s="29"/>
      <c r="BJ117" s="29"/>
      <c r="BK117" s="29"/>
      <c r="BL117" s="29"/>
      <c r="BM117" s="30">
        <f>AVERAGE(BI116:BM116)</f>
        <v>14246.147438567263</v>
      </c>
      <c r="BN117" s="29"/>
      <c r="BO117" s="29"/>
      <c r="BP117" s="29"/>
      <c r="BQ117" s="29"/>
      <c r="BR117" s="29">
        <f>AVERAGE(BI116:BR116)</f>
        <v>8447.4983859559325</v>
      </c>
    </row>
    <row r="118" spans="2:70" ht="14.25" x14ac:dyDescent="0.45">
      <c r="B118" s="174"/>
      <c r="C118" s="200"/>
      <c r="D118" s="15" t="s">
        <v>41</v>
      </c>
      <c r="E118" s="29">
        <f t="shared" ref="E118:N118" si="315">E$52/10*$C116/(2+$E$10)</f>
        <v>25000</v>
      </c>
      <c r="F118" s="29">
        <f t="shared" si="315"/>
        <v>42857.142857142855</v>
      </c>
      <c r="G118" s="29">
        <f t="shared" si="315"/>
        <v>55612.244897959172</v>
      </c>
      <c r="H118" s="29">
        <f t="shared" si="315"/>
        <v>64723.032069970868</v>
      </c>
      <c r="I118" s="30">
        <f t="shared" si="315"/>
        <v>71230.737192836314</v>
      </c>
      <c r="J118" s="29">
        <f t="shared" si="315"/>
        <v>75879.097994883079</v>
      </c>
      <c r="K118" s="29">
        <f t="shared" si="315"/>
        <v>79199.355710630742</v>
      </c>
      <c r="L118" s="29">
        <f t="shared" si="315"/>
        <v>81570.968364736138</v>
      </c>
      <c r="M118" s="29">
        <f t="shared" si="315"/>
        <v>83264.977403383193</v>
      </c>
      <c r="N118" s="29">
        <f t="shared" si="315"/>
        <v>84474.98385955955</v>
      </c>
      <c r="P118" s="174"/>
      <c r="Q118" s="200"/>
      <c r="R118" s="15" t="s">
        <v>41</v>
      </c>
      <c r="S118" s="29">
        <f t="shared" ref="S118:AB118" si="316">S$52/10*$C116/(2+$E$10)</f>
        <v>25000</v>
      </c>
      <c r="T118" s="29">
        <f t="shared" si="316"/>
        <v>42857.142857142855</v>
      </c>
      <c r="U118" s="29">
        <f t="shared" si="316"/>
        <v>55612.244897959172</v>
      </c>
      <c r="V118" s="29">
        <f t="shared" si="316"/>
        <v>64723.032069970868</v>
      </c>
      <c r="W118" s="30">
        <f t="shared" si="316"/>
        <v>71230.737192836314</v>
      </c>
      <c r="X118" s="29">
        <f t="shared" si="316"/>
        <v>75879.097994883079</v>
      </c>
      <c r="Y118" s="29">
        <f t="shared" si="316"/>
        <v>79199.355710630742</v>
      </c>
      <c r="Z118" s="29">
        <f t="shared" si="316"/>
        <v>81570.968364736138</v>
      </c>
      <c r="AA118" s="29">
        <f t="shared" si="316"/>
        <v>83264.977403383193</v>
      </c>
      <c r="AB118" s="29">
        <f t="shared" si="316"/>
        <v>84474.98385955955</v>
      </c>
      <c r="AD118" s="174"/>
      <c r="AE118" s="200"/>
      <c r="AF118" s="15" t="s">
        <v>41</v>
      </c>
      <c r="AG118" s="29">
        <f t="shared" ref="AG118:AP118" si="317">AG$52/10*$C116/(2+$E$10)</f>
        <v>25000</v>
      </c>
      <c r="AH118" s="29">
        <f t="shared" si="317"/>
        <v>42857.142857142855</v>
      </c>
      <c r="AI118" s="29">
        <f t="shared" si="317"/>
        <v>55612.244897959172</v>
      </c>
      <c r="AJ118" s="29">
        <f t="shared" si="317"/>
        <v>64723.032069970868</v>
      </c>
      <c r="AK118" s="30">
        <f t="shared" si="317"/>
        <v>71230.737192836314</v>
      </c>
      <c r="AL118" s="29">
        <f t="shared" si="317"/>
        <v>75879.097994883079</v>
      </c>
      <c r="AM118" s="29">
        <f t="shared" si="317"/>
        <v>79199.355710630742</v>
      </c>
      <c r="AN118" s="29">
        <f t="shared" si="317"/>
        <v>81570.968364736138</v>
      </c>
      <c r="AO118" s="29">
        <f t="shared" si="317"/>
        <v>83264.977403383193</v>
      </c>
      <c r="AP118" s="29">
        <f t="shared" si="317"/>
        <v>84474.98385955955</v>
      </c>
      <c r="AR118" s="174"/>
      <c r="AS118" s="200"/>
      <c r="AT118" s="15" t="s">
        <v>41</v>
      </c>
      <c r="AU118" s="29">
        <f t="shared" ref="AU118:BD118" si="318">AU$52/10*$C116/(2+$E$10)</f>
        <v>25000</v>
      </c>
      <c r="AV118" s="29">
        <f t="shared" si="318"/>
        <v>42857.142857142855</v>
      </c>
      <c r="AW118" s="29">
        <f t="shared" si="318"/>
        <v>55612.244897959172</v>
      </c>
      <c r="AX118" s="29">
        <f t="shared" si="318"/>
        <v>64723.032069970868</v>
      </c>
      <c r="AY118" s="30">
        <f t="shared" si="318"/>
        <v>71230.737192836314</v>
      </c>
      <c r="AZ118" s="29">
        <f t="shared" si="318"/>
        <v>75879.097994883079</v>
      </c>
      <c r="BA118" s="29">
        <f t="shared" si="318"/>
        <v>79199.355710630742</v>
      </c>
      <c r="BB118" s="29">
        <f t="shared" si="318"/>
        <v>81570.968364736138</v>
      </c>
      <c r="BC118" s="29">
        <f t="shared" si="318"/>
        <v>83264.977403383193</v>
      </c>
      <c r="BD118" s="29">
        <f t="shared" si="318"/>
        <v>84474.98385955955</v>
      </c>
      <c r="BF118" s="174"/>
      <c r="BG118" s="200"/>
      <c r="BH118" s="15" t="s">
        <v>41</v>
      </c>
      <c r="BI118" s="29">
        <f t="shared" ref="BI118:BR118" si="319">BI$52/10*$C116/(2+$E$10)</f>
        <v>25000</v>
      </c>
      <c r="BJ118" s="29">
        <f t="shared" si="319"/>
        <v>42857.142857142855</v>
      </c>
      <c r="BK118" s="29">
        <f t="shared" si="319"/>
        <v>55612.244897959172</v>
      </c>
      <c r="BL118" s="29">
        <f t="shared" si="319"/>
        <v>64723.032069970868</v>
      </c>
      <c r="BM118" s="30">
        <f t="shared" si="319"/>
        <v>71230.737192836314</v>
      </c>
      <c r="BN118" s="29">
        <f t="shared" si="319"/>
        <v>75879.097994883079</v>
      </c>
      <c r="BO118" s="29">
        <f t="shared" si="319"/>
        <v>79199.355710630742</v>
      </c>
      <c r="BP118" s="29">
        <f t="shared" si="319"/>
        <v>81570.968364736138</v>
      </c>
      <c r="BQ118" s="29">
        <f t="shared" si="319"/>
        <v>83264.977403383193</v>
      </c>
      <c r="BR118" s="29">
        <f t="shared" si="319"/>
        <v>84474.98385955955</v>
      </c>
    </row>
    <row r="119" spans="2:70" ht="15" customHeight="1" x14ac:dyDescent="0.45">
      <c r="B119" s="3"/>
      <c r="C119" s="1"/>
      <c r="D119" s="40"/>
      <c r="E119" s="10"/>
      <c r="F119" s="10"/>
      <c r="G119" s="10"/>
      <c r="H119" s="10"/>
      <c r="I119" s="10"/>
      <c r="J119" s="10"/>
      <c r="K119" s="10"/>
      <c r="L119" s="10"/>
      <c r="M119" s="10"/>
      <c r="N119" s="10"/>
      <c r="P119" s="3"/>
      <c r="Q119" s="1"/>
      <c r="R119" s="40"/>
      <c r="S119" s="10"/>
      <c r="T119" s="10"/>
      <c r="U119" s="10"/>
      <c r="V119" s="10"/>
      <c r="W119" s="10"/>
      <c r="X119" s="10"/>
      <c r="Y119" s="10"/>
      <c r="Z119" s="10"/>
      <c r="AA119" s="10"/>
      <c r="AB119" s="10"/>
      <c r="AD119" s="3"/>
      <c r="AE119" s="1"/>
      <c r="AF119" s="40"/>
      <c r="AG119" s="10"/>
      <c r="AH119" s="10"/>
      <c r="AI119" s="10"/>
      <c r="AJ119" s="10"/>
      <c r="AK119" s="10"/>
      <c r="AL119" s="10"/>
      <c r="AM119" s="10"/>
      <c r="AN119" s="10"/>
      <c r="AO119" s="10"/>
      <c r="AP119" s="10"/>
      <c r="AR119" s="3"/>
      <c r="AS119" s="1"/>
      <c r="AT119" s="40"/>
      <c r="AU119" s="10"/>
      <c r="AV119" s="10"/>
      <c r="AW119" s="10"/>
      <c r="AX119" s="10"/>
      <c r="AY119" s="10"/>
      <c r="AZ119" s="10"/>
      <c r="BA119" s="10"/>
      <c r="BB119" s="10"/>
      <c r="BC119" s="10"/>
      <c r="BD119" s="10"/>
      <c r="BF119" s="3"/>
      <c r="BG119" s="1"/>
      <c r="BH119" s="40"/>
      <c r="BI119" s="10"/>
      <c r="BJ119" s="10"/>
      <c r="BK119" s="10"/>
      <c r="BL119" s="10"/>
      <c r="BM119" s="10"/>
      <c r="BN119" s="10"/>
      <c r="BO119" s="10"/>
      <c r="BP119" s="10"/>
      <c r="BQ119" s="10"/>
      <c r="BR119" s="10"/>
    </row>
    <row r="120" spans="2:70" ht="15" customHeight="1" x14ac:dyDescent="0.45">
      <c r="D120" s="14"/>
      <c r="E120" s="13"/>
      <c r="F120" s="13"/>
      <c r="G120" s="13"/>
      <c r="H120" s="13"/>
      <c r="I120" s="13"/>
      <c r="J120" s="13"/>
      <c r="K120" s="13"/>
      <c r="L120" s="13"/>
      <c r="M120" s="13"/>
      <c r="N120" s="13"/>
      <c r="R120" s="14"/>
      <c r="S120" s="13"/>
      <c r="T120" s="13"/>
      <c r="U120" s="13"/>
      <c r="V120" s="13"/>
      <c r="W120" s="13"/>
      <c r="X120" s="13"/>
      <c r="Y120" s="13"/>
      <c r="Z120" s="13"/>
      <c r="AA120" s="13"/>
      <c r="AB120" s="13"/>
      <c r="AF120" s="14"/>
      <c r="AG120" s="13"/>
      <c r="AH120" s="13"/>
      <c r="AI120" s="13"/>
      <c r="AJ120" s="13"/>
      <c r="AK120" s="13"/>
      <c r="AL120" s="13"/>
      <c r="AM120" s="13"/>
      <c r="AN120" s="13"/>
      <c r="AO120" s="13"/>
      <c r="AP120" s="13"/>
      <c r="AT120" s="14"/>
      <c r="AU120" s="13"/>
      <c r="AV120" s="13"/>
      <c r="AW120" s="13"/>
      <c r="AX120" s="13"/>
      <c r="AY120" s="13"/>
      <c r="AZ120" s="13"/>
      <c r="BA120" s="13"/>
      <c r="BB120" s="13"/>
      <c r="BC120" s="13"/>
      <c r="BD120" s="13"/>
      <c r="BH120" s="14"/>
      <c r="BI120" s="13"/>
      <c r="BJ120" s="13"/>
      <c r="BK120" s="13"/>
      <c r="BL120" s="13"/>
      <c r="BM120" s="13"/>
      <c r="BN120" s="13"/>
      <c r="BO120" s="13"/>
      <c r="BP120" s="13"/>
      <c r="BQ120" s="13"/>
      <c r="BR120" s="13"/>
    </row>
    <row r="121" spans="2:70" ht="15" customHeight="1" x14ac:dyDescent="0.45">
      <c r="G121" s="12"/>
      <c r="U121" s="12"/>
      <c r="AI121" s="12"/>
      <c r="AW121" s="12"/>
      <c r="BK121" s="12"/>
    </row>
  </sheetData>
  <mergeCells count="495">
    <mergeCell ref="T108:T109"/>
    <mergeCell ref="U108:U109"/>
    <mergeCell ref="B92:B106"/>
    <mergeCell ref="K108:K109"/>
    <mergeCell ref="L108:L109"/>
    <mergeCell ref="M108:M109"/>
    <mergeCell ref="N108:N109"/>
    <mergeCell ref="P108:P109"/>
    <mergeCell ref="Q108:Q109"/>
    <mergeCell ref="R108:R109"/>
    <mergeCell ref="S108:S109"/>
    <mergeCell ref="Q97:Q101"/>
    <mergeCell ref="BG77:BG81"/>
    <mergeCell ref="BG82:BG86"/>
    <mergeCell ref="AE87:AE91"/>
    <mergeCell ref="AS87:AS91"/>
    <mergeCell ref="BG87:BG91"/>
    <mergeCell ref="C92:C96"/>
    <mergeCell ref="P92:P106"/>
    <mergeCell ref="Q92:Q96"/>
    <mergeCell ref="AD92:AD106"/>
    <mergeCell ref="AE92:AE96"/>
    <mergeCell ref="AR92:AR106"/>
    <mergeCell ref="AS92:AS96"/>
    <mergeCell ref="BF92:BF106"/>
    <mergeCell ref="AR77:AR91"/>
    <mergeCell ref="AS77:AS81"/>
    <mergeCell ref="BF77:BF91"/>
    <mergeCell ref="C82:C86"/>
    <mergeCell ref="Q82:Q86"/>
    <mergeCell ref="AE82:AE86"/>
    <mergeCell ref="AS82:AS86"/>
    <mergeCell ref="C87:C91"/>
    <mergeCell ref="Q87:Q91"/>
    <mergeCell ref="BG92:BG96"/>
    <mergeCell ref="C97:C101"/>
    <mergeCell ref="AH62:AH63"/>
    <mergeCell ref="AI62:AI63"/>
    <mergeCell ref="AJ62:AJ63"/>
    <mergeCell ref="AK62:AK63"/>
    <mergeCell ref="B77:B91"/>
    <mergeCell ref="C77:C81"/>
    <mergeCell ref="P77:P91"/>
    <mergeCell ref="Q77:Q81"/>
    <mergeCell ref="AD77:AD91"/>
    <mergeCell ref="AE77:AE81"/>
    <mergeCell ref="B62:B63"/>
    <mergeCell ref="I62:I63"/>
    <mergeCell ref="J62:J63"/>
    <mergeCell ref="K62:K63"/>
    <mergeCell ref="L62:L63"/>
    <mergeCell ref="M62:M63"/>
    <mergeCell ref="N62:N63"/>
    <mergeCell ref="P62:P63"/>
    <mergeCell ref="Q62:Q63"/>
    <mergeCell ref="AE56:AE60"/>
    <mergeCell ref="AS56:AS60"/>
    <mergeCell ref="BG56:BG60"/>
    <mergeCell ref="C62:C63"/>
    <mergeCell ref="D62:D63"/>
    <mergeCell ref="E62:E63"/>
    <mergeCell ref="F62:F63"/>
    <mergeCell ref="G62:G63"/>
    <mergeCell ref="H62:H63"/>
    <mergeCell ref="R62:R63"/>
    <mergeCell ref="S62:S63"/>
    <mergeCell ref="T62:T63"/>
    <mergeCell ref="U62:U63"/>
    <mergeCell ref="V62:V63"/>
    <mergeCell ref="W62:W63"/>
    <mergeCell ref="X62:X63"/>
    <mergeCell ref="Y62:Y63"/>
    <mergeCell ref="Z62:Z63"/>
    <mergeCell ref="AA62:AA63"/>
    <mergeCell ref="AB62:AB63"/>
    <mergeCell ref="AD62:AD63"/>
    <mergeCell ref="AE62:AE63"/>
    <mergeCell ref="AF62:AF63"/>
    <mergeCell ref="AG62:AG63"/>
    <mergeCell ref="BG40:BG44"/>
    <mergeCell ref="B46:B47"/>
    <mergeCell ref="C46:C47"/>
    <mergeCell ref="D46:D47"/>
    <mergeCell ref="E46:E47"/>
    <mergeCell ref="F46:F47"/>
    <mergeCell ref="G46:G47"/>
    <mergeCell ref="H46:H47"/>
    <mergeCell ref="I46:I47"/>
    <mergeCell ref="J46:J47"/>
    <mergeCell ref="K46:K47"/>
    <mergeCell ref="L46:L47"/>
    <mergeCell ref="M46:M47"/>
    <mergeCell ref="N46:N47"/>
    <mergeCell ref="P46:P47"/>
    <mergeCell ref="Q46:Q47"/>
    <mergeCell ref="R46:R47"/>
    <mergeCell ref="S46:S47"/>
    <mergeCell ref="T46:T47"/>
    <mergeCell ref="U46:U47"/>
    <mergeCell ref="V46:V47"/>
    <mergeCell ref="W46:W47"/>
    <mergeCell ref="X46:X47"/>
    <mergeCell ref="Y46:Y47"/>
    <mergeCell ref="BG24:BG28"/>
    <mergeCell ref="B30:B31"/>
    <mergeCell ref="C30:C31"/>
    <mergeCell ref="D30:D31"/>
    <mergeCell ref="E30:E31"/>
    <mergeCell ref="F30:F31"/>
    <mergeCell ref="G30:G31"/>
    <mergeCell ref="H30:H31"/>
    <mergeCell ref="I30:I31"/>
    <mergeCell ref="J30:J31"/>
    <mergeCell ref="K30:K31"/>
    <mergeCell ref="L30:L31"/>
    <mergeCell ref="M30:M31"/>
    <mergeCell ref="N30:N31"/>
    <mergeCell ref="P30:P31"/>
    <mergeCell ref="Q30:Q31"/>
    <mergeCell ref="B24:B28"/>
    <mergeCell ref="C24:C28"/>
    <mergeCell ref="P24:P28"/>
    <mergeCell ref="Q24:Q28"/>
    <mergeCell ref="AD24:AD28"/>
    <mergeCell ref="AE24:AE28"/>
    <mergeCell ref="AR24:AR28"/>
    <mergeCell ref="AS24:AS28"/>
    <mergeCell ref="AP12:AP13"/>
    <mergeCell ref="BF24:BF28"/>
    <mergeCell ref="AI12:AI13"/>
    <mergeCell ref="AJ12:AJ13"/>
    <mergeCell ref="P14:P15"/>
    <mergeCell ref="BK2:BM3"/>
    <mergeCell ref="BO2:BR2"/>
    <mergeCell ref="B14:B15"/>
    <mergeCell ref="C14:C15"/>
    <mergeCell ref="AT2:AU3"/>
    <mergeCell ref="AW2:AY3"/>
    <mergeCell ref="BA2:BD2"/>
    <mergeCell ref="BH2:BI3"/>
    <mergeCell ref="U2:W3"/>
    <mergeCell ref="Y2:AB2"/>
    <mergeCell ref="Q14:Q15"/>
    <mergeCell ref="AD14:AD15"/>
    <mergeCell ref="AE14:AE15"/>
    <mergeCell ref="AR14:AR15"/>
    <mergeCell ref="AS14:AS15"/>
    <mergeCell ref="BF14:BF15"/>
    <mergeCell ref="BG14:BG15"/>
    <mergeCell ref="Y12:Y13"/>
    <mergeCell ref="Z12:Z13"/>
    <mergeCell ref="D2:E3"/>
    <mergeCell ref="G2:I3"/>
    <mergeCell ref="K2:N2"/>
    <mergeCell ref="R2:S3"/>
    <mergeCell ref="B2:C10"/>
    <mergeCell ref="P2:Q10"/>
    <mergeCell ref="AD2:AE10"/>
    <mergeCell ref="AR2:AS10"/>
    <mergeCell ref="BF2:BG10"/>
    <mergeCell ref="AF2:AG3"/>
    <mergeCell ref="AI2:AK3"/>
    <mergeCell ref="AM2:AP2"/>
    <mergeCell ref="B12:B13"/>
    <mergeCell ref="C12:C13"/>
    <mergeCell ref="D12:D13"/>
    <mergeCell ref="E12:E13"/>
    <mergeCell ref="F12:F13"/>
    <mergeCell ref="G12:G13"/>
    <mergeCell ref="H12:H13"/>
    <mergeCell ref="I12:I13"/>
    <mergeCell ref="J12:J13"/>
    <mergeCell ref="K12:K13"/>
    <mergeCell ref="L12:L13"/>
    <mergeCell ref="M12:M13"/>
    <mergeCell ref="N12:N13"/>
    <mergeCell ref="P12:P13"/>
    <mergeCell ref="Q12:Q13"/>
    <mergeCell ref="R12:R13"/>
    <mergeCell ref="S12:S13"/>
    <mergeCell ref="T12:T13"/>
    <mergeCell ref="U12:U13"/>
    <mergeCell ref="V12:V13"/>
    <mergeCell ref="W12:W13"/>
    <mergeCell ref="X12:X13"/>
    <mergeCell ref="AK12:AK13"/>
    <mergeCell ref="AL12:AL13"/>
    <mergeCell ref="AM12:AM13"/>
    <mergeCell ref="AN12:AN13"/>
    <mergeCell ref="AO12:AO13"/>
    <mergeCell ref="AB12:AB13"/>
    <mergeCell ref="AD12:AD13"/>
    <mergeCell ref="AE12:AE13"/>
    <mergeCell ref="AF12:AF13"/>
    <mergeCell ref="AG12:AG13"/>
    <mergeCell ref="AH12:AH13"/>
    <mergeCell ref="AA12:AA13"/>
    <mergeCell ref="AR12:AR13"/>
    <mergeCell ref="AS12:AS13"/>
    <mergeCell ref="AT12:AT13"/>
    <mergeCell ref="AU12:AU13"/>
    <mergeCell ref="AV12:AV13"/>
    <mergeCell ref="AW12:AW13"/>
    <mergeCell ref="AX12:AX13"/>
    <mergeCell ref="AY12:AY13"/>
    <mergeCell ref="AZ12:AZ13"/>
    <mergeCell ref="BA12:BA13"/>
    <mergeCell ref="BB12:BB13"/>
    <mergeCell ref="BC12:BC13"/>
    <mergeCell ref="BN12:BN13"/>
    <mergeCell ref="BO12:BO13"/>
    <mergeCell ref="BP12:BP13"/>
    <mergeCell ref="BQ12:BQ13"/>
    <mergeCell ref="BR12:BR13"/>
    <mergeCell ref="B16:B23"/>
    <mergeCell ref="C16:C23"/>
    <mergeCell ref="P16:P23"/>
    <mergeCell ref="Q16:Q23"/>
    <mergeCell ref="AD16:AD23"/>
    <mergeCell ref="AE16:AE23"/>
    <mergeCell ref="AR16:AR23"/>
    <mergeCell ref="AS16:AS23"/>
    <mergeCell ref="BF16:BF23"/>
    <mergeCell ref="BG16:BG23"/>
    <mergeCell ref="BD12:BD13"/>
    <mergeCell ref="BF12:BF13"/>
    <mergeCell ref="BG12:BG13"/>
    <mergeCell ref="BH12:BH13"/>
    <mergeCell ref="BI12:BI13"/>
    <mergeCell ref="BJ12:BJ13"/>
    <mergeCell ref="BK12:BK13"/>
    <mergeCell ref="BL12:BL13"/>
    <mergeCell ref="BM12:BM13"/>
    <mergeCell ref="R30:R31"/>
    <mergeCell ref="S30:S31"/>
    <mergeCell ref="T30:T31"/>
    <mergeCell ref="U30:U31"/>
    <mergeCell ref="V30:V31"/>
    <mergeCell ref="W30:W31"/>
    <mergeCell ref="X30:X31"/>
    <mergeCell ref="Y30:Y31"/>
    <mergeCell ref="Z30:Z31"/>
    <mergeCell ref="AA30:AA31"/>
    <mergeCell ref="AB30:AB31"/>
    <mergeCell ref="AD30:AD31"/>
    <mergeCell ref="AE30:AE31"/>
    <mergeCell ref="AF30:AF31"/>
    <mergeCell ref="AG30:AG31"/>
    <mergeCell ref="AH30:AH31"/>
    <mergeCell ref="AI30:AI31"/>
    <mergeCell ref="AJ30:AJ31"/>
    <mergeCell ref="AK30:AK31"/>
    <mergeCell ref="AL30:AL31"/>
    <mergeCell ref="AM30:AM31"/>
    <mergeCell ref="AN30:AN31"/>
    <mergeCell ref="AO30:AO31"/>
    <mergeCell ref="AP30:AP31"/>
    <mergeCell ref="AR30:AR31"/>
    <mergeCell ref="AS30:AS31"/>
    <mergeCell ref="AT30:AT31"/>
    <mergeCell ref="AU30:AU31"/>
    <mergeCell ref="AV30:AV31"/>
    <mergeCell ref="AW30:AW31"/>
    <mergeCell ref="BK30:BK31"/>
    <mergeCell ref="BL30:BL31"/>
    <mergeCell ref="BM30:BM31"/>
    <mergeCell ref="BN30:BN31"/>
    <mergeCell ref="BO30:BO31"/>
    <mergeCell ref="BP30:BP31"/>
    <mergeCell ref="AX30:AX31"/>
    <mergeCell ref="AY30:AY31"/>
    <mergeCell ref="AZ30:AZ31"/>
    <mergeCell ref="BA30:BA31"/>
    <mergeCell ref="BB30:BB31"/>
    <mergeCell ref="BC30:BC31"/>
    <mergeCell ref="BD30:BD31"/>
    <mergeCell ref="BF30:BF31"/>
    <mergeCell ref="BG30:BG31"/>
    <mergeCell ref="BQ30:BQ31"/>
    <mergeCell ref="BR30:BR31"/>
    <mergeCell ref="B32:B44"/>
    <mergeCell ref="C32:C36"/>
    <mergeCell ref="P32:P44"/>
    <mergeCell ref="Q32:Q36"/>
    <mergeCell ref="AD32:AD44"/>
    <mergeCell ref="AE32:AE36"/>
    <mergeCell ref="AR32:AR44"/>
    <mergeCell ref="AS32:AS36"/>
    <mergeCell ref="BF32:BF44"/>
    <mergeCell ref="BG32:BG36"/>
    <mergeCell ref="C37:C39"/>
    <mergeCell ref="Q37:Q39"/>
    <mergeCell ref="AE37:AE39"/>
    <mergeCell ref="AS37:AS39"/>
    <mergeCell ref="BG37:BG39"/>
    <mergeCell ref="C40:C44"/>
    <mergeCell ref="Q40:Q44"/>
    <mergeCell ref="AE40:AE44"/>
    <mergeCell ref="AS40:AS44"/>
    <mergeCell ref="BH30:BH31"/>
    <mergeCell ref="BI30:BI31"/>
    <mergeCell ref="BJ30:BJ31"/>
    <mergeCell ref="Z46:Z47"/>
    <mergeCell ref="AA46:AA47"/>
    <mergeCell ref="AB46:AB47"/>
    <mergeCell ref="AD46:AD47"/>
    <mergeCell ref="AE46:AE47"/>
    <mergeCell ref="AF46:AF47"/>
    <mergeCell ref="AG46:AG47"/>
    <mergeCell ref="AH46:AH47"/>
    <mergeCell ref="AI46:AI47"/>
    <mergeCell ref="AJ46:AJ47"/>
    <mergeCell ref="AK46:AK47"/>
    <mergeCell ref="AL46:AL47"/>
    <mergeCell ref="AM46:AM47"/>
    <mergeCell ref="AN46:AN47"/>
    <mergeCell ref="AO46:AO47"/>
    <mergeCell ref="AP46:AP47"/>
    <mergeCell ref="AR46:AR47"/>
    <mergeCell ref="AS46:AS47"/>
    <mergeCell ref="BD46:BD47"/>
    <mergeCell ref="BF46:BF47"/>
    <mergeCell ref="BG46:BG47"/>
    <mergeCell ref="BH46:BH47"/>
    <mergeCell ref="BI46:BI47"/>
    <mergeCell ref="BJ46:BJ47"/>
    <mergeCell ref="BK46:BK47"/>
    <mergeCell ref="BL46:BL47"/>
    <mergeCell ref="AT46:AT47"/>
    <mergeCell ref="AU46:AU47"/>
    <mergeCell ref="AV46:AV47"/>
    <mergeCell ref="AW46:AW47"/>
    <mergeCell ref="AX46:AX47"/>
    <mergeCell ref="AY46:AY47"/>
    <mergeCell ref="AZ46:AZ47"/>
    <mergeCell ref="BA46:BA47"/>
    <mergeCell ref="BB46:BB47"/>
    <mergeCell ref="BM46:BM47"/>
    <mergeCell ref="BN46:BN47"/>
    <mergeCell ref="BO46:BO47"/>
    <mergeCell ref="BP46:BP47"/>
    <mergeCell ref="BQ46:BQ47"/>
    <mergeCell ref="BR46:BR47"/>
    <mergeCell ref="B48:B60"/>
    <mergeCell ref="C48:C52"/>
    <mergeCell ref="P48:P60"/>
    <mergeCell ref="Q48:Q52"/>
    <mergeCell ref="AD48:AD60"/>
    <mergeCell ref="AE48:AE52"/>
    <mergeCell ref="AR48:AR60"/>
    <mergeCell ref="AS48:AS52"/>
    <mergeCell ref="BF48:BF60"/>
    <mergeCell ref="BG48:BG52"/>
    <mergeCell ref="C53:C55"/>
    <mergeCell ref="Q53:Q55"/>
    <mergeCell ref="AE53:AE55"/>
    <mergeCell ref="AS53:AS55"/>
    <mergeCell ref="BG53:BG55"/>
    <mergeCell ref="C56:C60"/>
    <mergeCell ref="Q56:Q60"/>
    <mergeCell ref="BC46:BC47"/>
    <mergeCell ref="AL62:AL63"/>
    <mergeCell ref="AM62:AM63"/>
    <mergeCell ref="AN62:AN63"/>
    <mergeCell ref="AO62:AO63"/>
    <mergeCell ref="AP62:AP63"/>
    <mergeCell ref="AR62:AR63"/>
    <mergeCell ref="AS62:AS63"/>
    <mergeCell ref="AT62:AT63"/>
    <mergeCell ref="AU62:AU63"/>
    <mergeCell ref="AV62:AV63"/>
    <mergeCell ref="AW62:AW63"/>
    <mergeCell ref="AX62:AX63"/>
    <mergeCell ref="AY62:AY63"/>
    <mergeCell ref="AZ62:AZ63"/>
    <mergeCell ref="BA62:BA63"/>
    <mergeCell ref="BB62:BB63"/>
    <mergeCell ref="BC62:BC63"/>
    <mergeCell ref="BD62:BD63"/>
    <mergeCell ref="BF62:BF63"/>
    <mergeCell ref="BG62:BG63"/>
    <mergeCell ref="BH62:BH63"/>
    <mergeCell ref="BI62:BI63"/>
    <mergeCell ref="BJ62:BJ63"/>
    <mergeCell ref="BK62:BK63"/>
    <mergeCell ref="BL62:BL63"/>
    <mergeCell ref="BM62:BM63"/>
    <mergeCell ref="BN62:BN63"/>
    <mergeCell ref="BO62:BO63"/>
    <mergeCell ref="BP62:BP63"/>
    <mergeCell ref="BQ62:BQ63"/>
    <mergeCell ref="BR62:BR63"/>
    <mergeCell ref="B64:B76"/>
    <mergeCell ref="C64:C68"/>
    <mergeCell ref="P64:P76"/>
    <mergeCell ref="Q64:Q68"/>
    <mergeCell ref="AD64:AD76"/>
    <mergeCell ref="AE64:AE68"/>
    <mergeCell ref="AR64:AR76"/>
    <mergeCell ref="AS64:AS68"/>
    <mergeCell ref="BF64:BF76"/>
    <mergeCell ref="BG64:BG68"/>
    <mergeCell ref="C69:C71"/>
    <mergeCell ref="Q69:Q71"/>
    <mergeCell ref="AE69:AE71"/>
    <mergeCell ref="AS69:AS71"/>
    <mergeCell ref="BG69:BG71"/>
    <mergeCell ref="C72:C76"/>
    <mergeCell ref="Q72:Q76"/>
    <mergeCell ref="AE72:AE76"/>
    <mergeCell ref="AS72:AS76"/>
    <mergeCell ref="BG72:BG76"/>
    <mergeCell ref="AE97:AE101"/>
    <mergeCell ref="AS97:AS101"/>
    <mergeCell ref="BG97:BG101"/>
    <mergeCell ref="C102:C106"/>
    <mergeCell ref="Q102:Q106"/>
    <mergeCell ref="AE102:AE106"/>
    <mergeCell ref="AS102:AS106"/>
    <mergeCell ref="BG102:BG106"/>
    <mergeCell ref="B108:B109"/>
    <mergeCell ref="C108:C109"/>
    <mergeCell ref="D108:D109"/>
    <mergeCell ref="E108:E109"/>
    <mergeCell ref="F108:F109"/>
    <mergeCell ref="G108:G109"/>
    <mergeCell ref="H108:H109"/>
    <mergeCell ref="I108:I109"/>
    <mergeCell ref="J108:J109"/>
    <mergeCell ref="V108:V109"/>
    <mergeCell ref="W108:W109"/>
    <mergeCell ref="X108:X109"/>
    <mergeCell ref="Y108:Y109"/>
    <mergeCell ref="Z108:Z109"/>
    <mergeCell ref="AA108:AA109"/>
    <mergeCell ref="AB108:AB109"/>
    <mergeCell ref="AD108:AD109"/>
    <mergeCell ref="AE108:AE109"/>
    <mergeCell ref="AF108:AF109"/>
    <mergeCell ref="AG108:AG109"/>
    <mergeCell ref="AH108:AH109"/>
    <mergeCell ref="AI108:AI109"/>
    <mergeCell ref="AJ108:AJ109"/>
    <mergeCell ref="AK108:AK109"/>
    <mergeCell ref="AL108:AL109"/>
    <mergeCell ref="AM108:AM109"/>
    <mergeCell ref="AN108:AN109"/>
    <mergeCell ref="AO108:AO109"/>
    <mergeCell ref="AP108:AP109"/>
    <mergeCell ref="AR108:AR109"/>
    <mergeCell ref="AS108:AS109"/>
    <mergeCell ref="AT108:AT109"/>
    <mergeCell ref="AU108:AU109"/>
    <mergeCell ref="AV108:AV109"/>
    <mergeCell ref="AW108:AW109"/>
    <mergeCell ref="AX108:AX109"/>
    <mergeCell ref="BL108:BL109"/>
    <mergeCell ref="BM108:BM109"/>
    <mergeCell ref="BN108:BN109"/>
    <mergeCell ref="BO108:BO109"/>
    <mergeCell ref="BP108:BP109"/>
    <mergeCell ref="BQ108:BQ109"/>
    <mergeCell ref="AY108:AY109"/>
    <mergeCell ref="AZ108:AZ109"/>
    <mergeCell ref="BA108:BA109"/>
    <mergeCell ref="BB108:BB109"/>
    <mergeCell ref="BC108:BC109"/>
    <mergeCell ref="BD108:BD109"/>
    <mergeCell ref="BF108:BF109"/>
    <mergeCell ref="BG108:BG109"/>
    <mergeCell ref="BH108:BH109"/>
    <mergeCell ref="BR108:BR109"/>
    <mergeCell ref="B110:B118"/>
    <mergeCell ref="C110:C112"/>
    <mergeCell ref="P110:P118"/>
    <mergeCell ref="Q110:Q112"/>
    <mergeCell ref="AD110:AD118"/>
    <mergeCell ref="AE110:AE112"/>
    <mergeCell ref="AR110:AR118"/>
    <mergeCell ref="AS110:AS112"/>
    <mergeCell ref="BF110:BF118"/>
    <mergeCell ref="BG110:BG112"/>
    <mergeCell ref="C113:C115"/>
    <mergeCell ref="Q113:Q115"/>
    <mergeCell ref="AE113:AE115"/>
    <mergeCell ref="AS113:AS115"/>
    <mergeCell ref="BG113:BG115"/>
    <mergeCell ref="C116:C118"/>
    <mergeCell ref="Q116:Q118"/>
    <mergeCell ref="AE116:AE118"/>
    <mergeCell ref="AS116:AS118"/>
    <mergeCell ref="BG116:BG118"/>
    <mergeCell ref="BI108:BI109"/>
    <mergeCell ref="BJ108:BJ109"/>
    <mergeCell ref="BK108:BK109"/>
  </mergeCell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7A234-FFE3-4BCA-BE51-64E1C0E16C8C}">
  <dimension ref="A1:BS121"/>
  <sheetViews>
    <sheetView zoomScaleNormal="100" workbookViewId="0">
      <selection activeCell="E8" sqref="E8"/>
    </sheetView>
  </sheetViews>
  <sheetFormatPr defaultRowHeight="15" customHeight="1" x14ac:dyDescent="0.45"/>
  <cols>
    <col min="1" max="1" width="1.73046875" style="4" customWidth="1"/>
    <col min="2" max="2" width="38.19921875" style="2" bestFit="1" customWidth="1"/>
    <col min="3" max="3" width="14.46484375" style="2" bestFit="1" customWidth="1"/>
    <col min="4" max="4" width="22.46484375" style="2" bestFit="1" customWidth="1"/>
    <col min="5" max="14" width="13.6640625" style="2" customWidth="1"/>
    <col min="15" max="15" width="1.73046875" style="4" customWidth="1"/>
    <col min="16" max="16" width="38.19921875" style="2" bestFit="1" customWidth="1"/>
    <col min="17" max="17" width="14.46484375" style="2" bestFit="1" customWidth="1"/>
    <col min="18" max="18" width="22.46484375" style="2" bestFit="1" customWidth="1"/>
    <col min="19" max="28" width="13.6640625" style="2" customWidth="1"/>
    <col min="29" max="29" width="1.73046875" style="4" customWidth="1"/>
    <col min="30" max="30" width="38.19921875" style="2" bestFit="1" customWidth="1"/>
    <col min="31" max="31" width="14.46484375" style="2" bestFit="1" customWidth="1"/>
    <col min="32" max="32" width="22.46484375" style="2" bestFit="1" customWidth="1"/>
    <col min="33" max="42" width="13.6640625" style="2" customWidth="1"/>
    <col min="43" max="43" width="1.73046875" style="4" customWidth="1"/>
    <col min="44" max="44" width="38.19921875" style="2" bestFit="1" customWidth="1"/>
    <col min="45" max="45" width="14.46484375" style="2" bestFit="1" customWidth="1"/>
    <col min="46" max="46" width="22.46484375" style="2" bestFit="1" customWidth="1"/>
    <col min="47" max="56" width="13.6640625" style="2" customWidth="1"/>
    <col min="57" max="57" width="1.73046875" style="4" customWidth="1"/>
    <col min="58" max="58" width="38.19921875" style="2" bestFit="1" customWidth="1"/>
    <col min="59" max="59" width="14.46484375" style="2" bestFit="1" customWidth="1"/>
    <col min="60" max="60" width="22.46484375" style="2" bestFit="1" customWidth="1"/>
    <col min="61" max="70" width="13.6640625" style="2" customWidth="1"/>
    <col min="71" max="71" width="1.73046875" style="4" customWidth="1"/>
    <col min="72" max="16384" width="9.06640625" style="2"/>
  </cols>
  <sheetData>
    <row r="1" spans="1:71" ht="15" customHeight="1" x14ac:dyDescent="0.45">
      <c r="A1" s="8"/>
      <c r="B1" s="8"/>
      <c r="C1" s="8"/>
      <c r="D1" s="8"/>
      <c r="E1" s="8"/>
      <c r="F1" s="8"/>
      <c r="G1" s="8"/>
      <c r="H1" s="8"/>
      <c r="I1" s="8"/>
      <c r="J1" s="8"/>
      <c r="K1" s="63"/>
      <c r="L1" s="63"/>
      <c r="M1" s="63"/>
      <c r="N1" s="63"/>
      <c r="O1" s="8"/>
      <c r="P1" s="8"/>
      <c r="Q1" s="8"/>
      <c r="R1" s="8"/>
      <c r="S1" s="8"/>
      <c r="T1" s="8"/>
      <c r="U1" s="8"/>
      <c r="V1" s="8"/>
      <c r="W1" s="8"/>
      <c r="X1" s="8"/>
      <c r="Y1" s="63"/>
      <c r="Z1" s="63"/>
      <c r="AA1" s="63"/>
      <c r="AB1" s="63"/>
      <c r="AC1" s="8"/>
      <c r="AD1" s="8"/>
      <c r="AE1" s="8"/>
      <c r="AF1" s="8"/>
      <c r="AG1" s="8"/>
      <c r="AH1" s="8"/>
      <c r="AI1" s="8"/>
      <c r="AJ1" s="8"/>
      <c r="AK1" s="8"/>
      <c r="AL1" s="8"/>
      <c r="AM1" s="63"/>
      <c r="AN1" s="63"/>
      <c r="AO1" s="63"/>
      <c r="AP1" s="63"/>
      <c r="AQ1" s="8"/>
      <c r="AR1" s="8"/>
      <c r="AS1" s="8"/>
      <c r="AT1" s="8"/>
      <c r="AU1" s="8"/>
      <c r="AV1" s="8"/>
      <c r="AW1" s="8"/>
      <c r="AX1" s="8"/>
      <c r="AY1" s="8"/>
      <c r="AZ1" s="8"/>
      <c r="BA1" s="63"/>
      <c r="BB1" s="63"/>
      <c r="BC1" s="63"/>
      <c r="BD1" s="63"/>
      <c r="BE1" s="8"/>
      <c r="BF1" s="8"/>
      <c r="BG1" s="8"/>
      <c r="BH1" s="8"/>
      <c r="BI1" s="8"/>
      <c r="BJ1" s="8"/>
      <c r="BK1" s="8"/>
      <c r="BL1" s="8"/>
      <c r="BM1" s="8"/>
      <c r="BN1" s="8"/>
      <c r="BO1" s="63"/>
      <c r="BP1" s="63"/>
      <c r="BQ1" s="63"/>
      <c r="BR1" s="63"/>
    </row>
    <row r="2" spans="1:71" ht="14.25" x14ac:dyDescent="0.45">
      <c r="A2" s="8"/>
      <c r="B2" s="157" t="s">
        <v>140</v>
      </c>
      <c r="C2" s="158"/>
      <c r="D2" s="165" t="s">
        <v>152</v>
      </c>
      <c r="E2" s="166"/>
      <c r="F2" s="8"/>
      <c r="G2" s="168" t="s">
        <v>145</v>
      </c>
      <c r="H2" s="165"/>
      <c r="I2" s="165"/>
      <c r="J2" s="4"/>
      <c r="K2" s="171" t="s">
        <v>144</v>
      </c>
      <c r="L2" s="171"/>
      <c r="M2" s="171"/>
      <c r="N2" s="171"/>
      <c r="O2" s="8"/>
      <c r="P2" s="157" t="s">
        <v>140</v>
      </c>
      <c r="Q2" s="158"/>
      <c r="R2" s="165" t="s">
        <v>152</v>
      </c>
      <c r="S2" s="166"/>
      <c r="T2" s="8"/>
      <c r="U2" s="168" t="s">
        <v>145</v>
      </c>
      <c r="V2" s="165"/>
      <c r="W2" s="165"/>
      <c r="X2" s="4"/>
      <c r="Y2" s="171" t="s">
        <v>144</v>
      </c>
      <c r="Z2" s="171"/>
      <c r="AA2" s="171"/>
      <c r="AB2" s="171"/>
      <c r="AC2" s="8"/>
      <c r="AD2" s="157" t="s">
        <v>140</v>
      </c>
      <c r="AE2" s="158"/>
      <c r="AF2" s="165" t="s">
        <v>152</v>
      </c>
      <c r="AG2" s="166"/>
      <c r="AH2" s="8"/>
      <c r="AI2" s="168" t="s">
        <v>145</v>
      </c>
      <c r="AJ2" s="165"/>
      <c r="AK2" s="165"/>
      <c r="AL2" s="4"/>
      <c r="AM2" s="171" t="s">
        <v>144</v>
      </c>
      <c r="AN2" s="171"/>
      <c r="AO2" s="171"/>
      <c r="AP2" s="171"/>
      <c r="AQ2" s="8"/>
      <c r="AR2" s="157" t="s">
        <v>140</v>
      </c>
      <c r="AS2" s="158"/>
      <c r="AT2" s="165" t="s">
        <v>152</v>
      </c>
      <c r="AU2" s="166"/>
      <c r="AV2" s="8"/>
      <c r="AW2" s="168" t="s">
        <v>145</v>
      </c>
      <c r="AX2" s="165"/>
      <c r="AY2" s="165"/>
      <c r="AZ2" s="4"/>
      <c r="BA2" s="171" t="s">
        <v>144</v>
      </c>
      <c r="BB2" s="171"/>
      <c r="BC2" s="171"/>
      <c r="BD2" s="171"/>
      <c r="BE2" s="8"/>
      <c r="BF2" s="157" t="s">
        <v>140</v>
      </c>
      <c r="BG2" s="158"/>
      <c r="BH2" s="165" t="s">
        <v>152</v>
      </c>
      <c r="BI2" s="166"/>
      <c r="BJ2" s="8"/>
      <c r="BK2" s="168" t="s">
        <v>145</v>
      </c>
      <c r="BL2" s="165"/>
      <c r="BM2" s="165"/>
      <c r="BN2" s="4"/>
      <c r="BO2" s="171" t="s">
        <v>144</v>
      </c>
      <c r="BP2" s="171"/>
      <c r="BQ2" s="171"/>
      <c r="BR2" s="171"/>
    </row>
    <row r="3" spans="1:71" ht="14.25" x14ac:dyDescent="0.45">
      <c r="A3" s="8"/>
      <c r="B3" s="159"/>
      <c r="C3" s="160"/>
      <c r="D3" s="162"/>
      <c r="E3" s="167"/>
      <c r="F3" s="8"/>
      <c r="G3" s="169"/>
      <c r="H3" s="170"/>
      <c r="I3" s="170"/>
      <c r="J3" s="4"/>
      <c r="K3" s="64" t="s">
        <v>53</v>
      </c>
      <c r="L3" s="64" t="s">
        <v>51</v>
      </c>
      <c r="M3" s="64" t="s">
        <v>32</v>
      </c>
      <c r="N3" s="64" t="s">
        <v>33</v>
      </c>
      <c r="O3" s="8"/>
      <c r="P3" s="159"/>
      <c r="Q3" s="160"/>
      <c r="R3" s="162"/>
      <c r="S3" s="167"/>
      <c r="T3" s="8"/>
      <c r="U3" s="169"/>
      <c r="V3" s="170"/>
      <c r="W3" s="170"/>
      <c r="X3" s="4"/>
      <c r="Y3" s="64" t="s">
        <v>53</v>
      </c>
      <c r="Z3" s="64" t="s">
        <v>51</v>
      </c>
      <c r="AA3" s="64" t="s">
        <v>32</v>
      </c>
      <c r="AB3" s="64" t="s">
        <v>33</v>
      </c>
      <c r="AC3" s="8"/>
      <c r="AD3" s="159"/>
      <c r="AE3" s="160"/>
      <c r="AF3" s="162"/>
      <c r="AG3" s="167"/>
      <c r="AH3" s="8"/>
      <c r="AI3" s="169"/>
      <c r="AJ3" s="170"/>
      <c r="AK3" s="170"/>
      <c r="AL3" s="4"/>
      <c r="AM3" s="64" t="s">
        <v>53</v>
      </c>
      <c r="AN3" s="64" t="s">
        <v>51</v>
      </c>
      <c r="AO3" s="64" t="s">
        <v>32</v>
      </c>
      <c r="AP3" s="64" t="s">
        <v>33</v>
      </c>
      <c r="AQ3" s="8"/>
      <c r="AR3" s="159"/>
      <c r="AS3" s="160"/>
      <c r="AT3" s="162"/>
      <c r="AU3" s="167"/>
      <c r="AV3" s="8"/>
      <c r="AW3" s="169"/>
      <c r="AX3" s="170"/>
      <c r="AY3" s="170"/>
      <c r="AZ3" s="4"/>
      <c r="BA3" s="64" t="s">
        <v>53</v>
      </c>
      <c r="BB3" s="64" t="s">
        <v>51</v>
      </c>
      <c r="BC3" s="64" t="s">
        <v>32</v>
      </c>
      <c r="BD3" s="64" t="s">
        <v>33</v>
      </c>
      <c r="BE3" s="8"/>
      <c r="BF3" s="159"/>
      <c r="BG3" s="160"/>
      <c r="BH3" s="162"/>
      <c r="BI3" s="167"/>
      <c r="BJ3" s="8"/>
      <c r="BK3" s="169"/>
      <c r="BL3" s="170"/>
      <c r="BM3" s="170"/>
      <c r="BN3" s="4"/>
      <c r="BO3" s="64" t="s">
        <v>53</v>
      </c>
      <c r="BP3" s="64" t="s">
        <v>51</v>
      </c>
      <c r="BQ3" s="64" t="s">
        <v>32</v>
      </c>
      <c r="BR3" s="64" t="s">
        <v>33</v>
      </c>
      <c r="BS3" s="9"/>
    </row>
    <row r="4" spans="1:71" ht="14.25" x14ac:dyDescent="0.45">
      <c r="A4" s="9"/>
      <c r="B4" s="159"/>
      <c r="C4" s="160"/>
      <c r="D4" s="32" t="s">
        <v>2</v>
      </c>
      <c r="E4" s="33">
        <v>100000</v>
      </c>
      <c r="F4" s="9"/>
      <c r="G4" s="76" t="s">
        <v>34</v>
      </c>
      <c r="H4" s="75" t="s">
        <v>39</v>
      </c>
      <c r="I4" s="41">
        <f>I41</f>
        <v>0.22324800000000006</v>
      </c>
      <c r="J4" s="9"/>
      <c r="K4" s="68">
        <f>C110</f>
        <v>20000</v>
      </c>
      <c r="L4" s="69" t="s">
        <v>40</v>
      </c>
      <c r="M4" s="42">
        <f>I111</f>
        <v>498.43535665294928</v>
      </c>
      <c r="N4" s="65">
        <f t="shared" ref="N4:N9" si="0">M4*$I$14</f>
        <v>124026666.66666667</v>
      </c>
      <c r="O4" s="9"/>
      <c r="P4" s="159"/>
      <c r="Q4" s="160"/>
      <c r="R4" s="32" t="s">
        <v>2</v>
      </c>
      <c r="S4" s="33">
        <f>E4</f>
        <v>100000</v>
      </c>
      <c r="T4" s="9"/>
      <c r="U4" s="76" t="s">
        <v>34</v>
      </c>
      <c r="V4" s="75" t="s">
        <v>39</v>
      </c>
      <c r="W4" s="41">
        <f>W41</f>
        <v>0.18604000000000004</v>
      </c>
      <c r="X4" s="9"/>
      <c r="Y4" s="68">
        <f>Q110</f>
        <v>20000</v>
      </c>
      <c r="Z4" s="69" t="s">
        <v>40</v>
      </c>
      <c r="AA4" s="42">
        <f>W111</f>
        <v>498.43535665294928</v>
      </c>
      <c r="AB4" s="65">
        <f t="shared" ref="AB4:AB9" si="1">AA4*$I$14</f>
        <v>124026666.66666667</v>
      </c>
      <c r="AC4" s="9"/>
      <c r="AD4" s="159"/>
      <c r="AE4" s="160"/>
      <c r="AF4" s="32" t="s">
        <v>2</v>
      </c>
      <c r="AG4" s="33">
        <f>S4</f>
        <v>100000</v>
      </c>
      <c r="AH4" s="9"/>
      <c r="AI4" s="76" t="s">
        <v>34</v>
      </c>
      <c r="AJ4" s="75" t="s">
        <v>39</v>
      </c>
      <c r="AK4" s="41">
        <f>AK41</f>
        <v>0.14883200000000005</v>
      </c>
      <c r="AL4" s="9"/>
      <c r="AM4" s="68">
        <f>AE110</f>
        <v>20000</v>
      </c>
      <c r="AN4" s="69" t="s">
        <v>40</v>
      </c>
      <c r="AO4" s="42">
        <f>AK111</f>
        <v>498.43535665294928</v>
      </c>
      <c r="AP4" s="65">
        <f t="shared" ref="AP4:AP9" si="2">AO4*$I$14</f>
        <v>124026666.66666667</v>
      </c>
      <c r="AQ4" s="9"/>
      <c r="AR4" s="159"/>
      <c r="AS4" s="160"/>
      <c r="AT4" s="32" t="s">
        <v>2</v>
      </c>
      <c r="AU4" s="33">
        <f>AG4</f>
        <v>100000</v>
      </c>
      <c r="AV4" s="9"/>
      <c r="AW4" s="76" t="s">
        <v>34</v>
      </c>
      <c r="AX4" s="75" t="s">
        <v>39</v>
      </c>
      <c r="AY4" s="41">
        <f>AY41</f>
        <v>0.11162400000000003</v>
      </c>
      <c r="AZ4" s="9"/>
      <c r="BA4" s="68">
        <f>AS110</f>
        <v>20000</v>
      </c>
      <c r="BB4" s="69" t="s">
        <v>40</v>
      </c>
      <c r="BC4" s="42">
        <f>AY111</f>
        <v>498.43535665294928</v>
      </c>
      <c r="BD4" s="65">
        <f t="shared" ref="BD4:BD9" si="3">BC4*$I$14</f>
        <v>124026666.66666667</v>
      </c>
      <c r="BE4" s="9"/>
      <c r="BF4" s="159"/>
      <c r="BG4" s="160"/>
      <c r="BH4" s="32" t="s">
        <v>2</v>
      </c>
      <c r="BI4" s="33">
        <f>AU4</f>
        <v>100000</v>
      </c>
      <c r="BJ4" s="9"/>
      <c r="BK4" s="76" t="s">
        <v>34</v>
      </c>
      <c r="BL4" s="75" t="s">
        <v>39</v>
      </c>
      <c r="BM4" s="41">
        <f>BM41</f>
        <v>7.441600000000001E-2</v>
      </c>
      <c r="BN4" s="9"/>
      <c r="BO4" s="68">
        <f>BG110</f>
        <v>20000</v>
      </c>
      <c r="BP4" s="69" t="s">
        <v>40</v>
      </c>
      <c r="BQ4" s="42">
        <f>BM111</f>
        <v>498.43535665294928</v>
      </c>
      <c r="BR4" s="65">
        <f t="shared" ref="BR4:BR9" si="4">BQ4*$I$14</f>
        <v>124026666.66666667</v>
      </c>
      <c r="BS4" s="9"/>
    </row>
    <row r="5" spans="1:71" ht="14.25" x14ac:dyDescent="0.45">
      <c r="A5" s="37"/>
      <c r="B5" s="159"/>
      <c r="C5" s="160"/>
      <c r="D5" s="18" t="s">
        <v>59</v>
      </c>
      <c r="E5" s="34">
        <v>0.01</v>
      </c>
      <c r="F5" s="37"/>
      <c r="G5" s="45" t="s">
        <v>37</v>
      </c>
      <c r="H5" s="66" t="s">
        <v>39</v>
      </c>
      <c r="I5" s="81">
        <f>I65</f>
        <v>0.23924897119341565</v>
      </c>
      <c r="J5" s="37"/>
      <c r="K5" s="68">
        <f>C110</f>
        <v>20000</v>
      </c>
      <c r="L5" s="67" t="s">
        <v>41</v>
      </c>
      <c r="M5" s="42">
        <f>I112</f>
        <v>2492.176783264747</v>
      </c>
      <c r="N5" s="65">
        <f t="shared" si="0"/>
        <v>620133333.33333349</v>
      </c>
      <c r="O5" s="37"/>
      <c r="P5" s="159"/>
      <c r="Q5" s="160"/>
      <c r="R5" s="18" t="s">
        <v>59</v>
      </c>
      <c r="S5" s="34">
        <f>E5</f>
        <v>0.01</v>
      </c>
      <c r="T5" s="37"/>
      <c r="U5" s="45" t="s">
        <v>37</v>
      </c>
      <c r="V5" s="66" t="s">
        <v>39</v>
      </c>
      <c r="W5" s="81">
        <f>W65</f>
        <v>0.23924897119341565</v>
      </c>
      <c r="X5" s="37"/>
      <c r="Y5" s="68">
        <f>Q110</f>
        <v>20000</v>
      </c>
      <c r="Z5" s="67" t="s">
        <v>41</v>
      </c>
      <c r="AA5" s="42">
        <f>W112</f>
        <v>2492.176783264747</v>
      </c>
      <c r="AB5" s="65">
        <f t="shared" si="1"/>
        <v>620133333.33333349</v>
      </c>
      <c r="AC5" s="37"/>
      <c r="AD5" s="159"/>
      <c r="AE5" s="160"/>
      <c r="AF5" s="18" t="s">
        <v>59</v>
      </c>
      <c r="AG5" s="34">
        <f>S5</f>
        <v>0.01</v>
      </c>
      <c r="AH5" s="37"/>
      <c r="AI5" s="45" t="s">
        <v>37</v>
      </c>
      <c r="AJ5" s="66" t="s">
        <v>39</v>
      </c>
      <c r="AK5" s="81">
        <f>AK65</f>
        <v>0.23924897119341565</v>
      </c>
      <c r="AL5" s="37"/>
      <c r="AM5" s="68">
        <f>AE110</f>
        <v>20000</v>
      </c>
      <c r="AN5" s="67" t="s">
        <v>41</v>
      </c>
      <c r="AO5" s="42">
        <f>AK112</f>
        <v>2492.176783264747</v>
      </c>
      <c r="AP5" s="65">
        <f t="shared" si="2"/>
        <v>620133333.33333349</v>
      </c>
      <c r="AQ5" s="37"/>
      <c r="AR5" s="159"/>
      <c r="AS5" s="160"/>
      <c r="AT5" s="18" t="s">
        <v>59</v>
      </c>
      <c r="AU5" s="34">
        <f>AG5</f>
        <v>0.01</v>
      </c>
      <c r="AV5" s="37"/>
      <c r="AW5" s="45" t="s">
        <v>37</v>
      </c>
      <c r="AX5" s="66" t="s">
        <v>39</v>
      </c>
      <c r="AY5" s="81">
        <f>AY65</f>
        <v>0.23924897119341565</v>
      </c>
      <c r="AZ5" s="37"/>
      <c r="BA5" s="68">
        <f>AS110</f>
        <v>20000</v>
      </c>
      <c r="BB5" s="67" t="s">
        <v>41</v>
      </c>
      <c r="BC5" s="42">
        <f>AY112</f>
        <v>2492.176783264747</v>
      </c>
      <c r="BD5" s="65">
        <f t="shared" si="3"/>
        <v>620133333.33333349</v>
      </c>
      <c r="BE5" s="37"/>
      <c r="BF5" s="159"/>
      <c r="BG5" s="160"/>
      <c r="BH5" s="18" t="s">
        <v>59</v>
      </c>
      <c r="BI5" s="34">
        <f>AU5</f>
        <v>0.01</v>
      </c>
      <c r="BJ5" s="37"/>
      <c r="BK5" s="45" t="s">
        <v>37</v>
      </c>
      <c r="BL5" s="66" t="s">
        <v>39</v>
      </c>
      <c r="BM5" s="81">
        <f>BM65</f>
        <v>0.23924897119341565</v>
      </c>
      <c r="BN5" s="37"/>
      <c r="BO5" s="68">
        <f>BG110</f>
        <v>20000</v>
      </c>
      <c r="BP5" s="67" t="s">
        <v>41</v>
      </c>
      <c r="BQ5" s="42">
        <f>BM112</f>
        <v>2492.176783264747</v>
      </c>
      <c r="BR5" s="65">
        <f t="shared" si="4"/>
        <v>620133333.33333349</v>
      </c>
      <c r="BS5" s="37"/>
    </row>
    <row r="6" spans="1:71" ht="14.25" x14ac:dyDescent="0.45">
      <c r="A6" s="37"/>
      <c r="B6" s="159"/>
      <c r="C6" s="160"/>
      <c r="D6" s="18" t="s">
        <v>143</v>
      </c>
      <c r="E6" s="35">
        <v>0.2</v>
      </c>
      <c r="F6" s="37"/>
      <c r="G6" s="45" t="s">
        <v>58</v>
      </c>
      <c r="H6" s="66" t="s">
        <v>39</v>
      </c>
      <c r="I6" s="81">
        <f>I78</f>
        <v>2.5981224279835392E-2</v>
      </c>
      <c r="J6" s="37"/>
      <c r="K6" s="68">
        <f>C113</f>
        <v>400000</v>
      </c>
      <c r="L6" s="69" t="s">
        <v>40</v>
      </c>
      <c r="M6" s="42">
        <f>I114</f>
        <v>9968.7071330589861</v>
      </c>
      <c r="N6" s="65">
        <f t="shared" si="0"/>
        <v>2480533333.3333335</v>
      </c>
      <c r="O6" s="37"/>
      <c r="P6" s="159"/>
      <c r="Q6" s="160"/>
      <c r="R6" s="18" t="s">
        <v>143</v>
      </c>
      <c r="S6" s="35">
        <f>E6</f>
        <v>0.2</v>
      </c>
      <c r="T6" s="37"/>
      <c r="U6" s="45" t="s">
        <v>58</v>
      </c>
      <c r="V6" s="66" t="s">
        <v>39</v>
      </c>
      <c r="W6" s="81">
        <f>W78</f>
        <v>2.5981224279835392E-2</v>
      </c>
      <c r="X6" s="37"/>
      <c r="Y6" s="68">
        <f>Q113</f>
        <v>400000</v>
      </c>
      <c r="Z6" s="69" t="s">
        <v>40</v>
      </c>
      <c r="AA6" s="42">
        <f>W114</f>
        <v>9968.7071330589861</v>
      </c>
      <c r="AB6" s="65">
        <f t="shared" si="1"/>
        <v>2480533333.3333335</v>
      </c>
      <c r="AC6" s="37"/>
      <c r="AD6" s="159"/>
      <c r="AE6" s="160"/>
      <c r="AF6" s="18" t="s">
        <v>143</v>
      </c>
      <c r="AG6" s="35">
        <f>S6</f>
        <v>0.2</v>
      </c>
      <c r="AH6" s="37"/>
      <c r="AI6" s="45" t="s">
        <v>58</v>
      </c>
      <c r="AJ6" s="66" t="s">
        <v>39</v>
      </c>
      <c r="AK6" s="81">
        <f>AK78</f>
        <v>2.5981224279835392E-2</v>
      </c>
      <c r="AL6" s="37"/>
      <c r="AM6" s="68">
        <f>AE113</f>
        <v>400000</v>
      </c>
      <c r="AN6" s="69" t="s">
        <v>40</v>
      </c>
      <c r="AO6" s="42">
        <f>AK114</f>
        <v>9968.7071330589861</v>
      </c>
      <c r="AP6" s="65">
        <f t="shared" si="2"/>
        <v>2480533333.3333335</v>
      </c>
      <c r="AQ6" s="37"/>
      <c r="AR6" s="159"/>
      <c r="AS6" s="160"/>
      <c r="AT6" s="18" t="s">
        <v>143</v>
      </c>
      <c r="AU6" s="35">
        <f>AG6</f>
        <v>0.2</v>
      </c>
      <c r="AV6" s="37"/>
      <c r="AW6" s="45" t="s">
        <v>58</v>
      </c>
      <c r="AX6" s="66" t="s">
        <v>39</v>
      </c>
      <c r="AY6" s="81">
        <f>AY78</f>
        <v>2.5981224279835392E-2</v>
      </c>
      <c r="AZ6" s="37"/>
      <c r="BA6" s="68">
        <f>AS113</f>
        <v>400000</v>
      </c>
      <c r="BB6" s="69" t="s">
        <v>40</v>
      </c>
      <c r="BC6" s="42">
        <f>AY114</f>
        <v>9968.7071330589861</v>
      </c>
      <c r="BD6" s="65">
        <f t="shared" si="3"/>
        <v>2480533333.3333335</v>
      </c>
      <c r="BE6" s="37"/>
      <c r="BF6" s="159"/>
      <c r="BG6" s="160"/>
      <c r="BH6" s="18" t="s">
        <v>143</v>
      </c>
      <c r="BI6" s="35">
        <f>AU6</f>
        <v>0.2</v>
      </c>
      <c r="BJ6" s="37"/>
      <c r="BK6" s="45" t="s">
        <v>58</v>
      </c>
      <c r="BL6" s="66" t="s">
        <v>39</v>
      </c>
      <c r="BM6" s="81">
        <f>BM78</f>
        <v>2.5981224279835392E-2</v>
      </c>
      <c r="BN6" s="37"/>
      <c r="BO6" s="68">
        <f>BG113</f>
        <v>400000</v>
      </c>
      <c r="BP6" s="69" t="s">
        <v>40</v>
      </c>
      <c r="BQ6" s="42">
        <f>BM114</f>
        <v>9968.7071330589861</v>
      </c>
      <c r="BR6" s="65">
        <f t="shared" si="4"/>
        <v>2480533333.3333335</v>
      </c>
      <c r="BS6" s="37"/>
    </row>
    <row r="7" spans="1:71" ht="14.25" x14ac:dyDescent="0.45">
      <c r="A7" s="9"/>
      <c r="B7" s="159"/>
      <c r="C7" s="160"/>
      <c r="D7" s="32" t="s">
        <v>149</v>
      </c>
      <c r="E7" s="36">
        <v>0.15</v>
      </c>
      <c r="F7" s="9"/>
      <c r="G7" s="45" t="s">
        <v>154</v>
      </c>
      <c r="H7" s="66" t="s">
        <v>39</v>
      </c>
      <c r="I7" s="81">
        <f>-I33</f>
        <v>-8.9718364197530862E-2</v>
      </c>
      <c r="J7" s="9"/>
      <c r="K7" s="68">
        <f>C113</f>
        <v>400000</v>
      </c>
      <c r="L7" s="67" t="s">
        <v>41</v>
      </c>
      <c r="M7" s="42">
        <f>I115</f>
        <v>49843.535665294941</v>
      </c>
      <c r="N7" s="65">
        <f t="shared" si="0"/>
        <v>12402666666.666672</v>
      </c>
      <c r="O7" s="9"/>
      <c r="P7" s="159"/>
      <c r="Q7" s="160"/>
      <c r="R7" s="32" t="s">
        <v>149</v>
      </c>
      <c r="S7" s="36">
        <f>E7-0.025</f>
        <v>0.125</v>
      </c>
      <c r="T7" s="9"/>
      <c r="U7" s="45" t="s">
        <v>154</v>
      </c>
      <c r="V7" s="66" t="s">
        <v>39</v>
      </c>
      <c r="W7" s="81">
        <f>-W33</f>
        <v>-7.4765303497942387E-2</v>
      </c>
      <c r="X7" s="9"/>
      <c r="Y7" s="68">
        <f>Q113</f>
        <v>400000</v>
      </c>
      <c r="Z7" s="67" t="s">
        <v>41</v>
      </c>
      <c r="AA7" s="42">
        <f>W115</f>
        <v>49843.535665294941</v>
      </c>
      <c r="AB7" s="65">
        <f t="shared" si="1"/>
        <v>12402666666.666672</v>
      </c>
      <c r="AC7" s="9"/>
      <c r="AD7" s="159"/>
      <c r="AE7" s="160"/>
      <c r="AF7" s="32" t="s">
        <v>149</v>
      </c>
      <c r="AG7" s="36">
        <f>S7-0.025</f>
        <v>0.1</v>
      </c>
      <c r="AH7" s="9"/>
      <c r="AI7" s="45" t="s">
        <v>154</v>
      </c>
      <c r="AJ7" s="66" t="s">
        <v>39</v>
      </c>
      <c r="AK7" s="81">
        <f>-AK33</f>
        <v>-5.9812242798353912E-2</v>
      </c>
      <c r="AL7" s="9"/>
      <c r="AM7" s="68">
        <f>AE113</f>
        <v>400000</v>
      </c>
      <c r="AN7" s="67" t="s">
        <v>41</v>
      </c>
      <c r="AO7" s="42">
        <f>AK115</f>
        <v>49843.535665294941</v>
      </c>
      <c r="AP7" s="65">
        <f t="shared" si="2"/>
        <v>12402666666.666672</v>
      </c>
      <c r="AQ7" s="9"/>
      <c r="AR7" s="159"/>
      <c r="AS7" s="160"/>
      <c r="AT7" s="32" t="s">
        <v>149</v>
      </c>
      <c r="AU7" s="36">
        <f>AG7-0.025</f>
        <v>7.5000000000000011E-2</v>
      </c>
      <c r="AV7" s="9"/>
      <c r="AW7" s="45" t="s">
        <v>154</v>
      </c>
      <c r="AX7" s="66" t="s">
        <v>39</v>
      </c>
      <c r="AY7" s="81">
        <f>-AY33</f>
        <v>-4.4859182098765438E-2</v>
      </c>
      <c r="AZ7" s="9"/>
      <c r="BA7" s="68">
        <f>AS113</f>
        <v>400000</v>
      </c>
      <c r="BB7" s="67" t="s">
        <v>41</v>
      </c>
      <c r="BC7" s="42">
        <f>AY115</f>
        <v>49843.535665294941</v>
      </c>
      <c r="BD7" s="65">
        <f t="shared" si="3"/>
        <v>12402666666.666672</v>
      </c>
      <c r="BE7" s="9"/>
      <c r="BF7" s="159"/>
      <c r="BG7" s="160"/>
      <c r="BH7" s="32" t="s">
        <v>149</v>
      </c>
      <c r="BI7" s="36">
        <f>AU7-0.025</f>
        <v>5.000000000000001E-2</v>
      </c>
      <c r="BJ7" s="9"/>
      <c r="BK7" s="45" t="s">
        <v>154</v>
      </c>
      <c r="BL7" s="66" t="s">
        <v>39</v>
      </c>
      <c r="BM7" s="81">
        <f>-BM33</f>
        <v>-2.9906121399176956E-2</v>
      </c>
      <c r="BN7" s="9"/>
      <c r="BO7" s="68">
        <f>BG113</f>
        <v>400000</v>
      </c>
      <c r="BP7" s="67" t="s">
        <v>41</v>
      </c>
      <c r="BQ7" s="42">
        <f>BM115</f>
        <v>49843.535665294941</v>
      </c>
      <c r="BR7" s="65">
        <f t="shared" si="4"/>
        <v>12402666666.666672</v>
      </c>
      <c r="BS7" s="9"/>
    </row>
    <row r="8" spans="1:71" ht="14.25" x14ac:dyDescent="0.45">
      <c r="A8" s="9"/>
      <c r="B8" s="159"/>
      <c r="C8" s="160"/>
      <c r="D8" s="32" t="s">
        <v>150</v>
      </c>
      <c r="E8" s="36">
        <v>0.05</v>
      </c>
      <c r="F8" s="9"/>
      <c r="G8" s="45" t="s">
        <v>153</v>
      </c>
      <c r="H8" s="66" t="s">
        <v>39</v>
      </c>
      <c r="I8" s="81">
        <f>-I49</f>
        <v>-7.4765303497942387E-2</v>
      </c>
      <c r="J8" s="9"/>
      <c r="K8" s="77">
        <f>C116</f>
        <v>1000000</v>
      </c>
      <c r="L8" s="78" t="s">
        <v>40</v>
      </c>
      <c r="M8" s="42">
        <f>I117</f>
        <v>24921.767832647463</v>
      </c>
      <c r="N8" s="65">
        <f t="shared" si="0"/>
        <v>6201333333.333334</v>
      </c>
      <c r="O8" s="9"/>
      <c r="P8" s="159"/>
      <c r="Q8" s="160"/>
      <c r="R8" s="32" t="s">
        <v>150</v>
      </c>
      <c r="S8" s="36">
        <f>E8</f>
        <v>0.05</v>
      </c>
      <c r="T8" s="9"/>
      <c r="U8" s="45" t="s">
        <v>153</v>
      </c>
      <c r="V8" s="66" t="s">
        <v>39</v>
      </c>
      <c r="W8" s="81">
        <f>-W49</f>
        <v>-7.4765303497942387E-2</v>
      </c>
      <c r="X8" s="9"/>
      <c r="Y8" s="77">
        <f>Q116</f>
        <v>1000000</v>
      </c>
      <c r="Z8" s="78" t="s">
        <v>40</v>
      </c>
      <c r="AA8" s="42">
        <f>W117</f>
        <v>24921.767832647463</v>
      </c>
      <c r="AB8" s="65">
        <f t="shared" si="1"/>
        <v>6201333333.333334</v>
      </c>
      <c r="AC8" s="9"/>
      <c r="AD8" s="159"/>
      <c r="AE8" s="160"/>
      <c r="AF8" s="32" t="s">
        <v>150</v>
      </c>
      <c r="AG8" s="36">
        <f>S8</f>
        <v>0.05</v>
      </c>
      <c r="AH8" s="9"/>
      <c r="AI8" s="45" t="s">
        <v>153</v>
      </c>
      <c r="AJ8" s="66" t="s">
        <v>39</v>
      </c>
      <c r="AK8" s="81">
        <f>-AK49</f>
        <v>-7.4765303497942387E-2</v>
      </c>
      <c r="AL8" s="9"/>
      <c r="AM8" s="77">
        <f>AE116</f>
        <v>1000000</v>
      </c>
      <c r="AN8" s="78" t="s">
        <v>40</v>
      </c>
      <c r="AO8" s="42">
        <f>AK117</f>
        <v>24921.767832647463</v>
      </c>
      <c r="AP8" s="65">
        <f t="shared" si="2"/>
        <v>6201333333.333334</v>
      </c>
      <c r="AQ8" s="9"/>
      <c r="AR8" s="159"/>
      <c r="AS8" s="160"/>
      <c r="AT8" s="32" t="s">
        <v>150</v>
      </c>
      <c r="AU8" s="36">
        <f>AG8</f>
        <v>0.05</v>
      </c>
      <c r="AV8" s="9"/>
      <c r="AW8" s="45" t="s">
        <v>153</v>
      </c>
      <c r="AX8" s="66" t="s">
        <v>39</v>
      </c>
      <c r="AY8" s="81">
        <f>-AY49</f>
        <v>-7.4765303497942387E-2</v>
      </c>
      <c r="AZ8" s="9"/>
      <c r="BA8" s="77">
        <f>AS116</f>
        <v>1000000</v>
      </c>
      <c r="BB8" s="78" t="s">
        <v>40</v>
      </c>
      <c r="BC8" s="42">
        <f>AY117</f>
        <v>24921.767832647463</v>
      </c>
      <c r="BD8" s="65">
        <f t="shared" si="3"/>
        <v>6201333333.333334</v>
      </c>
      <c r="BE8" s="9"/>
      <c r="BF8" s="159"/>
      <c r="BG8" s="160"/>
      <c r="BH8" s="32" t="s">
        <v>150</v>
      </c>
      <c r="BI8" s="36">
        <f>AU8</f>
        <v>0.05</v>
      </c>
      <c r="BJ8" s="9"/>
      <c r="BK8" s="45" t="s">
        <v>153</v>
      </c>
      <c r="BL8" s="66" t="s">
        <v>39</v>
      </c>
      <c r="BM8" s="81">
        <f>-BM49</f>
        <v>-7.4765303497942387E-2</v>
      </c>
      <c r="BN8" s="9"/>
      <c r="BO8" s="77">
        <f>BG116</f>
        <v>1000000</v>
      </c>
      <c r="BP8" s="78" t="s">
        <v>40</v>
      </c>
      <c r="BQ8" s="42">
        <f>BM117</f>
        <v>24921.767832647463</v>
      </c>
      <c r="BR8" s="65">
        <f t="shared" si="4"/>
        <v>6201333333.333334</v>
      </c>
      <c r="BS8" s="9"/>
    </row>
    <row r="9" spans="1:71" ht="14.25" x14ac:dyDescent="0.45">
      <c r="A9" s="9"/>
      <c r="B9" s="159"/>
      <c r="C9" s="160"/>
      <c r="D9" s="32" t="s">
        <v>151</v>
      </c>
      <c r="E9" s="36">
        <v>7.4999999999999997E-2</v>
      </c>
      <c r="F9" s="9"/>
      <c r="G9" s="74" t="s">
        <v>38</v>
      </c>
      <c r="H9" s="75" t="s">
        <v>39</v>
      </c>
      <c r="I9" s="41">
        <f>I93</f>
        <v>0.10074652777777778</v>
      </c>
      <c r="J9" s="8"/>
      <c r="K9" s="77">
        <f>C116</f>
        <v>1000000</v>
      </c>
      <c r="L9" s="79" t="s">
        <v>41</v>
      </c>
      <c r="M9" s="42">
        <f>I118</f>
        <v>124608.83916323735</v>
      </c>
      <c r="N9" s="65">
        <f t="shared" si="0"/>
        <v>31006666666.666676</v>
      </c>
      <c r="O9" s="9"/>
      <c r="P9" s="159"/>
      <c r="Q9" s="160"/>
      <c r="R9" s="32" t="s">
        <v>151</v>
      </c>
      <c r="S9" s="36">
        <f>E9</f>
        <v>7.4999999999999997E-2</v>
      </c>
      <c r="T9" s="9"/>
      <c r="U9" s="74" t="s">
        <v>38</v>
      </c>
      <c r="V9" s="75" t="s">
        <v>39</v>
      </c>
      <c r="W9" s="41">
        <f>W93</f>
        <v>0.11569958847736625</v>
      </c>
      <c r="X9" s="8"/>
      <c r="Y9" s="77">
        <f>Q116</f>
        <v>1000000</v>
      </c>
      <c r="Z9" s="79" t="s">
        <v>41</v>
      </c>
      <c r="AA9" s="42">
        <f>W118</f>
        <v>124608.83916323735</v>
      </c>
      <c r="AB9" s="65">
        <f t="shared" si="1"/>
        <v>31006666666.666676</v>
      </c>
      <c r="AC9" s="9"/>
      <c r="AD9" s="159"/>
      <c r="AE9" s="160"/>
      <c r="AF9" s="32" t="s">
        <v>151</v>
      </c>
      <c r="AG9" s="36">
        <f>S9</f>
        <v>7.4999999999999997E-2</v>
      </c>
      <c r="AH9" s="9"/>
      <c r="AI9" s="74" t="s">
        <v>38</v>
      </c>
      <c r="AJ9" s="75" t="s">
        <v>39</v>
      </c>
      <c r="AK9" s="41">
        <f>AK93</f>
        <v>0.13065264917695474</v>
      </c>
      <c r="AL9" s="8"/>
      <c r="AM9" s="77">
        <f>AE116</f>
        <v>1000000</v>
      </c>
      <c r="AN9" s="79" t="s">
        <v>41</v>
      </c>
      <c r="AO9" s="42">
        <f>AK118</f>
        <v>124608.83916323735</v>
      </c>
      <c r="AP9" s="65">
        <f t="shared" si="2"/>
        <v>31006666666.666676</v>
      </c>
      <c r="AQ9" s="9"/>
      <c r="AR9" s="159"/>
      <c r="AS9" s="160"/>
      <c r="AT9" s="32" t="s">
        <v>151</v>
      </c>
      <c r="AU9" s="36">
        <f>AG9</f>
        <v>7.4999999999999997E-2</v>
      </c>
      <c r="AV9" s="9"/>
      <c r="AW9" s="74" t="s">
        <v>38</v>
      </c>
      <c r="AX9" s="75" t="s">
        <v>39</v>
      </c>
      <c r="AY9" s="41">
        <f>AY93</f>
        <v>0.14560570987654323</v>
      </c>
      <c r="AZ9" s="8"/>
      <c r="BA9" s="77">
        <f>AS116</f>
        <v>1000000</v>
      </c>
      <c r="BB9" s="79" t="s">
        <v>41</v>
      </c>
      <c r="BC9" s="42">
        <f>AY118</f>
        <v>124608.83916323735</v>
      </c>
      <c r="BD9" s="65">
        <f t="shared" si="3"/>
        <v>31006666666.666676</v>
      </c>
      <c r="BE9" s="9"/>
      <c r="BF9" s="159"/>
      <c r="BG9" s="160"/>
      <c r="BH9" s="32" t="s">
        <v>151</v>
      </c>
      <c r="BI9" s="36">
        <f>AU9</f>
        <v>7.4999999999999997E-2</v>
      </c>
      <c r="BJ9" s="9"/>
      <c r="BK9" s="74" t="s">
        <v>38</v>
      </c>
      <c r="BL9" s="75" t="s">
        <v>39</v>
      </c>
      <c r="BM9" s="41">
        <f>BM93</f>
        <v>0.16055877057613166</v>
      </c>
      <c r="BN9" s="8"/>
      <c r="BO9" s="77">
        <f>BG116</f>
        <v>1000000</v>
      </c>
      <c r="BP9" s="79" t="s">
        <v>41</v>
      </c>
      <c r="BQ9" s="42">
        <f>BM118</f>
        <v>124608.83916323735</v>
      </c>
      <c r="BR9" s="65">
        <f t="shared" si="4"/>
        <v>31006666666.666676</v>
      </c>
      <c r="BS9" s="9"/>
    </row>
    <row r="10" spans="1:71" ht="14.25" x14ac:dyDescent="0.45">
      <c r="A10" s="9"/>
      <c r="B10" s="159"/>
      <c r="C10" s="160"/>
      <c r="D10" s="32" t="s">
        <v>60</v>
      </c>
      <c r="E10" s="36">
        <v>1</v>
      </c>
      <c r="F10" s="3"/>
      <c r="G10" s="10"/>
      <c r="H10" s="10"/>
      <c r="I10" s="3"/>
      <c r="J10" s="8"/>
      <c r="K10" s="10"/>
      <c r="L10" s="10"/>
      <c r="M10" s="3"/>
      <c r="N10" s="8"/>
      <c r="O10" s="9"/>
      <c r="P10" s="159"/>
      <c r="Q10" s="160"/>
      <c r="R10" s="32" t="s">
        <v>60</v>
      </c>
      <c r="S10" s="36">
        <f>E10</f>
        <v>1</v>
      </c>
      <c r="T10" s="3"/>
      <c r="U10" s="10"/>
      <c r="V10" s="10"/>
      <c r="W10" s="3"/>
      <c r="X10" s="8"/>
      <c r="Y10" s="10"/>
      <c r="Z10" s="10"/>
      <c r="AA10" s="3"/>
      <c r="AB10" s="8"/>
      <c r="AC10" s="9"/>
      <c r="AD10" s="159"/>
      <c r="AE10" s="160"/>
      <c r="AF10" s="32" t="s">
        <v>60</v>
      </c>
      <c r="AG10" s="36">
        <f>S10</f>
        <v>1</v>
      </c>
      <c r="AH10" s="3"/>
      <c r="AI10" s="10"/>
      <c r="AJ10" s="10"/>
      <c r="AK10" s="3"/>
      <c r="AL10" s="8"/>
      <c r="AM10" s="10"/>
      <c r="AN10" s="10"/>
      <c r="AO10" s="3"/>
      <c r="AP10" s="8"/>
      <c r="AQ10" s="9"/>
      <c r="AR10" s="159"/>
      <c r="AS10" s="160"/>
      <c r="AT10" s="32" t="s">
        <v>60</v>
      </c>
      <c r="AU10" s="36">
        <f>AG10</f>
        <v>1</v>
      </c>
      <c r="AV10" s="3"/>
      <c r="AW10" s="10"/>
      <c r="AX10" s="10"/>
      <c r="AY10" s="3"/>
      <c r="AZ10" s="8"/>
      <c r="BA10" s="10"/>
      <c r="BB10" s="10"/>
      <c r="BC10" s="3"/>
      <c r="BD10" s="8"/>
      <c r="BE10" s="9"/>
      <c r="BF10" s="159"/>
      <c r="BG10" s="160"/>
      <c r="BH10" s="32" t="s">
        <v>60</v>
      </c>
      <c r="BI10" s="36">
        <f>AU10</f>
        <v>1</v>
      </c>
      <c r="BJ10" s="3"/>
      <c r="BK10" s="10"/>
      <c r="BL10" s="10"/>
      <c r="BM10" s="3"/>
      <c r="BN10" s="8"/>
      <c r="BO10" s="10"/>
      <c r="BP10" s="10"/>
      <c r="BQ10" s="3"/>
      <c r="BR10" s="8"/>
      <c r="BS10" s="9"/>
    </row>
    <row r="11" spans="1:71" ht="15" customHeight="1" x14ac:dyDescent="0.45">
      <c r="A11" s="8"/>
      <c r="B11" s="10"/>
      <c r="C11" s="8"/>
      <c r="D11" s="10"/>
      <c r="E11" s="3"/>
      <c r="F11" s="3"/>
      <c r="G11" s="10"/>
      <c r="H11" s="10"/>
      <c r="I11" s="3"/>
      <c r="J11" s="8"/>
      <c r="K11" s="8"/>
      <c r="L11" s="8"/>
      <c r="M11" s="8"/>
      <c r="N11" s="8"/>
      <c r="O11" s="8"/>
      <c r="P11" s="10"/>
      <c r="Q11" s="8"/>
      <c r="R11" s="10"/>
      <c r="S11" s="3"/>
      <c r="T11" s="3"/>
      <c r="U11" s="10"/>
      <c r="V11" s="10"/>
      <c r="W11" s="3"/>
      <c r="X11" s="8"/>
      <c r="Y11" s="8"/>
      <c r="Z11" s="8"/>
      <c r="AA11" s="8"/>
      <c r="AB11" s="8"/>
      <c r="AC11" s="8"/>
      <c r="AD11" s="10"/>
      <c r="AE11" s="8"/>
      <c r="AF11" s="10"/>
      <c r="AG11" s="3"/>
      <c r="AH11" s="3"/>
      <c r="AI11" s="10"/>
      <c r="AJ11" s="10"/>
      <c r="AK11" s="3"/>
      <c r="AL11" s="8"/>
      <c r="AM11" s="8"/>
      <c r="AN11" s="8"/>
      <c r="AO11" s="8"/>
      <c r="AP11" s="8"/>
      <c r="AQ11" s="8"/>
      <c r="AR11" s="10"/>
      <c r="AS11" s="8"/>
      <c r="AT11" s="10"/>
      <c r="AU11" s="3"/>
      <c r="AV11" s="3"/>
      <c r="AW11" s="10"/>
      <c r="AX11" s="10"/>
      <c r="AY11" s="3"/>
      <c r="AZ11" s="8"/>
      <c r="BA11" s="8"/>
      <c r="BB11" s="8"/>
      <c r="BC11" s="8"/>
      <c r="BD11" s="8"/>
      <c r="BE11" s="8"/>
      <c r="BF11" s="10"/>
      <c r="BG11" s="8"/>
      <c r="BH11" s="10"/>
      <c r="BI11" s="3"/>
      <c r="BJ11" s="3"/>
      <c r="BK11" s="10"/>
      <c r="BL11" s="10"/>
      <c r="BM11" s="3"/>
      <c r="BN11" s="8"/>
      <c r="BO11" s="8"/>
      <c r="BP11" s="8"/>
      <c r="BQ11" s="8"/>
      <c r="BR11" s="8"/>
      <c r="BS11" s="8"/>
    </row>
    <row r="12" spans="1:71" ht="14.25" x14ac:dyDescent="0.45">
      <c r="B12" s="161" t="s">
        <v>52</v>
      </c>
      <c r="C12" s="161" t="s">
        <v>50</v>
      </c>
      <c r="D12" s="161" t="s">
        <v>51</v>
      </c>
      <c r="E12" s="163" t="s">
        <v>3</v>
      </c>
      <c r="F12" s="163" t="s">
        <v>4</v>
      </c>
      <c r="G12" s="163" t="s">
        <v>5</v>
      </c>
      <c r="H12" s="163" t="s">
        <v>6</v>
      </c>
      <c r="I12" s="163" t="s">
        <v>7</v>
      </c>
      <c r="J12" s="163" t="s">
        <v>8</v>
      </c>
      <c r="K12" s="163" t="s">
        <v>9</v>
      </c>
      <c r="L12" s="163" t="s">
        <v>10</v>
      </c>
      <c r="M12" s="163" t="s">
        <v>11</v>
      </c>
      <c r="N12" s="163" t="s">
        <v>12</v>
      </c>
      <c r="P12" s="161" t="s">
        <v>52</v>
      </c>
      <c r="Q12" s="161" t="s">
        <v>50</v>
      </c>
      <c r="R12" s="161" t="s">
        <v>51</v>
      </c>
      <c r="S12" s="163" t="s">
        <v>3</v>
      </c>
      <c r="T12" s="163" t="s">
        <v>4</v>
      </c>
      <c r="U12" s="163" t="s">
        <v>5</v>
      </c>
      <c r="V12" s="163" t="s">
        <v>6</v>
      </c>
      <c r="W12" s="163" t="s">
        <v>7</v>
      </c>
      <c r="X12" s="163" t="s">
        <v>8</v>
      </c>
      <c r="Y12" s="163" t="s">
        <v>9</v>
      </c>
      <c r="Z12" s="163" t="s">
        <v>10</v>
      </c>
      <c r="AA12" s="163" t="s">
        <v>11</v>
      </c>
      <c r="AB12" s="163" t="s">
        <v>12</v>
      </c>
      <c r="AD12" s="161" t="s">
        <v>52</v>
      </c>
      <c r="AE12" s="161" t="s">
        <v>50</v>
      </c>
      <c r="AF12" s="161" t="s">
        <v>51</v>
      </c>
      <c r="AG12" s="163" t="s">
        <v>3</v>
      </c>
      <c r="AH12" s="163" t="s">
        <v>4</v>
      </c>
      <c r="AI12" s="163" t="s">
        <v>5</v>
      </c>
      <c r="AJ12" s="163" t="s">
        <v>6</v>
      </c>
      <c r="AK12" s="163" t="s">
        <v>7</v>
      </c>
      <c r="AL12" s="163" t="s">
        <v>8</v>
      </c>
      <c r="AM12" s="163" t="s">
        <v>9</v>
      </c>
      <c r="AN12" s="163" t="s">
        <v>10</v>
      </c>
      <c r="AO12" s="163" t="s">
        <v>11</v>
      </c>
      <c r="AP12" s="163" t="s">
        <v>12</v>
      </c>
      <c r="AR12" s="161" t="s">
        <v>52</v>
      </c>
      <c r="AS12" s="161" t="s">
        <v>50</v>
      </c>
      <c r="AT12" s="161" t="s">
        <v>51</v>
      </c>
      <c r="AU12" s="163" t="s">
        <v>3</v>
      </c>
      <c r="AV12" s="163" t="s">
        <v>4</v>
      </c>
      <c r="AW12" s="163" t="s">
        <v>5</v>
      </c>
      <c r="AX12" s="163" t="s">
        <v>6</v>
      </c>
      <c r="AY12" s="163" t="s">
        <v>7</v>
      </c>
      <c r="AZ12" s="163" t="s">
        <v>8</v>
      </c>
      <c r="BA12" s="163" t="s">
        <v>9</v>
      </c>
      <c r="BB12" s="163" t="s">
        <v>10</v>
      </c>
      <c r="BC12" s="163" t="s">
        <v>11</v>
      </c>
      <c r="BD12" s="163" t="s">
        <v>12</v>
      </c>
      <c r="BF12" s="161" t="s">
        <v>52</v>
      </c>
      <c r="BG12" s="161" t="s">
        <v>50</v>
      </c>
      <c r="BH12" s="161" t="s">
        <v>51</v>
      </c>
      <c r="BI12" s="163" t="s">
        <v>3</v>
      </c>
      <c r="BJ12" s="163" t="s">
        <v>4</v>
      </c>
      <c r="BK12" s="163" t="s">
        <v>5</v>
      </c>
      <c r="BL12" s="163" t="s">
        <v>6</v>
      </c>
      <c r="BM12" s="163" t="s">
        <v>7</v>
      </c>
      <c r="BN12" s="163" t="s">
        <v>8</v>
      </c>
      <c r="BO12" s="163" t="s">
        <v>9</v>
      </c>
      <c r="BP12" s="163" t="s">
        <v>10</v>
      </c>
      <c r="BQ12" s="163" t="s">
        <v>11</v>
      </c>
      <c r="BR12" s="163" t="s">
        <v>12</v>
      </c>
    </row>
    <row r="13" spans="1:71" ht="14.25" x14ac:dyDescent="0.45">
      <c r="B13" s="162"/>
      <c r="C13" s="162"/>
      <c r="D13" s="162"/>
      <c r="E13" s="164"/>
      <c r="F13" s="164"/>
      <c r="G13" s="164"/>
      <c r="H13" s="164"/>
      <c r="I13" s="164"/>
      <c r="J13" s="164"/>
      <c r="K13" s="164"/>
      <c r="L13" s="164"/>
      <c r="M13" s="164"/>
      <c r="N13" s="164"/>
      <c r="P13" s="162"/>
      <c r="Q13" s="162"/>
      <c r="R13" s="162"/>
      <c r="S13" s="164"/>
      <c r="T13" s="164"/>
      <c r="U13" s="164"/>
      <c r="V13" s="164"/>
      <c r="W13" s="164"/>
      <c r="X13" s="164"/>
      <c r="Y13" s="164"/>
      <c r="Z13" s="164"/>
      <c r="AA13" s="164"/>
      <c r="AB13" s="164"/>
      <c r="AD13" s="162"/>
      <c r="AE13" s="162"/>
      <c r="AF13" s="162"/>
      <c r="AG13" s="164"/>
      <c r="AH13" s="164"/>
      <c r="AI13" s="164"/>
      <c r="AJ13" s="164"/>
      <c r="AK13" s="164"/>
      <c r="AL13" s="164"/>
      <c r="AM13" s="164"/>
      <c r="AN13" s="164"/>
      <c r="AO13" s="164"/>
      <c r="AP13" s="164"/>
      <c r="AR13" s="162"/>
      <c r="AS13" s="162"/>
      <c r="AT13" s="162"/>
      <c r="AU13" s="164"/>
      <c r="AV13" s="164"/>
      <c r="AW13" s="164"/>
      <c r="AX13" s="164"/>
      <c r="AY13" s="164"/>
      <c r="AZ13" s="164"/>
      <c r="BA13" s="164"/>
      <c r="BB13" s="164"/>
      <c r="BC13" s="164"/>
      <c r="BD13" s="164"/>
      <c r="BF13" s="162"/>
      <c r="BG13" s="162"/>
      <c r="BH13" s="162"/>
      <c r="BI13" s="164"/>
      <c r="BJ13" s="164"/>
      <c r="BK13" s="164"/>
      <c r="BL13" s="164"/>
      <c r="BM13" s="164"/>
      <c r="BN13" s="164"/>
      <c r="BO13" s="164"/>
      <c r="BP13" s="164"/>
      <c r="BQ13" s="164"/>
      <c r="BR13" s="164"/>
    </row>
    <row r="14" spans="1:71" ht="14.25" x14ac:dyDescent="0.45">
      <c r="B14" s="172" t="s">
        <v>20</v>
      </c>
      <c r="C14" s="172" t="s">
        <v>33</v>
      </c>
      <c r="D14" s="19" t="s">
        <v>48</v>
      </c>
      <c r="E14" s="21">
        <f>($E$4 * $E$6) + $E$4</f>
        <v>120000</v>
      </c>
      <c r="F14" s="21">
        <f t="shared" ref="F14:N14" si="5">(E14 * $E$6) + E14</f>
        <v>144000</v>
      </c>
      <c r="G14" s="21">
        <f>(F14 * $E$6) + F14</f>
        <v>172800</v>
      </c>
      <c r="H14" s="21">
        <f t="shared" si="5"/>
        <v>207360</v>
      </c>
      <c r="I14" s="21">
        <f t="shared" si="5"/>
        <v>248832</v>
      </c>
      <c r="J14" s="21">
        <f>(I14 * $E$6) + I14</f>
        <v>298598.40000000002</v>
      </c>
      <c r="K14" s="21">
        <f t="shared" si="5"/>
        <v>358318.08000000002</v>
      </c>
      <c r="L14" s="21">
        <f t="shared" si="5"/>
        <v>429981.696</v>
      </c>
      <c r="M14" s="21">
        <f t="shared" si="5"/>
        <v>515978.03519999998</v>
      </c>
      <c r="N14" s="21">
        <f t="shared" si="5"/>
        <v>619173.64223999996</v>
      </c>
      <c r="P14" s="172" t="s">
        <v>20</v>
      </c>
      <c r="Q14" s="172" t="s">
        <v>33</v>
      </c>
      <c r="R14" s="19" t="s">
        <v>48</v>
      </c>
      <c r="S14" s="21">
        <f>($E$4 * $E$6) + $E$4</f>
        <v>120000</v>
      </c>
      <c r="T14" s="21">
        <f t="shared" ref="T14:AB14" si="6">(S14 * $E$6) + S14</f>
        <v>144000</v>
      </c>
      <c r="U14" s="21">
        <f>(T14 * $E$6) + T14</f>
        <v>172800</v>
      </c>
      <c r="V14" s="21">
        <f t="shared" si="6"/>
        <v>207360</v>
      </c>
      <c r="W14" s="21">
        <f t="shared" si="6"/>
        <v>248832</v>
      </c>
      <c r="X14" s="21">
        <f>(W14 * $E$6) + W14</f>
        <v>298598.40000000002</v>
      </c>
      <c r="Y14" s="21">
        <f t="shared" si="6"/>
        <v>358318.08000000002</v>
      </c>
      <c r="Z14" s="21">
        <f t="shared" si="6"/>
        <v>429981.696</v>
      </c>
      <c r="AA14" s="21">
        <f t="shared" si="6"/>
        <v>515978.03519999998</v>
      </c>
      <c r="AB14" s="21">
        <f t="shared" si="6"/>
        <v>619173.64223999996</v>
      </c>
      <c r="AD14" s="172" t="s">
        <v>20</v>
      </c>
      <c r="AE14" s="172" t="s">
        <v>33</v>
      </c>
      <c r="AF14" s="19" t="s">
        <v>48</v>
      </c>
      <c r="AG14" s="21">
        <f>($E$4 * $E$6) + $E$4</f>
        <v>120000</v>
      </c>
      <c r="AH14" s="21">
        <f t="shared" ref="AH14:AP14" si="7">(AG14 * $E$6) + AG14</f>
        <v>144000</v>
      </c>
      <c r="AI14" s="21">
        <f>(AH14 * $E$6) + AH14</f>
        <v>172800</v>
      </c>
      <c r="AJ14" s="21">
        <f t="shared" si="7"/>
        <v>207360</v>
      </c>
      <c r="AK14" s="21">
        <f t="shared" si="7"/>
        <v>248832</v>
      </c>
      <c r="AL14" s="21">
        <f>(AK14 * $E$6) + AK14</f>
        <v>298598.40000000002</v>
      </c>
      <c r="AM14" s="21">
        <f t="shared" si="7"/>
        <v>358318.08000000002</v>
      </c>
      <c r="AN14" s="21">
        <f t="shared" si="7"/>
        <v>429981.696</v>
      </c>
      <c r="AO14" s="21">
        <f t="shared" si="7"/>
        <v>515978.03519999998</v>
      </c>
      <c r="AP14" s="21">
        <f t="shared" si="7"/>
        <v>619173.64223999996</v>
      </c>
      <c r="AR14" s="172" t="s">
        <v>20</v>
      </c>
      <c r="AS14" s="172" t="s">
        <v>33</v>
      </c>
      <c r="AT14" s="19" t="s">
        <v>48</v>
      </c>
      <c r="AU14" s="21">
        <f>($E$4 * $E$6) + $E$4</f>
        <v>120000</v>
      </c>
      <c r="AV14" s="21">
        <f t="shared" ref="AV14:BD14" si="8">(AU14 * $E$6) + AU14</f>
        <v>144000</v>
      </c>
      <c r="AW14" s="21">
        <f>(AV14 * $E$6) + AV14</f>
        <v>172800</v>
      </c>
      <c r="AX14" s="21">
        <f t="shared" si="8"/>
        <v>207360</v>
      </c>
      <c r="AY14" s="21">
        <f t="shared" si="8"/>
        <v>248832</v>
      </c>
      <c r="AZ14" s="21">
        <f>(AY14 * $E$6) + AY14</f>
        <v>298598.40000000002</v>
      </c>
      <c r="BA14" s="21">
        <f t="shared" si="8"/>
        <v>358318.08000000002</v>
      </c>
      <c r="BB14" s="21">
        <f t="shared" si="8"/>
        <v>429981.696</v>
      </c>
      <c r="BC14" s="21">
        <f t="shared" si="8"/>
        <v>515978.03519999998</v>
      </c>
      <c r="BD14" s="21">
        <f t="shared" si="8"/>
        <v>619173.64223999996</v>
      </c>
      <c r="BF14" s="172" t="s">
        <v>20</v>
      </c>
      <c r="BG14" s="172" t="s">
        <v>33</v>
      </c>
      <c r="BH14" s="19" t="s">
        <v>48</v>
      </c>
      <c r="BI14" s="21">
        <f>($E$4 * $E$6) + $E$4</f>
        <v>120000</v>
      </c>
      <c r="BJ14" s="21">
        <f t="shared" ref="BJ14:BR14" si="9">(BI14 * $E$6) + BI14</f>
        <v>144000</v>
      </c>
      <c r="BK14" s="21">
        <f>(BJ14 * $E$6) + BJ14</f>
        <v>172800</v>
      </c>
      <c r="BL14" s="21">
        <f t="shared" si="9"/>
        <v>207360</v>
      </c>
      <c r="BM14" s="21">
        <f t="shared" si="9"/>
        <v>248832</v>
      </c>
      <c r="BN14" s="21">
        <f>(BM14 * $E$6) + BM14</f>
        <v>298598.40000000002</v>
      </c>
      <c r="BO14" s="21">
        <f t="shared" si="9"/>
        <v>358318.08000000002</v>
      </c>
      <c r="BP14" s="21">
        <f t="shared" si="9"/>
        <v>429981.696</v>
      </c>
      <c r="BQ14" s="21">
        <f t="shared" si="9"/>
        <v>515978.03519999998</v>
      </c>
      <c r="BR14" s="21">
        <f t="shared" si="9"/>
        <v>619173.64223999996</v>
      </c>
    </row>
    <row r="15" spans="1:71" ht="14.25" x14ac:dyDescent="0.45">
      <c r="B15" s="174"/>
      <c r="C15" s="174"/>
      <c r="D15" s="19" t="s">
        <v>49</v>
      </c>
      <c r="E15" s="25">
        <f>E14*21000000</f>
        <v>2520000000000</v>
      </c>
      <c r="F15" s="25">
        <f t="shared" ref="F15:N15" si="10">F14*21000000</f>
        <v>3024000000000</v>
      </c>
      <c r="G15" s="25">
        <f t="shared" si="10"/>
        <v>3628800000000</v>
      </c>
      <c r="H15" s="25">
        <f t="shared" si="10"/>
        <v>4354560000000</v>
      </c>
      <c r="I15" s="25">
        <f t="shared" si="10"/>
        <v>5225472000000</v>
      </c>
      <c r="J15" s="25">
        <f t="shared" si="10"/>
        <v>6270566400000.001</v>
      </c>
      <c r="K15" s="25">
        <f t="shared" si="10"/>
        <v>7524679680000</v>
      </c>
      <c r="L15" s="25">
        <f t="shared" si="10"/>
        <v>9029615616000</v>
      </c>
      <c r="M15" s="25">
        <f t="shared" si="10"/>
        <v>10835538739200</v>
      </c>
      <c r="N15" s="25">
        <f t="shared" si="10"/>
        <v>13002646487040</v>
      </c>
      <c r="P15" s="174"/>
      <c r="Q15" s="174"/>
      <c r="R15" s="19" t="s">
        <v>49</v>
      </c>
      <c r="S15" s="25">
        <f>S14*21000000</f>
        <v>2520000000000</v>
      </c>
      <c r="T15" s="25">
        <f t="shared" ref="T15:AB15" si="11">T14*21000000</f>
        <v>3024000000000</v>
      </c>
      <c r="U15" s="25">
        <f t="shared" si="11"/>
        <v>3628800000000</v>
      </c>
      <c r="V15" s="25">
        <f t="shared" si="11"/>
        <v>4354560000000</v>
      </c>
      <c r="W15" s="25">
        <f t="shared" si="11"/>
        <v>5225472000000</v>
      </c>
      <c r="X15" s="25">
        <f t="shared" si="11"/>
        <v>6270566400000.001</v>
      </c>
      <c r="Y15" s="25">
        <f t="shared" si="11"/>
        <v>7524679680000</v>
      </c>
      <c r="Z15" s="25">
        <f t="shared" si="11"/>
        <v>9029615616000</v>
      </c>
      <c r="AA15" s="25">
        <f t="shared" si="11"/>
        <v>10835538739200</v>
      </c>
      <c r="AB15" s="25">
        <f t="shared" si="11"/>
        <v>13002646487040</v>
      </c>
      <c r="AD15" s="174"/>
      <c r="AE15" s="174"/>
      <c r="AF15" s="19" t="s">
        <v>49</v>
      </c>
      <c r="AG15" s="25">
        <f>AG14*21000000</f>
        <v>2520000000000</v>
      </c>
      <c r="AH15" s="25">
        <f t="shared" ref="AH15:AP15" si="12">AH14*21000000</f>
        <v>3024000000000</v>
      </c>
      <c r="AI15" s="25">
        <f t="shared" si="12"/>
        <v>3628800000000</v>
      </c>
      <c r="AJ15" s="25">
        <f t="shared" si="12"/>
        <v>4354560000000</v>
      </c>
      <c r="AK15" s="25">
        <f t="shared" si="12"/>
        <v>5225472000000</v>
      </c>
      <c r="AL15" s="25">
        <f t="shared" si="12"/>
        <v>6270566400000.001</v>
      </c>
      <c r="AM15" s="25">
        <f t="shared" si="12"/>
        <v>7524679680000</v>
      </c>
      <c r="AN15" s="25">
        <f t="shared" si="12"/>
        <v>9029615616000</v>
      </c>
      <c r="AO15" s="25">
        <f t="shared" si="12"/>
        <v>10835538739200</v>
      </c>
      <c r="AP15" s="25">
        <f t="shared" si="12"/>
        <v>13002646487040</v>
      </c>
      <c r="AR15" s="174"/>
      <c r="AS15" s="174"/>
      <c r="AT15" s="19" t="s">
        <v>49</v>
      </c>
      <c r="AU15" s="25">
        <f>AU14*21000000</f>
        <v>2520000000000</v>
      </c>
      <c r="AV15" s="25">
        <f t="shared" ref="AV15:BD15" si="13">AV14*21000000</f>
        <v>3024000000000</v>
      </c>
      <c r="AW15" s="25">
        <f t="shared" si="13"/>
        <v>3628800000000</v>
      </c>
      <c r="AX15" s="25">
        <f t="shared" si="13"/>
        <v>4354560000000</v>
      </c>
      <c r="AY15" s="25">
        <f t="shared" si="13"/>
        <v>5225472000000</v>
      </c>
      <c r="AZ15" s="25">
        <f t="shared" si="13"/>
        <v>6270566400000.001</v>
      </c>
      <c r="BA15" s="25">
        <f t="shared" si="13"/>
        <v>7524679680000</v>
      </c>
      <c r="BB15" s="25">
        <f t="shared" si="13"/>
        <v>9029615616000</v>
      </c>
      <c r="BC15" s="25">
        <f t="shared" si="13"/>
        <v>10835538739200</v>
      </c>
      <c r="BD15" s="25">
        <f t="shared" si="13"/>
        <v>13002646487040</v>
      </c>
      <c r="BF15" s="174"/>
      <c r="BG15" s="174"/>
      <c r="BH15" s="19" t="s">
        <v>49</v>
      </c>
      <c r="BI15" s="25">
        <f>BI14*21000000</f>
        <v>2520000000000</v>
      </c>
      <c r="BJ15" s="25">
        <f t="shared" ref="BJ15:BR15" si="14">BJ14*21000000</f>
        <v>3024000000000</v>
      </c>
      <c r="BK15" s="25">
        <f t="shared" si="14"/>
        <v>3628800000000</v>
      </c>
      <c r="BL15" s="25">
        <f t="shared" si="14"/>
        <v>4354560000000</v>
      </c>
      <c r="BM15" s="25">
        <f t="shared" si="14"/>
        <v>5225472000000</v>
      </c>
      <c r="BN15" s="25">
        <f t="shared" si="14"/>
        <v>6270566400000.001</v>
      </c>
      <c r="BO15" s="25">
        <f t="shared" si="14"/>
        <v>7524679680000</v>
      </c>
      <c r="BP15" s="25">
        <f t="shared" si="14"/>
        <v>9029615616000</v>
      </c>
      <c r="BQ15" s="25">
        <f t="shared" si="14"/>
        <v>10835538739200</v>
      </c>
      <c r="BR15" s="25">
        <f t="shared" si="14"/>
        <v>13002646487040</v>
      </c>
    </row>
    <row r="16" spans="1:71" ht="14.25" x14ac:dyDescent="0.45">
      <c r="B16" s="172" t="s">
        <v>16</v>
      </c>
      <c r="C16" s="175" t="s">
        <v>32</v>
      </c>
      <c r="D16" s="19" t="s">
        <v>160</v>
      </c>
      <c r="E16" s="26">
        <f t="shared" ref="E16:N16" si="15">(E14-$E4)/E14</f>
        <v>0.16666666666666666</v>
      </c>
      <c r="F16" s="26">
        <f t="shared" si="15"/>
        <v>0.30555555555555558</v>
      </c>
      <c r="G16" s="26">
        <f t="shared" si="15"/>
        <v>0.42129629629629628</v>
      </c>
      <c r="H16" s="26">
        <f t="shared" si="15"/>
        <v>0.51774691358024694</v>
      </c>
      <c r="I16" s="26">
        <f t="shared" si="15"/>
        <v>0.5981224279835391</v>
      </c>
      <c r="J16" s="26">
        <f t="shared" si="15"/>
        <v>0.66510202331961599</v>
      </c>
      <c r="K16" s="26">
        <f t="shared" si="15"/>
        <v>0.72091835276634664</v>
      </c>
      <c r="L16" s="26">
        <f t="shared" si="15"/>
        <v>0.76743196063862218</v>
      </c>
      <c r="M16" s="26">
        <f t="shared" si="15"/>
        <v>0.80619330053218508</v>
      </c>
      <c r="N16" s="26">
        <f t="shared" si="15"/>
        <v>0.83849441711015427</v>
      </c>
      <c r="P16" s="172" t="s">
        <v>16</v>
      </c>
      <c r="Q16" s="175" t="s">
        <v>32</v>
      </c>
      <c r="R16" s="19" t="s">
        <v>160</v>
      </c>
      <c r="S16" s="26">
        <f t="shared" ref="S16:AB16" si="16">(S14-$E4)/S14</f>
        <v>0.16666666666666666</v>
      </c>
      <c r="T16" s="26">
        <f t="shared" si="16"/>
        <v>0.30555555555555558</v>
      </c>
      <c r="U16" s="26">
        <f t="shared" si="16"/>
        <v>0.42129629629629628</v>
      </c>
      <c r="V16" s="26">
        <f t="shared" si="16"/>
        <v>0.51774691358024694</v>
      </c>
      <c r="W16" s="26">
        <f t="shared" si="16"/>
        <v>0.5981224279835391</v>
      </c>
      <c r="X16" s="26">
        <f t="shared" si="16"/>
        <v>0.66510202331961599</v>
      </c>
      <c r="Y16" s="26">
        <f t="shared" si="16"/>
        <v>0.72091835276634664</v>
      </c>
      <c r="Z16" s="26">
        <f t="shared" si="16"/>
        <v>0.76743196063862218</v>
      </c>
      <c r="AA16" s="26">
        <f t="shared" si="16"/>
        <v>0.80619330053218508</v>
      </c>
      <c r="AB16" s="26">
        <f t="shared" si="16"/>
        <v>0.83849441711015427</v>
      </c>
      <c r="AD16" s="172" t="s">
        <v>16</v>
      </c>
      <c r="AE16" s="175" t="s">
        <v>32</v>
      </c>
      <c r="AF16" s="19" t="s">
        <v>160</v>
      </c>
      <c r="AG16" s="26">
        <f t="shared" ref="AG16:AP16" si="17">(AG14-$E4)/AG14</f>
        <v>0.16666666666666666</v>
      </c>
      <c r="AH16" s="26">
        <f t="shared" si="17"/>
        <v>0.30555555555555558</v>
      </c>
      <c r="AI16" s="26">
        <f t="shared" si="17"/>
        <v>0.42129629629629628</v>
      </c>
      <c r="AJ16" s="26">
        <f t="shared" si="17"/>
        <v>0.51774691358024694</v>
      </c>
      <c r="AK16" s="26">
        <f t="shared" si="17"/>
        <v>0.5981224279835391</v>
      </c>
      <c r="AL16" s="26">
        <f t="shared" si="17"/>
        <v>0.66510202331961599</v>
      </c>
      <c r="AM16" s="26">
        <f t="shared" si="17"/>
        <v>0.72091835276634664</v>
      </c>
      <c r="AN16" s="26">
        <f t="shared" si="17"/>
        <v>0.76743196063862218</v>
      </c>
      <c r="AO16" s="26">
        <f t="shared" si="17"/>
        <v>0.80619330053218508</v>
      </c>
      <c r="AP16" s="26">
        <f t="shared" si="17"/>
        <v>0.83849441711015427</v>
      </c>
      <c r="AR16" s="172" t="s">
        <v>16</v>
      </c>
      <c r="AS16" s="175" t="s">
        <v>32</v>
      </c>
      <c r="AT16" s="19" t="s">
        <v>160</v>
      </c>
      <c r="AU16" s="26">
        <f t="shared" ref="AU16:BD16" si="18">(AU14-$E4)/AU14</f>
        <v>0.16666666666666666</v>
      </c>
      <c r="AV16" s="26">
        <f t="shared" si="18"/>
        <v>0.30555555555555558</v>
      </c>
      <c r="AW16" s="26">
        <f t="shared" si="18"/>
        <v>0.42129629629629628</v>
      </c>
      <c r="AX16" s="26">
        <f t="shared" si="18"/>
        <v>0.51774691358024694</v>
      </c>
      <c r="AY16" s="26">
        <f t="shared" si="18"/>
        <v>0.5981224279835391</v>
      </c>
      <c r="AZ16" s="26">
        <f t="shared" si="18"/>
        <v>0.66510202331961599</v>
      </c>
      <c r="BA16" s="26">
        <f t="shared" si="18"/>
        <v>0.72091835276634664</v>
      </c>
      <c r="BB16" s="26">
        <f t="shared" si="18"/>
        <v>0.76743196063862218</v>
      </c>
      <c r="BC16" s="26">
        <f t="shared" si="18"/>
        <v>0.80619330053218508</v>
      </c>
      <c r="BD16" s="26">
        <f t="shared" si="18"/>
        <v>0.83849441711015427</v>
      </c>
      <c r="BF16" s="172" t="s">
        <v>16</v>
      </c>
      <c r="BG16" s="175" t="s">
        <v>32</v>
      </c>
      <c r="BH16" s="19" t="s">
        <v>160</v>
      </c>
      <c r="BI16" s="26">
        <f t="shared" ref="BI16:BR16" si="19">(BI14-$E4)/BI14</f>
        <v>0.16666666666666666</v>
      </c>
      <c r="BJ16" s="26">
        <f t="shared" si="19"/>
        <v>0.30555555555555558</v>
      </c>
      <c r="BK16" s="26">
        <f t="shared" si="19"/>
        <v>0.42129629629629628</v>
      </c>
      <c r="BL16" s="26">
        <f t="shared" si="19"/>
        <v>0.51774691358024694</v>
      </c>
      <c r="BM16" s="26">
        <f t="shared" si="19"/>
        <v>0.5981224279835391</v>
      </c>
      <c r="BN16" s="26">
        <f t="shared" si="19"/>
        <v>0.66510202331961599</v>
      </c>
      <c r="BO16" s="26">
        <f t="shared" si="19"/>
        <v>0.72091835276634664</v>
      </c>
      <c r="BP16" s="26">
        <f t="shared" si="19"/>
        <v>0.76743196063862218</v>
      </c>
      <c r="BQ16" s="26">
        <f t="shared" si="19"/>
        <v>0.80619330053218508</v>
      </c>
      <c r="BR16" s="26">
        <f t="shared" si="19"/>
        <v>0.83849441711015427</v>
      </c>
    </row>
    <row r="17" spans="1:71" ht="14.25" x14ac:dyDescent="0.45">
      <c r="B17" s="173"/>
      <c r="C17" s="176"/>
      <c r="D17" s="19" t="s">
        <v>159</v>
      </c>
      <c r="E17" s="26">
        <f>1-E16</f>
        <v>0.83333333333333337</v>
      </c>
      <c r="F17" s="26">
        <f t="shared" ref="F17:N17" si="20">1-F16</f>
        <v>0.69444444444444442</v>
      </c>
      <c r="G17" s="26">
        <f t="shared" si="20"/>
        <v>0.57870370370370372</v>
      </c>
      <c r="H17" s="26">
        <f t="shared" si="20"/>
        <v>0.48225308641975306</v>
      </c>
      <c r="I17" s="26">
        <f t="shared" si="20"/>
        <v>0.4018775720164609</v>
      </c>
      <c r="J17" s="26">
        <f t="shared" si="20"/>
        <v>0.33489797668038401</v>
      </c>
      <c r="K17" s="26">
        <f t="shared" si="20"/>
        <v>0.27908164723365336</v>
      </c>
      <c r="L17" s="26">
        <f t="shared" si="20"/>
        <v>0.23256803936137782</v>
      </c>
      <c r="M17" s="26">
        <f t="shared" si="20"/>
        <v>0.19380669946781492</v>
      </c>
      <c r="N17" s="26">
        <f t="shared" si="20"/>
        <v>0.16150558288984573</v>
      </c>
      <c r="P17" s="173"/>
      <c r="Q17" s="176"/>
      <c r="R17" s="19" t="s">
        <v>159</v>
      </c>
      <c r="S17" s="26">
        <f>1-S16</f>
        <v>0.83333333333333337</v>
      </c>
      <c r="T17" s="26">
        <f t="shared" ref="T17:AB17" si="21">1-T16</f>
        <v>0.69444444444444442</v>
      </c>
      <c r="U17" s="26">
        <f t="shared" si="21"/>
        <v>0.57870370370370372</v>
      </c>
      <c r="V17" s="26">
        <f t="shared" si="21"/>
        <v>0.48225308641975306</v>
      </c>
      <c r="W17" s="26">
        <f t="shared" si="21"/>
        <v>0.4018775720164609</v>
      </c>
      <c r="X17" s="26">
        <f t="shared" si="21"/>
        <v>0.33489797668038401</v>
      </c>
      <c r="Y17" s="26">
        <f t="shared" si="21"/>
        <v>0.27908164723365336</v>
      </c>
      <c r="Z17" s="26">
        <f t="shared" si="21"/>
        <v>0.23256803936137782</v>
      </c>
      <c r="AA17" s="26">
        <f t="shared" si="21"/>
        <v>0.19380669946781492</v>
      </c>
      <c r="AB17" s="26">
        <f t="shared" si="21"/>
        <v>0.16150558288984573</v>
      </c>
      <c r="AD17" s="173"/>
      <c r="AE17" s="176"/>
      <c r="AF17" s="19" t="s">
        <v>159</v>
      </c>
      <c r="AG17" s="26">
        <f>1-AG16</f>
        <v>0.83333333333333337</v>
      </c>
      <c r="AH17" s="26">
        <f t="shared" ref="AH17:AP17" si="22">1-AH16</f>
        <v>0.69444444444444442</v>
      </c>
      <c r="AI17" s="26">
        <f t="shared" si="22"/>
        <v>0.57870370370370372</v>
      </c>
      <c r="AJ17" s="26">
        <f t="shared" si="22"/>
        <v>0.48225308641975306</v>
      </c>
      <c r="AK17" s="26">
        <f t="shared" si="22"/>
        <v>0.4018775720164609</v>
      </c>
      <c r="AL17" s="26">
        <f t="shared" si="22"/>
        <v>0.33489797668038401</v>
      </c>
      <c r="AM17" s="26">
        <f t="shared" si="22"/>
        <v>0.27908164723365336</v>
      </c>
      <c r="AN17" s="26">
        <f t="shared" si="22"/>
        <v>0.23256803936137782</v>
      </c>
      <c r="AO17" s="26">
        <f t="shared" si="22"/>
        <v>0.19380669946781492</v>
      </c>
      <c r="AP17" s="26">
        <f t="shared" si="22"/>
        <v>0.16150558288984573</v>
      </c>
      <c r="AR17" s="173"/>
      <c r="AS17" s="176"/>
      <c r="AT17" s="19" t="s">
        <v>159</v>
      </c>
      <c r="AU17" s="26">
        <f>1-AU16</f>
        <v>0.83333333333333337</v>
      </c>
      <c r="AV17" s="26">
        <f t="shared" ref="AV17:BD17" si="23">1-AV16</f>
        <v>0.69444444444444442</v>
      </c>
      <c r="AW17" s="26">
        <f t="shared" si="23"/>
        <v>0.57870370370370372</v>
      </c>
      <c r="AX17" s="26">
        <f t="shared" si="23"/>
        <v>0.48225308641975306</v>
      </c>
      <c r="AY17" s="26">
        <f t="shared" si="23"/>
        <v>0.4018775720164609</v>
      </c>
      <c r="AZ17" s="26">
        <f t="shared" si="23"/>
        <v>0.33489797668038401</v>
      </c>
      <c r="BA17" s="26">
        <f t="shared" si="23"/>
        <v>0.27908164723365336</v>
      </c>
      <c r="BB17" s="26">
        <f t="shared" si="23"/>
        <v>0.23256803936137782</v>
      </c>
      <c r="BC17" s="26">
        <f t="shared" si="23"/>
        <v>0.19380669946781492</v>
      </c>
      <c r="BD17" s="26">
        <f t="shared" si="23"/>
        <v>0.16150558288984573</v>
      </c>
      <c r="BF17" s="173"/>
      <c r="BG17" s="176"/>
      <c r="BH17" s="19" t="s">
        <v>159</v>
      </c>
      <c r="BI17" s="26">
        <f>1-BI16</f>
        <v>0.83333333333333337</v>
      </c>
      <c r="BJ17" s="26">
        <f t="shared" ref="BJ17:BR17" si="24">1-BJ16</f>
        <v>0.69444444444444442</v>
      </c>
      <c r="BK17" s="26">
        <f t="shared" si="24"/>
        <v>0.57870370370370372</v>
      </c>
      <c r="BL17" s="26">
        <f t="shared" si="24"/>
        <v>0.48225308641975306</v>
      </c>
      <c r="BM17" s="26">
        <f t="shared" si="24"/>
        <v>0.4018775720164609</v>
      </c>
      <c r="BN17" s="26">
        <f t="shared" si="24"/>
        <v>0.33489797668038401</v>
      </c>
      <c r="BO17" s="26">
        <f t="shared" si="24"/>
        <v>0.27908164723365336</v>
      </c>
      <c r="BP17" s="26">
        <f t="shared" si="24"/>
        <v>0.23256803936137782</v>
      </c>
      <c r="BQ17" s="26">
        <f t="shared" si="24"/>
        <v>0.19380669946781492</v>
      </c>
      <c r="BR17" s="26">
        <f t="shared" si="24"/>
        <v>0.16150558288984573</v>
      </c>
    </row>
    <row r="18" spans="1:71" ht="14.25" x14ac:dyDescent="0.45">
      <c r="B18" s="173"/>
      <c r="C18" s="176"/>
      <c r="D18" s="19" t="s">
        <v>158</v>
      </c>
      <c r="E18" s="80">
        <f>E16</f>
        <v>0.16666666666666666</v>
      </c>
      <c r="F18" s="80">
        <f t="shared" ref="F18:N18" si="25">F16-E16</f>
        <v>0.13888888888888892</v>
      </c>
      <c r="G18" s="80">
        <f>G16-F16</f>
        <v>0.1157407407407407</v>
      </c>
      <c r="H18" s="80">
        <f t="shared" si="25"/>
        <v>9.6450617283950657E-2</v>
      </c>
      <c r="I18" s="80">
        <f t="shared" si="25"/>
        <v>8.0375514403292159E-2</v>
      </c>
      <c r="J18" s="80">
        <f>J16-I16</f>
        <v>6.6979595336076891E-2</v>
      </c>
      <c r="K18" s="80">
        <f t="shared" si="25"/>
        <v>5.581632944673065E-2</v>
      </c>
      <c r="L18" s="80">
        <f t="shared" si="25"/>
        <v>4.6513607872275542E-2</v>
      </c>
      <c r="M18" s="80">
        <f t="shared" si="25"/>
        <v>3.8761339893562896E-2</v>
      </c>
      <c r="N18" s="80">
        <f t="shared" si="25"/>
        <v>3.2301116577969191E-2</v>
      </c>
      <c r="P18" s="173"/>
      <c r="Q18" s="176"/>
      <c r="R18" s="19" t="s">
        <v>158</v>
      </c>
      <c r="S18" s="80">
        <f>S16</f>
        <v>0.16666666666666666</v>
      </c>
      <c r="T18" s="80">
        <f t="shared" ref="T18:AB18" si="26">T16-S16</f>
        <v>0.13888888888888892</v>
      </c>
      <c r="U18" s="80">
        <f>U16-T16</f>
        <v>0.1157407407407407</v>
      </c>
      <c r="V18" s="80">
        <f t="shared" si="26"/>
        <v>9.6450617283950657E-2</v>
      </c>
      <c r="W18" s="80">
        <f t="shared" si="26"/>
        <v>8.0375514403292159E-2</v>
      </c>
      <c r="X18" s="80">
        <f>X16-W16</f>
        <v>6.6979595336076891E-2</v>
      </c>
      <c r="Y18" s="80">
        <f t="shared" si="26"/>
        <v>5.581632944673065E-2</v>
      </c>
      <c r="Z18" s="80">
        <f t="shared" si="26"/>
        <v>4.6513607872275542E-2</v>
      </c>
      <c r="AA18" s="80">
        <f t="shared" si="26"/>
        <v>3.8761339893562896E-2</v>
      </c>
      <c r="AB18" s="80">
        <f t="shared" si="26"/>
        <v>3.2301116577969191E-2</v>
      </c>
      <c r="AD18" s="173"/>
      <c r="AE18" s="176"/>
      <c r="AF18" s="19" t="s">
        <v>158</v>
      </c>
      <c r="AG18" s="80">
        <f>AG16</f>
        <v>0.16666666666666666</v>
      </c>
      <c r="AH18" s="80">
        <f t="shared" ref="AH18:AP18" si="27">AH16-AG16</f>
        <v>0.13888888888888892</v>
      </c>
      <c r="AI18" s="80">
        <f>AI16-AH16</f>
        <v>0.1157407407407407</v>
      </c>
      <c r="AJ18" s="80">
        <f t="shared" si="27"/>
        <v>9.6450617283950657E-2</v>
      </c>
      <c r="AK18" s="80">
        <f t="shared" si="27"/>
        <v>8.0375514403292159E-2</v>
      </c>
      <c r="AL18" s="80">
        <f>AL16-AK16</f>
        <v>6.6979595336076891E-2</v>
      </c>
      <c r="AM18" s="80">
        <f t="shared" si="27"/>
        <v>5.581632944673065E-2</v>
      </c>
      <c r="AN18" s="80">
        <f t="shared" si="27"/>
        <v>4.6513607872275542E-2</v>
      </c>
      <c r="AO18" s="80">
        <f t="shared" si="27"/>
        <v>3.8761339893562896E-2</v>
      </c>
      <c r="AP18" s="80">
        <f t="shared" si="27"/>
        <v>3.2301116577969191E-2</v>
      </c>
      <c r="AR18" s="173"/>
      <c r="AS18" s="176"/>
      <c r="AT18" s="19" t="s">
        <v>158</v>
      </c>
      <c r="AU18" s="80">
        <f>AU16</f>
        <v>0.16666666666666666</v>
      </c>
      <c r="AV18" s="80">
        <f t="shared" ref="AV18:BD18" si="28">AV16-AU16</f>
        <v>0.13888888888888892</v>
      </c>
      <c r="AW18" s="80">
        <f>AW16-AV16</f>
        <v>0.1157407407407407</v>
      </c>
      <c r="AX18" s="80">
        <f t="shared" si="28"/>
        <v>9.6450617283950657E-2</v>
      </c>
      <c r="AY18" s="80">
        <f t="shared" si="28"/>
        <v>8.0375514403292159E-2</v>
      </c>
      <c r="AZ18" s="80">
        <f>AZ16-AY16</f>
        <v>6.6979595336076891E-2</v>
      </c>
      <c r="BA18" s="80">
        <f t="shared" si="28"/>
        <v>5.581632944673065E-2</v>
      </c>
      <c r="BB18" s="80">
        <f t="shared" si="28"/>
        <v>4.6513607872275542E-2</v>
      </c>
      <c r="BC18" s="80">
        <f t="shared" si="28"/>
        <v>3.8761339893562896E-2</v>
      </c>
      <c r="BD18" s="80">
        <f t="shared" si="28"/>
        <v>3.2301116577969191E-2</v>
      </c>
      <c r="BF18" s="173"/>
      <c r="BG18" s="176"/>
      <c r="BH18" s="19" t="s">
        <v>158</v>
      </c>
      <c r="BI18" s="80">
        <f>BI16</f>
        <v>0.16666666666666666</v>
      </c>
      <c r="BJ18" s="80">
        <f t="shared" ref="BJ18:BR18" si="29">BJ16-BI16</f>
        <v>0.13888888888888892</v>
      </c>
      <c r="BK18" s="80">
        <f>BK16-BJ16</f>
        <v>0.1157407407407407</v>
      </c>
      <c r="BL18" s="80">
        <f t="shared" si="29"/>
        <v>9.6450617283950657E-2</v>
      </c>
      <c r="BM18" s="80">
        <f t="shared" si="29"/>
        <v>8.0375514403292159E-2</v>
      </c>
      <c r="BN18" s="80">
        <f>BN16-BM16</f>
        <v>6.6979595336076891E-2</v>
      </c>
      <c r="BO18" s="80">
        <f t="shared" si="29"/>
        <v>5.581632944673065E-2</v>
      </c>
      <c r="BP18" s="80">
        <f t="shared" si="29"/>
        <v>4.6513607872275542E-2</v>
      </c>
      <c r="BQ18" s="80">
        <f t="shared" si="29"/>
        <v>3.8761339893562896E-2</v>
      </c>
      <c r="BR18" s="80">
        <f t="shared" si="29"/>
        <v>3.2301116577969191E-2</v>
      </c>
    </row>
    <row r="19" spans="1:71" ht="14.25" x14ac:dyDescent="0.45">
      <c r="B19" s="173"/>
      <c r="C19" s="176"/>
      <c r="D19" s="19" t="s">
        <v>157</v>
      </c>
      <c r="E19" s="80"/>
      <c r="F19" s="80"/>
      <c r="G19" s="80"/>
      <c r="H19" s="80"/>
      <c r="I19" s="80">
        <f>AVERAGE(E18:I18)</f>
        <v>0.11962448559670782</v>
      </c>
      <c r="J19" s="26"/>
      <c r="K19" s="26"/>
      <c r="L19" s="26"/>
      <c r="M19" s="26"/>
      <c r="N19" s="80">
        <f>AVERAGE(E18:N18)</f>
        <v>8.3849441711015424E-2</v>
      </c>
      <c r="P19" s="173"/>
      <c r="Q19" s="176"/>
      <c r="R19" s="19" t="s">
        <v>157</v>
      </c>
      <c r="S19" s="80"/>
      <c r="T19" s="80"/>
      <c r="U19" s="80"/>
      <c r="V19" s="80"/>
      <c r="W19" s="80">
        <f>AVERAGE(S18:W18)</f>
        <v>0.11962448559670782</v>
      </c>
      <c r="X19" s="26"/>
      <c r="Y19" s="26"/>
      <c r="Z19" s="26"/>
      <c r="AA19" s="26"/>
      <c r="AB19" s="80">
        <f>AVERAGE(S18:AB18)</f>
        <v>8.3849441711015424E-2</v>
      </c>
      <c r="AD19" s="173"/>
      <c r="AE19" s="176"/>
      <c r="AF19" s="19" t="s">
        <v>157</v>
      </c>
      <c r="AG19" s="80"/>
      <c r="AH19" s="80"/>
      <c r="AI19" s="80"/>
      <c r="AJ19" s="80"/>
      <c r="AK19" s="80">
        <f>AVERAGE(AG18:AK18)</f>
        <v>0.11962448559670782</v>
      </c>
      <c r="AL19" s="26"/>
      <c r="AM19" s="26"/>
      <c r="AN19" s="26"/>
      <c r="AO19" s="26"/>
      <c r="AP19" s="80">
        <f>AVERAGE(AG18:AP18)</f>
        <v>8.3849441711015424E-2</v>
      </c>
      <c r="AR19" s="173"/>
      <c r="AS19" s="176"/>
      <c r="AT19" s="19" t="s">
        <v>157</v>
      </c>
      <c r="AU19" s="80"/>
      <c r="AV19" s="80"/>
      <c r="AW19" s="80"/>
      <c r="AX19" s="80"/>
      <c r="AY19" s="80">
        <f>AVERAGE(AU18:AY18)</f>
        <v>0.11962448559670782</v>
      </c>
      <c r="AZ19" s="26"/>
      <c r="BA19" s="26"/>
      <c r="BB19" s="26"/>
      <c r="BC19" s="26"/>
      <c r="BD19" s="80">
        <f>AVERAGE(AU18:BD18)</f>
        <v>8.3849441711015424E-2</v>
      </c>
      <c r="BF19" s="173"/>
      <c r="BG19" s="176"/>
      <c r="BH19" s="19" t="s">
        <v>157</v>
      </c>
      <c r="BI19" s="80"/>
      <c r="BJ19" s="80"/>
      <c r="BK19" s="80"/>
      <c r="BL19" s="80"/>
      <c r="BM19" s="80">
        <f>AVERAGE(BI18:BM18)</f>
        <v>0.11962448559670782</v>
      </c>
      <c r="BN19" s="26"/>
      <c r="BO19" s="26"/>
      <c r="BP19" s="26"/>
      <c r="BQ19" s="26"/>
      <c r="BR19" s="80">
        <f>AVERAGE(BI18:BR18)</f>
        <v>8.3849441711015424E-2</v>
      </c>
    </row>
    <row r="20" spans="1:71" ht="14.25" x14ac:dyDescent="0.45">
      <c r="B20" s="173"/>
      <c r="C20" s="176"/>
      <c r="D20" s="19" t="s">
        <v>155</v>
      </c>
      <c r="E20" s="80">
        <f>$E$10*E18</f>
        <v>0.16666666666666666</v>
      </c>
      <c r="F20" s="80">
        <f t="shared" ref="F20:N20" si="30">$E$10*F18</f>
        <v>0.13888888888888892</v>
      </c>
      <c r="G20" s="80">
        <f t="shared" si="30"/>
        <v>0.1157407407407407</v>
      </c>
      <c r="H20" s="80">
        <f t="shared" si="30"/>
        <v>9.6450617283950657E-2</v>
      </c>
      <c r="I20" s="80">
        <f t="shared" si="30"/>
        <v>8.0375514403292159E-2</v>
      </c>
      <c r="J20" s="80">
        <f t="shared" si="30"/>
        <v>6.6979595336076891E-2</v>
      </c>
      <c r="K20" s="80">
        <f t="shared" si="30"/>
        <v>5.581632944673065E-2</v>
      </c>
      <c r="L20" s="80">
        <f t="shared" si="30"/>
        <v>4.6513607872275542E-2</v>
      </c>
      <c r="M20" s="80">
        <f t="shared" si="30"/>
        <v>3.8761339893562896E-2</v>
      </c>
      <c r="N20" s="80">
        <f t="shared" si="30"/>
        <v>3.2301116577969191E-2</v>
      </c>
      <c r="P20" s="173"/>
      <c r="Q20" s="176"/>
      <c r="R20" s="19" t="s">
        <v>155</v>
      </c>
      <c r="S20" s="80">
        <f>$E$10*S18</f>
        <v>0.16666666666666666</v>
      </c>
      <c r="T20" s="80">
        <f t="shared" ref="T20:AB20" si="31">$E$10*T18</f>
        <v>0.13888888888888892</v>
      </c>
      <c r="U20" s="80">
        <f t="shared" si="31"/>
        <v>0.1157407407407407</v>
      </c>
      <c r="V20" s="80">
        <f t="shared" si="31"/>
        <v>9.6450617283950657E-2</v>
      </c>
      <c r="W20" s="80">
        <f t="shared" si="31"/>
        <v>8.0375514403292159E-2</v>
      </c>
      <c r="X20" s="80">
        <f t="shared" si="31"/>
        <v>6.6979595336076891E-2</v>
      </c>
      <c r="Y20" s="80">
        <f t="shared" si="31"/>
        <v>5.581632944673065E-2</v>
      </c>
      <c r="Z20" s="80">
        <f t="shared" si="31"/>
        <v>4.6513607872275542E-2</v>
      </c>
      <c r="AA20" s="80">
        <f t="shared" si="31"/>
        <v>3.8761339893562896E-2</v>
      </c>
      <c r="AB20" s="80">
        <f t="shared" si="31"/>
        <v>3.2301116577969191E-2</v>
      </c>
      <c r="AD20" s="173"/>
      <c r="AE20" s="176"/>
      <c r="AF20" s="19" t="s">
        <v>155</v>
      </c>
      <c r="AG20" s="80">
        <f>$E$10*AG18</f>
        <v>0.16666666666666666</v>
      </c>
      <c r="AH20" s="80">
        <f t="shared" ref="AH20:AP20" si="32">$E$10*AH18</f>
        <v>0.13888888888888892</v>
      </c>
      <c r="AI20" s="80">
        <f t="shared" si="32"/>
        <v>0.1157407407407407</v>
      </c>
      <c r="AJ20" s="80">
        <f t="shared" si="32"/>
        <v>9.6450617283950657E-2</v>
      </c>
      <c r="AK20" s="80">
        <f t="shared" si="32"/>
        <v>8.0375514403292159E-2</v>
      </c>
      <c r="AL20" s="80">
        <f t="shared" si="32"/>
        <v>6.6979595336076891E-2</v>
      </c>
      <c r="AM20" s="80">
        <f t="shared" si="32"/>
        <v>5.581632944673065E-2</v>
      </c>
      <c r="AN20" s="80">
        <f t="shared" si="32"/>
        <v>4.6513607872275542E-2</v>
      </c>
      <c r="AO20" s="80">
        <f t="shared" si="32"/>
        <v>3.8761339893562896E-2</v>
      </c>
      <c r="AP20" s="80">
        <f t="shared" si="32"/>
        <v>3.2301116577969191E-2</v>
      </c>
      <c r="AR20" s="173"/>
      <c r="AS20" s="176"/>
      <c r="AT20" s="19" t="s">
        <v>155</v>
      </c>
      <c r="AU20" s="80">
        <f>$E$10*AU18</f>
        <v>0.16666666666666666</v>
      </c>
      <c r="AV20" s="80">
        <f t="shared" ref="AV20:BD20" si="33">$E$10*AV18</f>
        <v>0.13888888888888892</v>
      </c>
      <c r="AW20" s="80">
        <f t="shared" si="33"/>
        <v>0.1157407407407407</v>
      </c>
      <c r="AX20" s="80">
        <f t="shared" si="33"/>
        <v>9.6450617283950657E-2</v>
      </c>
      <c r="AY20" s="80">
        <f t="shared" si="33"/>
        <v>8.0375514403292159E-2</v>
      </c>
      <c r="AZ20" s="80">
        <f t="shared" si="33"/>
        <v>6.6979595336076891E-2</v>
      </c>
      <c r="BA20" s="80">
        <f t="shared" si="33"/>
        <v>5.581632944673065E-2</v>
      </c>
      <c r="BB20" s="80">
        <f t="shared" si="33"/>
        <v>4.6513607872275542E-2</v>
      </c>
      <c r="BC20" s="80">
        <f t="shared" si="33"/>
        <v>3.8761339893562896E-2</v>
      </c>
      <c r="BD20" s="80">
        <f t="shared" si="33"/>
        <v>3.2301116577969191E-2</v>
      </c>
      <c r="BF20" s="173"/>
      <c r="BG20" s="176"/>
      <c r="BH20" s="19" t="s">
        <v>155</v>
      </c>
      <c r="BI20" s="80">
        <f>$E$10*BI18</f>
        <v>0.16666666666666666</v>
      </c>
      <c r="BJ20" s="80">
        <f t="shared" ref="BJ20:BR20" si="34">$E$10*BJ18</f>
        <v>0.13888888888888892</v>
      </c>
      <c r="BK20" s="80">
        <f t="shared" si="34"/>
        <v>0.1157407407407407</v>
      </c>
      <c r="BL20" s="80">
        <f t="shared" si="34"/>
        <v>9.6450617283950657E-2</v>
      </c>
      <c r="BM20" s="80">
        <f t="shared" si="34"/>
        <v>8.0375514403292159E-2</v>
      </c>
      <c r="BN20" s="80">
        <f t="shared" si="34"/>
        <v>6.6979595336076891E-2</v>
      </c>
      <c r="BO20" s="80">
        <f t="shared" si="34"/>
        <v>5.581632944673065E-2</v>
      </c>
      <c r="BP20" s="80">
        <f t="shared" si="34"/>
        <v>4.6513607872275542E-2</v>
      </c>
      <c r="BQ20" s="80">
        <f t="shared" si="34"/>
        <v>3.8761339893562896E-2</v>
      </c>
      <c r="BR20" s="80">
        <f t="shared" si="34"/>
        <v>3.2301116577969191E-2</v>
      </c>
    </row>
    <row r="21" spans="1:71" ht="14.25" x14ac:dyDescent="0.45">
      <c r="B21" s="173"/>
      <c r="C21" s="176"/>
      <c r="D21" s="19" t="s">
        <v>156</v>
      </c>
      <c r="E21" s="80"/>
      <c r="F21" s="80"/>
      <c r="G21" s="80"/>
      <c r="H21" s="80"/>
      <c r="I21" s="80">
        <f>AVERAGE(E20:I20)</f>
        <v>0.11962448559670782</v>
      </c>
      <c r="J21" s="26"/>
      <c r="K21" s="26"/>
      <c r="L21" s="26"/>
      <c r="M21" s="26"/>
      <c r="N21" s="80">
        <f>AVERAGE(E20:N20)</f>
        <v>8.3849441711015424E-2</v>
      </c>
      <c r="P21" s="173"/>
      <c r="Q21" s="176"/>
      <c r="R21" s="19" t="s">
        <v>156</v>
      </c>
      <c r="S21" s="80"/>
      <c r="T21" s="80"/>
      <c r="U21" s="80"/>
      <c r="V21" s="80"/>
      <c r="W21" s="80">
        <f>AVERAGE(S20:W20)</f>
        <v>0.11962448559670782</v>
      </c>
      <c r="X21" s="26"/>
      <c r="Y21" s="26"/>
      <c r="Z21" s="26"/>
      <c r="AA21" s="26"/>
      <c r="AB21" s="80">
        <f>AVERAGE(S20:AB20)</f>
        <v>8.3849441711015424E-2</v>
      </c>
      <c r="AD21" s="173"/>
      <c r="AE21" s="176"/>
      <c r="AF21" s="19" t="s">
        <v>156</v>
      </c>
      <c r="AG21" s="80"/>
      <c r="AH21" s="80"/>
      <c r="AI21" s="80"/>
      <c r="AJ21" s="80"/>
      <c r="AK21" s="80">
        <f>AVERAGE(AG20:AK20)</f>
        <v>0.11962448559670782</v>
      </c>
      <c r="AL21" s="26"/>
      <c r="AM21" s="26"/>
      <c r="AN21" s="26"/>
      <c r="AO21" s="26"/>
      <c r="AP21" s="80">
        <f>AVERAGE(AG20:AP20)</f>
        <v>8.3849441711015424E-2</v>
      </c>
      <c r="AR21" s="173"/>
      <c r="AS21" s="176"/>
      <c r="AT21" s="19" t="s">
        <v>156</v>
      </c>
      <c r="AU21" s="80"/>
      <c r="AV21" s="80"/>
      <c r="AW21" s="80"/>
      <c r="AX21" s="80"/>
      <c r="AY21" s="80">
        <f>AVERAGE(AU20:AY20)</f>
        <v>0.11962448559670782</v>
      </c>
      <c r="AZ21" s="26"/>
      <c r="BA21" s="26"/>
      <c r="BB21" s="26"/>
      <c r="BC21" s="26"/>
      <c r="BD21" s="80">
        <f>AVERAGE(AU20:BD20)</f>
        <v>8.3849441711015424E-2</v>
      </c>
      <c r="BF21" s="173"/>
      <c r="BG21" s="176"/>
      <c r="BH21" s="19" t="s">
        <v>156</v>
      </c>
      <c r="BI21" s="80"/>
      <c r="BJ21" s="80"/>
      <c r="BK21" s="80"/>
      <c r="BL21" s="80"/>
      <c r="BM21" s="80">
        <f>AVERAGE(BI20:BM20)</f>
        <v>0.11962448559670782</v>
      </c>
      <c r="BN21" s="26"/>
      <c r="BO21" s="26"/>
      <c r="BP21" s="26"/>
      <c r="BQ21" s="26"/>
      <c r="BR21" s="80">
        <f>AVERAGE(BI20:BR20)</f>
        <v>8.3849441711015424E-2</v>
      </c>
    </row>
    <row r="22" spans="1:71" ht="14.25" x14ac:dyDescent="0.45">
      <c r="B22" s="173"/>
      <c r="C22" s="176"/>
      <c r="D22" s="15" t="s">
        <v>61</v>
      </c>
      <c r="E22" s="17">
        <f>E18+E20</f>
        <v>0.33333333333333331</v>
      </c>
      <c r="F22" s="17">
        <f t="shared" ref="F22:N22" si="35">F18+F20</f>
        <v>0.27777777777777785</v>
      </c>
      <c r="G22" s="17">
        <f t="shared" si="35"/>
        <v>0.2314814814814814</v>
      </c>
      <c r="H22" s="17">
        <f t="shared" si="35"/>
        <v>0.19290123456790131</v>
      </c>
      <c r="I22" s="17">
        <f t="shared" si="35"/>
        <v>0.16075102880658432</v>
      </c>
      <c r="J22" s="17">
        <f t="shared" si="35"/>
        <v>0.13395919067215378</v>
      </c>
      <c r="K22" s="17">
        <f t="shared" si="35"/>
        <v>0.1116326588934613</v>
      </c>
      <c r="L22" s="17">
        <f t="shared" si="35"/>
        <v>9.3027215744551084E-2</v>
      </c>
      <c r="M22" s="17">
        <f t="shared" si="35"/>
        <v>7.7522679787125792E-2</v>
      </c>
      <c r="N22" s="17">
        <f t="shared" si="35"/>
        <v>6.4602233155938382E-2</v>
      </c>
      <c r="P22" s="173"/>
      <c r="Q22" s="176"/>
      <c r="R22" s="15" t="s">
        <v>61</v>
      </c>
      <c r="S22" s="17">
        <f>S18+S20</f>
        <v>0.33333333333333331</v>
      </c>
      <c r="T22" s="17">
        <f t="shared" ref="T22:AB22" si="36">T18+T20</f>
        <v>0.27777777777777785</v>
      </c>
      <c r="U22" s="17">
        <f t="shared" si="36"/>
        <v>0.2314814814814814</v>
      </c>
      <c r="V22" s="17">
        <f t="shared" si="36"/>
        <v>0.19290123456790131</v>
      </c>
      <c r="W22" s="17">
        <f t="shared" si="36"/>
        <v>0.16075102880658432</v>
      </c>
      <c r="X22" s="17">
        <f t="shared" si="36"/>
        <v>0.13395919067215378</v>
      </c>
      <c r="Y22" s="17">
        <f t="shared" si="36"/>
        <v>0.1116326588934613</v>
      </c>
      <c r="Z22" s="17">
        <f t="shared" si="36"/>
        <v>9.3027215744551084E-2</v>
      </c>
      <c r="AA22" s="17">
        <f t="shared" si="36"/>
        <v>7.7522679787125792E-2</v>
      </c>
      <c r="AB22" s="17">
        <f t="shared" si="36"/>
        <v>6.4602233155938382E-2</v>
      </c>
      <c r="AD22" s="173"/>
      <c r="AE22" s="176"/>
      <c r="AF22" s="15" t="s">
        <v>61</v>
      </c>
      <c r="AG22" s="17">
        <f>AG18+AG20</f>
        <v>0.33333333333333331</v>
      </c>
      <c r="AH22" s="17">
        <f t="shared" ref="AH22:AP22" si="37">AH18+AH20</f>
        <v>0.27777777777777785</v>
      </c>
      <c r="AI22" s="17">
        <f t="shared" si="37"/>
        <v>0.2314814814814814</v>
      </c>
      <c r="AJ22" s="17">
        <f t="shared" si="37"/>
        <v>0.19290123456790131</v>
      </c>
      <c r="AK22" s="17">
        <f t="shared" si="37"/>
        <v>0.16075102880658432</v>
      </c>
      <c r="AL22" s="17">
        <f t="shared" si="37"/>
        <v>0.13395919067215378</v>
      </c>
      <c r="AM22" s="17">
        <f t="shared" si="37"/>
        <v>0.1116326588934613</v>
      </c>
      <c r="AN22" s="17">
        <f t="shared" si="37"/>
        <v>9.3027215744551084E-2</v>
      </c>
      <c r="AO22" s="17">
        <f t="shared" si="37"/>
        <v>7.7522679787125792E-2</v>
      </c>
      <c r="AP22" s="17">
        <f t="shared" si="37"/>
        <v>6.4602233155938382E-2</v>
      </c>
      <c r="AR22" s="173"/>
      <c r="AS22" s="176"/>
      <c r="AT22" s="15" t="s">
        <v>61</v>
      </c>
      <c r="AU22" s="17">
        <f>AU18+AU20</f>
        <v>0.33333333333333331</v>
      </c>
      <c r="AV22" s="17">
        <f t="shared" ref="AV22:BD22" si="38">AV18+AV20</f>
        <v>0.27777777777777785</v>
      </c>
      <c r="AW22" s="17">
        <f t="shared" si="38"/>
        <v>0.2314814814814814</v>
      </c>
      <c r="AX22" s="17">
        <f t="shared" si="38"/>
        <v>0.19290123456790131</v>
      </c>
      <c r="AY22" s="17">
        <f t="shared" si="38"/>
        <v>0.16075102880658432</v>
      </c>
      <c r="AZ22" s="17">
        <f t="shared" si="38"/>
        <v>0.13395919067215378</v>
      </c>
      <c r="BA22" s="17">
        <f t="shared" si="38"/>
        <v>0.1116326588934613</v>
      </c>
      <c r="BB22" s="17">
        <f t="shared" si="38"/>
        <v>9.3027215744551084E-2</v>
      </c>
      <c r="BC22" s="17">
        <f t="shared" si="38"/>
        <v>7.7522679787125792E-2</v>
      </c>
      <c r="BD22" s="17">
        <f t="shared" si="38"/>
        <v>6.4602233155938382E-2</v>
      </c>
      <c r="BF22" s="173"/>
      <c r="BG22" s="176"/>
      <c r="BH22" s="15" t="s">
        <v>61</v>
      </c>
      <c r="BI22" s="17">
        <f>BI18+BI20</f>
        <v>0.33333333333333331</v>
      </c>
      <c r="BJ22" s="17">
        <f t="shared" ref="BJ22:BR22" si="39">BJ18+BJ20</f>
        <v>0.27777777777777785</v>
      </c>
      <c r="BK22" s="17">
        <f t="shared" si="39"/>
        <v>0.2314814814814814</v>
      </c>
      <c r="BL22" s="17">
        <f t="shared" si="39"/>
        <v>0.19290123456790131</v>
      </c>
      <c r="BM22" s="17">
        <f t="shared" si="39"/>
        <v>0.16075102880658432</v>
      </c>
      <c r="BN22" s="17">
        <f t="shared" si="39"/>
        <v>0.13395919067215378</v>
      </c>
      <c r="BO22" s="17">
        <f t="shared" si="39"/>
        <v>0.1116326588934613</v>
      </c>
      <c r="BP22" s="17">
        <f t="shared" si="39"/>
        <v>9.3027215744551084E-2</v>
      </c>
      <c r="BQ22" s="17">
        <f t="shared" si="39"/>
        <v>7.7522679787125792E-2</v>
      </c>
      <c r="BR22" s="17">
        <f t="shared" si="39"/>
        <v>6.4602233155938382E-2</v>
      </c>
    </row>
    <row r="23" spans="1:71" ht="14.25" x14ac:dyDescent="0.45">
      <c r="B23" s="174"/>
      <c r="C23" s="177"/>
      <c r="D23" s="15" t="s">
        <v>62</v>
      </c>
      <c r="E23" s="17"/>
      <c r="F23" s="17"/>
      <c r="G23" s="17"/>
      <c r="H23" s="17"/>
      <c r="I23" s="17">
        <f>AVERAGE(E22:I22)</f>
        <v>0.23924897119341565</v>
      </c>
      <c r="J23" s="16"/>
      <c r="K23" s="16"/>
      <c r="L23" s="16"/>
      <c r="M23" s="16"/>
      <c r="N23" s="17">
        <f>AVERAGE(E22:N22)</f>
        <v>0.16769888342203085</v>
      </c>
      <c r="P23" s="174"/>
      <c r="Q23" s="177"/>
      <c r="R23" s="15" t="s">
        <v>62</v>
      </c>
      <c r="S23" s="17"/>
      <c r="T23" s="17"/>
      <c r="U23" s="17"/>
      <c r="V23" s="17"/>
      <c r="W23" s="17">
        <f>AVERAGE(S22:W22)</f>
        <v>0.23924897119341565</v>
      </c>
      <c r="X23" s="16"/>
      <c r="Y23" s="16"/>
      <c r="Z23" s="16"/>
      <c r="AA23" s="16"/>
      <c r="AB23" s="17">
        <f>AVERAGE(S22:AB22)</f>
        <v>0.16769888342203085</v>
      </c>
      <c r="AD23" s="174"/>
      <c r="AE23" s="177"/>
      <c r="AF23" s="15" t="s">
        <v>62</v>
      </c>
      <c r="AG23" s="17"/>
      <c r="AH23" s="17"/>
      <c r="AI23" s="17"/>
      <c r="AJ23" s="17"/>
      <c r="AK23" s="17">
        <f>AVERAGE(AG22:AK22)</f>
        <v>0.23924897119341565</v>
      </c>
      <c r="AL23" s="16"/>
      <c r="AM23" s="16"/>
      <c r="AN23" s="16"/>
      <c r="AO23" s="16"/>
      <c r="AP23" s="17">
        <f>AVERAGE(AG22:AP22)</f>
        <v>0.16769888342203085</v>
      </c>
      <c r="AR23" s="174"/>
      <c r="AS23" s="177"/>
      <c r="AT23" s="15" t="s">
        <v>62</v>
      </c>
      <c r="AU23" s="17"/>
      <c r="AV23" s="17"/>
      <c r="AW23" s="17"/>
      <c r="AX23" s="17"/>
      <c r="AY23" s="17">
        <f>AVERAGE(AU22:AY22)</f>
        <v>0.23924897119341565</v>
      </c>
      <c r="AZ23" s="16"/>
      <c r="BA23" s="16"/>
      <c r="BB23" s="16"/>
      <c r="BC23" s="16"/>
      <c r="BD23" s="17">
        <f>AVERAGE(AU22:BD22)</f>
        <v>0.16769888342203085</v>
      </c>
      <c r="BF23" s="174"/>
      <c r="BG23" s="177"/>
      <c r="BH23" s="15" t="s">
        <v>62</v>
      </c>
      <c r="BI23" s="17"/>
      <c r="BJ23" s="17"/>
      <c r="BK23" s="17"/>
      <c r="BL23" s="17"/>
      <c r="BM23" s="17">
        <f>AVERAGE(BI22:BM22)</f>
        <v>0.23924897119341565</v>
      </c>
      <c r="BN23" s="16"/>
      <c r="BO23" s="16"/>
      <c r="BP23" s="16"/>
      <c r="BQ23" s="16"/>
      <c r="BR23" s="17">
        <f>AVERAGE(BI22:BR22)</f>
        <v>0.16769888342203085</v>
      </c>
    </row>
    <row r="24" spans="1:71" ht="14.25" x14ac:dyDescent="0.45">
      <c r="B24" s="172" t="s">
        <v>17</v>
      </c>
      <c r="C24" s="175" t="s">
        <v>32</v>
      </c>
      <c r="D24" s="15" t="s">
        <v>43</v>
      </c>
      <c r="E24" s="17">
        <f>((1+$E$10)*$E$5)+($E$5*E17)</f>
        <v>2.8333333333333335E-2</v>
      </c>
      <c r="F24" s="17">
        <f t="shared" ref="F24:N24" si="40">((1+$E$10)*$E$5)+($E$5*F17)</f>
        <v>2.6944444444444444E-2</v>
      </c>
      <c r="G24" s="17">
        <f t="shared" si="40"/>
        <v>2.5787037037037039E-2</v>
      </c>
      <c r="H24" s="17">
        <f t="shared" si="40"/>
        <v>2.4822530864197532E-2</v>
      </c>
      <c r="I24" s="17">
        <f t="shared" si="40"/>
        <v>2.4018775720164608E-2</v>
      </c>
      <c r="J24" s="17">
        <f t="shared" si="40"/>
        <v>2.3348979766803842E-2</v>
      </c>
      <c r="K24" s="17">
        <f t="shared" si="40"/>
        <v>2.2790816472336533E-2</v>
      </c>
      <c r="L24" s="17">
        <f t="shared" si="40"/>
        <v>2.2325680393613778E-2</v>
      </c>
      <c r="M24" s="17">
        <f t="shared" si="40"/>
        <v>2.1938066994678151E-2</v>
      </c>
      <c r="N24" s="17">
        <f t="shared" si="40"/>
        <v>2.1615055828898458E-2</v>
      </c>
      <c r="P24" s="172" t="s">
        <v>17</v>
      </c>
      <c r="Q24" s="175" t="s">
        <v>32</v>
      </c>
      <c r="R24" s="15" t="s">
        <v>43</v>
      </c>
      <c r="S24" s="17">
        <f>((1+$E$10)*$E$5)+($E$5*S17)</f>
        <v>2.8333333333333335E-2</v>
      </c>
      <c r="T24" s="17">
        <f t="shared" ref="T24:AB24" si="41">((1+$E$10)*$E$5)+($E$5*T17)</f>
        <v>2.6944444444444444E-2</v>
      </c>
      <c r="U24" s="17">
        <f t="shared" si="41"/>
        <v>2.5787037037037039E-2</v>
      </c>
      <c r="V24" s="17">
        <f t="shared" si="41"/>
        <v>2.4822530864197532E-2</v>
      </c>
      <c r="W24" s="17">
        <f t="shared" si="41"/>
        <v>2.4018775720164608E-2</v>
      </c>
      <c r="X24" s="17">
        <f t="shared" si="41"/>
        <v>2.3348979766803842E-2</v>
      </c>
      <c r="Y24" s="17">
        <f t="shared" si="41"/>
        <v>2.2790816472336533E-2</v>
      </c>
      <c r="Z24" s="17">
        <f t="shared" si="41"/>
        <v>2.2325680393613778E-2</v>
      </c>
      <c r="AA24" s="17">
        <f t="shared" si="41"/>
        <v>2.1938066994678151E-2</v>
      </c>
      <c r="AB24" s="17">
        <f t="shared" si="41"/>
        <v>2.1615055828898458E-2</v>
      </c>
      <c r="AD24" s="172" t="s">
        <v>17</v>
      </c>
      <c r="AE24" s="175" t="s">
        <v>32</v>
      </c>
      <c r="AF24" s="15" t="s">
        <v>43</v>
      </c>
      <c r="AG24" s="17">
        <f>((1+$E$10)*$E$5)+($E$5*AG17)</f>
        <v>2.8333333333333335E-2</v>
      </c>
      <c r="AH24" s="17">
        <f t="shared" ref="AH24:AP24" si="42">((1+$E$10)*$E$5)+($E$5*AH17)</f>
        <v>2.6944444444444444E-2</v>
      </c>
      <c r="AI24" s="17">
        <f t="shared" si="42"/>
        <v>2.5787037037037039E-2</v>
      </c>
      <c r="AJ24" s="17">
        <f t="shared" si="42"/>
        <v>2.4822530864197532E-2</v>
      </c>
      <c r="AK24" s="17">
        <f t="shared" si="42"/>
        <v>2.4018775720164608E-2</v>
      </c>
      <c r="AL24" s="17">
        <f t="shared" si="42"/>
        <v>2.3348979766803842E-2</v>
      </c>
      <c r="AM24" s="17">
        <f t="shared" si="42"/>
        <v>2.2790816472336533E-2</v>
      </c>
      <c r="AN24" s="17">
        <f t="shared" si="42"/>
        <v>2.2325680393613778E-2</v>
      </c>
      <c r="AO24" s="17">
        <f t="shared" si="42"/>
        <v>2.1938066994678151E-2</v>
      </c>
      <c r="AP24" s="17">
        <f t="shared" si="42"/>
        <v>2.1615055828898458E-2</v>
      </c>
      <c r="AR24" s="172" t="s">
        <v>17</v>
      </c>
      <c r="AS24" s="175" t="s">
        <v>32</v>
      </c>
      <c r="AT24" s="15" t="s">
        <v>43</v>
      </c>
      <c r="AU24" s="17">
        <f>((1+$E$10)*$E$5)+($E$5*AU17)</f>
        <v>2.8333333333333335E-2</v>
      </c>
      <c r="AV24" s="17">
        <f t="shared" ref="AV24:BD24" si="43">((1+$E$10)*$E$5)+($E$5*AV17)</f>
        <v>2.6944444444444444E-2</v>
      </c>
      <c r="AW24" s="17">
        <f t="shared" si="43"/>
        <v>2.5787037037037039E-2</v>
      </c>
      <c r="AX24" s="17">
        <f t="shared" si="43"/>
        <v>2.4822530864197532E-2</v>
      </c>
      <c r="AY24" s="17">
        <f t="shared" si="43"/>
        <v>2.4018775720164608E-2</v>
      </c>
      <c r="AZ24" s="17">
        <f t="shared" si="43"/>
        <v>2.3348979766803842E-2</v>
      </c>
      <c r="BA24" s="17">
        <f t="shared" si="43"/>
        <v>2.2790816472336533E-2</v>
      </c>
      <c r="BB24" s="17">
        <f t="shared" si="43"/>
        <v>2.2325680393613778E-2</v>
      </c>
      <c r="BC24" s="17">
        <f t="shared" si="43"/>
        <v>2.1938066994678151E-2</v>
      </c>
      <c r="BD24" s="17">
        <f t="shared" si="43"/>
        <v>2.1615055828898458E-2</v>
      </c>
      <c r="BF24" s="172" t="s">
        <v>17</v>
      </c>
      <c r="BG24" s="175" t="s">
        <v>32</v>
      </c>
      <c r="BH24" s="15" t="s">
        <v>43</v>
      </c>
      <c r="BI24" s="17">
        <f>((1+$E$10)*$E$5)+($E$5*BI17)</f>
        <v>2.8333333333333335E-2</v>
      </c>
      <c r="BJ24" s="17">
        <f t="shared" ref="BJ24:BR24" si="44">((1+$E$10)*$E$5)+($E$5*BJ17)</f>
        <v>2.6944444444444444E-2</v>
      </c>
      <c r="BK24" s="17">
        <f t="shared" si="44"/>
        <v>2.5787037037037039E-2</v>
      </c>
      <c r="BL24" s="17">
        <f t="shared" si="44"/>
        <v>2.4822530864197532E-2</v>
      </c>
      <c r="BM24" s="17">
        <f t="shared" si="44"/>
        <v>2.4018775720164608E-2</v>
      </c>
      <c r="BN24" s="17">
        <f t="shared" si="44"/>
        <v>2.3348979766803842E-2</v>
      </c>
      <c r="BO24" s="17">
        <f t="shared" si="44"/>
        <v>2.2790816472336533E-2</v>
      </c>
      <c r="BP24" s="17">
        <f t="shared" si="44"/>
        <v>2.2325680393613778E-2</v>
      </c>
      <c r="BQ24" s="17">
        <f t="shared" si="44"/>
        <v>2.1938066994678151E-2</v>
      </c>
      <c r="BR24" s="17">
        <f t="shared" si="44"/>
        <v>2.1615055828898458E-2</v>
      </c>
    </row>
    <row r="25" spans="1:71" ht="14.25" x14ac:dyDescent="0.45">
      <c r="B25" s="173"/>
      <c r="C25" s="176"/>
      <c r="D25" s="15" t="s">
        <v>44</v>
      </c>
      <c r="E25" s="17"/>
      <c r="F25" s="17"/>
      <c r="G25" s="17"/>
      <c r="H25" s="17"/>
      <c r="I25" s="17">
        <f>AVERAGE(E24:I24)</f>
        <v>2.5981224279835392E-2</v>
      </c>
      <c r="J25" s="16"/>
      <c r="K25" s="16"/>
      <c r="L25" s="16"/>
      <c r="M25" s="16"/>
      <c r="N25" s="17">
        <f>AVERAGE(E24:N24)</f>
        <v>2.4192472085550771E-2</v>
      </c>
      <c r="P25" s="173"/>
      <c r="Q25" s="176"/>
      <c r="R25" s="15" t="s">
        <v>44</v>
      </c>
      <c r="S25" s="17"/>
      <c r="T25" s="17"/>
      <c r="U25" s="17"/>
      <c r="V25" s="17"/>
      <c r="W25" s="17">
        <f>AVERAGE(S24:W24)</f>
        <v>2.5981224279835392E-2</v>
      </c>
      <c r="X25" s="16"/>
      <c r="Y25" s="16"/>
      <c r="Z25" s="16"/>
      <c r="AA25" s="16"/>
      <c r="AB25" s="17">
        <f>AVERAGE(S24:AB24)</f>
        <v>2.4192472085550771E-2</v>
      </c>
      <c r="AD25" s="173"/>
      <c r="AE25" s="176"/>
      <c r="AF25" s="15" t="s">
        <v>44</v>
      </c>
      <c r="AG25" s="17"/>
      <c r="AH25" s="17"/>
      <c r="AI25" s="17"/>
      <c r="AJ25" s="17"/>
      <c r="AK25" s="17">
        <f>AVERAGE(AG24:AK24)</f>
        <v>2.5981224279835392E-2</v>
      </c>
      <c r="AL25" s="16"/>
      <c r="AM25" s="16"/>
      <c r="AN25" s="16"/>
      <c r="AO25" s="16"/>
      <c r="AP25" s="17">
        <f>AVERAGE(AG24:AP24)</f>
        <v>2.4192472085550771E-2</v>
      </c>
      <c r="AR25" s="173"/>
      <c r="AS25" s="176"/>
      <c r="AT25" s="15" t="s">
        <v>44</v>
      </c>
      <c r="AU25" s="17"/>
      <c r="AV25" s="17"/>
      <c r="AW25" s="17"/>
      <c r="AX25" s="17"/>
      <c r="AY25" s="17">
        <f>AVERAGE(AU24:AY24)</f>
        <v>2.5981224279835392E-2</v>
      </c>
      <c r="AZ25" s="16"/>
      <c r="BA25" s="16"/>
      <c r="BB25" s="16"/>
      <c r="BC25" s="16"/>
      <c r="BD25" s="17">
        <f>AVERAGE(AU24:BD24)</f>
        <v>2.4192472085550771E-2</v>
      </c>
      <c r="BF25" s="173"/>
      <c r="BG25" s="176"/>
      <c r="BH25" s="15" t="s">
        <v>44</v>
      </c>
      <c r="BI25" s="17"/>
      <c r="BJ25" s="17"/>
      <c r="BK25" s="17"/>
      <c r="BL25" s="17"/>
      <c r="BM25" s="17">
        <f>AVERAGE(BI24:BM24)</f>
        <v>2.5981224279835392E-2</v>
      </c>
      <c r="BN25" s="16"/>
      <c r="BO25" s="16"/>
      <c r="BP25" s="16"/>
      <c r="BQ25" s="16"/>
      <c r="BR25" s="17">
        <f>AVERAGE(BI24:BR24)</f>
        <v>2.4192472085550771E-2</v>
      </c>
    </row>
    <row r="26" spans="1:71" ht="14.25" x14ac:dyDescent="0.45">
      <c r="B26" s="173"/>
      <c r="C26" s="176"/>
      <c r="D26" s="19" t="s">
        <v>42</v>
      </c>
      <c r="E26" s="80">
        <f>E24</f>
        <v>2.8333333333333335E-2</v>
      </c>
      <c r="F26" s="80">
        <f t="shared" ref="F26:N26" si="45">E26+F24</f>
        <v>5.527777777777778E-2</v>
      </c>
      <c r="G26" s="80">
        <f>F26+G24</f>
        <v>8.1064814814814812E-2</v>
      </c>
      <c r="H26" s="80">
        <f t="shared" si="45"/>
        <v>0.10588734567901234</v>
      </c>
      <c r="I26" s="80">
        <f t="shared" si="45"/>
        <v>0.12990612139917695</v>
      </c>
      <c r="J26" s="80">
        <f>I26+J24</f>
        <v>0.15325510116598079</v>
      </c>
      <c r="K26" s="80">
        <f t="shared" si="45"/>
        <v>0.17604591763831731</v>
      </c>
      <c r="L26" s="80">
        <f t="shared" si="45"/>
        <v>0.19837159803193108</v>
      </c>
      <c r="M26" s="80">
        <f t="shared" si="45"/>
        <v>0.22030966502660923</v>
      </c>
      <c r="N26" s="80">
        <f t="shared" si="45"/>
        <v>0.2419247208555077</v>
      </c>
      <c r="P26" s="173"/>
      <c r="Q26" s="176"/>
      <c r="R26" s="19" t="s">
        <v>42</v>
      </c>
      <c r="S26" s="80">
        <f>S24</f>
        <v>2.8333333333333335E-2</v>
      </c>
      <c r="T26" s="80">
        <f t="shared" ref="T26:AB26" si="46">S26+T24</f>
        <v>5.527777777777778E-2</v>
      </c>
      <c r="U26" s="80">
        <f>T26+U24</f>
        <v>8.1064814814814812E-2</v>
      </c>
      <c r="V26" s="80">
        <f t="shared" si="46"/>
        <v>0.10588734567901234</v>
      </c>
      <c r="W26" s="80">
        <f t="shared" si="46"/>
        <v>0.12990612139917695</v>
      </c>
      <c r="X26" s="80">
        <f>W26+X24</f>
        <v>0.15325510116598079</v>
      </c>
      <c r="Y26" s="80">
        <f t="shared" si="46"/>
        <v>0.17604591763831731</v>
      </c>
      <c r="Z26" s="80">
        <f t="shared" si="46"/>
        <v>0.19837159803193108</v>
      </c>
      <c r="AA26" s="80">
        <f t="shared" si="46"/>
        <v>0.22030966502660923</v>
      </c>
      <c r="AB26" s="80">
        <f t="shared" si="46"/>
        <v>0.2419247208555077</v>
      </c>
      <c r="AD26" s="173"/>
      <c r="AE26" s="176"/>
      <c r="AF26" s="19" t="s">
        <v>42</v>
      </c>
      <c r="AG26" s="80">
        <f>AG24</f>
        <v>2.8333333333333335E-2</v>
      </c>
      <c r="AH26" s="80">
        <f t="shared" ref="AH26:AP26" si="47">AG26+AH24</f>
        <v>5.527777777777778E-2</v>
      </c>
      <c r="AI26" s="80">
        <f>AH26+AI24</f>
        <v>8.1064814814814812E-2</v>
      </c>
      <c r="AJ26" s="80">
        <f t="shared" si="47"/>
        <v>0.10588734567901234</v>
      </c>
      <c r="AK26" s="80">
        <f t="shared" si="47"/>
        <v>0.12990612139917695</v>
      </c>
      <c r="AL26" s="80">
        <f>AK26+AL24</f>
        <v>0.15325510116598079</v>
      </c>
      <c r="AM26" s="80">
        <f t="shared" si="47"/>
        <v>0.17604591763831731</v>
      </c>
      <c r="AN26" s="80">
        <f t="shared" si="47"/>
        <v>0.19837159803193108</v>
      </c>
      <c r="AO26" s="80">
        <f t="shared" si="47"/>
        <v>0.22030966502660923</v>
      </c>
      <c r="AP26" s="80">
        <f t="shared" si="47"/>
        <v>0.2419247208555077</v>
      </c>
      <c r="AR26" s="173"/>
      <c r="AS26" s="176"/>
      <c r="AT26" s="19" t="s">
        <v>42</v>
      </c>
      <c r="AU26" s="80">
        <f>AU24</f>
        <v>2.8333333333333335E-2</v>
      </c>
      <c r="AV26" s="80">
        <f t="shared" ref="AV26:BD26" si="48">AU26+AV24</f>
        <v>5.527777777777778E-2</v>
      </c>
      <c r="AW26" s="80">
        <f>AV26+AW24</f>
        <v>8.1064814814814812E-2</v>
      </c>
      <c r="AX26" s="80">
        <f t="shared" si="48"/>
        <v>0.10588734567901234</v>
      </c>
      <c r="AY26" s="80">
        <f t="shared" si="48"/>
        <v>0.12990612139917695</v>
      </c>
      <c r="AZ26" s="80">
        <f>AY26+AZ24</f>
        <v>0.15325510116598079</v>
      </c>
      <c r="BA26" s="80">
        <f t="shared" si="48"/>
        <v>0.17604591763831731</v>
      </c>
      <c r="BB26" s="80">
        <f t="shared" si="48"/>
        <v>0.19837159803193108</v>
      </c>
      <c r="BC26" s="80">
        <f t="shared" si="48"/>
        <v>0.22030966502660923</v>
      </c>
      <c r="BD26" s="80">
        <f t="shared" si="48"/>
        <v>0.2419247208555077</v>
      </c>
      <c r="BF26" s="173"/>
      <c r="BG26" s="176"/>
      <c r="BH26" s="19" t="s">
        <v>42</v>
      </c>
      <c r="BI26" s="80">
        <f>BI24</f>
        <v>2.8333333333333335E-2</v>
      </c>
      <c r="BJ26" s="80">
        <f t="shared" ref="BJ26:BR26" si="49">BI26+BJ24</f>
        <v>5.527777777777778E-2</v>
      </c>
      <c r="BK26" s="80">
        <f>BJ26+BK24</f>
        <v>8.1064814814814812E-2</v>
      </c>
      <c r="BL26" s="80">
        <f t="shared" si="49"/>
        <v>0.10588734567901234</v>
      </c>
      <c r="BM26" s="80">
        <f t="shared" si="49"/>
        <v>0.12990612139917695</v>
      </c>
      <c r="BN26" s="80">
        <f>BM26+BN24</f>
        <v>0.15325510116598079</v>
      </c>
      <c r="BO26" s="80">
        <f t="shared" si="49"/>
        <v>0.17604591763831731</v>
      </c>
      <c r="BP26" s="80">
        <f t="shared" si="49"/>
        <v>0.19837159803193108</v>
      </c>
      <c r="BQ26" s="80">
        <f t="shared" si="49"/>
        <v>0.22030966502660923</v>
      </c>
      <c r="BR26" s="80">
        <f t="shared" si="49"/>
        <v>0.2419247208555077</v>
      </c>
    </row>
    <row r="27" spans="1:71" ht="14.25" x14ac:dyDescent="0.45">
      <c r="B27" s="173"/>
      <c r="C27" s="176"/>
      <c r="D27" s="19" t="s">
        <v>83</v>
      </c>
      <c r="E27" s="80">
        <f t="shared" ref="E27:N27" si="50">((1+$E$10)*$E$5)+$E$5</f>
        <v>0.03</v>
      </c>
      <c r="F27" s="80">
        <f t="shared" si="50"/>
        <v>0.03</v>
      </c>
      <c r="G27" s="80">
        <f t="shared" si="50"/>
        <v>0.03</v>
      </c>
      <c r="H27" s="80">
        <f t="shared" si="50"/>
        <v>0.03</v>
      </c>
      <c r="I27" s="80">
        <f t="shared" si="50"/>
        <v>0.03</v>
      </c>
      <c r="J27" s="80">
        <f t="shared" si="50"/>
        <v>0.03</v>
      </c>
      <c r="K27" s="80">
        <f t="shared" si="50"/>
        <v>0.03</v>
      </c>
      <c r="L27" s="80">
        <f t="shared" si="50"/>
        <v>0.03</v>
      </c>
      <c r="M27" s="80">
        <f t="shared" si="50"/>
        <v>0.03</v>
      </c>
      <c r="N27" s="80">
        <f t="shared" si="50"/>
        <v>0.03</v>
      </c>
      <c r="P27" s="173"/>
      <c r="Q27" s="176"/>
      <c r="R27" s="19" t="s">
        <v>83</v>
      </c>
      <c r="S27" s="80">
        <f t="shared" ref="S27:AB27" si="51">((1+$E$10)*$E$5)+$E$5</f>
        <v>0.03</v>
      </c>
      <c r="T27" s="80">
        <f t="shared" si="51"/>
        <v>0.03</v>
      </c>
      <c r="U27" s="80">
        <f t="shared" si="51"/>
        <v>0.03</v>
      </c>
      <c r="V27" s="80">
        <f t="shared" si="51"/>
        <v>0.03</v>
      </c>
      <c r="W27" s="80">
        <f t="shared" si="51"/>
        <v>0.03</v>
      </c>
      <c r="X27" s="80">
        <f t="shared" si="51"/>
        <v>0.03</v>
      </c>
      <c r="Y27" s="80">
        <f t="shared" si="51"/>
        <v>0.03</v>
      </c>
      <c r="Z27" s="80">
        <f t="shared" si="51"/>
        <v>0.03</v>
      </c>
      <c r="AA27" s="80">
        <f t="shared" si="51"/>
        <v>0.03</v>
      </c>
      <c r="AB27" s="80">
        <f t="shared" si="51"/>
        <v>0.03</v>
      </c>
      <c r="AD27" s="173"/>
      <c r="AE27" s="176"/>
      <c r="AF27" s="19" t="s">
        <v>83</v>
      </c>
      <c r="AG27" s="80">
        <f t="shared" ref="AG27:AP27" si="52">((1+$E$10)*$E$5)+$E$5</f>
        <v>0.03</v>
      </c>
      <c r="AH27" s="80">
        <f t="shared" si="52"/>
        <v>0.03</v>
      </c>
      <c r="AI27" s="80">
        <f t="shared" si="52"/>
        <v>0.03</v>
      </c>
      <c r="AJ27" s="80">
        <f t="shared" si="52"/>
        <v>0.03</v>
      </c>
      <c r="AK27" s="80">
        <f t="shared" si="52"/>
        <v>0.03</v>
      </c>
      <c r="AL27" s="80">
        <f t="shared" si="52"/>
        <v>0.03</v>
      </c>
      <c r="AM27" s="80">
        <f t="shared" si="52"/>
        <v>0.03</v>
      </c>
      <c r="AN27" s="80">
        <f t="shared" si="52"/>
        <v>0.03</v>
      </c>
      <c r="AO27" s="80">
        <f t="shared" si="52"/>
        <v>0.03</v>
      </c>
      <c r="AP27" s="80">
        <f t="shared" si="52"/>
        <v>0.03</v>
      </c>
      <c r="AR27" s="173"/>
      <c r="AS27" s="176"/>
      <c r="AT27" s="19" t="s">
        <v>83</v>
      </c>
      <c r="AU27" s="80">
        <f t="shared" ref="AU27:BD27" si="53">((1+$E$10)*$E$5)+$E$5</f>
        <v>0.03</v>
      </c>
      <c r="AV27" s="80">
        <f t="shared" si="53"/>
        <v>0.03</v>
      </c>
      <c r="AW27" s="80">
        <f t="shared" si="53"/>
        <v>0.03</v>
      </c>
      <c r="AX27" s="80">
        <f t="shared" si="53"/>
        <v>0.03</v>
      </c>
      <c r="AY27" s="80">
        <f t="shared" si="53"/>
        <v>0.03</v>
      </c>
      <c r="AZ27" s="80">
        <f t="shared" si="53"/>
        <v>0.03</v>
      </c>
      <c r="BA27" s="80">
        <f t="shared" si="53"/>
        <v>0.03</v>
      </c>
      <c r="BB27" s="80">
        <f t="shared" si="53"/>
        <v>0.03</v>
      </c>
      <c r="BC27" s="80">
        <f t="shared" si="53"/>
        <v>0.03</v>
      </c>
      <c r="BD27" s="80">
        <f t="shared" si="53"/>
        <v>0.03</v>
      </c>
      <c r="BF27" s="173"/>
      <c r="BG27" s="176"/>
      <c r="BH27" s="19" t="s">
        <v>83</v>
      </c>
      <c r="BI27" s="80">
        <f t="shared" ref="BI27:BR27" si="54">((1+$E$10)*$E$5)+$E$5</f>
        <v>0.03</v>
      </c>
      <c r="BJ27" s="80">
        <f t="shared" si="54"/>
        <v>0.03</v>
      </c>
      <c r="BK27" s="80">
        <f t="shared" si="54"/>
        <v>0.03</v>
      </c>
      <c r="BL27" s="80">
        <f t="shared" si="54"/>
        <v>0.03</v>
      </c>
      <c r="BM27" s="80">
        <f t="shared" si="54"/>
        <v>0.03</v>
      </c>
      <c r="BN27" s="80">
        <f t="shared" si="54"/>
        <v>0.03</v>
      </c>
      <c r="BO27" s="80">
        <f t="shared" si="54"/>
        <v>0.03</v>
      </c>
      <c r="BP27" s="80">
        <f t="shared" si="54"/>
        <v>0.03</v>
      </c>
      <c r="BQ27" s="80">
        <f t="shared" si="54"/>
        <v>0.03</v>
      </c>
      <c r="BR27" s="80">
        <f t="shared" si="54"/>
        <v>0.03</v>
      </c>
      <c r="BS27" s="11"/>
    </row>
    <row r="28" spans="1:71" ht="14.25" x14ac:dyDescent="0.45">
      <c r="B28" s="174"/>
      <c r="C28" s="177"/>
      <c r="D28" s="19" t="s">
        <v>84</v>
      </c>
      <c r="E28" s="80">
        <f>E27</f>
        <v>0.03</v>
      </c>
      <c r="F28" s="80">
        <f>E28+F27</f>
        <v>0.06</v>
      </c>
      <c r="G28" s="80">
        <f>F28+G27</f>
        <v>0.09</v>
      </c>
      <c r="H28" s="80">
        <f t="shared" ref="H28:N28" si="55">G28+H27</f>
        <v>0.12</v>
      </c>
      <c r="I28" s="80">
        <f t="shared" si="55"/>
        <v>0.15</v>
      </c>
      <c r="J28" s="80">
        <f>I28+J27</f>
        <v>0.18</v>
      </c>
      <c r="K28" s="80">
        <f t="shared" si="55"/>
        <v>0.21</v>
      </c>
      <c r="L28" s="80">
        <f t="shared" si="55"/>
        <v>0.24</v>
      </c>
      <c r="M28" s="80">
        <f t="shared" si="55"/>
        <v>0.27</v>
      </c>
      <c r="N28" s="80">
        <f t="shared" si="55"/>
        <v>0.30000000000000004</v>
      </c>
      <c r="P28" s="174"/>
      <c r="Q28" s="177"/>
      <c r="R28" s="19" t="s">
        <v>84</v>
      </c>
      <c r="S28" s="80">
        <f>S27</f>
        <v>0.03</v>
      </c>
      <c r="T28" s="80">
        <f>S28+T27</f>
        <v>0.06</v>
      </c>
      <c r="U28" s="80">
        <f>T28+U27</f>
        <v>0.09</v>
      </c>
      <c r="V28" s="80">
        <f t="shared" ref="V28:AB28" si="56">U28+V27</f>
        <v>0.12</v>
      </c>
      <c r="W28" s="80">
        <f t="shared" si="56"/>
        <v>0.15</v>
      </c>
      <c r="X28" s="80">
        <f>W28+X27</f>
        <v>0.18</v>
      </c>
      <c r="Y28" s="80">
        <f t="shared" si="56"/>
        <v>0.21</v>
      </c>
      <c r="Z28" s="80">
        <f t="shared" si="56"/>
        <v>0.24</v>
      </c>
      <c r="AA28" s="80">
        <f t="shared" si="56"/>
        <v>0.27</v>
      </c>
      <c r="AB28" s="80">
        <f t="shared" si="56"/>
        <v>0.30000000000000004</v>
      </c>
      <c r="AD28" s="174"/>
      <c r="AE28" s="177"/>
      <c r="AF28" s="19" t="s">
        <v>84</v>
      </c>
      <c r="AG28" s="80">
        <f>AG27</f>
        <v>0.03</v>
      </c>
      <c r="AH28" s="80">
        <f>AG28+AH27</f>
        <v>0.06</v>
      </c>
      <c r="AI28" s="80">
        <f>AH28+AI27</f>
        <v>0.09</v>
      </c>
      <c r="AJ28" s="80">
        <f t="shared" ref="AJ28:AP28" si="57">AI28+AJ27</f>
        <v>0.12</v>
      </c>
      <c r="AK28" s="80">
        <f t="shared" si="57"/>
        <v>0.15</v>
      </c>
      <c r="AL28" s="80">
        <f>AK28+AL27</f>
        <v>0.18</v>
      </c>
      <c r="AM28" s="80">
        <f t="shared" si="57"/>
        <v>0.21</v>
      </c>
      <c r="AN28" s="80">
        <f t="shared" si="57"/>
        <v>0.24</v>
      </c>
      <c r="AO28" s="80">
        <f t="shared" si="57"/>
        <v>0.27</v>
      </c>
      <c r="AP28" s="80">
        <f t="shared" si="57"/>
        <v>0.30000000000000004</v>
      </c>
      <c r="AR28" s="174"/>
      <c r="AS28" s="177"/>
      <c r="AT28" s="19" t="s">
        <v>84</v>
      </c>
      <c r="AU28" s="80">
        <f>AU27</f>
        <v>0.03</v>
      </c>
      <c r="AV28" s="80">
        <f>AU28+AV27</f>
        <v>0.06</v>
      </c>
      <c r="AW28" s="80">
        <f>AV28+AW27</f>
        <v>0.09</v>
      </c>
      <c r="AX28" s="80">
        <f t="shared" ref="AX28:BD28" si="58">AW28+AX27</f>
        <v>0.12</v>
      </c>
      <c r="AY28" s="80">
        <f t="shared" si="58"/>
        <v>0.15</v>
      </c>
      <c r="AZ28" s="80">
        <f>AY28+AZ27</f>
        <v>0.18</v>
      </c>
      <c r="BA28" s="80">
        <f t="shared" si="58"/>
        <v>0.21</v>
      </c>
      <c r="BB28" s="80">
        <f t="shared" si="58"/>
        <v>0.24</v>
      </c>
      <c r="BC28" s="80">
        <f t="shared" si="58"/>
        <v>0.27</v>
      </c>
      <c r="BD28" s="80">
        <f t="shared" si="58"/>
        <v>0.30000000000000004</v>
      </c>
      <c r="BF28" s="174"/>
      <c r="BG28" s="177"/>
      <c r="BH28" s="19" t="s">
        <v>84</v>
      </c>
      <c r="BI28" s="80">
        <f>BI27</f>
        <v>0.03</v>
      </c>
      <c r="BJ28" s="80">
        <f>BI28+BJ27</f>
        <v>0.06</v>
      </c>
      <c r="BK28" s="80">
        <f>BJ28+BK27</f>
        <v>0.09</v>
      </c>
      <c r="BL28" s="80">
        <f t="shared" ref="BL28:BR28" si="59">BK28+BL27</f>
        <v>0.12</v>
      </c>
      <c r="BM28" s="80">
        <f t="shared" si="59"/>
        <v>0.15</v>
      </c>
      <c r="BN28" s="80">
        <f>BM28+BN27</f>
        <v>0.18</v>
      </c>
      <c r="BO28" s="80">
        <f t="shared" si="59"/>
        <v>0.21</v>
      </c>
      <c r="BP28" s="80">
        <f t="shared" si="59"/>
        <v>0.24</v>
      </c>
      <c r="BQ28" s="80">
        <f t="shared" si="59"/>
        <v>0.27</v>
      </c>
      <c r="BR28" s="80">
        <f t="shared" si="59"/>
        <v>0.30000000000000004</v>
      </c>
      <c r="BS28" s="11"/>
    </row>
    <row r="29" spans="1:71" ht="15" customHeight="1" x14ac:dyDescent="0.45">
      <c r="B29" s="3"/>
      <c r="C29" s="1"/>
      <c r="D29" s="43"/>
      <c r="E29" s="31"/>
      <c r="F29" s="31"/>
      <c r="G29" s="31"/>
      <c r="H29" s="31"/>
      <c r="I29" s="31"/>
      <c r="J29" s="31"/>
      <c r="K29" s="31"/>
      <c r="L29" s="31"/>
      <c r="M29" s="31"/>
      <c r="N29" s="31"/>
      <c r="P29" s="3"/>
      <c r="Q29" s="1"/>
      <c r="R29" s="43"/>
      <c r="S29" s="31"/>
      <c r="T29" s="31"/>
      <c r="U29" s="31"/>
      <c r="V29" s="31"/>
      <c r="W29" s="31"/>
      <c r="X29" s="31"/>
      <c r="Y29" s="31"/>
      <c r="Z29" s="31"/>
      <c r="AA29" s="31"/>
      <c r="AB29" s="31"/>
      <c r="AD29" s="3"/>
      <c r="AE29" s="1"/>
      <c r="AF29" s="43"/>
      <c r="AG29" s="31"/>
      <c r="AH29" s="31"/>
      <c r="AI29" s="31"/>
      <c r="AJ29" s="31"/>
      <c r="AK29" s="31"/>
      <c r="AL29" s="31"/>
      <c r="AM29" s="31"/>
      <c r="AN29" s="31"/>
      <c r="AO29" s="31"/>
      <c r="AP29" s="31"/>
      <c r="AR29" s="3"/>
      <c r="AS29" s="1"/>
      <c r="AT29" s="43"/>
      <c r="AU29" s="31"/>
      <c r="AV29" s="31"/>
      <c r="AW29" s="31"/>
      <c r="AX29" s="31"/>
      <c r="AY29" s="31"/>
      <c r="AZ29" s="31"/>
      <c r="BA29" s="31"/>
      <c r="BB29" s="31"/>
      <c r="BC29" s="31"/>
      <c r="BD29" s="31"/>
      <c r="BF29" s="3"/>
      <c r="BG29" s="1"/>
      <c r="BH29" s="43"/>
      <c r="BI29" s="31"/>
      <c r="BJ29" s="31"/>
      <c r="BK29" s="31"/>
      <c r="BL29" s="31"/>
      <c r="BM29" s="31"/>
      <c r="BN29" s="31"/>
      <c r="BO29" s="31"/>
      <c r="BP29" s="31"/>
      <c r="BQ29" s="31"/>
      <c r="BR29" s="31"/>
    </row>
    <row r="30" spans="1:71" ht="14.25" x14ac:dyDescent="0.45">
      <c r="A30" s="8"/>
      <c r="B30" s="178" t="s">
        <v>146</v>
      </c>
      <c r="C30" s="180" t="s">
        <v>21</v>
      </c>
      <c r="D30" s="182" t="str">
        <f>"10 BTC / "&amp;TEXT($E$4*10, "$###0.00,,")&amp;"M USD"</f>
        <v>10 BTC / $1.00M USD</v>
      </c>
      <c r="E30" s="163" t="s">
        <v>3</v>
      </c>
      <c r="F30" s="163" t="s">
        <v>4</v>
      </c>
      <c r="G30" s="163" t="s">
        <v>5</v>
      </c>
      <c r="H30" s="163" t="s">
        <v>6</v>
      </c>
      <c r="I30" s="163" t="s">
        <v>7</v>
      </c>
      <c r="J30" s="163" t="s">
        <v>8</v>
      </c>
      <c r="K30" s="163" t="s">
        <v>9</v>
      </c>
      <c r="L30" s="163" t="s">
        <v>10</v>
      </c>
      <c r="M30" s="163" t="s">
        <v>11</v>
      </c>
      <c r="N30" s="163" t="s">
        <v>12</v>
      </c>
      <c r="O30" s="8"/>
      <c r="P30" s="178" t="s">
        <v>146</v>
      </c>
      <c r="Q30" s="180" t="s">
        <v>21</v>
      </c>
      <c r="R30" s="182" t="str">
        <f>"10 BTC / "&amp;TEXT($E$4*10, "$###0.00,,")&amp;"M USD"</f>
        <v>10 BTC / $1.00M USD</v>
      </c>
      <c r="S30" s="163" t="s">
        <v>3</v>
      </c>
      <c r="T30" s="163" t="s">
        <v>4</v>
      </c>
      <c r="U30" s="163" t="s">
        <v>5</v>
      </c>
      <c r="V30" s="163" t="s">
        <v>6</v>
      </c>
      <c r="W30" s="163" t="s">
        <v>7</v>
      </c>
      <c r="X30" s="163" t="s">
        <v>8</v>
      </c>
      <c r="Y30" s="163" t="s">
        <v>9</v>
      </c>
      <c r="Z30" s="163" t="s">
        <v>10</v>
      </c>
      <c r="AA30" s="163" t="s">
        <v>11</v>
      </c>
      <c r="AB30" s="163" t="s">
        <v>12</v>
      </c>
      <c r="AC30" s="8"/>
      <c r="AD30" s="178" t="s">
        <v>146</v>
      </c>
      <c r="AE30" s="180" t="s">
        <v>21</v>
      </c>
      <c r="AF30" s="182" t="str">
        <f>"10 BTC / "&amp;TEXT($E$4*10, "$###0.00,,")&amp;"M USD"</f>
        <v>10 BTC / $1.00M USD</v>
      </c>
      <c r="AG30" s="163" t="s">
        <v>3</v>
      </c>
      <c r="AH30" s="163" t="s">
        <v>4</v>
      </c>
      <c r="AI30" s="163" t="s">
        <v>5</v>
      </c>
      <c r="AJ30" s="163" t="s">
        <v>6</v>
      </c>
      <c r="AK30" s="163" t="s">
        <v>7</v>
      </c>
      <c r="AL30" s="163" t="s">
        <v>8</v>
      </c>
      <c r="AM30" s="163" t="s">
        <v>9</v>
      </c>
      <c r="AN30" s="163" t="s">
        <v>10</v>
      </c>
      <c r="AO30" s="163" t="s">
        <v>11</v>
      </c>
      <c r="AP30" s="163" t="s">
        <v>12</v>
      </c>
      <c r="AQ30" s="8"/>
      <c r="AR30" s="178" t="s">
        <v>146</v>
      </c>
      <c r="AS30" s="180" t="s">
        <v>21</v>
      </c>
      <c r="AT30" s="182" t="str">
        <f>"10 BTC / "&amp;TEXT($E$4*10, "$###0.00,,")&amp;"M USD"</f>
        <v>10 BTC / $1.00M USD</v>
      </c>
      <c r="AU30" s="163" t="s">
        <v>3</v>
      </c>
      <c r="AV30" s="163" t="s">
        <v>4</v>
      </c>
      <c r="AW30" s="163" t="s">
        <v>5</v>
      </c>
      <c r="AX30" s="163" t="s">
        <v>6</v>
      </c>
      <c r="AY30" s="163" t="s">
        <v>7</v>
      </c>
      <c r="AZ30" s="163" t="s">
        <v>8</v>
      </c>
      <c r="BA30" s="163" t="s">
        <v>9</v>
      </c>
      <c r="BB30" s="163" t="s">
        <v>10</v>
      </c>
      <c r="BC30" s="163" t="s">
        <v>11</v>
      </c>
      <c r="BD30" s="163" t="s">
        <v>12</v>
      </c>
      <c r="BE30" s="8"/>
      <c r="BF30" s="178" t="s">
        <v>146</v>
      </c>
      <c r="BG30" s="180" t="s">
        <v>21</v>
      </c>
      <c r="BH30" s="182" t="str">
        <f>"10 BTC / "&amp;TEXT($E$4*10, "$###0.00,,")&amp;"M USD"</f>
        <v>10 BTC / $1.00M USD</v>
      </c>
      <c r="BI30" s="163" t="s">
        <v>3</v>
      </c>
      <c r="BJ30" s="163" t="s">
        <v>4</v>
      </c>
      <c r="BK30" s="163" t="s">
        <v>5</v>
      </c>
      <c r="BL30" s="163" t="s">
        <v>6</v>
      </c>
      <c r="BM30" s="163" t="s">
        <v>7</v>
      </c>
      <c r="BN30" s="163" t="s">
        <v>8</v>
      </c>
      <c r="BO30" s="163" t="s">
        <v>9</v>
      </c>
      <c r="BP30" s="163" t="s">
        <v>10</v>
      </c>
      <c r="BQ30" s="163" t="s">
        <v>11</v>
      </c>
      <c r="BR30" s="163" t="s">
        <v>12</v>
      </c>
      <c r="BS30" s="8"/>
    </row>
    <row r="31" spans="1:71" ht="14.25" x14ac:dyDescent="0.45">
      <c r="B31" s="179"/>
      <c r="C31" s="181"/>
      <c r="D31" s="183"/>
      <c r="E31" s="164"/>
      <c r="F31" s="164"/>
      <c r="G31" s="164"/>
      <c r="H31" s="164"/>
      <c r="I31" s="164"/>
      <c r="J31" s="164"/>
      <c r="K31" s="164"/>
      <c r="L31" s="164"/>
      <c r="M31" s="164"/>
      <c r="N31" s="164"/>
      <c r="P31" s="179"/>
      <c r="Q31" s="181"/>
      <c r="R31" s="183"/>
      <c r="S31" s="164"/>
      <c r="T31" s="164"/>
      <c r="U31" s="164"/>
      <c r="V31" s="164"/>
      <c r="W31" s="164"/>
      <c r="X31" s="164"/>
      <c r="Y31" s="164"/>
      <c r="Z31" s="164"/>
      <c r="AA31" s="164"/>
      <c r="AB31" s="164"/>
      <c r="AD31" s="179"/>
      <c r="AE31" s="181"/>
      <c r="AF31" s="183"/>
      <c r="AG31" s="164"/>
      <c r="AH31" s="164"/>
      <c r="AI31" s="164"/>
      <c r="AJ31" s="164"/>
      <c r="AK31" s="164"/>
      <c r="AL31" s="164"/>
      <c r="AM31" s="164"/>
      <c r="AN31" s="164"/>
      <c r="AO31" s="164"/>
      <c r="AP31" s="164"/>
      <c r="AR31" s="179"/>
      <c r="AS31" s="181"/>
      <c r="AT31" s="183"/>
      <c r="AU31" s="164"/>
      <c r="AV31" s="164"/>
      <c r="AW31" s="164"/>
      <c r="AX31" s="164"/>
      <c r="AY31" s="164"/>
      <c r="AZ31" s="164"/>
      <c r="BA31" s="164"/>
      <c r="BB31" s="164"/>
      <c r="BC31" s="164"/>
      <c r="BD31" s="164"/>
      <c r="BF31" s="179"/>
      <c r="BG31" s="181"/>
      <c r="BH31" s="183"/>
      <c r="BI31" s="164"/>
      <c r="BJ31" s="164"/>
      <c r="BK31" s="164"/>
      <c r="BL31" s="164"/>
      <c r="BM31" s="164"/>
      <c r="BN31" s="164"/>
      <c r="BO31" s="164"/>
      <c r="BP31" s="164"/>
      <c r="BQ31" s="164"/>
      <c r="BR31" s="164"/>
    </row>
    <row r="32" spans="1:71" ht="14.25" x14ac:dyDescent="0.45">
      <c r="B32" s="172" t="s">
        <v>57</v>
      </c>
      <c r="C32" s="186" t="s">
        <v>32</v>
      </c>
      <c r="D32" s="15" t="s">
        <v>61</v>
      </c>
      <c r="E32" s="16">
        <f t="shared" ref="E32:N32" si="60">E37*$E$4/E$14</f>
        <v>0.125</v>
      </c>
      <c r="F32" s="16">
        <f t="shared" si="60"/>
        <v>0.10416666666666667</v>
      </c>
      <c r="G32" s="16">
        <f t="shared" si="60"/>
        <v>8.6805555555555552E-2</v>
      </c>
      <c r="H32" s="16">
        <f t="shared" si="60"/>
        <v>7.2337962962962965E-2</v>
      </c>
      <c r="I32" s="16">
        <f t="shared" si="60"/>
        <v>6.0281635802469133E-2</v>
      </c>
      <c r="J32" s="16">
        <f t="shared" si="60"/>
        <v>5.0234696502057606E-2</v>
      </c>
      <c r="K32" s="16">
        <f t="shared" si="60"/>
        <v>4.1862247085048009E-2</v>
      </c>
      <c r="L32" s="16">
        <f t="shared" si="60"/>
        <v>3.4885205904206677E-2</v>
      </c>
      <c r="M32" s="16">
        <f t="shared" si="60"/>
        <v>2.9071004920172231E-2</v>
      </c>
      <c r="N32" s="16">
        <f t="shared" si="60"/>
        <v>2.4225837433476859E-2</v>
      </c>
      <c r="P32" s="172" t="s">
        <v>57</v>
      </c>
      <c r="Q32" s="186" t="s">
        <v>32</v>
      </c>
      <c r="R32" s="15" t="s">
        <v>61</v>
      </c>
      <c r="S32" s="16">
        <f t="shared" ref="S32:AB32" si="61">S37*$E$4/S$14</f>
        <v>0.10416666666666667</v>
      </c>
      <c r="T32" s="16">
        <f t="shared" si="61"/>
        <v>8.6805555555555552E-2</v>
      </c>
      <c r="U32" s="16">
        <f t="shared" si="61"/>
        <v>7.2337962962962965E-2</v>
      </c>
      <c r="V32" s="16">
        <f t="shared" si="61"/>
        <v>6.0281635802469133E-2</v>
      </c>
      <c r="W32" s="16">
        <f t="shared" si="61"/>
        <v>5.0234696502057613E-2</v>
      </c>
      <c r="X32" s="16">
        <f t="shared" si="61"/>
        <v>4.1862247085048009E-2</v>
      </c>
      <c r="Y32" s="16">
        <f t="shared" si="61"/>
        <v>3.4885205904206677E-2</v>
      </c>
      <c r="Z32" s="16">
        <f t="shared" si="61"/>
        <v>2.9071004920172231E-2</v>
      </c>
      <c r="AA32" s="16">
        <f t="shared" si="61"/>
        <v>2.4225837433476859E-2</v>
      </c>
      <c r="AB32" s="16">
        <f t="shared" si="61"/>
        <v>2.0188197861230717E-2</v>
      </c>
      <c r="AD32" s="172" t="s">
        <v>57</v>
      </c>
      <c r="AE32" s="186" t="s">
        <v>32</v>
      </c>
      <c r="AF32" s="15" t="s">
        <v>61</v>
      </c>
      <c r="AG32" s="16">
        <f t="shared" ref="AG32:AP32" si="62">AG37*$E$4/AG$14</f>
        <v>8.3333333333333329E-2</v>
      </c>
      <c r="AH32" s="16">
        <f t="shared" si="62"/>
        <v>6.9444444444444448E-2</v>
      </c>
      <c r="AI32" s="16">
        <f t="shared" si="62"/>
        <v>5.7870370370370371E-2</v>
      </c>
      <c r="AJ32" s="16">
        <f t="shared" si="62"/>
        <v>4.8225308641975308E-2</v>
      </c>
      <c r="AK32" s="16">
        <f t="shared" si="62"/>
        <v>4.0187757201646093E-2</v>
      </c>
      <c r="AL32" s="16">
        <f t="shared" si="62"/>
        <v>3.3489797668038404E-2</v>
      </c>
      <c r="AM32" s="16">
        <f t="shared" si="62"/>
        <v>2.7908164723365339E-2</v>
      </c>
      <c r="AN32" s="16">
        <f t="shared" si="62"/>
        <v>2.3256803936137785E-2</v>
      </c>
      <c r="AO32" s="16">
        <f t="shared" si="62"/>
        <v>1.9380669946781486E-2</v>
      </c>
      <c r="AP32" s="16">
        <f t="shared" si="62"/>
        <v>1.6150558288984575E-2</v>
      </c>
      <c r="AR32" s="172" t="s">
        <v>57</v>
      </c>
      <c r="AS32" s="186" t="s">
        <v>32</v>
      </c>
      <c r="AT32" s="15" t="s">
        <v>61</v>
      </c>
      <c r="AU32" s="16">
        <f t="shared" ref="AU32:BD32" si="63">AU37*$E$4/AU$14</f>
        <v>6.2500000000000014E-2</v>
      </c>
      <c r="AV32" s="16">
        <f t="shared" si="63"/>
        <v>5.2083333333333343E-2</v>
      </c>
      <c r="AW32" s="16">
        <f t="shared" si="63"/>
        <v>4.3402777777777783E-2</v>
      </c>
      <c r="AX32" s="16">
        <f t="shared" si="63"/>
        <v>3.6168981481481483E-2</v>
      </c>
      <c r="AY32" s="16">
        <f t="shared" si="63"/>
        <v>3.014081790123457E-2</v>
      </c>
      <c r="AZ32" s="16">
        <f t="shared" si="63"/>
        <v>2.5117348251028807E-2</v>
      </c>
      <c r="BA32" s="16">
        <f t="shared" si="63"/>
        <v>2.0931123542524008E-2</v>
      </c>
      <c r="BB32" s="16">
        <f t="shared" si="63"/>
        <v>1.7442602952103339E-2</v>
      </c>
      <c r="BC32" s="16">
        <f t="shared" si="63"/>
        <v>1.4535502460086117E-2</v>
      </c>
      <c r="BD32" s="16">
        <f t="shared" si="63"/>
        <v>1.2112918716738431E-2</v>
      </c>
      <c r="BF32" s="172" t="s">
        <v>57</v>
      </c>
      <c r="BG32" s="186" t="s">
        <v>32</v>
      </c>
      <c r="BH32" s="15" t="s">
        <v>61</v>
      </c>
      <c r="BI32" s="16">
        <f t="shared" ref="BI32:BR32" si="64">BI37*$E$4/BI$14</f>
        <v>4.1666666666666671E-2</v>
      </c>
      <c r="BJ32" s="16">
        <f t="shared" si="64"/>
        <v>3.4722222222222231E-2</v>
      </c>
      <c r="BK32" s="16">
        <f t="shared" si="64"/>
        <v>2.8935185185185189E-2</v>
      </c>
      <c r="BL32" s="16">
        <f t="shared" si="64"/>
        <v>2.4112654320987657E-2</v>
      </c>
      <c r="BM32" s="16">
        <f t="shared" si="64"/>
        <v>2.009387860082305E-2</v>
      </c>
      <c r="BN32" s="16">
        <f t="shared" si="64"/>
        <v>1.6744898834019206E-2</v>
      </c>
      <c r="BO32" s="16">
        <f t="shared" si="64"/>
        <v>1.3954082361682673E-2</v>
      </c>
      <c r="BP32" s="16">
        <f t="shared" si="64"/>
        <v>1.1628401968068894E-2</v>
      </c>
      <c r="BQ32" s="16">
        <f t="shared" si="64"/>
        <v>9.6903349733907448E-3</v>
      </c>
      <c r="BR32" s="16">
        <f t="shared" si="64"/>
        <v>8.0752791444922874E-3</v>
      </c>
    </row>
    <row r="33" spans="2:70" ht="14.25" x14ac:dyDescent="0.45">
      <c r="B33" s="173"/>
      <c r="C33" s="186"/>
      <c r="D33" s="15" t="s">
        <v>62</v>
      </c>
      <c r="E33" s="16"/>
      <c r="F33" s="16"/>
      <c r="G33" s="16"/>
      <c r="H33" s="16"/>
      <c r="I33" s="82">
        <f>AVERAGE(E32:I32)</f>
        <v>8.9718364197530862E-2</v>
      </c>
      <c r="J33" s="16"/>
      <c r="K33" s="16"/>
      <c r="L33" s="16"/>
      <c r="M33" s="16"/>
      <c r="N33" s="17">
        <f>AVERAGE(E32:N32)</f>
        <v>6.2887081283261564E-2</v>
      </c>
      <c r="P33" s="173"/>
      <c r="Q33" s="186"/>
      <c r="R33" s="15" t="s">
        <v>62</v>
      </c>
      <c r="S33" s="16"/>
      <c r="T33" s="16"/>
      <c r="U33" s="16"/>
      <c r="V33" s="16"/>
      <c r="W33" s="82">
        <f>AVERAGE(S32:W32)</f>
        <v>7.4765303497942387E-2</v>
      </c>
      <c r="X33" s="16"/>
      <c r="Y33" s="16"/>
      <c r="Z33" s="16"/>
      <c r="AA33" s="16"/>
      <c r="AB33" s="17">
        <f>AVERAGE(S32:AB32)</f>
        <v>5.2405901069384642E-2</v>
      </c>
      <c r="AD33" s="173"/>
      <c r="AE33" s="186"/>
      <c r="AF33" s="15" t="s">
        <v>62</v>
      </c>
      <c r="AG33" s="16"/>
      <c r="AH33" s="16"/>
      <c r="AI33" s="16"/>
      <c r="AJ33" s="16"/>
      <c r="AK33" s="82">
        <f>AVERAGE(AG32:AK32)</f>
        <v>5.9812242798353912E-2</v>
      </c>
      <c r="AL33" s="16"/>
      <c r="AM33" s="16"/>
      <c r="AN33" s="16"/>
      <c r="AO33" s="16"/>
      <c r="AP33" s="17">
        <f>AVERAGE(AG32:AP32)</f>
        <v>4.1924720855507712E-2</v>
      </c>
      <c r="AR33" s="173"/>
      <c r="AS33" s="186"/>
      <c r="AT33" s="15" t="s">
        <v>62</v>
      </c>
      <c r="AU33" s="16"/>
      <c r="AV33" s="16"/>
      <c r="AW33" s="16"/>
      <c r="AX33" s="16"/>
      <c r="AY33" s="82">
        <f>AVERAGE(AU32:AY32)</f>
        <v>4.4859182098765438E-2</v>
      </c>
      <c r="AZ33" s="16"/>
      <c r="BA33" s="16"/>
      <c r="BB33" s="16"/>
      <c r="BC33" s="16"/>
      <c r="BD33" s="17">
        <f>AVERAGE(AU32:BD32)</f>
        <v>3.1443540641630782E-2</v>
      </c>
      <c r="BF33" s="173"/>
      <c r="BG33" s="186"/>
      <c r="BH33" s="15" t="s">
        <v>62</v>
      </c>
      <c r="BI33" s="16"/>
      <c r="BJ33" s="16"/>
      <c r="BK33" s="16"/>
      <c r="BL33" s="16"/>
      <c r="BM33" s="82">
        <f>AVERAGE(BI32:BM32)</f>
        <v>2.9906121399176956E-2</v>
      </c>
      <c r="BN33" s="16"/>
      <c r="BO33" s="16"/>
      <c r="BP33" s="16"/>
      <c r="BQ33" s="16"/>
      <c r="BR33" s="17">
        <f>AVERAGE(BI32:BR32)</f>
        <v>2.0962360427753856E-2</v>
      </c>
    </row>
    <row r="34" spans="2:70" ht="14.25" x14ac:dyDescent="0.45">
      <c r="B34" s="173"/>
      <c r="C34" s="186"/>
      <c r="D34" s="15" t="s">
        <v>42</v>
      </c>
      <c r="E34" s="16">
        <f t="shared" ref="E34:N34" si="65">E$16*(E32/E$18)</f>
        <v>0.125</v>
      </c>
      <c r="F34" s="16">
        <f t="shared" si="65"/>
        <v>0.22916666666666666</v>
      </c>
      <c r="G34" s="16">
        <f>G$16*(G32/G$18)</f>
        <v>0.31597222222222232</v>
      </c>
      <c r="H34" s="16">
        <f>H$16*(H32/H$18)</f>
        <v>0.38831018518518501</v>
      </c>
      <c r="I34" s="16">
        <f>I$16*(I32/I$18)</f>
        <v>0.44859182098765443</v>
      </c>
      <c r="J34" s="16">
        <f t="shared" si="65"/>
        <v>0.49882651748971141</v>
      </c>
      <c r="K34" s="16">
        <f t="shared" si="65"/>
        <v>0.54068876457476023</v>
      </c>
      <c r="L34" s="16">
        <f t="shared" si="65"/>
        <v>0.57557397047896697</v>
      </c>
      <c r="M34" s="16">
        <f t="shared" si="65"/>
        <v>0.60464497539914008</v>
      </c>
      <c r="N34" s="16">
        <f t="shared" si="65"/>
        <v>0.62887081283261481</v>
      </c>
      <c r="P34" s="173"/>
      <c r="Q34" s="186"/>
      <c r="R34" s="15" t="s">
        <v>42</v>
      </c>
      <c r="S34" s="16">
        <f t="shared" ref="S34:AB34" si="66">S$16*(S32/S$18)</f>
        <v>0.10416666666666669</v>
      </c>
      <c r="T34" s="16">
        <f t="shared" si="66"/>
        <v>0.19097222222222218</v>
      </c>
      <c r="U34" s="16">
        <f>U$16*(U32/U$18)</f>
        <v>0.26331018518518529</v>
      </c>
      <c r="V34" s="16">
        <f>V$16*(V32/V$18)</f>
        <v>0.32359182098765416</v>
      </c>
      <c r="W34" s="16">
        <f>W$16*(W32/W$18)</f>
        <v>0.37382651748971207</v>
      </c>
      <c r="X34" s="16">
        <f t="shared" si="66"/>
        <v>0.41568876457475945</v>
      </c>
      <c r="Y34" s="16">
        <f t="shared" si="66"/>
        <v>0.45057397047896691</v>
      </c>
      <c r="Z34" s="16">
        <f t="shared" si="66"/>
        <v>0.47964497539913914</v>
      </c>
      <c r="AA34" s="16">
        <f t="shared" si="66"/>
        <v>0.5038708128326167</v>
      </c>
      <c r="AB34" s="16">
        <f t="shared" si="66"/>
        <v>0.52405901069384564</v>
      </c>
      <c r="AD34" s="173"/>
      <c r="AE34" s="186"/>
      <c r="AF34" s="15" t="s">
        <v>42</v>
      </c>
      <c r="AG34" s="16">
        <f t="shared" ref="AG34:AP34" si="67">AG$16*(AG32/AG$18)</f>
        <v>8.3333333333333329E-2</v>
      </c>
      <c r="AH34" s="16">
        <f t="shared" si="67"/>
        <v>0.15277777777777776</v>
      </c>
      <c r="AI34" s="16">
        <f>AI$16*(AI32/AI$18)</f>
        <v>0.21064814814814822</v>
      </c>
      <c r="AJ34" s="16">
        <f>AJ$16*(AJ32/AJ$18)</f>
        <v>0.25887345679012336</v>
      </c>
      <c r="AK34" s="16">
        <f>AK$16*(AK32/AK$18)</f>
        <v>0.29906121399176966</v>
      </c>
      <c r="AL34" s="16">
        <f t="shared" si="67"/>
        <v>0.3325510116598076</v>
      </c>
      <c r="AM34" s="16">
        <f t="shared" si="67"/>
        <v>0.36045917638317349</v>
      </c>
      <c r="AN34" s="16">
        <f t="shared" si="67"/>
        <v>0.38371598031931137</v>
      </c>
      <c r="AO34" s="16">
        <f t="shared" si="67"/>
        <v>0.40309665026609337</v>
      </c>
      <c r="AP34" s="16">
        <f t="shared" si="67"/>
        <v>0.41924720855507658</v>
      </c>
      <c r="AR34" s="173"/>
      <c r="AS34" s="186"/>
      <c r="AT34" s="15" t="s">
        <v>42</v>
      </c>
      <c r="AU34" s="16">
        <f t="shared" ref="AU34:BD34" si="68">AU$16*(AU32/AU$18)</f>
        <v>6.2500000000000014E-2</v>
      </c>
      <c r="AV34" s="16">
        <f t="shared" si="68"/>
        <v>0.11458333333333334</v>
      </c>
      <c r="AW34" s="16">
        <f>AW$16*(AW32/AW$18)</f>
        <v>0.15798611111111119</v>
      </c>
      <c r="AX34" s="16">
        <f>AX$16*(AX32/AX$18)</f>
        <v>0.1941550925925925</v>
      </c>
      <c r="AY34" s="16">
        <f>AY$16*(AY32/AY$18)</f>
        <v>0.22429591049382722</v>
      </c>
      <c r="AZ34" s="16">
        <f t="shared" si="68"/>
        <v>0.24941325874485573</v>
      </c>
      <c r="BA34" s="16">
        <f t="shared" si="68"/>
        <v>0.27034438228738017</v>
      </c>
      <c r="BB34" s="16">
        <f t="shared" si="68"/>
        <v>0.28778698523948348</v>
      </c>
      <c r="BC34" s="16">
        <f t="shared" si="68"/>
        <v>0.3023224876995701</v>
      </c>
      <c r="BD34" s="16">
        <f t="shared" si="68"/>
        <v>0.31443540641630741</v>
      </c>
      <c r="BF34" s="173"/>
      <c r="BG34" s="186"/>
      <c r="BH34" s="15" t="s">
        <v>42</v>
      </c>
      <c r="BI34" s="16">
        <f t="shared" ref="BI34:BR34" si="69">BI$16*(BI32/BI$18)</f>
        <v>4.1666666666666671E-2</v>
      </c>
      <c r="BJ34" s="16">
        <f t="shared" si="69"/>
        <v>7.6388888888888895E-2</v>
      </c>
      <c r="BK34" s="16">
        <f>BK$16*(BK32/BK$18)</f>
        <v>0.10532407407407411</v>
      </c>
      <c r="BL34" s="16">
        <f>BL$16*(BL32/BL$18)</f>
        <v>0.12943672839506168</v>
      </c>
      <c r="BM34" s="16">
        <f>BM$16*(BM32/BM$18)</f>
        <v>0.14953060699588483</v>
      </c>
      <c r="BN34" s="16">
        <f t="shared" si="69"/>
        <v>0.16627550582990383</v>
      </c>
      <c r="BO34" s="16">
        <f t="shared" si="69"/>
        <v>0.18022958819158677</v>
      </c>
      <c r="BP34" s="16">
        <f t="shared" si="69"/>
        <v>0.19185799015965568</v>
      </c>
      <c r="BQ34" s="16">
        <f t="shared" si="69"/>
        <v>0.20154832513304671</v>
      </c>
      <c r="BR34" s="16">
        <f t="shared" si="69"/>
        <v>0.20962360427753829</v>
      </c>
    </row>
    <row r="35" spans="2:70" ht="14.25" x14ac:dyDescent="0.45">
      <c r="B35" s="173"/>
      <c r="C35" s="185"/>
      <c r="D35" s="19" t="s">
        <v>45</v>
      </c>
      <c r="E35" s="20">
        <f t="shared" ref="E35:N35" si="70">10*E32</f>
        <v>1.25</v>
      </c>
      <c r="F35" s="20">
        <f t="shared" si="70"/>
        <v>1.0416666666666667</v>
      </c>
      <c r="G35" s="20">
        <f t="shared" si="70"/>
        <v>0.86805555555555558</v>
      </c>
      <c r="H35" s="20">
        <f t="shared" si="70"/>
        <v>0.72337962962962965</v>
      </c>
      <c r="I35" s="20">
        <f t="shared" si="70"/>
        <v>0.60281635802469136</v>
      </c>
      <c r="J35" s="20">
        <f t="shared" si="70"/>
        <v>0.50234696502057608</v>
      </c>
      <c r="K35" s="20">
        <f t="shared" si="70"/>
        <v>0.4186224708504801</v>
      </c>
      <c r="L35" s="20">
        <f t="shared" si="70"/>
        <v>0.34885205904206679</v>
      </c>
      <c r="M35" s="20">
        <f t="shared" si="70"/>
        <v>0.29071004920172233</v>
      </c>
      <c r="N35" s="20">
        <f t="shared" si="70"/>
        <v>0.2422583743347686</v>
      </c>
      <c r="P35" s="173"/>
      <c r="Q35" s="185"/>
      <c r="R35" s="19" t="s">
        <v>45</v>
      </c>
      <c r="S35" s="20">
        <f t="shared" ref="S35:AB35" si="71">10*S32</f>
        <v>1.0416666666666667</v>
      </c>
      <c r="T35" s="20">
        <f t="shared" si="71"/>
        <v>0.86805555555555558</v>
      </c>
      <c r="U35" s="20">
        <f t="shared" si="71"/>
        <v>0.72337962962962965</v>
      </c>
      <c r="V35" s="20">
        <f t="shared" si="71"/>
        <v>0.60281635802469136</v>
      </c>
      <c r="W35" s="20">
        <f t="shared" si="71"/>
        <v>0.50234696502057608</v>
      </c>
      <c r="X35" s="20">
        <f t="shared" si="71"/>
        <v>0.4186224708504801</v>
      </c>
      <c r="Y35" s="20">
        <f t="shared" si="71"/>
        <v>0.34885205904206679</v>
      </c>
      <c r="Z35" s="20">
        <f t="shared" si="71"/>
        <v>0.29071004920172233</v>
      </c>
      <c r="AA35" s="20">
        <f t="shared" si="71"/>
        <v>0.2422583743347686</v>
      </c>
      <c r="AB35" s="20">
        <f t="shared" si="71"/>
        <v>0.20188197861230717</v>
      </c>
      <c r="AD35" s="173"/>
      <c r="AE35" s="185"/>
      <c r="AF35" s="19" t="s">
        <v>45</v>
      </c>
      <c r="AG35" s="20">
        <f t="shared" ref="AG35:AP35" si="72">10*AG32</f>
        <v>0.83333333333333326</v>
      </c>
      <c r="AH35" s="20">
        <f t="shared" si="72"/>
        <v>0.69444444444444442</v>
      </c>
      <c r="AI35" s="20">
        <f t="shared" si="72"/>
        <v>0.57870370370370372</v>
      </c>
      <c r="AJ35" s="20">
        <f t="shared" si="72"/>
        <v>0.48225308641975306</v>
      </c>
      <c r="AK35" s="20">
        <f t="shared" si="72"/>
        <v>0.4018775720164609</v>
      </c>
      <c r="AL35" s="20">
        <f t="shared" si="72"/>
        <v>0.33489797668038401</v>
      </c>
      <c r="AM35" s="20">
        <f t="shared" si="72"/>
        <v>0.27908164723365336</v>
      </c>
      <c r="AN35" s="20">
        <f t="shared" si="72"/>
        <v>0.23256803936137785</v>
      </c>
      <c r="AO35" s="20">
        <f t="shared" si="72"/>
        <v>0.19380669946781487</v>
      </c>
      <c r="AP35" s="20">
        <f t="shared" si="72"/>
        <v>0.16150558288984573</v>
      </c>
      <c r="AR35" s="173"/>
      <c r="AS35" s="185"/>
      <c r="AT35" s="19" t="s">
        <v>45</v>
      </c>
      <c r="AU35" s="20">
        <f t="shared" ref="AU35:BD35" si="73">10*AU32</f>
        <v>0.62500000000000011</v>
      </c>
      <c r="AV35" s="20">
        <f t="shared" si="73"/>
        <v>0.52083333333333348</v>
      </c>
      <c r="AW35" s="20">
        <f t="shared" si="73"/>
        <v>0.43402777777777785</v>
      </c>
      <c r="AX35" s="20">
        <f t="shared" si="73"/>
        <v>0.36168981481481483</v>
      </c>
      <c r="AY35" s="20">
        <f t="shared" si="73"/>
        <v>0.30140817901234568</v>
      </c>
      <c r="AZ35" s="20">
        <f t="shared" si="73"/>
        <v>0.25117348251028804</v>
      </c>
      <c r="BA35" s="20">
        <f t="shared" si="73"/>
        <v>0.20931123542524008</v>
      </c>
      <c r="BB35" s="20">
        <f t="shared" si="73"/>
        <v>0.17442602952103339</v>
      </c>
      <c r="BC35" s="20">
        <f t="shared" si="73"/>
        <v>0.14535502460086117</v>
      </c>
      <c r="BD35" s="20">
        <f t="shared" si="73"/>
        <v>0.12112918716738431</v>
      </c>
      <c r="BF35" s="173"/>
      <c r="BG35" s="185"/>
      <c r="BH35" s="19" t="s">
        <v>45</v>
      </c>
      <c r="BI35" s="20">
        <f t="shared" ref="BI35:BR35" si="74">10*BI32</f>
        <v>0.41666666666666674</v>
      </c>
      <c r="BJ35" s="20">
        <f t="shared" si="74"/>
        <v>0.34722222222222232</v>
      </c>
      <c r="BK35" s="20">
        <f t="shared" si="74"/>
        <v>0.28935185185185186</v>
      </c>
      <c r="BL35" s="20">
        <f t="shared" si="74"/>
        <v>0.24112654320987659</v>
      </c>
      <c r="BM35" s="20">
        <f t="shared" si="74"/>
        <v>0.20093878600823051</v>
      </c>
      <c r="BN35" s="20">
        <f t="shared" si="74"/>
        <v>0.16744898834019206</v>
      </c>
      <c r="BO35" s="20">
        <f t="shared" si="74"/>
        <v>0.13954082361682674</v>
      </c>
      <c r="BP35" s="20">
        <f t="shared" si="74"/>
        <v>0.11628401968068894</v>
      </c>
      <c r="BQ35" s="20">
        <f t="shared" si="74"/>
        <v>9.6903349733907448E-2</v>
      </c>
      <c r="BR35" s="20">
        <f t="shared" si="74"/>
        <v>8.0752791444922867E-2</v>
      </c>
    </row>
    <row r="36" spans="2:70" ht="14.25" x14ac:dyDescent="0.45">
      <c r="B36" s="173"/>
      <c r="C36" s="185"/>
      <c r="D36" s="19" t="s">
        <v>46</v>
      </c>
      <c r="E36" s="20">
        <f>10*E34</f>
        <v>1.25</v>
      </c>
      <c r="F36" s="20">
        <f>10*F34</f>
        <v>2.2916666666666665</v>
      </c>
      <c r="G36" s="20">
        <f>10*G34</f>
        <v>3.1597222222222232</v>
      </c>
      <c r="H36" s="20">
        <f t="shared" ref="H36:N36" si="75">10*H34</f>
        <v>3.8831018518518503</v>
      </c>
      <c r="I36" s="20">
        <f t="shared" si="75"/>
        <v>4.4859182098765444</v>
      </c>
      <c r="J36" s="20">
        <f t="shared" si="75"/>
        <v>4.9882651748971139</v>
      </c>
      <c r="K36" s="20">
        <f t="shared" si="75"/>
        <v>5.4068876457476023</v>
      </c>
      <c r="L36" s="20">
        <f t="shared" si="75"/>
        <v>5.7557397047896695</v>
      </c>
      <c r="M36" s="20">
        <f t="shared" si="75"/>
        <v>6.0464497539914008</v>
      </c>
      <c r="N36" s="20">
        <f t="shared" si="75"/>
        <v>6.2887081283261477</v>
      </c>
      <c r="P36" s="173"/>
      <c r="Q36" s="185"/>
      <c r="R36" s="19" t="s">
        <v>46</v>
      </c>
      <c r="S36" s="20">
        <f>10*S34</f>
        <v>1.041666666666667</v>
      </c>
      <c r="T36" s="20">
        <f>10*T34</f>
        <v>1.9097222222222219</v>
      </c>
      <c r="U36" s="20">
        <f>10*U34</f>
        <v>2.633101851851853</v>
      </c>
      <c r="V36" s="20">
        <f t="shared" ref="V36:AB36" si="76">10*V34</f>
        <v>3.2359182098765418</v>
      </c>
      <c r="W36" s="20">
        <f t="shared" si="76"/>
        <v>3.738265174897121</v>
      </c>
      <c r="X36" s="20">
        <f t="shared" si="76"/>
        <v>4.1568876457475943</v>
      </c>
      <c r="Y36" s="20">
        <f t="shared" si="76"/>
        <v>4.5057397047896695</v>
      </c>
      <c r="Z36" s="20">
        <f t="shared" si="76"/>
        <v>4.7964497539913911</v>
      </c>
      <c r="AA36" s="20">
        <f t="shared" si="76"/>
        <v>5.0387081283261672</v>
      </c>
      <c r="AB36" s="20">
        <f t="shared" si="76"/>
        <v>5.2405901069384564</v>
      </c>
      <c r="AD36" s="173"/>
      <c r="AE36" s="185"/>
      <c r="AF36" s="19" t="s">
        <v>46</v>
      </c>
      <c r="AG36" s="20">
        <f>10*AG34</f>
        <v>0.83333333333333326</v>
      </c>
      <c r="AH36" s="20">
        <f>10*AH34</f>
        <v>1.5277777777777777</v>
      </c>
      <c r="AI36" s="20">
        <f>10*AI34</f>
        <v>2.1064814814814823</v>
      </c>
      <c r="AJ36" s="20">
        <f t="shared" ref="AJ36:AP36" si="77">10*AJ34</f>
        <v>2.5887345679012337</v>
      </c>
      <c r="AK36" s="20">
        <f t="shared" si="77"/>
        <v>2.9906121399176966</v>
      </c>
      <c r="AL36" s="20">
        <f t="shared" si="77"/>
        <v>3.325510116598076</v>
      </c>
      <c r="AM36" s="20">
        <f t="shared" si="77"/>
        <v>3.6045917638317349</v>
      </c>
      <c r="AN36" s="20">
        <f t="shared" si="77"/>
        <v>3.8371598031931136</v>
      </c>
      <c r="AO36" s="20">
        <f t="shared" si="77"/>
        <v>4.0309665026609336</v>
      </c>
      <c r="AP36" s="20">
        <f t="shared" si="77"/>
        <v>4.192472085550766</v>
      </c>
      <c r="AR36" s="173"/>
      <c r="AS36" s="185"/>
      <c r="AT36" s="19" t="s">
        <v>46</v>
      </c>
      <c r="AU36" s="20">
        <f>10*AU34</f>
        <v>0.62500000000000011</v>
      </c>
      <c r="AV36" s="20">
        <f>10*AV34</f>
        <v>1.1458333333333335</v>
      </c>
      <c r="AW36" s="20">
        <f>10*AW34</f>
        <v>1.5798611111111118</v>
      </c>
      <c r="AX36" s="20">
        <f t="shared" ref="AX36:BD36" si="78">10*AX34</f>
        <v>1.9415509259259252</v>
      </c>
      <c r="AY36" s="20">
        <f t="shared" si="78"/>
        <v>2.2429591049382722</v>
      </c>
      <c r="AZ36" s="20">
        <f t="shared" si="78"/>
        <v>2.4941325874485574</v>
      </c>
      <c r="BA36" s="20">
        <f t="shared" si="78"/>
        <v>2.7034438228738016</v>
      </c>
      <c r="BB36" s="20">
        <f t="shared" si="78"/>
        <v>2.8778698523948347</v>
      </c>
      <c r="BC36" s="20">
        <f t="shared" si="78"/>
        <v>3.0232248769957009</v>
      </c>
      <c r="BD36" s="20">
        <f t="shared" si="78"/>
        <v>3.1443540641630738</v>
      </c>
      <c r="BF36" s="173"/>
      <c r="BG36" s="185"/>
      <c r="BH36" s="19" t="s">
        <v>46</v>
      </c>
      <c r="BI36" s="20">
        <f>10*BI34</f>
        <v>0.41666666666666674</v>
      </c>
      <c r="BJ36" s="20">
        <f>10*BJ34</f>
        <v>0.76388888888888895</v>
      </c>
      <c r="BK36" s="20">
        <f>10*BK34</f>
        <v>1.0532407407407411</v>
      </c>
      <c r="BL36" s="20">
        <f t="shared" ref="BL36:BR36" si="79">10*BL34</f>
        <v>1.2943672839506168</v>
      </c>
      <c r="BM36" s="20">
        <f t="shared" si="79"/>
        <v>1.4953060699588483</v>
      </c>
      <c r="BN36" s="20">
        <f t="shared" si="79"/>
        <v>1.6627550582990382</v>
      </c>
      <c r="BO36" s="20">
        <f t="shared" si="79"/>
        <v>1.8022958819158676</v>
      </c>
      <c r="BP36" s="20">
        <f t="shared" si="79"/>
        <v>1.9185799015965568</v>
      </c>
      <c r="BQ36" s="20">
        <f t="shared" si="79"/>
        <v>2.0154832513304672</v>
      </c>
      <c r="BR36" s="20">
        <f t="shared" si="79"/>
        <v>2.096236042775383</v>
      </c>
    </row>
    <row r="37" spans="2:70" ht="14.25" x14ac:dyDescent="0.45">
      <c r="B37" s="173"/>
      <c r="C37" s="184" t="s">
        <v>36</v>
      </c>
      <c r="D37" s="15" t="s">
        <v>43</v>
      </c>
      <c r="E37" s="16">
        <f>E7</f>
        <v>0.15</v>
      </c>
      <c r="F37" s="16">
        <f>E37</f>
        <v>0.15</v>
      </c>
      <c r="G37" s="16">
        <f t="shared" ref="G37:N37" si="80">F37</f>
        <v>0.15</v>
      </c>
      <c r="H37" s="16">
        <f t="shared" si="80"/>
        <v>0.15</v>
      </c>
      <c r="I37" s="16">
        <f t="shared" si="80"/>
        <v>0.15</v>
      </c>
      <c r="J37" s="16">
        <f t="shared" si="80"/>
        <v>0.15</v>
      </c>
      <c r="K37" s="16">
        <f t="shared" si="80"/>
        <v>0.15</v>
      </c>
      <c r="L37" s="16">
        <f t="shared" si="80"/>
        <v>0.15</v>
      </c>
      <c r="M37" s="16">
        <f t="shared" si="80"/>
        <v>0.15</v>
      </c>
      <c r="N37" s="16">
        <f t="shared" si="80"/>
        <v>0.15</v>
      </c>
      <c r="P37" s="173"/>
      <c r="Q37" s="184" t="s">
        <v>36</v>
      </c>
      <c r="R37" s="15" t="s">
        <v>43</v>
      </c>
      <c r="S37" s="16">
        <f>S7</f>
        <v>0.125</v>
      </c>
      <c r="T37" s="16">
        <f>S37</f>
        <v>0.125</v>
      </c>
      <c r="U37" s="16">
        <f t="shared" ref="U37:AB37" si="81">T37</f>
        <v>0.125</v>
      </c>
      <c r="V37" s="16">
        <f t="shared" si="81"/>
        <v>0.125</v>
      </c>
      <c r="W37" s="16">
        <f t="shared" si="81"/>
        <v>0.125</v>
      </c>
      <c r="X37" s="16">
        <f t="shared" si="81"/>
        <v>0.125</v>
      </c>
      <c r="Y37" s="16">
        <f t="shared" si="81"/>
        <v>0.125</v>
      </c>
      <c r="Z37" s="16">
        <f t="shared" si="81"/>
        <v>0.125</v>
      </c>
      <c r="AA37" s="16">
        <f t="shared" si="81"/>
        <v>0.125</v>
      </c>
      <c r="AB37" s="16">
        <f t="shared" si="81"/>
        <v>0.125</v>
      </c>
      <c r="AD37" s="173"/>
      <c r="AE37" s="184" t="s">
        <v>36</v>
      </c>
      <c r="AF37" s="15" t="s">
        <v>43</v>
      </c>
      <c r="AG37" s="16">
        <f>AG7</f>
        <v>0.1</v>
      </c>
      <c r="AH37" s="16">
        <f>AG37</f>
        <v>0.1</v>
      </c>
      <c r="AI37" s="16">
        <f t="shared" ref="AI37:AP37" si="82">AH37</f>
        <v>0.1</v>
      </c>
      <c r="AJ37" s="16">
        <f t="shared" si="82"/>
        <v>0.1</v>
      </c>
      <c r="AK37" s="16">
        <f t="shared" si="82"/>
        <v>0.1</v>
      </c>
      <c r="AL37" s="16">
        <f t="shared" si="82"/>
        <v>0.1</v>
      </c>
      <c r="AM37" s="16">
        <f t="shared" si="82"/>
        <v>0.1</v>
      </c>
      <c r="AN37" s="16">
        <f t="shared" si="82"/>
        <v>0.1</v>
      </c>
      <c r="AO37" s="16">
        <f t="shared" si="82"/>
        <v>0.1</v>
      </c>
      <c r="AP37" s="16">
        <f t="shared" si="82"/>
        <v>0.1</v>
      </c>
      <c r="AR37" s="173"/>
      <c r="AS37" s="184" t="s">
        <v>36</v>
      </c>
      <c r="AT37" s="15" t="s">
        <v>43</v>
      </c>
      <c r="AU37" s="16">
        <f>AU7</f>
        <v>7.5000000000000011E-2</v>
      </c>
      <c r="AV37" s="16">
        <f>AU37</f>
        <v>7.5000000000000011E-2</v>
      </c>
      <c r="AW37" s="16">
        <f t="shared" ref="AW37:BD37" si="83">AV37</f>
        <v>7.5000000000000011E-2</v>
      </c>
      <c r="AX37" s="16">
        <f t="shared" si="83"/>
        <v>7.5000000000000011E-2</v>
      </c>
      <c r="AY37" s="16">
        <f t="shared" si="83"/>
        <v>7.5000000000000011E-2</v>
      </c>
      <c r="AZ37" s="16">
        <f t="shared" si="83"/>
        <v>7.5000000000000011E-2</v>
      </c>
      <c r="BA37" s="16">
        <f t="shared" si="83"/>
        <v>7.5000000000000011E-2</v>
      </c>
      <c r="BB37" s="16">
        <f t="shared" si="83"/>
        <v>7.5000000000000011E-2</v>
      </c>
      <c r="BC37" s="16">
        <f t="shared" si="83"/>
        <v>7.5000000000000011E-2</v>
      </c>
      <c r="BD37" s="16">
        <f t="shared" si="83"/>
        <v>7.5000000000000011E-2</v>
      </c>
      <c r="BF37" s="173"/>
      <c r="BG37" s="184" t="s">
        <v>36</v>
      </c>
      <c r="BH37" s="15" t="s">
        <v>43</v>
      </c>
      <c r="BI37" s="16">
        <f>BI7</f>
        <v>5.000000000000001E-2</v>
      </c>
      <c r="BJ37" s="16">
        <f>BI37</f>
        <v>5.000000000000001E-2</v>
      </c>
      <c r="BK37" s="16">
        <f t="shared" ref="BK37:BR37" si="84">BJ37</f>
        <v>5.000000000000001E-2</v>
      </c>
      <c r="BL37" s="16">
        <f t="shared" si="84"/>
        <v>5.000000000000001E-2</v>
      </c>
      <c r="BM37" s="16">
        <f t="shared" si="84"/>
        <v>5.000000000000001E-2</v>
      </c>
      <c r="BN37" s="16">
        <f t="shared" si="84"/>
        <v>5.000000000000001E-2</v>
      </c>
      <c r="BO37" s="16">
        <f t="shared" si="84"/>
        <v>5.000000000000001E-2</v>
      </c>
      <c r="BP37" s="16">
        <f t="shared" si="84"/>
        <v>5.000000000000001E-2</v>
      </c>
      <c r="BQ37" s="16">
        <f t="shared" si="84"/>
        <v>5.000000000000001E-2</v>
      </c>
      <c r="BR37" s="16">
        <f t="shared" si="84"/>
        <v>5.000000000000001E-2</v>
      </c>
    </row>
    <row r="38" spans="2:70" ht="14.25" x14ac:dyDescent="0.45">
      <c r="B38" s="173"/>
      <c r="C38" s="185"/>
      <c r="D38" s="19" t="s">
        <v>45</v>
      </c>
      <c r="E38" s="21">
        <f>E35*E$14</f>
        <v>150000</v>
      </c>
      <c r="F38" s="21">
        <f t="shared" ref="F38:N38" si="85">F35*F$14</f>
        <v>150000</v>
      </c>
      <c r="G38" s="21">
        <f>G35*G$14</f>
        <v>150000</v>
      </c>
      <c r="H38" s="21">
        <f>H35*H$14</f>
        <v>150000</v>
      </c>
      <c r="I38" s="21">
        <f>I35*I$14</f>
        <v>150000</v>
      </c>
      <c r="J38" s="21">
        <f t="shared" si="85"/>
        <v>150000</v>
      </c>
      <c r="K38" s="21">
        <f t="shared" si="85"/>
        <v>150000</v>
      </c>
      <c r="L38" s="21">
        <f t="shared" si="85"/>
        <v>150000</v>
      </c>
      <c r="M38" s="21">
        <f t="shared" si="85"/>
        <v>150000</v>
      </c>
      <c r="N38" s="21">
        <f t="shared" si="85"/>
        <v>150000</v>
      </c>
      <c r="P38" s="173"/>
      <c r="Q38" s="185"/>
      <c r="R38" s="19" t="s">
        <v>45</v>
      </c>
      <c r="S38" s="21">
        <f>S35*S$14</f>
        <v>125000.00000000001</v>
      </c>
      <c r="T38" s="21">
        <f t="shared" ref="T38:AB38" si="86">T35*T$14</f>
        <v>125000</v>
      </c>
      <c r="U38" s="21">
        <f>U35*U$14</f>
        <v>125000</v>
      </c>
      <c r="V38" s="21">
        <f>V35*V$14</f>
        <v>125000</v>
      </c>
      <c r="W38" s="21">
        <f>W35*W$14</f>
        <v>124999.99999999999</v>
      </c>
      <c r="X38" s="21">
        <f t="shared" si="86"/>
        <v>125000</v>
      </c>
      <c r="Y38" s="21">
        <f t="shared" si="86"/>
        <v>125000.00000000001</v>
      </c>
      <c r="Z38" s="21">
        <f t="shared" si="86"/>
        <v>125000.00000000001</v>
      </c>
      <c r="AA38" s="21">
        <f t="shared" si="86"/>
        <v>125000</v>
      </c>
      <c r="AB38" s="21">
        <f t="shared" si="86"/>
        <v>125000</v>
      </c>
      <c r="AD38" s="173"/>
      <c r="AE38" s="185"/>
      <c r="AF38" s="19" t="s">
        <v>45</v>
      </c>
      <c r="AG38" s="21">
        <f>AG35*AG$14</f>
        <v>99999.999999999985</v>
      </c>
      <c r="AH38" s="21">
        <f t="shared" ref="AH38:AP38" si="87">AH35*AH$14</f>
        <v>100000</v>
      </c>
      <c r="AI38" s="21">
        <f>AI35*AI$14</f>
        <v>100000</v>
      </c>
      <c r="AJ38" s="21">
        <f>AJ35*AJ$14</f>
        <v>100000</v>
      </c>
      <c r="AK38" s="21">
        <f>AK35*AK$14</f>
        <v>100000</v>
      </c>
      <c r="AL38" s="21">
        <f t="shared" si="87"/>
        <v>99999.999999999985</v>
      </c>
      <c r="AM38" s="21">
        <f t="shared" si="87"/>
        <v>99999.999999999985</v>
      </c>
      <c r="AN38" s="21">
        <f t="shared" si="87"/>
        <v>100000</v>
      </c>
      <c r="AO38" s="21">
        <f t="shared" si="87"/>
        <v>100000</v>
      </c>
      <c r="AP38" s="21">
        <f t="shared" si="87"/>
        <v>100000</v>
      </c>
      <c r="AR38" s="173"/>
      <c r="AS38" s="185"/>
      <c r="AT38" s="19" t="s">
        <v>45</v>
      </c>
      <c r="AU38" s="21">
        <f>AU35*AU$14</f>
        <v>75000.000000000015</v>
      </c>
      <c r="AV38" s="21">
        <f t="shared" ref="AV38:BD38" si="88">AV35*AV$14</f>
        <v>75000.000000000015</v>
      </c>
      <c r="AW38" s="21">
        <f>AW35*AW$14</f>
        <v>75000.000000000015</v>
      </c>
      <c r="AX38" s="21">
        <f>AX35*AX$14</f>
        <v>75000</v>
      </c>
      <c r="AY38" s="21">
        <f>AY35*AY$14</f>
        <v>75000</v>
      </c>
      <c r="AZ38" s="21">
        <f t="shared" si="88"/>
        <v>75000</v>
      </c>
      <c r="BA38" s="21">
        <f t="shared" si="88"/>
        <v>75000.000000000015</v>
      </c>
      <c r="BB38" s="21">
        <f t="shared" si="88"/>
        <v>75000</v>
      </c>
      <c r="BC38" s="21">
        <f t="shared" si="88"/>
        <v>75000</v>
      </c>
      <c r="BD38" s="21">
        <f t="shared" si="88"/>
        <v>75000.000000000015</v>
      </c>
      <c r="BF38" s="173"/>
      <c r="BG38" s="185"/>
      <c r="BH38" s="19" t="s">
        <v>45</v>
      </c>
      <c r="BI38" s="21">
        <f>BI35*BI$14</f>
        <v>50000.000000000007</v>
      </c>
      <c r="BJ38" s="21">
        <f t="shared" ref="BJ38:BR38" si="89">BJ35*BJ$14</f>
        <v>50000.000000000015</v>
      </c>
      <c r="BK38" s="21">
        <f>BK35*BK$14</f>
        <v>50000</v>
      </c>
      <c r="BL38" s="21">
        <f>BL35*BL$14</f>
        <v>50000.000000000007</v>
      </c>
      <c r="BM38" s="21">
        <f>BM35*BM$14</f>
        <v>50000.000000000015</v>
      </c>
      <c r="BN38" s="21">
        <f t="shared" si="89"/>
        <v>50000.000000000007</v>
      </c>
      <c r="BO38" s="21">
        <f t="shared" si="89"/>
        <v>50000.000000000015</v>
      </c>
      <c r="BP38" s="21">
        <f t="shared" si="89"/>
        <v>50000.000000000007</v>
      </c>
      <c r="BQ38" s="21">
        <f t="shared" si="89"/>
        <v>50000.000000000007</v>
      </c>
      <c r="BR38" s="21">
        <f t="shared" si="89"/>
        <v>50000</v>
      </c>
    </row>
    <row r="39" spans="2:70" ht="14.25" x14ac:dyDescent="0.45">
      <c r="B39" s="173"/>
      <c r="C39" s="185"/>
      <c r="D39" s="19" t="s">
        <v>46</v>
      </c>
      <c r="E39" s="21">
        <f>E38</f>
        <v>150000</v>
      </c>
      <c r="F39" s="21">
        <f>E39+F38</f>
        <v>300000</v>
      </c>
      <c r="G39" s="21">
        <f>F39+G38</f>
        <v>450000</v>
      </c>
      <c r="H39" s="21">
        <f t="shared" ref="H39:N39" si="90">G39+H38</f>
        <v>600000</v>
      </c>
      <c r="I39" s="21">
        <f t="shared" si="90"/>
        <v>750000</v>
      </c>
      <c r="J39" s="21">
        <f>I39+J38</f>
        <v>900000</v>
      </c>
      <c r="K39" s="21">
        <f t="shared" si="90"/>
        <v>1050000</v>
      </c>
      <c r="L39" s="21">
        <f t="shared" si="90"/>
        <v>1200000</v>
      </c>
      <c r="M39" s="21">
        <f t="shared" si="90"/>
        <v>1350000</v>
      </c>
      <c r="N39" s="21">
        <f t="shared" si="90"/>
        <v>1500000</v>
      </c>
      <c r="P39" s="173"/>
      <c r="Q39" s="185"/>
      <c r="R39" s="19" t="s">
        <v>46</v>
      </c>
      <c r="S39" s="21">
        <f>S38</f>
        <v>125000.00000000001</v>
      </c>
      <c r="T39" s="21">
        <f>S39+T38</f>
        <v>250000</v>
      </c>
      <c r="U39" s="21">
        <f>T39+U38</f>
        <v>375000</v>
      </c>
      <c r="V39" s="21">
        <f t="shared" ref="V39:AB39" si="91">U39+V38</f>
        <v>500000</v>
      </c>
      <c r="W39" s="21">
        <f t="shared" si="91"/>
        <v>625000</v>
      </c>
      <c r="X39" s="21">
        <f>W39+X38</f>
        <v>750000</v>
      </c>
      <c r="Y39" s="21">
        <f t="shared" si="91"/>
        <v>875000</v>
      </c>
      <c r="Z39" s="21">
        <f t="shared" si="91"/>
        <v>1000000</v>
      </c>
      <c r="AA39" s="21">
        <f t="shared" si="91"/>
        <v>1125000</v>
      </c>
      <c r="AB39" s="21">
        <f t="shared" si="91"/>
        <v>1250000</v>
      </c>
      <c r="AD39" s="173"/>
      <c r="AE39" s="185"/>
      <c r="AF39" s="19" t="s">
        <v>46</v>
      </c>
      <c r="AG39" s="21">
        <f>AG38</f>
        <v>99999.999999999985</v>
      </c>
      <c r="AH39" s="21">
        <f>AG39+AH38</f>
        <v>200000</v>
      </c>
      <c r="AI39" s="21">
        <f>AH39+AI38</f>
        <v>300000</v>
      </c>
      <c r="AJ39" s="21">
        <f t="shared" ref="AJ39:AP39" si="92">AI39+AJ38</f>
        <v>400000</v>
      </c>
      <c r="AK39" s="21">
        <f t="shared" si="92"/>
        <v>500000</v>
      </c>
      <c r="AL39" s="21">
        <f>AK39+AL38</f>
        <v>600000</v>
      </c>
      <c r="AM39" s="21">
        <f t="shared" si="92"/>
        <v>700000</v>
      </c>
      <c r="AN39" s="21">
        <f t="shared" si="92"/>
        <v>800000</v>
      </c>
      <c r="AO39" s="21">
        <f t="shared" si="92"/>
        <v>900000</v>
      </c>
      <c r="AP39" s="21">
        <f t="shared" si="92"/>
        <v>1000000</v>
      </c>
      <c r="AR39" s="173"/>
      <c r="AS39" s="185"/>
      <c r="AT39" s="19" t="s">
        <v>46</v>
      </c>
      <c r="AU39" s="21">
        <f>AU38</f>
        <v>75000.000000000015</v>
      </c>
      <c r="AV39" s="21">
        <f>AU39+AV38</f>
        <v>150000.00000000003</v>
      </c>
      <c r="AW39" s="21">
        <f>AV39+AW38</f>
        <v>225000.00000000006</v>
      </c>
      <c r="AX39" s="21">
        <f t="shared" ref="AX39:BD39" si="93">AW39+AX38</f>
        <v>300000.00000000006</v>
      </c>
      <c r="AY39" s="21">
        <f t="shared" si="93"/>
        <v>375000.00000000006</v>
      </c>
      <c r="AZ39" s="21">
        <f>AY39+AZ38</f>
        <v>450000.00000000006</v>
      </c>
      <c r="BA39" s="21">
        <f t="shared" si="93"/>
        <v>525000.00000000012</v>
      </c>
      <c r="BB39" s="21">
        <f t="shared" si="93"/>
        <v>600000.00000000012</v>
      </c>
      <c r="BC39" s="21">
        <f t="shared" si="93"/>
        <v>675000.00000000012</v>
      </c>
      <c r="BD39" s="21">
        <f t="shared" si="93"/>
        <v>750000.00000000012</v>
      </c>
      <c r="BF39" s="173"/>
      <c r="BG39" s="185"/>
      <c r="BH39" s="19" t="s">
        <v>46</v>
      </c>
      <c r="BI39" s="21">
        <f>BI38</f>
        <v>50000.000000000007</v>
      </c>
      <c r="BJ39" s="21">
        <f>BI39+BJ38</f>
        <v>100000.00000000003</v>
      </c>
      <c r="BK39" s="21">
        <f>BJ39+BK38</f>
        <v>150000.00000000003</v>
      </c>
      <c r="BL39" s="21">
        <f t="shared" ref="BL39:BR39" si="94">BK39+BL38</f>
        <v>200000.00000000003</v>
      </c>
      <c r="BM39" s="21">
        <f t="shared" si="94"/>
        <v>250000.00000000006</v>
      </c>
      <c r="BN39" s="21">
        <f>BM39+BN38</f>
        <v>300000.00000000006</v>
      </c>
      <c r="BO39" s="21">
        <f t="shared" si="94"/>
        <v>350000.00000000006</v>
      </c>
      <c r="BP39" s="21">
        <f t="shared" si="94"/>
        <v>400000.00000000006</v>
      </c>
      <c r="BQ39" s="21">
        <f t="shared" si="94"/>
        <v>450000.00000000006</v>
      </c>
      <c r="BR39" s="21">
        <f t="shared" si="94"/>
        <v>500000.00000000006</v>
      </c>
    </row>
    <row r="40" spans="2:70" ht="14.25" x14ac:dyDescent="0.45">
      <c r="B40" s="173"/>
      <c r="C40" s="184" t="s">
        <v>35</v>
      </c>
      <c r="D40" s="15" t="s">
        <v>43</v>
      </c>
      <c r="E40" s="16">
        <f>E34*E$14/$E$4</f>
        <v>0.15</v>
      </c>
      <c r="F40" s="16">
        <f>F34*F$14/$E$4-E40</f>
        <v>0.18000000000000002</v>
      </c>
      <c r="G40" s="16">
        <f>G34*G$14/$E$4-F40-E40</f>
        <v>0.21600000000000011</v>
      </c>
      <c r="H40" s="16">
        <f>H34*H$14/$E$4-G40-F40-E40</f>
        <v>0.25919999999999943</v>
      </c>
      <c r="I40" s="16">
        <f>I34*I$14/$E$4-H40-G40-F40-E40</f>
        <v>0.31104000000000076</v>
      </c>
      <c r="J40" s="16">
        <f>J34*J$14/$E$4-I40-H40-G40-F40-E40</f>
        <v>0.37324799999999814</v>
      </c>
      <c r="K40" s="16">
        <f>K34*K$14/$E$4-J40-I40-H40-G40-F40-E40</f>
        <v>0.44789760000000289</v>
      </c>
      <c r="L40" s="16">
        <f>L34*L$14/$E$4-K40-J40-I40-H40-G40-F40-E40</f>
        <v>0.53747712000000025</v>
      </c>
      <c r="M40" s="16">
        <f>M34*M$14/$E$4-L40-K40-J40-I40-H40-G40-F40-E40</f>
        <v>0.64497254400000481</v>
      </c>
      <c r="N40" s="16">
        <f>N34*N$14/$E$4-M40-L40-K40-J40-I40-H40-G40-F40-E40</f>
        <v>0.77396705279998823</v>
      </c>
      <c r="P40" s="173"/>
      <c r="Q40" s="184" t="s">
        <v>35</v>
      </c>
      <c r="R40" s="15" t="s">
        <v>43</v>
      </c>
      <c r="S40" s="16">
        <f>S34*S$14/$E$4</f>
        <v>0.12500000000000003</v>
      </c>
      <c r="T40" s="16">
        <f>T34*T$14/$E$4-S40</f>
        <v>0.14999999999999988</v>
      </c>
      <c r="U40" s="16">
        <f>U34*U$14/$E$4-T40-S40</f>
        <v>0.18000000000000024</v>
      </c>
      <c r="V40" s="16">
        <f>V34*V$14/$E$4-U40-T40-S40</f>
        <v>0.2159999999999995</v>
      </c>
      <c r="W40" s="16">
        <f>W34*W$14/$E$4-V40-U40-T40-S40</f>
        <v>0.25920000000000054</v>
      </c>
      <c r="X40" s="16">
        <f>X34*X$14/$E$4-W40-V40-U40-T40-S40</f>
        <v>0.31103999999999854</v>
      </c>
      <c r="Y40" s="16">
        <f>Y34*Y$14/$E$4-X40-W40-V40-U40-T40-S40</f>
        <v>0.37324800000000236</v>
      </c>
      <c r="Z40" s="16">
        <f>Z34*Z$14/$E$4-Y40-X40-W40-V40-U40-T40-S40</f>
        <v>0.44789760000000001</v>
      </c>
      <c r="AA40" s="16">
        <f>AA34*AA$14/$E$4-Z40-Y40-X40-W40-V40-U40-T40-S40</f>
        <v>0.53747712000000358</v>
      </c>
      <c r="AB40" s="16">
        <f>AB34*AB$14/$E$4-AA40-Z40-Y40-X40-W40-V40-U40-T40-S40</f>
        <v>0.64497254399998993</v>
      </c>
      <c r="AD40" s="173"/>
      <c r="AE40" s="184" t="s">
        <v>35</v>
      </c>
      <c r="AF40" s="15" t="s">
        <v>43</v>
      </c>
      <c r="AG40" s="16">
        <f>AG34*AG$14/$E$4</f>
        <v>0.1</v>
      </c>
      <c r="AH40" s="16">
        <f>AH34*AH$14/$E$4-AG40</f>
        <v>0.11999999999999997</v>
      </c>
      <c r="AI40" s="16">
        <f>AI34*AI$14/$E$4-AH40-AG40</f>
        <v>0.14400000000000018</v>
      </c>
      <c r="AJ40" s="16">
        <f>AJ34*AJ$14/$E$4-AI40-AH40-AG40</f>
        <v>0.1727999999999997</v>
      </c>
      <c r="AK40" s="16">
        <f>AK34*AK$14/$E$4-AJ40-AI40-AH40-AG40</f>
        <v>0.20736000000000041</v>
      </c>
      <c r="AL40" s="16">
        <f>AL34*AL$14/$E$4-AK40-AJ40-AI40-AH40-AG40</f>
        <v>0.2488319999999988</v>
      </c>
      <c r="AM40" s="16">
        <f>AM34*AM$14/$E$4-AL40-AK40-AJ40-AI40-AH40-AG40</f>
        <v>0.29859840000000148</v>
      </c>
      <c r="AN40" s="16">
        <f>AN34*AN$14/$E$4-AM40-AL40-AK40-AJ40-AI40-AH40-AG40</f>
        <v>0.35831808000000054</v>
      </c>
      <c r="AO40" s="16">
        <f>AO34*AO$14/$E$4-AN40-AM40-AL40-AK40-AJ40-AI40-AH40-AG40</f>
        <v>0.42998169600000291</v>
      </c>
      <c r="AP40" s="16">
        <f>AP34*AP$14/$E$4-AO40-AN40-AM40-AL40-AK40-AJ40-AI40-AH40-AG40</f>
        <v>0.51597803519999208</v>
      </c>
      <c r="AR40" s="173"/>
      <c r="AS40" s="184" t="s">
        <v>35</v>
      </c>
      <c r="AT40" s="15" t="s">
        <v>43</v>
      </c>
      <c r="AU40" s="16">
        <f>AU34*AU$14/$E$4</f>
        <v>7.5000000000000025E-2</v>
      </c>
      <c r="AV40" s="16">
        <f>AV34*AV$14/$E$4-AU40</f>
        <v>8.9999999999999983E-2</v>
      </c>
      <c r="AW40" s="16">
        <f>AW34*AW$14/$E$4-AV40-AU40</f>
        <v>0.10800000000000014</v>
      </c>
      <c r="AX40" s="16">
        <f>AX34*AX$14/$E$4-AW40-AV40-AU40</f>
        <v>0.12959999999999966</v>
      </c>
      <c r="AY40" s="16">
        <f>AY34*AY$14/$E$4-AX40-AW40-AV40-AU40</f>
        <v>0.15552000000000038</v>
      </c>
      <c r="AZ40" s="16">
        <f>AZ34*AZ$14/$E$4-AY40-AX40-AW40-AV40-AU40</f>
        <v>0.18662399999999929</v>
      </c>
      <c r="BA40" s="16">
        <f>BA34*BA$14/$E$4-AZ40-AY40-AX40-AW40-AV40-AU40</f>
        <v>0.22394880000000122</v>
      </c>
      <c r="BB40" s="16">
        <f>BB34*BB$14/$E$4-BA40-AZ40-AY40-AX40-AW40-AV40-AU40</f>
        <v>0.26873856000000007</v>
      </c>
      <c r="BC40" s="16">
        <f>BC34*BC$14/$E$4-BB40-BA40-AZ40-AY40-AX40-AW40-AV40-AU40</f>
        <v>0.32248627200000279</v>
      </c>
      <c r="BD40" s="16">
        <f>BD34*BD$14/$E$4-BC40-BB40-BA40-AZ40-AY40-AX40-AW40-AV40-AU40</f>
        <v>0.38698352639999373</v>
      </c>
      <c r="BF40" s="173"/>
      <c r="BG40" s="184" t="s">
        <v>35</v>
      </c>
      <c r="BH40" s="15" t="s">
        <v>43</v>
      </c>
      <c r="BI40" s="16">
        <f>BI34*BI$14/$E$4</f>
        <v>5.000000000000001E-2</v>
      </c>
      <c r="BJ40" s="16">
        <f>BJ34*BJ$14/$E$4-BI40</f>
        <v>5.9999999999999991E-2</v>
      </c>
      <c r="BK40" s="16">
        <f>BK34*BK$14/$E$4-BJ40-BI40</f>
        <v>7.2000000000000064E-2</v>
      </c>
      <c r="BL40" s="16">
        <f>BL34*BL$14/$E$4-BK40-BJ40-BI40</f>
        <v>8.6399999999999838E-2</v>
      </c>
      <c r="BM40" s="16">
        <f>BM34*BM$14/$E$4-BL40-BK40-BJ40-BI40</f>
        <v>0.10368000000000019</v>
      </c>
      <c r="BN40" s="16">
        <f>BN34*BN$14/$E$4-BM40-BL40-BK40-BJ40-BI40</f>
        <v>0.1244159999999995</v>
      </c>
      <c r="BO40" s="16">
        <f>BO34*BO$14/$E$4-BN40-BM40-BL40-BK40-BJ40-BI40</f>
        <v>0.14929920000000083</v>
      </c>
      <c r="BP40" s="16">
        <f>BP34*BP$14/$E$4-BO40-BN40-BM40-BL40-BK40-BJ40-BI40</f>
        <v>0.17915904000000013</v>
      </c>
      <c r="BQ40" s="16">
        <f>BQ34*BQ$14/$E$4-BP40-BO40-BN40-BM40-BL40-BK40-BJ40-BI40</f>
        <v>0.21499084800000143</v>
      </c>
      <c r="BR40" s="16">
        <f>BR34*BR$14/$E$4-BQ40-BP40-BO40-BN40-BM40-BL40-BK40-BJ40-BI40</f>
        <v>0.25798901759999626</v>
      </c>
    </row>
    <row r="41" spans="2:70" ht="14.25" x14ac:dyDescent="0.45">
      <c r="B41" s="173"/>
      <c r="C41" s="186"/>
      <c r="D41" s="15" t="s">
        <v>44</v>
      </c>
      <c r="E41" s="17"/>
      <c r="F41" s="17"/>
      <c r="G41" s="17"/>
      <c r="H41" s="17"/>
      <c r="I41" s="38">
        <f>AVERAGE(E40:I40)</f>
        <v>0.22324800000000006</v>
      </c>
      <c r="J41" s="17"/>
      <c r="K41" s="17"/>
      <c r="L41" s="17"/>
      <c r="M41" s="17"/>
      <c r="N41" s="17">
        <f>AVERAGE(E40:N40)</f>
        <v>0.38938023167999941</v>
      </c>
      <c r="P41" s="173"/>
      <c r="Q41" s="186"/>
      <c r="R41" s="15" t="s">
        <v>44</v>
      </c>
      <c r="S41" s="17"/>
      <c r="T41" s="17"/>
      <c r="U41" s="17"/>
      <c r="V41" s="17"/>
      <c r="W41" s="38">
        <f>AVERAGE(S40:W40)</f>
        <v>0.18604000000000004</v>
      </c>
      <c r="X41" s="17"/>
      <c r="Y41" s="17"/>
      <c r="Z41" s="17"/>
      <c r="AA41" s="17"/>
      <c r="AB41" s="17">
        <f>AVERAGE(S40:AB40)</f>
        <v>0.3244835263999995</v>
      </c>
      <c r="AD41" s="173"/>
      <c r="AE41" s="186"/>
      <c r="AF41" s="15" t="s">
        <v>44</v>
      </c>
      <c r="AG41" s="17"/>
      <c r="AH41" s="17"/>
      <c r="AI41" s="17"/>
      <c r="AJ41" s="17"/>
      <c r="AK41" s="38">
        <f>AVERAGE(AG40:AK40)</f>
        <v>0.14883200000000005</v>
      </c>
      <c r="AL41" s="17"/>
      <c r="AM41" s="17"/>
      <c r="AN41" s="17"/>
      <c r="AO41" s="17"/>
      <c r="AP41" s="17">
        <f>AVERAGE(AG40:AP40)</f>
        <v>0.25958682111999953</v>
      </c>
      <c r="AR41" s="173"/>
      <c r="AS41" s="186"/>
      <c r="AT41" s="15" t="s">
        <v>44</v>
      </c>
      <c r="AU41" s="17"/>
      <c r="AV41" s="17"/>
      <c r="AW41" s="17"/>
      <c r="AX41" s="17"/>
      <c r="AY41" s="38">
        <f>AVERAGE(AU40:AY40)</f>
        <v>0.11162400000000003</v>
      </c>
      <c r="AZ41" s="17"/>
      <c r="BA41" s="17"/>
      <c r="BB41" s="17"/>
      <c r="BC41" s="17"/>
      <c r="BD41" s="17">
        <f>AVERAGE(AU40:BD40)</f>
        <v>0.19469011583999971</v>
      </c>
      <c r="BF41" s="173"/>
      <c r="BG41" s="186"/>
      <c r="BH41" s="15" t="s">
        <v>44</v>
      </c>
      <c r="BI41" s="17"/>
      <c r="BJ41" s="17"/>
      <c r="BK41" s="17"/>
      <c r="BL41" s="17"/>
      <c r="BM41" s="38">
        <f>AVERAGE(BI40:BM40)</f>
        <v>7.441600000000001E-2</v>
      </c>
      <c r="BN41" s="17"/>
      <c r="BO41" s="17"/>
      <c r="BP41" s="17"/>
      <c r="BQ41" s="17"/>
      <c r="BR41" s="17">
        <f>AVERAGE(BI40:BR40)</f>
        <v>0.12979341055999982</v>
      </c>
    </row>
    <row r="42" spans="2:70" ht="14.25" x14ac:dyDescent="0.45">
      <c r="B42" s="173"/>
      <c r="C42" s="185"/>
      <c r="D42" s="19" t="s">
        <v>45</v>
      </c>
      <c r="E42" s="22">
        <f>E44</f>
        <v>150000</v>
      </c>
      <c r="F42" s="22">
        <f>F44-E44</f>
        <v>180000</v>
      </c>
      <c r="G42" s="22">
        <f>G44-F44</f>
        <v>216000.00000000012</v>
      </c>
      <c r="H42" s="22">
        <f t="shared" ref="H42:N42" si="95">H44-G44</f>
        <v>259199.99999999953</v>
      </c>
      <c r="I42" s="22">
        <f t="shared" si="95"/>
        <v>311040.00000000058</v>
      </c>
      <c r="J42" s="22">
        <f>J44-I44</f>
        <v>373247.99999999814</v>
      </c>
      <c r="K42" s="22">
        <f t="shared" si="95"/>
        <v>447897.60000000265</v>
      </c>
      <c r="L42" s="22">
        <f t="shared" si="95"/>
        <v>537477.12000000058</v>
      </c>
      <c r="M42" s="22">
        <f t="shared" si="95"/>
        <v>644972.54400000488</v>
      </c>
      <c r="N42" s="22">
        <f t="shared" si="95"/>
        <v>773967.05279998761</v>
      </c>
      <c r="P42" s="173"/>
      <c r="Q42" s="185"/>
      <c r="R42" s="19" t="s">
        <v>45</v>
      </c>
      <c r="S42" s="22">
        <f>S44</f>
        <v>125000.00000000003</v>
      </c>
      <c r="T42" s="22">
        <f>T44-S44</f>
        <v>149999.99999999991</v>
      </c>
      <c r="U42" s="22">
        <f>U44-T44</f>
        <v>180000.00000000023</v>
      </c>
      <c r="V42" s="22">
        <f t="shared" ref="V42:AB42" si="96">V44-U44</f>
        <v>215999.99999999948</v>
      </c>
      <c r="W42" s="22">
        <f t="shared" si="96"/>
        <v>259200.0000000007</v>
      </c>
      <c r="X42" s="22">
        <f>X44-W44</f>
        <v>311039.99999999825</v>
      </c>
      <c r="Y42" s="22">
        <f t="shared" si="96"/>
        <v>373248.00000000256</v>
      </c>
      <c r="Z42" s="22">
        <f t="shared" si="96"/>
        <v>447897.59999999986</v>
      </c>
      <c r="AA42" s="22">
        <f t="shared" si="96"/>
        <v>537477.1200000043</v>
      </c>
      <c r="AB42" s="22">
        <f t="shared" si="96"/>
        <v>644972.54399998952</v>
      </c>
      <c r="AD42" s="173"/>
      <c r="AE42" s="185"/>
      <c r="AF42" s="19" t="s">
        <v>45</v>
      </c>
      <c r="AG42" s="22">
        <f>AG44</f>
        <v>99999.999999999985</v>
      </c>
      <c r="AH42" s="22">
        <f>AH44-AG44</f>
        <v>120000.00000000001</v>
      </c>
      <c r="AI42" s="22">
        <f>AI44-AH44</f>
        <v>144000.00000000012</v>
      </c>
      <c r="AJ42" s="22">
        <f t="shared" ref="AJ42:AP42" si="97">AJ44-AI44</f>
        <v>172799.99999999965</v>
      </c>
      <c r="AK42" s="22">
        <f t="shared" si="97"/>
        <v>207360.00000000047</v>
      </c>
      <c r="AL42" s="22">
        <f>AL44-AK44</f>
        <v>248831.99999999884</v>
      </c>
      <c r="AM42" s="22">
        <f t="shared" si="97"/>
        <v>298598.40000000177</v>
      </c>
      <c r="AN42" s="22">
        <f t="shared" si="97"/>
        <v>358318.08000000031</v>
      </c>
      <c r="AO42" s="22">
        <f t="shared" si="97"/>
        <v>429981.69600000279</v>
      </c>
      <c r="AP42" s="22">
        <f t="shared" si="97"/>
        <v>515978.03519999259</v>
      </c>
      <c r="AR42" s="173"/>
      <c r="AS42" s="185"/>
      <c r="AT42" s="19" t="s">
        <v>45</v>
      </c>
      <c r="AU42" s="22">
        <f>AU44</f>
        <v>75000.000000000015</v>
      </c>
      <c r="AV42" s="22">
        <f>AV44-AU44</f>
        <v>90000.000000000015</v>
      </c>
      <c r="AW42" s="22">
        <f>AW44-AV44</f>
        <v>108000.00000000009</v>
      </c>
      <c r="AX42" s="22">
        <f t="shared" ref="AX42:BD42" si="98">AX44-AW44</f>
        <v>129599.99999999971</v>
      </c>
      <c r="AY42" s="22">
        <f t="shared" si="98"/>
        <v>155520.00000000029</v>
      </c>
      <c r="AZ42" s="22">
        <f>AZ44-AY44</f>
        <v>186623.9999999993</v>
      </c>
      <c r="BA42" s="22">
        <f t="shared" si="98"/>
        <v>223948.80000000133</v>
      </c>
      <c r="BB42" s="22">
        <f t="shared" si="98"/>
        <v>268738.56000000006</v>
      </c>
      <c r="BC42" s="22">
        <f t="shared" si="98"/>
        <v>322486.27200000267</v>
      </c>
      <c r="BD42" s="22">
        <f t="shared" si="98"/>
        <v>386983.52639999357</v>
      </c>
      <c r="BF42" s="173"/>
      <c r="BG42" s="185"/>
      <c r="BH42" s="19" t="s">
        <v>45</v>
      </c>
      <c r="BI42" s="22">
        <f>BI44</f>
        <v>50000.000000000007</v>
      </c>
      <c r="BJ42" s="22">
        <f>BJ44-BI44</f>
        <v>60000.000000000007</v>
      </c>
      <c r="BK42" s="22">
        <f>BK44-BJ44</f>
        <v>72000.000000000044</v>
      </c>
      <c r="BL42" s="22">
        <f t="shared" ref="BL42:BR42" si="99">BL44-BK44</f>
        <v>86399.999999999825</v>
      </c>
      <c r="BM42" s="22">
        <f t="shared" si="99"/>
        <v>103680.00000000023</v>
      </c>
      <c r="BN42" s="22">
        <f>BN44-BM44</f>
        <v>124415.99999999948</v>
      </c>
      <c r="BO42" s="22">
        <f t="shared" si="99"/>
        <v>149299.20000000083</v>
      </c>
      <c r="BP42" s="22">
        <f t="shared" si="99"/>
        <v>179159.04000000015</v>
      </c>
      <c r="BQ42" s="22">
        <f t="shared" si="99"/>
        <v>214990.84800000163</v>
      </c>
      <c r="BR42" s="22">
        <f t="shared" si="99"/>
        <v>257989.01759999606</v>
      </c>
    </row>
    <row r="43" spans="2:70" ht="14.25" x14ac:dyDescent="0.45">
      <c r="B43" s="173"/>
      <c r="C43" s="185"/>
      <c r="D43" s="19" t="s">
        <v>47</v>
      </c>
      <c r="E43" s="22"/>
      <c r="F43" s="22"/>
      <c r="G43" s="22"/>
      <c r="H43" s="22"/>
      <c r="I43" s="22">
        <f>AVERAGE(E42:I42)</f>
        <v>223248.00000000006</v>
      </c>
      <c r="J43" s="22"/>
      <c r="K43" s="22"/>
      <c r="L43" s="22"/>
      <c r="M43" s="22"/>
      <c r="N43" s="22">
        <f>AVERAGE(E42:N42)</f>
        <v>389380.23167999939</v>
      </c>
      <c r="P43" s="173"/>
      <c r="Q43" s="185"/>
      <c r="R43" s="19" t="s">
        <v>47</v>
      </c>
      <c r="S43" s="22"/>
      <c r="T43" s="22"/>
      <c r="U43" s="22"/>
      <c r="V43" s="22"/>
      <c r="W43" s="22">
        <f>AVERAGE(S42:W42)</f>
        <v>186040.00000000006</v>
      </c>
      <c r="X43" s="22"/>
      <c r="Y43" s="22"/>
      <c r="Z43" s="22"/>
      <c r="AA43" s="22"/>
      <c r="AB43" s="22">
        <f>AVERAGE(S42:AB42)</f>
        <v>324483.52639999951</v>
      </c>
      <c r="AD43" s="173"/>
      <c r="AE43" s="185"/>
      <c r="AF43" s="19" t="s">
        <v>47</v>
      </c>
      <c r="AG43" s="22"/>
      <c r="AH43" s="22"/>
      <c r="AI43" s="22"/>
      <c r="AJ43" s="22"/>
      <c r="AK43" s="22">
        <f>AVERAGE(AG42:AK42)</f>
        <v>148832.00000000006</v>
      </c>
      <c r="AL43" s="22"/>
      <c r="AM43" s="22"/>
      <c r="AN43" s="22"/>
      <c r="AO43" s="22"/>
      <c r="AP43" s="22">
        <f>AVERAGE(AG42:AP42)</f>
        <v>259586.82111999966</v>
      </c>
      <c r="AR43" s="173"/>
      <c r="AS43" s="185"/>
      <c r="AT43" s="19" t="s">
        <v>47</v>
      </c>
      <c r="AU43" s="22"/>
      <c r="AV43" s="22"/>
      <c r="AW43" s="22"/>
      <c r="AX43" s="22"/>
      <c r="AY43" s="22">
        <f>AVERAGE(AU42:AY42)</f>
        <v>111624.00000000003</v>
      </c>
      <c r="AZ43" s="22"/>
      <c r="BA43" s="22"/>
      <c r="BB43" s="22"/>
      <c r="BC43" s="22"/>
      <c r="BD43" s="22">
        <f>AVERAGE(AU42:BD42)</f>
        <v>194690.11583999969</v>
      </c>
      <c r="BF43" s="173"/>
      <c r="BG43" s="185"/>
      <c r="BH43" s="19" t="s">
        <v>47</v>
      </c>
      <c r="BI43" s="22"/>
      <c r="BJ43" s="22"/>
      <c r="BK43" s="22"/>
      <c r="BL43" s="22"/>
      <c r="BM43" s="22">
        <f>AVERAGE(BI42:BM42)</f>
        <v>74416.000000000029</v>
      </c>
      <c r="BN43" s="22"/>
      <c r="BO43" s="22"/>
      <c r="BP43" s="22"/>
      <c r="BQ43" s="22"/>
      <c r="BR43" s="22">
        <f>AVERAGE(BI42:BR42)</f>
        <v>129793.41055999983</v>
      </c>
    </row>
    <row r="44" spans="2:70" ht="14.25" x14ac:dyDescent="0.45">
      <c r="B44" s="174"/>
      <c r="C44" s="185"/>
      <c r="D44" s="19" t="s">
        <v>46</v>
      </c>
      <c r="E44" s="21">
        <f t="shared" ref="E44:N44" si="100">E36*E$14</f>
        <v>150000</v>
      </c>
      <c r="F44" s="21">
        <f t="shared" si="100"/>
        <v>330000</v>
      </c>
      <c r="G44" s="21">
        <f>G36*G$14</f>
        <v>546000.00000000012</v>
      </c>
      <c r="H44" s="21">
        <f>H36*H$14</f>
        <v>805199.99999999965</v>
      </c>
      <c r="I44" s="21">
        <f>I36*I$14</f>
        <v>1116240.0000000002</v>
      </c>
      <c r="J44" s="21">
        <f t="shared" si="100"/>
        <v>1489487.9999999984</v>
      </c>
      <c r="K44" s="21">
        <f t="shared" si="100"/>
        <v>1937385.600000001</v>
      </c>
      <c r="L44" s="21">
        <f t="shared" si="100"/>
        <v>2474862.7200000016</v>
      </c>
      <c r="M44" s="21">
        <f t="shared" si="100"/>
        <v>3119835.2640000065</v>
      </c>
      <c r="N44" s="21">
        <f t="shared" si="100"/>
        <v>3893802.3167999941</v>
      </c>
      <c r="P44" s="174"/>
      <c r="Q44" s="185"/>
      <c r="R44" s="19" t="s">
        <v>46</v>
      </c>
      <c r="S44" s="21">
        <f t="shared" ref="S44:AB44" si="101">S36*S$14</f>
        <v>125000.00000000003</v>
      </c>
      <c r="T44" s="21">
        <f t="shared" si="101"/>
        <v>274999.99999999994</v>
      </c>
      <c r="U44" s="21">
        <f>U36*U$14</f>
        <v>455000.00000000017</v>
      </c>
      <c r="V44" s="21">
        <f>V36*V$14</f>
        <v>670999.99999999965</v>
      </c>
      <c r="W44" s="21">
        <f>W36*W$14</f>
        <v>930200.00000000035</v>
      </c>
      <c r="X44" s="21">
        <f t="shared" si="101"/>
        <v>1241239.9999999986</v>
      </c>
      <c r="Y44" s="21">
        <f t="shared" si="101"/>
        <v>1614488.0000000012</v>
      </c>
      <c r="Z44" s="21">
        <f t="shared" si="101"/>
        <v>2062385.600000001</v>
      </c>
      <c r="AA44" s="21">
        <f t="shared" si="101"/>
        <v>2599862.7200000053</v>
      </c>
      <c r="AB44" s="21">
        <f t="shared" si="101"/>
        <v>3244835.2639999948</v>
      </c>
      <c r="AD44" s="174"/>
      <c r="AE44" s="185"/>
      <c r="AF44" s="19" t="s">
        <v>46</v>
      </c>
      <c r="AG44" s="21">
        <f t="shared" ref="AG44:AP44" si="102">AG36*AG$14</f>
        <v>99999.999999999985</v>
      </c>
      <c r="AH44" s="21">
        <f t="shared" si="102"/>
        <v>220000</v>
      </c>
      <c r="AI44" s="21">
        <f>AI36*AI$14</f>
        <v>364000.00000000012</v>
      </c>
      <c r="AJ44" s="21">
        <f>AJ36*AJ$14</f>
        <v>536799.99999999977</v>
      </c>
      <c r="AK44" s="21">
        <f>AK36*AK$14</f>
        <v>744160.00000000023</v>
      </c>
      <c r="AL44" s="21">
        <f t="shared" si="102"/>
        <v>992991.99999999907</v>
      </c>
      <c r="AM44" s="21">
        <f t="shared" si="102"/>
        <v>1291590.4000000008</v>
      </c>
      <c r="AN44" s="21">
        <f t="shared" si="102"/>
        <v>1649908.4800000011</v>
      </c>
      <c r="AO44" s="21">
        <f t="shared" si="102"/>
        <v>2079890.1760000039</v>
      </c>
      <c r="AP44" s="21">
        <f t="shared" si="102"/>
        <v>2595868.2111999965</v>
      </c>
      <c r="AR44" s="174"/>
      <c r="AS44" s="185"/>
      <c r="AT44" s="19" t="s">
        <v>46</v>
      </c>
      <c r="AU44" s="21">
        <f t="shared" ref="AU44:BD44" si="103">AU36*AU$14</f>
        <v>75000.000000000015</v>
      </c>
      <c r="AV44" s="21">
        <f t="shared" si="103"/>
        <v>165000.00000000003</v>
      </c>
      <c r="AW44" s="21">
        <f>AW36*AW$14</f>
        <v>273000.00000000012</v>
      </c>
      <c r="AX44" s="21">
        <f>AX36*AX$14</f>
        <v>402599.99999999983</v>
      </c>
      <c r="AY44" s="21">
        <f>AY36*AY$14</f>
        <v>558120.00000000012</v>
      </c>
      <c r="AZ44" s="21">
        <f t="shared" si="103"/>
        <v>744743.99999999942</v>
      </c>
      <c r="BA44" s="21">
        <f t="shared" si="103"/>
        <v>968692.80000000075</v>
      </c>
      <c r="BB44" s="21">
        <f t="shared" si="103"/>
        <v>1237431.3600000008</v>
      </c>
      <c r="BC44" s="21">
        <f t="shared" si="103"/>
        <v>1559917.6320000035</v>
      </c>
      <c r="BD44" s="21">
        <f t="shared" si="103"/>
        <v>1946901.158399997</v>
      </c>
      <c r="BF44" s="174"/>
      <c r="BG44" s="185"/>
      <c r="BH44" s="19" t="s">
        <v>46</v>
      </c>
      <c r="BI44" s="21">
        <f t="shared" ref="BI44:BR44" si="104">BI36*BI$14</f>
        <v>50000.000000000007</v>
      </c>
      <c r="BJ44" s="21">
        <f t="shared" si="104"/>
        <v>110000.00000000001</v>
      </c>
      <c r="BK44" s="21">
        <f>BK36*BK$14</f>
        <v>182000.00000000006</v>
      </c>
      <c r="BL44" s="21">
        <f>BL36*BL$14</f>
        <v>268399.99999999988</v>
      </c>
      <c r="BM44" s="21">
        <f>BM36*BM$14</f>
        <v>372080.00000000012</v>
      </c>
      <c r="BN44" s="21">
        <f t="shared" si="104"/>
        <v>496495.99999999959</v>
      </c>
      <c r="BO44" s="21">
        <f t="shared" si="104"/>
        <v>645795.20000000042</v>
      </c>
      <c r="BP44" s="21">
        <f t="shared" si="104"/>
        <v>824954.24000000057</v>
      </c>
      <c r="BQ44" s="21">
        <f t="shared" si="104"/>
        <v>1039945.0880000022</v>
      </c>
      <c r="BR44" s="21">
        <f t="shared" si="104"/>
        <v>1297934.1055999983</v>
      </c>
    </row>
    <row r="45" spans="2:70" ht="15" customHeight="1" x14ac:dyDescent="0.45">
      <c r="B45" s="3"/>
      <c r="C45" s="1"/>
      <c r="D45" s="43"/>
      <c r="E45" s="31"/>
      <c r="F45" s="31"/>
      <c r="G45" s="31"/>
      <c r="H45" s="31"/>
      <c r="I45" s="31"/>
      <c r="J45" s="31"/>
      <c r="K45" s="31"/>
      <c r="L45" s="31"/>
      <c r="M45" s="31"/>
      <c r="N45" s="31"/>
      <c r="P45" s="3"/>
      <c r="Q45" s="1"/>
      <c r="R45" s="43"/>
      <c r="S45" s="31"/>
      <c r="T45" s="31"/>
      <c r="U45" s="31"/>
      <c r="V45" s="31"/>
      <c r="W45" s="31"/>
      <c r="X45" s="31"/>
      <c r="Y45" s="31"/>
      <c r="Z45" s="31"/>
      <c r="AA45" s="31"/>
      <c r="AB45" s="31"/>
      <c r="AD45" s="3"/>
      <c r="AE45" s="1"/>
      <c r="AF45" s="43"/>
      <c r="AG45" s="31"/>
      <c r="AH45" s="31"/>
      <c r="AI45" s="31"/>
      <c r="AJ45" s="31"/>
      <c r="AK45" s="31"/>
      <c r="AL45" s="31"/>
      <c r="AM45" s="31"/>
      <c r="AN45" s="31"/>
      <c r="AO45" s="31"/>
      <c r="AP45" s="31"/>
      <c r="AR45" s="3"/>
      <c r="AS45" s="1"/>
      <c r="AT45" s="43"/>
      <c r="AU45" s="31"/>
      <c r="AV45" s="31"/>
      <c r="AW45" s="31"/>
      <c r="AX45" s="31"/>
      <c r="AY45" s="31"/>
      <c r="AZ45" s="31"/>
      <c r="BA45" s="31"/>
      <c r="BB45" s="31"/>
      <c r="BC45" s="31"/>
      <c r="BD45" s="31"/>
      <c r="BF45" s="3"/>
      <c r="BG45" s="1"/>
      <c r="BH45" s="43"/>
      <c r="BI45" s="31"/>
      <c r="BJ45" s="31"/>
      <c r="BK45" s="31"/>
      <c r="BL45" s="31"/>
      <c r="BM45" s="31"/>
      <c r="BN45" s="31"/>
      <c r="BO45" s="31"/>
      <c r="BP45" s="31"/>
      <c r="BQ45" s="31"/>
      <c r="BR45" s="31"/>
    </row>
    <row r="46" spans="2:70" ht="14.25" x14ac:dyDescent="0.45">
      <c r="B46" s="187" t="s">
        <v>148</v>
      </c>
      <c r="C46" s="191" t="s">
        <v>21</v>
      </c>
      <c r="D46" s="193" t="str">
        <f>"10 BTC / "&amp;TEXT($E$4*10, "$###0.00,,")&amp;"M USD"</f>
        <v>10 BTC / $1.00M USD</v>
      </c>
      <c r="E46" s="163" t="s">
        <v>3</v>
      </c>
      <c r="F46" s="163" t="s">
        <v>4</v>
      </c>
      <c r="G46" s="163" t="s">
        <v>5</v>
      </c>
      <c r="H46" s="163" t="s">
        <v>6</v>
      </c>
      <c r="I46" s="163" t="s">
        <v>7</v>
      </c>
      <c r="J46" s="163" t="s">
        <v>8</v>
      </c>
      <c r="K46" s="163" t="s">
        <v>9</v>
      </c>
      <c r="L46" s="163" t="s">
        <v>10</v>
      </c>
      <c r="M46" s="163" t="s">
        <v>11</v>
      </c>
      <c r="N46" s="163" t="s">
        <v>12</v>
      </c>
      <c r="P46" s="187" t="s">
        <v>148</v>
      </c>
      <c r="Q46" s="191" t="s">
        <v>21</v>
      </c>
      <c r="R46" s="193" t="str">
        <f>"10 BTC / "&amp;TEXT($E$4*10, "$###0.00,,")&amp;"M USD"</f>
        <v>10 BTC / $1.00M USD</v>
      </c>
      <c r="S46" s="163" t="s">
        <v>3</v>
      </c>
      <c r="T46" s="163" t="s">
        <v>4</v>
      </c>
      <c r="U46" s="163" t="s">
        <v>5</v>
      </c>
      <c r="V46" s="163" t="s">
        <v>6</v>
      </c>
      <c r="W46" s="163" t="s">
        <v>7</v>
      </c>
      <c r="X46" s="163" t="s">
        <v>8</v>
      </c>
      <c r="Y46" s="163" t="s">
        <v>9</v>
      </c>
      <c r="Z46" s="163" t="s">
        <v>10</v>
      </c>
      <c r="AA46" s="163" t="s">
        <v>11</v>
      </c>
      <c r="AB46" s="163" t="s">
        <v>12</v>
      </c>
      <c r="AD46" s="187" t="s">
        <v>148</v>
      </c>
      <c r="AE46" s="191" t="s">
        <v>21</v>
      </c>
      <c r="AF46" s="193" t="str">
        <f>"10 BTC / "&amp;TEXT($E$4*10, "$###0.00,,")&amp;"M USD"</f>
        <v>10 BTC / $1.00M USD</v>
      </c>
      <c r="AG46" s="163" t="s">
        <v>3</v>
      </c>
      <c r="AH46" s="163" t="s">
        <v>4</v>
      </c>
      <c r="AI46" s="163" t="s">
        <v>5</v>
      </c>
      <c r="AJ46" s="163" t="s">
        <v>6</v>
      </c>
      <c r="AK46" s="163" t="s">
        <v>7</v>
      </c>
      <c r="AL46" s="163" t="s">
        <v>8</v>
      </c>
      <c r="AM46" s="163" t="s">
        <v>9</v>
      </c>
      <c r="AN46" s="163" t="s">
        <v>10</v>
      </c>
      <c r="AO46" s="163" t="s">
        <v>11</v>
      </c>
      <c r="AP46" s="163" t="s">
        <v>12</v>
      </c>
      <c r="AR46" s="187" t="s">
        <v>148</v>
      </c>
      <c r="AS46" s="191" t="s">
        <v>21</v>
      </c>
      <c r="AT46" s="193" t="str">
        <f>"10 BTC / "&amp;TEXT($E$4*10, "$###0.00,,")&amp;"M USD"</f>
        <v>10 BTC / $1.00M USD</v>
      </c>
      <c r="AU46" s="163" t="s">
        <v>3</v>
      </c>
      <c r="AV46" s="163" t="s">
        <v>4</v>
      </c>
      <c r="AW46" s="163" t="s">
        <v>5</v>
      </c>
      <c r="AX46" s="163" t="s">
        <v>6</v>
      </c>
      <c r="AY46" s="163" t="s">
        <v>7</v>
      </c>
      <c r="AZ46" s="163" t="s">
        <v>8</v>
      </c>
      <c r="BA46" s="163" t="s">
        <v>9</v>
      </c>
      <c r="BB46" s="163" t="s">
        <v>10</v>
      </c>
      <c r="BC46" s="163" t="s">
        <v>11</v>
      </c>
      <c r="BD46" s="163" t="s">
        <v>12</v>
      </c>
      <c r="BF46" s="187" t="s">
        <v>148</v>
      </c>
      <c r="BG46" s="191" t="s">
        <v>21</v>
      </c>
      <c r="BH46" s="193" t="str">
        <f>"10 BTC / "&amp;TEXT($E$4*10, "$###0.00,,")&amp;"M USD"</f>
        <v>10 BTC / $1.00M USD</v>
      </c>
      <c r="BI46" s="163" t="s">
        <v>3</v>
      </c>
      <c r="BJ46" s="163" t="s">
        <v>4</v>
      </c>
      <c r="BK46" s="163" t="s">
        <v>5</v>
      </c>
      <c r="BL46" s="163" t="s">
        <v>6</v>
      </c>
      <c r="BM46" s="163" t="s">
        <v>7</v>
      </c>
      <c r="BN46" s="163" t="s">
        <v>8</v>
      </c>
      <c r="BO46" s="163" t="s">
        <v>9</v>
      </c>
      <c r="BP46" s="163" t="s">
        <v>10</v>
      </c>
      <c r="BQ46" s="163" t="s">
        <v>11</v>
      </c>
      <c r="BR46" s="163" t="s">
        <v>12</v>
      </c>
    </row>
    <row r="47" spans="2:70" ht="14.25" x14ac:dyDescent="0.45">
      <c r="B47" s="188"/>
      <c r="C47" s="192"/>
      <c r="D47" s="194"/>
      <c r="E47" s="164"/>
      <c r="F47" s="164"/>
      <c r="G47" s="164"/>
      <c r="H47" s="164"/>
      <c r="I47" s="164"/>
      <c r="J47" s="164"/>
      <c r="K47" s="164"/>
      <c r="L47" s="164"/>
      <c r="M47" s="164"/>
      <c r="N47" s="164"/>
      <c r="P47" s="188"/>
      <c r="Q47" s="192"/>
      <c r="R47" s="194"/>
      <c r="S47" s="164"/>
      <c r="T47" s="164"/>
      <c r="U47" s="164"/>
      <c r="V47" s="164"/>
      <c r="W47" s="164"/>
      <c r="X47" s="164"/>
      <c r="Y47" s="164"/>
      <c r="Z47" s="164"/>
      <c r="AA47" s="164"/>
      <c r="AB47" s="164"/>
      <c r="AD47" s="188"/>
      <c r="AE47" s="192"/>
      <c r="AF47" s="194"/>
      <c r="AG47" s="164"/>
      <c r="AH47" s="164"/>
      <c r="AI47" s="164"/>
      <c r="AJ47" s="164"/>
      <c r="AK47" s="164"/>
      <c r="AL47" s="164"/>
      <c r="AM47" s="164"/>
      <c r="AN47" s="164"/>
      <c r="AO47" s="164"/>
      <c r="AP47" s="164"/>
      <c r="AR47" s="188"/>
      <c r="AS47" s="192"/>
      <c r="AT47" s="194"/>
      <c r="AU47" s="164"/>
      <c r="AV47" s="164"/>
      <c r="AW47" s="164"/>
      <c r="AX47" s="164"/>
      <c r="AY47" s="164"/>
      <c r="AZ47" s="164"/>
      <c r="BA47" s="164"/>
      <c r="BB47" s="164"/>
      <c r="BC47" s="164"/>
      <c r="BD47" s="164"/>
      <c r="BF47" s="188"/>
      <c r="BG47" s="192"/>
      <c r="BH47" s="194"/>
      <c r="BI47" s="164"/>
      <c r="BJ47" s="164"/>
      <c r="BK47" s="164"/>
      <c r="BL47" s="164"/>
      <c r="BM47" s="164"/>
      <c r="BN47" s="164"/>
      <c r="BO47" s="164"/>
      <c r="BP47" s="164"/>
      <c r="BQ47" s="164"/>
      <c r="BR47" s="164"/>
    </row>
    <row r="48" spans="2:70" ht="14.25" x14ac:dyDescent="0.45">
      <c r="B48" s="172" t="s">
        <v>57</v>
      </c>
      <c r="C48" s="186" t="s">
        <v>32</v>
      </c>
      <c r="D48" s="15" t="s">
        <v>43</v>
      </c>
      <c r="E48" s="16">
        <f>E53*$E$4/E$14</f>
        <v>0.10416666666666667</v>
      </c>
      <c r="F48" s="16">
        <f t="shared" ref="F48:N48" si="105">F53*$E$4/F$14</f>
        <v>8.6805555555555552E-2</v>
      </c>
      <c r="G48" s="16">
        <f t="shared" si="105"/>
        <v>7.2337962962962965E-2</v>
      </c>
      <c r="H48" s="16">
        <f t="shared" si="105"/>
        <v>6.0281635802469133E-2</v>
      </c>
      <c r="I48" s="16">
        <f t="shared" si="105"/>
        <v>5.0234696502057613E-2</v>
      </c>
      <c r="J48" s="16">
        <f t="shared" si="105"/>
        <v>4.1862247085048009E-2</v>
      </c>
      <c r="K48" s="16">
        <f t="shared" si="105"/>
        <v>3.4885205904206677E-2</v>
      </c>
      <c r="L48" s="16">
        <f t="shared" si="105"/>
        <v>2.9071004920172231E-2</v>
      </c>
      <c r="M48" s="16">
        <f t="shared" si="105"/>
        <v>2.4225837433476859E-2</v>
      </c>
      <c r="N48" s="16">
        <f t="shared" si="105"/>
        <v>2.0188197861230717E-2</v>
      </c>
      <c r="P48" s="172" t="s">
        <v>57</v>
      </c>
      <c r="Q48" s="186" t="s">
        <v>32</v>
      </c>
      <c r="R48" s="15" t="s">
        <v>43</v>
      </c>
      <c r="S48" s="16">
        <f>S53*$E$4/S$14</f>
        <v>0.10416666666666667</v>
      </c>
      <c r="T48" s="16">
        <f t="shared" ref="T48:AB48" si="106">T53*$E$4/T$14</f>
        <v>8.6805555555555552E-2</v>
      </c>
      <c r="U48" s="16">
        <f t="shared" si="106"/>
        <v>7.2337962962962965E-2</v>
      </c>
      <c r="V48" s="16">
        <f t="shared" si="106"/>
        <v>6.0281635802469133E-2</v>
      </c>
      <c r="W48" s="16">
        <f t="shared" si="106"/>
        <v>5.0234696502057613E-2</v>
      </c>
      <c r="X48" s="16">
        <f t="shared" si="106"/>
        <v>4.1862247085048009E-2</v>
      </c>
      <c r="Y48" s="16">
        <f t="shared" si="106"/>
        <v>3.4885205904206677E-2</v>
      </c>
      <c r="Z48" s="16">
        <f t="shared" si="106"/>
        <v>2.9071004920172231E-2</v>
      </c>
      <c r="AA48" s="16">
        <f t="shared" si="106"/>
        <v>2.4225837433476859E-2</v>
      </c>
      <c r="AB48" s="16">
        <f t="shared" si="106"/>
        <v>2.0188197861230717E-2</v>
      </c>
      <c r="AD48" s="172" t="s">
        <v>57</v>
      </c>
      <c r="AE48" s="186" t="s">
        <v>32</v>
      </c>
      <c r="AF48" s="15" t="s">
        <v>43</v>
      </c>
      <c r="AG48" s="16">
        <f>AG53*$E$4/AG$14</f>
        <v>0.10416666666666667</v>
      </c>
      <c r="AH48" s="16">
        <f t="shared" ref="AH48:AP48" si="107">AH53*$E$4/AH$14</f>
        <v>8.6805555555555552E-2</v>
      </c>
      <c r="AI48" s="16">
        <f t="shared" si="107"/>
        <v>7.2337962962962965E-2</v>
      </c>
      <c r="AJ48" s="16">
        <f t="shared" si="107"/>
        <v>6.0281635802469133E-2</v>
      </c>
      <c r="AK48" s="16">
        <f t="shared" si="107"/>
        <v>5.0234696502057613E-2</v>
      </c>
      <c r="AL48" s="16">
        <f t="shared" si="107"/>
        <v>4.1862247085048009E-2</v>
      </c>
      <c r="AM48" s="16">
        <f t="shared" si="107"/>
        <v>3.4885205904206677E-2</v>
      </c>
      <c r="AN48" s="16">
        <f t="shared" si="107"/>
        <v>2.9071004920172231E-2</v>
      </c>
      <c r="AO48" s="16">
        <f t="shared" si="107"/>
        <v>2.4225837433476859E-2</v>
      </c>
      <c r="AP48" s="16">
        <f t="shared" si="107"/>
        <v>2.0188197861230717E-2</v>
      </c>
      <c r="AR48" s="172" t="s">
        <v>57</v>
      </c>
      <c r="AS48" s="186" t="s">
        <v>32</v>
      </c>
      <c r="AT48" s="15" t="s">
        <v>43</v>
      </c>
      <c r="AU48" s="16">
        <f>AU53*$E$4/AU$14</f>
        <v>0.10416666666666667</v>
      </c>
      <c r="AV48" s="16">
        <f t="shared" ref="AV48:BD48" si="108">AV53*$E$4/AV$14</f>
        <v>8.6805555555555552E-2</v>
      </c>
      <c r="AW48" s="16">
        <f t="shared" si="108"/>
        <v>7.2337962962962965E-2</v>
      </c>
      <c r="AX48" s="16">
        <f t="shared" si="108"/>
        <v>6.0281635802469133E-2</v>
      </c>
      <c r="AY48" s="16">
        <f t="shared" si="108"/>
        <v>5.0234696502057613E-2</v>
      </c>
      <c r="AZ48" s="16">
        <f t="shared" si="108"/>
        <v>4.1862247085048009E-2</v>
      </c>
      <c r="BA48" s="16">
        <f t="shared" si="108"/>
        <v>3.4885205904206677E-2</v>
      </c>
      <c r="BB48" s="16">
        <f t="shared" si="108"/>
        <v>2.9071004920172231E-2</v>
      </c>
      <c r="BC48" s="16">
        <f t="shared" si="108"/>
        <v>2.4225837433476859E-2</v>
      </c>
      <c r="BD48" s="16">
        <f t="shared" si="108"/>
        <v>2.0188197861230717E-2</v>
      </c>
      <c r="BF48" s="172" t="s">
        <v>57</v>
      </c>
      <c r="BG48" s="186" t="s">
        <v>32</v>
      </c>
      <c r="BH48" s="15" t="s">
        <v>43</v>
      </c>
      <c r="BI48" s="16">
        <f>BI53*$E$4/BI$14</f>
        <v>0.10416666666666667</v>
      </c>
      <c r="BJ48" s="16">
        <f t="shared" ref="BJ48:BR48" si="109">BJ53*$E$4/BJ$14</f>
        <v>8.6805555555555552E-2</v>
      </c>
      <c r="BK48" s="16">
        <f t="shared" si="109"/>
        <v>7.2337962962962965E-2</v>
      </c>
      <c r="BL48" s="16">
        <f t="shared" si="109"/>
        <v>6.0281635802469133E-2</v>
      </c>
      <c r="BM48" s="16">
        <f t="shared" si="109"/>
        <v>5.0234696502057613E-2</v>
      </c>
      <c r="BN48" s="16">
        <f t="shared" si="109"/>
        <v>4.1862247085048009E-2</v>
      </c>
      <c r="BO48" s="16">
        <f t="shared" si="109"/>
        <v>3.4885205904206677E-2</v>
      </c>
      <c r="BP48" s="16">
        <f t="shared" si="109"/>
        <v>2.9071004920172231E-2</v>
      </c>
      <c r="BQ48" s="16">
        <f t="shared" si="109"/>
        <v>2.4225837433476859E-2</v>
      </c>
      <c r="BR48" s="16">
        <f t="shared" si="109"/>
        <v>2.0188197861230717E-2</v>
      </c>
    </row>
    <row r="49" spans="1:71" ht="14.25" x14ac:dyDescent="0.45">
      <c r="B49" s="173"/>
      <c r="C49" s="186"/>
      <c r="D49" s="15" t="s">
        <v>44</v>
      </c>
      <c r="E49" s="16"/>
      <c r="F49" s="16"/>
      <c r="G49" s="16"/>
      <c r="H49" s="16"/>
      <c r="I49" s="153">
        <f>AVERAGE(E48:I48)</f>
        <v>7.4765303497942387E-2</v>
      </c>
      <c r="J49" s="16"/>
      <c r="K49" s="16"/>
      <c r="L49" s="16"/>
      <c r="M49" s="16"/>
      <c r="N49" s="17">
        <f>AVERAGE(E48:N48)</f>
        <v>5.2405901069384642E-2</v>
      </c>
      <c r="P49" s="173"/>
      <c r="Q49" s="186"/>
      <c r="R49" s="15" t="s">
        <v>44</v>
      </c>
      <c r="S49" s="16"/>
      <c r="T49" s="16"/>
      <c r="U49" s="16"/>
      <c r="V49" s="16"/>
      <c r="W49" s="153">
        <f>AVERAGE(S48:W48)</f>
        <v>7.4765303497942387E-2</v>
      </c>
      <c r="X49" s="16"/>
      <c r="Y49" s="16"/>
      <c r="Z49" s="16"/>
      <c r="AA49" s="16"/>
      <c r="AB49" s="17">
        <f>AVERAGE(S48:AB48)</f>
        <v>5.2405901069384642E-2</v>
      </c>
      <c r="AD49" s="173"/>
      <c r="AE49" s="186"/>
      <c r="AF49" s="15" t="s">
        <v>44</v>
      </c>
      <c r="AG49" s="16"/>
      <c r="AH49" s="16"/>
      <c r="AI49" s="16"/>
      <c r="AJ49" s="16"/>
      <c r="AK49" s="153">
        <f>AVERAGE(AG48:AK48)</f>
        <v>7.4765303497942387E-2</v>
      </c>
      <c r="AL49" s="16"/>
      <c r="AM49" s="16"/>
      <c r="AN49" s="16"/>
      <c r="AO49" s="16"/>
      <c r="AP49" s="17">
        <f>AVERAGE(AG48:AP48)</f>
        <v>5.2405901069384642E-2</v>
      </c>
      <c r="AR49" s="173"/>
      <c r="AS49" s="186"/>
      <c r="AT49" s="15" t="s">
        <v>44</v>
      </c>
      <c r="AU49" s="16"/>
      <c r="AV49" s="16"/>
      <c r="AW49" s="16"/>
      <c r="AX49" s="16"/>
      <c r="AY49" s="153">
        <f>AVERAGE(AU48:AY48)</f>
        <v>7.4765303497942387E-2</v>
      </c>
      <c r="AZ49" s="16"/>
      <c r="BA49" s="16"/>
      <c r="BB49" s="16"/>
      <c r="BC49" s="16"/>
      <c r="BD49" s="17">
        <f>AVERAGE(AU48:BD48)</f>
        <v>5.2405901069384642E-2</v>
      </c>
      <c r="BF49" s="173"/>
      <c r="BG49" s="186"/>
      <c r="BH49" s="15" t="s">
        <v>44</v>
      </c>
      <c r="BI49" s="16"/>
      <c r="BJ49" s="16"/>
      <c r="BK49" s="16"/>
      <c r="BL49" s="16"/>
      <c r="BM49" s="153">
        <f>AVERAGE(BI48:BM48)</f>
        <v>7.4765303497942387E-2</v>
      </c>
      <c r="BN49" s="16"/>
      <c r="BO49" s="16"/>
      <c r="BP49" s="16"/>
      <c r="BQ49" s="16"/>
      <c r="BR49" s="17">
        <f>AVERAGE(BI48:BR48)</f>
        <v>5.2405901069384642E-2</v>
      </c>
    </row>
    <row r="50" spans="1:71" ht="14.25" x14ac:dyDescent="0.45">
      <c r="B50" s="173"/>
      <c r="C50" s="186"/>
      <c r="D50" s="15" t="s">
        <v>42</v>
      </c>
      <c r="E50" s="16">
        <f t="shared" ref="E50:N50" si="110">E$16*(E48/E$18)</f>
        <v>0.10416666666666669</v>
      </c>
      <c r="F50" s="16">
        <f t="shared" si="110"/>
        <v>0.19097222222222218</v>
      </c>
      <c r="G50" s="16">
        <f t="shared" si="110"/>
        <v>0.26331018518518529</v>
      </c>
      <c r="H50" s="16">
        <f t="shared" si="110"/>
        <v>0.32359182098765416</v>
      </c>
      <c r="I50" s="16">
        <f t="shared" si="110"/>
        <v>0.37382651748971207</v>
      </c>
      <c r="J50" s="16">
        <f t="shared" si="110"/>
        <v>0.41568876457475945</v>
      </c>
      <c r="K50" s="16">
        <f t="shared" si="110"/>
        <v>0.45057397047896691</v>
      </c>
      <c r="L50" s="16">
        <f t="shared" si="110"/>
        <v>0.47964497539913914</v>
      </c>
      <c r="M50" s="16">
        <f t="shared" si="110"/>
        <v>0.5038708128326167</v>
      </c>
      <c r="N50" s="16">
        <f t="shared" si="110"/>
        <v>0.52405901069384564</v>
      </c>
      <c r="P50" s="173"/>
      <c r="Q50" s="186"/>
      <c r="R50" s="15" t="s">
        <v>42</v>
      </c>
      <c r="S50" s="16">
        <f t="shared" ref="S50:AB50" si="111">S$16*(S48/S$18)</f>
        <v>0.10416666666666669</v>
      </c>
      <c r="T50" s="16">
        <f t="shared" si="111"/>
        <v>0.19097222222222218</v>
      </c>
      <c r="U50" s="16">
        <f t="shared" si="111"/>
        <v>0.26331018518518529</v>
      </c>
      <c r="V50" s="16">
        <f t="shared" si="111"/>
        <v>0.32359182098765416</v>
      </c>
      <c r="W50" s="16">
        <f t="shared" si="111"/>
        <v>0.37382651748971207</v>
      </c>
      <c r="X50" s="16">
        <f t="shared" si="111"/>
        <v>0.41568876457475945</v>
      </c>
      <c r="Y50" s="16">
        <f t="shared" si="111"/>
        <v>0.45057397047896691</v>
      </c>
      <c r="Z50" s="16">
        <f t="shared" si="111"/>
        <v>0.47964497539913914</v>
      </c>
      <c r="AA50" s="16">
        <f t="shared" si="111"/>
        <v>0.5038708128326167</v>
      </c>
      <c r="AB50" s="16">
        <f t="shared" si="111"/>
        <v>0.52405901069384564</v>
      </c>
      <c r="AD50" s="173"/>
      <c r="AE50" s="186"/>
      <c r="AF50" s="15" t="s">
        <v>42</v>
      </c>
      <c r="AG50" s="16">
        <f t="shared" ref="AG50:AP50" si="112">AG$16*(AG48/AG$18)</f>
        <v>0.10416666666666669</v>
      </c>
      <c r="AH50" s="16">
        <f t="shared" si="112"/>
        <v>0.19097222222222218</v>
      </c>
      <c r="AI50" s="16">
        <f t="shared" si="112"/>
        <v>0.26331018518518529</v>
      </c>
      <c r="AJ50" s="16">
        <f t="shared" si="112"/>
        <v>0.32359182098765416</v>
      </c>
      <c r="AK50" s="16">
        <f t="shared" si="112"/>
        <v>0.37382651748971207</v>
      </c>
      <c r="AL50" s="16">
        <f t="shared" si="112"/>
        <v>0.41568876457475945</v>
      </c>
      <c r="AM50" s="16">
        <f t="shared" si="112"/>
        <v>0.45057397047896691</v>
      </c>
      <c r="AN50" s="16">
        <f t="shared" si="112"/>
        <v>0.47964497539913914</v>
      </c>
      <c r="AO50" s="16">
        <f t="shared" si="112"/>
        <v>0.5038708128326167</v>
      </c>
      <c r="AP50" s="16">
        <f t="shared" si="112"/>
        <v>0.52405901069384564</v>
      </c>
      <c r="AR50" s="173"/>
      <c r="AS50" s="186"/>
      <c r="AT50" s="15" t="s">
        <v>42</v>
      </c>
      <c r="AU50" s="16">
        <f t="shared" ref="AU50:BD50" si="113">AU$16*(AU48/AU$18)</f>
        <v>0.10416666666666669</v>
      </c>
      <c r="AV50" s="16">
        <f t="shared" si="113"/>
        <v>0.19097222222222218</v>
      </c>
      <c r="AW50" s="16">
        <f t="shared" si="113"/>
        <v>0.26331018518518529</v>
      </c>
      <c r="AX50" s="16">
        <f t="shared" si="113"/>
        <v>0.32359182098765416</v>
      </c>
      <c r="AY50" s="16">
        <f t="shared" si="113"/>
        <v>0.37382651748971207</v>
      </c>
      <c r="AZ50" s="16">
        <f t="shared" si="113"/>
        <v>0.41568876457475945</v>
      </c>
      <c r="BA50" s="16">
        <f t="shared" si="113"/>
        <v>0.45057397047896691</v>
      </c>
      <c r="BB50" s="16">
        <f t="shared" si="113"/>
        <v>0.47964497539913914</v>
      </c>
      <c r="BC50" s="16">
        <f t="shared" si="113"/>
        <v>0.5038708128326167</v>
      </c>
      <c r="BD50" s="16">
        <f t="shared" si="113"/>
        <v>0.52405901069384564</v>
      </c>
      <c r="BF50" s="173"/>
      <c r="BG50" s="186"/>
      <c r="BH50" s="15" t="s">
        <v>42</v>
      </c>
      <c r="BI50" s="16">
        <f t="shared" ref="BI50:BR50" si="114">BI$16*(BI48/BI$18)</f>
        <v>0.10416666666666669</v>
      </c>
      <c r="BJ50" s="16">
        <f t="shared" si="114"/>
        <v>0.19097222222222218</v>
      </c>
      <c r="BK50" s="16">
        <f t="shared" si="114"/>
        <v>0.26331018518518529</v>
      </c>
      <c r="BL50" s="16">
        <f t="shared" si="114"/>
        <v>0.32359182098765416</v>
      </c>
      <c r="BM50" s="16">
        <f t="shared" si="114"/>
        <v>0.37382651748971207</v>
      </c>
      <c r="BN50" s="16">
        <f t="shared" si="114"/>
        <v>0.41568876457475945</v>
      </c>
      <c r="BO50" s="16">
        <f t="shared" si="114"/>
        <v>0.45057397047896691</v>
      </c>
      <c r="BP50" s="16">
        <f t="shared" si="114"/>
        <v>0.47964497539913914</v>
      </c>
      <c r="BQ50" s="16">
        <f t="shared" si="114"/>
        <v>0.5038708128326167</v>
      </c>
      <c r="BR50" s="16">
        <f t="shared" si="114"/>
        <v>0.52405901069384564</v>
      </c>
    </row>
    <row r="51" spans="1:71" ht="14.25" x14ac:dyDescent="0.45">
      <c r="B51" s="173"/>
      <c r="C51" s="185"/>
      <c r="D51" s="19" t="s">
        <v>45</v>
      </c>
      <c r="E51" s="20">
        <f>10*E48</f>
        <v>1.0416666666666667</v>
      </c>
      <c r="F51" s="20">
        <f t="shared" ref="F51:N51" si="115">10*F48</f>
        <v>0.86805555555555558</v>
      </c>
      <c r="G51" s="20">
        <f t="shared" si="115"/>
        <v>0.72337962962962965</v>
      </c>
      <c r="H51" s="20">
        <f t="shared" si="115"/>
        <v>0.60281635802469136</v>
      </c>
      <c r="I51" s="20">
        <f t="shared" si="115"/>
        <v>0.50234696502057608</v>
      </c>
      <c r="J51" s="20">
        <f t="shared" si="115"/>
        <v>0.4186224708504801</v>
      </c>
      <c r="K51" s="20">
        <f t="shared" si="115"/>
        <v>0.34885205904206679</v>
      </c>
      <c r="L51" s="20">
        <f t="shared" si="115"/>
        <v>0.29071004920172233</v>
      </c>
      <c r="M51" s="20">
        <f t="shared" si="115"/>
        <v>0.2422583743347686</v>
      </c>
      <c r="N51" s="20">
        <f t="shared" si="115"/>
        <v>0.20188197861230717</v>
      </c>
      <c r="P51" s="173"/>
      <c r="Q51" s="185"/>
      <c r="R51" s="19" t="s">
        <v>45</v>
      </c>
      <c r="S51" s="20">
        <f>10*S48</f>
        <v>1.0416666666666667</v>
      </c>
      <c r="T51" s="20">
        <f t="shared" ref="T51:AB51" si="116">10*T48</f>
        <v>0.86805555555555558</v>
      </c>
      <c r="U51" s="20">
        <f t="shared" si="116"/>
        <v>0.72337962962962965</v>
      </c>
      <c r="V51" s="20">
        <f t="shared" si="116"/>
        <v>0.60281635802469136</v>
      </c>
      <c r="W51" s="20">
        <f t="shared" si="116"/>
        <v>0.50234696502057608</v>
      </c>
      <c r="X51" s="20">
        <f t="shared" si="116"/>
        <v>0.4186224708504801</v>
      </c>
      <c r="Y51" s="20">
        <f t="shared" si="116"/>
        <v>0.34885205904206679</v>
      </c>
      <c r="Z51" s="20">
        <f t="shared" si="116"/>
        <v>0.29071004920172233</v>
      </c>
      <c r="AA51" s="20">
        <f t="shared" si="116"/>
        <v>0.2422583743347686</v>
      </c>
      <c r="AB51" s="20">
        <f t="shared" si="116"/>
        <v>0.20188197861230717</v>
      </c>
      <c r="AD51" s="173"/>
      <c r="AE51" s="185"/>
      <c r="AF51" s="19" t="s">
        <v>45</v>
      </c>
      <c r="AG51" s="20">
        <f>10*AG48</f>
        <v>1.0416666666666667</v>
      </c>
      <c r="AH51" s="20">
        <f t="shared" ref="AH51:AP51" si="117">10*AH48</f>
        <v>0.86805555555555558</v>
      </c>
      <c r="AI51" s="20">
        <f t="shared" si="117"/>
        <v>0.72337962962962965</v>
      </c>
      <c r="AJ51" s="20">
        <f t="shared" si="117"/>
        <v>0.60281635802469136</v>
      </c>
      <c r="AK51" s="20">
        <f t="shared" si="117"/>
        <v>0.50234696502057608</v>
      </c>
      <c r="AL51" s="20">
        <f t="shared" si="117"/>
        <v>0.4186224708504801</v>
      </c>
      <c r="AM51" s="20">
        <f t="shared" si="117"/>
        <v>0.34885205904206679</v>
      </c>
      <c r="AN51" s="20">
        <f t="shared" si="117"/>
        <v>0.29071004920172233</v>
      </c>
      <c r="AO51" s="20">
        <f t="shared" si="117"/>
        <v>0.2422583743347686</v>
      </c>
      <c r="AP51" s="20">
        <f t="shared" si="117"/>
        <v>0.20188197861230717</v>
      </c>
      <c r="AR51" s="173"/>
      <c r="AS51" s="185"/>
      <c r="AT51" s="19" t="s">
        <v>45</v>
      </c>
      <c r="AU51" s="20">
        <f>10*AU48</f>
        <v>1.0416666666666667</v>
      </c>
      <c r="AV51" s="20">
        <f t="shared" ref="AV51:BD51" si="118">10*AV48</f>
        <v>0.86805555555555558</v>
      </c>
      <c r="AW51" s="20">
        <f t="shared" si="118"/>
        <v>0.72337962962962965</v>
      </c>
      <c r="AX51" s="20">
        <f t="shared" si="118"/>
        <v>0.60281635802469136</v>
      </c>
      <c r="AY51" s="20">
        <f t="shared" si="118"/>
        <v>0.50234696502057608</v>
      </c>
      <c r="AZ51" s="20">
        <f t="shared" si="118"/>
        <v>0.4186224708504801</v>
      </c>
      <c r="BA51" s="20">
        <f t="shared" si="118"/>
        <v>0.34885205904206679</v>
      </c>
      <c r="BB51" s="20">
        <f t="shared" si="118"/>
        <v>0.29071004920172233</v>
      </c>
      <c r="BC51" s="20">
        <f t="shared" si="118"/>
        <v>0.2422583743347686</v>
      </c>
      <c r="BD51" s="20">
        <f t="shared" si="118"/>
        <v>0.20188197861230717</v>
      </c>
      <c r="BF51" s="173"/>
      <c r="BG51" s="185"/>
      <c r="BH51" s="19" t="s">
        <v>45</v>
      </c>
      <c r="BI51" s="20">
        <f>10*BI48</f>
        <v>1.0416666666666667</v>
      </c>
      <c r="BJ51" s="20">
        <f t="shared" ref="BJ51:BR51" si="119">10*BJ48</f>
        <v>0.86805555555555558</v>
      </c>
      <c r="BK51" s="20">
        <f t="shared" si="119"/>
        <v>0.72337962962962965</v>
      </c>
      <c r="BL51" s="20">
        <f t="shared" si="119"/>
        <v>0.60281635802469136</v>
      </c>
      <c r="BM51" s="20">
        <f t="shared" si="119"/>
        <v>0.50234696502057608</v>
      </c>
      <c r="BN51" s="20">
        <f t="shared" si="119"/>
        <v>0.4186224708504801</v>
      </c>
      <c r="BO51" s="20">
        <f t="shared" si="119"/>
        <v>0.34885205904206679</v>
      </c>
      <c r="BP51" s="20">
        <f t="shared" si="119"/>
        <v>0.29071004920172233</v>
      </c>
      <c r="BQ51" s="20">
        <f t="shared" si="119"/>
        <v>0.2422583743347686</v>
      </c>
      <c r="BR51" s="20">
        <f t="shared" si="119"/>
        <v>0.20188197861230717</v>
      </c>
    </row>
    <row r="52" spans="1:71" ht="14.25" x14ac:dyDescent="0.45">
      <c r="B52" s="173"/>
      <c r="C52" s="185"/>
      <c r="D52" s="19" t="s">
        <v>46</v>
      </c>
      <c r="E52" s="20">
        <f>10*E50</f>
        <v>1.041666666666667</v>
      </c>
      <c r="F52" s="20">
        <f>10*F50</f>
        <v>1.9097222222222219</v>
      </c>
      <c r="G52" s="20">
        <f>10*G50</f>
        <v>2.633101851851853</v>
      </c>
      <c r="H52" s="20">
        <f t="shared" ref="H52:N52" si="120">10*H50</f>
        <v>3.2359182098765418</v>
      </c>
      <c r="I52" s="20">
        <f t="shared" si="120"/>
        <v>3.738265174897121</v>
      </c>
      <c r="J52" s="20">
        <f t="shared" si="120"/>
        <v>4.1568876457475943</v>
      </c>
      <c r="K52" s="20">
        <f t="shared" si="120"/>
        <v>4.5057397047896695</v>
      </c>
      <c r="L52" s="20">
        <f t="shared" si="120"/>
        <v>4.7964497539913911</v>
      </c>
      <c r="M52" s="20">
        <f t="shared" si="120"/>
        <v>5.0387081283261672</v>
      </c>
      <c r="N52" s="20">
        <f t="shared" si="120"/>
        <v>5.2405901069384564</v>
      </c>
      <c r="P52" s="173"/>
      <c r="Q52" s="185"/>
      <c r="R52" s="19" t="s">
        <v>46</v>
      </c>
      <c r="S52" s="20">
        <f>10*S50</f>
        <v>1.041666666666667</v>
      </c>
      <c r="T52" s="20">
        <f>10*T50</f>
        <v>1.9097222222222219</v>
      </c>
      <c r="U52" s="20">
        <f>10*U50</f>
        <v>2.633101851851853</v>
      </c>
      <c r="V52" s="20">
        <f t="shared" ref="V52:AB52" si="121">10*V50</f>
        <v>3.2359182098765418</v>
      </c>
      <c r="W52" s="20">
        <f t="shared" si="121"/>
        <v>3.738265174897121</v>
      </c>
      <c r="X52" s="20">
        <f t="shared" si="121"/>
        <v>4.1568876457475943</v>
      </c>
      <c r="Y52" s="20">
        <f t="shared" si="121"/>
        <v>4.5057397047896695</v>
      </c>
      <c r="Z52" s="20">
        <f t="shared" si="121"/>
        <v>4.7964497539913911</v>
      </c>
      <c r="AA52" s="20">
        <f t="shared" si="121"/>
        <v>5.0387081283261672</v>
      </c>
      <c r="AB52" s="20">
        <f t="shared" si="121"/>
        <v>5.2405901069384564</v>
      </c>
      <c r="AD52" s="173"/>
      <c r="AE52" s="185"/>
      <c r="AF52" s="19" t="s">
        <v>46</v>
      </c>
      <c r="AG52" s="20">
        <f>10*AG50</f>
        <v>1.041666666666667</v>
      </c>
      <c r="AH52" s="20">
        <f>10*AH50</f>
        <v>1.9097222222222219</v>
      </c>
      <c r="AI52" s="20">
        <f>10*AI50</f>
        <v>2.633101851851853</v>
      </c>
      <c r="AJ52" s="20">
        <f t="shared" ref="AJ52:AP52" si="122">10*AJ50</f>
        <v>3.2359182098765418</v>
      </c>
      <c r="AK52" s="20">
        <f t="shared" si="122"/>
        <v>3.738265174897121</v>
      </c>
      <c r="AL52" s="20">
        <f t="shared" si="122"/>
        <v>4.1568876457475943</v>
      </c>
      <c r="AM52" s="20">
        <f t="shared" si="122"/>
        <v>4.5057397047896695</v>
      </c>
      <c r="AN52" s="20">
        <f t="shared" si="122"/>
        <v>4.7964497539913911</v>
      </c>
      <c r="AO52" s="20">
        <f t="shared" si="122"/>
        <v>5.0387081283261672</v>
      </c>
      <c r="AP52" s="20">
        <f t="shared" si="122"/>
        <v>5.2405901069384564</v>
      </c>
      <c r="AR52" s="173"/>
      <c r="AS52" s="185"/>
      <c r="AT52" s="19" t="s">
        <v>46</v>
      </c>
      <c r="AU52" s="20">
        <f>10*AU50</f>
        <v>1.041666666666667</v>
      </c>
      <c r="AV52" s="20">
        <f>10*AV50</f>
        <v>1.9097222222222219</v>
      </c>
      <c r="AW52" s="20">
        <f>10*AW50</f>
        <v>2.633101851851853</v>
      </c>
      <c r="AX52" s="20">
        <f t="shared" ref="AX52:BD52" si="123">10*AX50</f>
        <v>3.2359182098765418</v>
      </c>
      <c r="AY52" s="20">
        <f t="shared" si="123"/>
        <v>3.738265174897121</v>
      </c>
      <c r="AZ52" s="20">
        <f t="shared" si="123"/>
        <v>4.1568876457475943</v>
      </c>
      <c r="BA52" s="20">
        <f t="shared" si="123"/>
        <v>4.5057397047896695</v>
      </c>
      <c r="BB52" s="20">
        <f t="shared" si="123"/>
        <v>4.7964497539913911</v>
      </c>
      <c r="BC52" s="20">
        <f t="shared" si="123"/>
        <v>5.0387081283261672</v>
      </c>
      <c r="BD52" s="20">
        <f t="shared" si="123"/>
        <v>5.2405901069384564</v>
      </c>
      <c r="BF52" s="173"/>
      <c r="BG52" s="185"/>
      <c r="BH52" s="19" t="s">
        <v>46</v>
      </c>
      <c r="BI52" s="20">
        <f>10*BI50</f>
        <v>1.041666666666667</v>
      </c>
      <c r="BJ52" s="20">
        <f>10*BJ50</f>
        <v>1.9097222222222219</v>
      </c>
      <c r="BK52" s="20">
        <f>10*BK50</f>
        <v>2.633101851851853</v>
      </c>
      <c r="BL52" s="20">
        <f t="shared" ref="BL52:BR52" si="124">10*BL50</f>
        <v>3.2359182098765418</v>
      </c>
      <c r="BM52" s="20">
        <f t="shared" si="124"/>
        <v>3.738265174897121</v>
      </c>
      <c r="BN52" s="20">
        <f t="shared" si="124"/>
        <v>4.1568876457475943</v>
      </c>
      <c r="BO52" s="20">
        <f t="shared" si="124"/>
        <v>4.5057397047896695</v>
      </c>
      <c r="BP52" s="20">
        <f t="shared" si="124"/>
        <v>4.7964497539913911</v>
      </c>
      <c r="BQ52" s="20">
        <f t="shared" si="124"/>
        <v>5.0387081283261672</v>
      </c>
      <c r="BR52" s="20">
        <f t="shared" si="124"/>
        <v>5.2405901069384564</v>
      </c>
    </row>
    <row r="53" spans="1:71" ht="14.25" x14ac:dyDescent="0.45">
      <c r="B53" s="173"/>
      <c r="C53" s="184" t="s">
        <v>36</v>
      </c>
      <c r="D53" s="15" t="s">
        <v>43</v>
      </c>
      <c r="E53" s="16">
        <f>$E8+($E$9*$E$10)</f>
        <v>0.125</v>
      </c>
      <c r="F53" s="16">
        <f>E53</f>
        <v>0.125</v>
      </c>
      <c r="G53" s="16">
        <f t="shared" ref="G53:N53" si="125">F53</f>
        <v>0.125</v>
      </c>
      <c r="H53" s="16">
        <f t="shared" si="125"/>
        <v>0.125</v>
      </c>
      <c r="I53" s="16">
        <f t="shared" si="125"/>
        <v>0.125</v>
      </c>
      <c r="J53" s="16">
        <f t="shared" si="125"/>
        <v>0.125</v>
      </c>
      <c r="K53" s="16">
        <f t="shared" si="125"/>
        <v>0.125</v>
      </c>
      <c r="L53" s="16">
        <f t="shared" si="125"/>
        <v>0.125</v>
      </c>
      <c r="M53" s="16">
        <f t="shared" si="125"/>
        <v>0.125</v>
      </c>
      <c r="N53" s="16">
        <f t="shared" si="125"/>
        <v>0.125</v>
      </c>
      <c r="P53" s="173"/>
      <c r="Q53" s="184" t="s">
        <v>36</v>
      </c>
      <c r="R53" s="15" t="s">
        <v>43</v>
      </c>
      <c r="S53" s="16">
        <f>$E8+($E$9*$E$10)</f>
        <v>0.125</v>
      </c>
      <c r="T53" s="16">
        <f>S53</f>
        <v>0.125</v>
      </c>
      <c r="U53" s="16">
        <f t="shared" ref="U53:AB53" si="126">T53</f>
        <v>0.125</v>
      </c>
      <c r="V53" s="16">
        <f t="shared" si="126"/>
        <v>0.125</v>
      </c>
      <c r="W53" s="16">
        <f t="shared" si="126"/>
        <v>0.125</v>
      </c>
      <c r="X53" s="16">
        <f t="shared" si="126"/>
        <v>0.125</v>
      </c>
      <c r="Y53" s="16">
        <f t="shared" si="126"/>
        <v>0.125</v>
      </c>
      <c r="Z53" s="16">
        <f t="shared" si="126"/>
        <v>0.125</v>
      </c>
      <c r="AA53" s="16">
        <f t="shared" si="126"/>
        <v>0.125</v>
      </c>
      <c r="AB53" s="16">
        <f t="shared" si="126"/>
        <v>0.125</v>
      </c>
      <c r="AD53" s="173"/>
      <c r="AE53" s="184" t="s">
        <v>36</v>
      </c>
      <c r="AF53" s="15" t="s">
        <v>43</v>
      </c>
      <c r="AG53" s="16">
        <f>$E8+($E$9*$E$10)</f>
        <v>0.125</v>
      </c>
      <c r="AH53" s="16">
        <f>AG53</f>
        <v>0.125</v>
      </c>
      <c r="AI53" s="16">
        <f t="shared" ref="AI53:AP53" si="127">AH53</f>
        <v>0.125</v>
      </c>
      <c r="AJ53" s="16">
        <f t="shared" si="127"/>
        <v>0.125</v>
      </c>
      <c r="AK53" s="16">
        <f t="shared" si="127"/>
        <v>0.125</v>
      </c>
      <c r="AL53" s="16">
        <f t="shared" si="127"/>
        <v>0.125</v>
      </c>
      <c r="AM53" s="16">
        <f t="shared" si="127"/>
        <v>0.125</v>
      </c>
      <c r="AN53" s="16">
        <f t="shared" si="127"/>
        <v>0.125</v>
      </c>
      <c r="AO53" s="16">
        <f t="shared" si="127"/>
        <v>0.125</v>
      </c>
      <c r="AP53" s="16">
        <f t="shared" si="127"/>
        <v>0.125</v>
      </c>
      <c r="AR53" s="173"/>
      <c r="AS53" s="184" t="s">
        <v>36</v>
      </c>
      <c r="AT53" s="15" t="s">
        <v>43</v>
      </c>
      <c r="AU53" s="16">
        <f>$E8+($E$9*$E$10)</f>
        <v>0.125</v>
      </c>
      <c r="AV53" s="16">
        <f>AU53</f>
        <v>0.125</v>
      </c>
      <c r="AW53" s="16">
        <f t="shared" ref="AW53:BD53" si="128">AV53</f>
        <v>0.125</v>
      </c>
      <c r="AX53" s="16">
        <f t="shared" si="128"/>
        <v>0.125</v>
      </c>
      <c r="AY53" s="16">
        <f t="shared" si="128"/>
        <v>0.125</v>
      </c>
      <c r="AZ53" s="16">
        <f t="shared" si="128"/>
        <v>0.125</v>
      </c>
      <c r="BA53" s="16">
        <f t="shared" si="128"/>
        <v>0.125</v>
      </c>
      <c r="BB53" s="16">
        <f t="shared" si="128"/>
        <v>0.125</v>
      </c>
      <c r="BC53" s="16">
        <f t="shared" si="128"/>
        <v>0.125</v>
      </c>
      <c r="BD53" s="16">
        <f t="shared" si="128"/>
        <v>0.125</v>
      </c>
      <c r="BF53" s="173"/>
      <c r="BG53" s="184" t="s">
        <v>36</v>
      </c>
      <c r="BH53" s="15" t="s">
        <v>43</v>
      </c>
      <c r="BI53" s="16">
        <f>$E8+($E$9*$E$10)</f>
        <v>0.125</v>
      </c>
      <c r="BJ53" s="16">
        <f>BI53</f>
        <v>0.125</v>
      </c>
      <c r="BK53" s="16">
        <f t="shared" ref="BK53:BR53" si="129">BJ53</f>
        <v>0.125</v>
      </c>
      <c r="BL53" s="16">
        <f t="shared" si="129"/>
        <v>0.125</v>
      </c>
      <c r="BM53" s="16">
        <f t="shared" si="129"/>
        <v>0.125</v>
      </c>
      <c r="BN53" s="16">
        <f t="shared" si="129"/>
        <v>0.125</v>
      </c>
      <c r="BO53" s="16">
        <f t="shared" si="129"/>
        <v>0.125</v>
      </c>
      <c r="BP53" s="16">
        <f t="shared" si="129"/>
        <v>0.125</v>
      </c>
      <c r="BQ53" s="16">
        <f t="shared" si="129"/>
        <v>0.125</v>
      </c>
      <c r="BR53" s="16">
        <f t="shared" si="129"/>
        <v>0.125</v>
      </c>
    </row>
    <row r="54" spans="1:71" ht="14.25" x14ac:dyDescent="0.45">
      <c r="B54" s="173"/>
      <c r="C54" s="185"/>
      <c r="D54" s="19" t="s">
        <v>45</v>
      </c>
      <c r="E54" s="21">
        <f t="shared" ref="E54:N54" si="130">E51*E$14</f>
        <v>125000.00000000001</v>
      </c>
      <c r="F54" s="21">
        <f t="shared" si="130"/>
        <v>125000</v>
      </c>
      <c r="G54" s="21">
        <f t="shared" si="130"/>
        <v>125000</v>
      </c>
      <c r="H54" s="21">
        <f t="shared" si="130"/>
        <v>125000</v>
      </c>
      <c r="I54" s="21">
        <f t="shared" si="130"/>
        <v>124999.99999999999</v>
      </c>
      <c r="J54" s="21">
        <f t="shared" si="130"/>
        <v>125000</v>
      </c>
      <c r="K54" s="21">
        <f t="shared" si="130"/>
        <v>125000.00000000001</v>
      </c>
      <c r="L54" s="21">
        <f t="shared" si="130"/>
        <v>125000.00000000001</v>
      </c>
      <c r="M54" s="21">
        <f t="shared" si="130"/>
        <v>125000</v>
      </c>
      <c r="N54" s="21">
        <f t="shared" si="130"/>
        <v>125000</v>
      </c>
      <c r="P54" s="173"/>
      <c r="Q54" s="185"/>
      <c r="R54" s="19" t="s">
        <v>45</v>
      </c>
      <c r="S54" s="21">
        <f t="shared" ref="S54:AB54" si="131">S51*S$14</f>
        <v>125000.00000000001</v>
      </c>
      <c r="T54" s="21">
        <f t="shared" si="131"/>
        <v>125000</v>
      </c>
      <c r="U54" s="21">
        <f t="shared" si="131"/>
        <v>125000</v>
      </c>
      <c r="V54" s="21">
        <f t="shared" si="131"/>
        <v>125000</v>
      </c>
      <c r="W54" s="21">
        <f t="shared" si="131"/>
        <v>124999.99999999999</v>
      </c>
      <c r="X54" s="21">
        <f t="shared" si="131"/>
        <v>125000</v>
      </c>
      <c r="Y54" s="21">
        <f t="shared" si="131"/>
        <v>125000.00000000001</v>
      </c>
      <c r="Z54" s="21">
        <f t="shared" si="131"/>
        <v>125000.00000000001</v>
      </c>
      <c r="AA54" s="21">
        <f t="shared" si="131"/>
        <v>125000</v>
      </c>
      <c r="AB54" s="21">
        <f t="shared" si="131"/>
        <v>125000</v>
      </c>
      <c r="AD54" s="173"/>
      <c r="AE54" s="185"/>
      <c r="AF54" s="19" t="s">
        <v>45</v>
      </c>
      <c r="AG54" s="21">
        <f t="shared" ref="AG54:AP54" si="132">AG51*AG$14</f>
        <v>125000.00000000001</v>
      </c>
      <c r="AH54" s="21">
        <f t="shared" si="132"/>
        <v>125000</v>
      </c>
      <c r="AI54" s="21">
        <f t="shared" si="132"/>
        <v>125000</v>
      </c>
      <c r="AJ54" s="21">
        <f t="shared" si="132"/>
        <v>125000</v>
      </c>
      <c r="AK54" s="21">
        <f t="shared" si="132"/>
        <v>124999.99999999999</v>
      </c>
      <c r="AL54" s="21">
        <f t="shared" si="132"/>
        <v>125000</v>
      </c>
      <c r="AM54" s="21">
        <f t="shared" si="132"/>
        <v>125000.00000000001</v>
      </c>
      <c r="AN54" s="21">
        <f t="shared" si="132"/>
        <v>125000.00000000001</v>
      </c>
      <c r="AO54" s="21">
        <f t="shared" si="132"/>
        <v>125000</v>
      </c>
      <c r="AP54" s="21">
        <f t="shared" si="132"/>
        <v>125000</v>
      </c>
      <c r="AR54" s="173"/>
      <c r="AS54" s="185"/>
      <c r="AT54" s="19" t="s">
        <v>45</v>
      </c>
      <c r="AU54" s="21">
        <f t="shared" ref="AU54:BD54" si="133">AU51*AU$14</f>
        <v>125000.00000000001</v>
      </c>
      <c r="AV54" s="21">
        <f t="shared" si="133"/>
        <v>125000</v>
      </c>
      <c r="AW54" s="21">
        <f t="shared" si="133"/>
        <v>125000</v>
      </c>
      <c r="AX54" s="21">
        <f t="shared" si="133"/>
        <v>125000</v>
      </c>
      <c r="AY54" s="21">
        <f t="shared" si="133"/>
        <v>124999.99999999999</v>
      </c>
      <c r="AZ54" s="21">
        <f t="shared" si="133"/>
        <v>125000</v>
      </c>
      <c r="BA54" s="21">
        <f t="shared" si="133"/>
        <v>125000.00000000001</v>
      </c>
      <c r="BB54" s="21">
        <f t="shared" si="133"/>
        <v>125000.00000000001</v>
      </c>
      <c r="BC54" s="21">
        <f t="shared" si="133"/>
        <v>125000</v>
      </c>
      <c r="BD54" s="21">
        <f t="shared" si="133"/>
        <v>125000</v>
      </c>
      <c r="BF54" s="173"/>
      <c r="BG54" s="185"/>
      <c r="BH54" s="19" t="s">
        <v>45</v>
      </c>
      <c r="BI54" s="21">
        <f t="shared" ref="BI54:BR54" si="134">BI51*BI$14</f>
        <v>125000.00000000001</v>
      </c>
      <c r="BJ54" s="21">
        <f t="shared" si="134"/>
        <v>125000</v>
      </c>
      <c r="BK54" s="21">
        <f t="shared" si="134"/>
        <v>125000</v>
      </c>
      <c r="BL54" s="21">
        <f t="shared" si="134"/>
        <v>125000</v>
      </c>
      <c r="BM54" s="21">
        <f t="shared" si="134"/>
        <v>124999.99999999999</v>
      </c>
      <c r="BN54" s="21">
        <f t="shared" si="134"/>
        <v>125000</v>
      </c>
      <c r="BO54" s="21">
        <f t="shared" si="134"/>
        <v>125000.00000000001</v>
      </c>
      <c r="BP54" s="21">
        <f t="shared" si="134"/>
        <v>125000.00000000001</v>
      </c>
      <c r="BQ54" s="21">
        <f t="shared" si="134"/>
        <v>125000</v>
      </c>
      <c r="BR54" s="21">
        <f t="shared" si="134"/>
        <v>125000</v>
      </c>
    </row>
    <row r="55" spans="1:71" ht="14.25" x14ac:dyDescent="0.45">
      <c r="B55" s="173"/>
      <c r="C55" s="185"/>
      <c r="D55" s="19" t="s">
        <v>46</v>
      </c>
      <c r="E55" s="21">
        <f>E54</f>
        <v>125000.00000000001</v>
      </c>
      <c r="F55" s="21">
        <f>E55+F54</f>
        <v>250000</v>
      </c>
      <c r="G55" s="21">
        <f>F55+G54</f>
        <v>375000</v>
      </c>
      <c r="H55" s="21">
        <f t="shared" ref="H55:N55" si="135">G55+H54</f>
        <v>500000</v>
      </c>
      <c r="I55" s="21">
        <f t="shared" si="135"/>
        <v>625000</v>
      </c>
      <c r="J55" s="21">
        <f>I55+J54</f>
        <v>750000</v>
      </c>
      <c r="K55" s="21">
        <f t="shared" si="135"/>
        <v>875000</v>
      </c>
      <c r="L55" s="21">
        <f t="shared" si="135"/>
        <v>1000000</v>
      </c>
      <c r="M55" s="21">
        <f t="shared" si="135"/>
        <v>1125000</v>
      </c>
      <c r="N55" s="21">
        <f t="shared" si="135"/>
        <v>1250000</v>
      </c>
      <c r="P55" s="173"/>
      <c r="Q55" s="185"/>
      <c r="R55" s="19" t="s">
        <v>46</v>
      </c>
      <c r="S55" s="21">
        <f>S54</f>
        <v>125000.00000000001</v>
      </c>
      <c r="T55" s="21">
        <f>S55+T54</f>
        <v>250000</v>
      </c>
      <c r="U55" s="21">
        <f>T55+U54</f>
        <v>375000</v>
      </c>
      <c r="V55" s="21">
        <f t="shared" ref="V55:AB55" si="136">U55+V54</f>
        <v>500000</v>
      </c>
      <c r="W55" s="21">
        <f t="shared" si="136"/>
        <v>625000</v>
      </c>
      <c r="X55" s="21">
        <f>W55+X54</f>
        <v>750000</v>
      </c>
      <c r="Y55" s="21">
        <f t="shared" si="136"/>
        <v>875000</v>
      </c>
      <c r="Z55" s="21">
        <f t="shared" si="136"/>
        <v>1000000</v>
      </c>
      <c r="AA55" s="21">
        <f t="shared" si="136"/>
        <v>1125000</v>
      </c>
      <c r="AB55" s="21">
        <f t="shared" si="136"/>
        <v>1250000</v>
      </c>
      <c r="AD55" s="173"/>
      <c r="AE55" s="185"/>
      <c r="AF55" s="19" t="s">
        <v>46</v>
      </c>
      <c r="AG55" s="21">
        <f>AG54</f>
        <v>125000.00000000001</v>
      </c>
      <c r="AH55" s="21">
        <f>AG55+AH54</f>
        <v>250000</v>
      </c>
      <c r="AI55" s="21">
        <f>AH55+AI54</f>
        <v>375000</v>
      </c>
      <c r="AJ55" s="21">
        <f t="shared" ref="AJ55:AP55" si="137">AI55+AJ54</f>
        <v>500000</v>
      </c>
      <c r="AK55" s="21">
        <f t="shared" si="137"/>
        <v>625000</v>
      </c>
      <c r="AL55" s="21">
        <f>AK55+AL54</f>
        <v>750000</v>
      </c>
      <c r="AM55" s="21">
        <f t="shared" si="137"/>
        <v>875000</v>
      </c>
      <c r="AN55" s="21">
        <f t="shared" si="137"/>
        <v>1000000</v>
      </c>
      <c r="AO55" s="21">
        <f t="shared" si="137"/>
        <v>1125000</v>
      </c>
      <c r="AP55" s="21">
        <f t="shared" si="137"/>
        <v>1250000</v>
      </c>
      <c r="AR55" s="173"/>
      <c r="AS55" s="185"/>
      <c r="AT55" s="19" t="s">
        <v>46</v>
      </c>
      <c r="AU55" s="21">
        <f>AU54</f>
        <v>125000.00000000001</v>
      </c>
      <c r="AV55" s="21">
        <f>AU55+AV54</f>
        <v>250000</v>
      </c>
      <c r="AW55" s="21">
        <f>AV55+AW54</f>
        <v>375000</v>
      </c>
      <c r="AX55" s="21">
        <f t="shared" ref="AX55:BD55" si="138">AW55+AX54</f>
        <v>500000</v>
      </c>
      <c r="AY55" s="21">
        <f t="shared" si="138"/>
        <v>625000</v>
      </c>
      <c r="AZ55" s="21">
        <f>AY55+AZ54</f>
        <v>750000</v>
      </c>
      <c r="BA55" s="21">
        <f t="shared" si="138"/>
        <v>875000</v>
      </c>
      <c r="BB55" s="21">
        <f t="shared" si="138"/>
        <v>1000000</v>
      </c>
      <c r="BC55" s="21">
        <f t="shared" si="138"/>
        <v>1125000</v>
      </c>
      <c r="BD55" s="21">
        <f t="shared" si="138"/>
        <v>1250000</v>
      </c>
      <c r="BF55" s="173"/>
      <c r="BG55" s="185"/>
      <c r="BH55" s="19" t="s">
        <v>46</v>
      </c>
      <c r="BI55" s="21">
        <f>BI54</f>
        <v>125000.00000000001</v>
      </c>
      <c r="BJ55" s="21">
        <f>BI55+BJ54</f>
        <v>250000</v>
      </c>
      <c r="BK55" s="21">
        <f>BJ55+BK54</f>
        <v>375000</v>
      </c>
      <c r="BL55" s="21">
        <f t="shared" ref="BL55:BR55" si="139">BK55+BL54</f>
        <v>500000</v>
      </c>
      <c r="BM55" s="21">
        <f t="shared" si="139"/>
        <v>625000</v>
      </c>
      <c r="BN55" s="21">
        <f>BM55+BN54</f>
        <v>750000</v>
      </c>
      <c r="BO55" s="21">
        <f t="shared" si="139"/>
        <v>875000</v>
      </c>
      <c r="BP55" s="21">
        <f t="shared" si="139"/>
        <v>1000000</v>
      </c>
      <c r="BQ55" s="21">
        <f t="shared" si="139"/>
        <v>1125000</v>
      </c>
      <c r="BR55" s="21">
        <f t="shared" si="139"/>
        <v>1250000</v>
      </c>
    </row>
    <row r="56" spans="1:71" ht="14.25" x14ac:dyDescent="0.45">
      <c r="B56" s="173"/>
      <c r="C56" s="184" t="s">
        <v>35</v>
      </c>
      <c r="D56" s="15" t="s">
        <v>43</v>
      </c>
      <c r="E56" s="16">
        <f>E50*E$14/$E$4</f>
        <v>0.12500000000000003</v>
      </c>
      <c r="F56" s="16">
        <f>F50*F$14/$E$4-E56</f>
        <v>0.14999999999999988</v>
      </c>
      <c r="G56" s="16">
        <f>G50*G$14/$E$4-F56-E56</f>
        <v>0.18000000000000024</v>
      </c>
      <c r="H56" s="16">
        <f>H50*H$14/$E$4-G56-F56-E56</f>
        <v>0.2159999999999995</v>
      </c>
      <c r="I56" s="16">
        <f>I50*I$14/$E$4-H56-G56-F56-E56</f>
        <v>0.25920000000000054</v>
      </c>
      <c r="J56" s="16">
        <f>J50*J$14/$E$4-I56-H56-G56-F56-E56</f>
        <v>0.31103999999999854</v>
      </c>
      <c r="K56" s="16">
        <f>K50*K$14/$E$4-J56-I56-H56-G56-F56-E56</f>
        <v>0.37324800000000236</v>
      </c>
      <c r="L56" s="16">
        <f>L50*L$14/$E$4-K56-J56-I56-H56-G56-F56-E56</f>
        <v>0.44789760000000001</v>
      </c>
      <c r="M56" s="16">
        <f>M50*M$14/$E$4-L56-K56-J56-I56-H56-G56-F56-E56</f>
        <v>0.53747712000000358</v>
      </c>
      <c r="N56" s="16">
        <f>N50*N$14/$E$4-M56-L56-K56-J56-I56-H56-G56-F56-E56</f>
        <v>0.64497254399998993</v>
      </c>
      <c r="P56" s="173"/>
      <c r="Q56" s="184" t="s">
        <v>35</v>
      </c>
      <c r="R56" s="15" t="s">
        <v>43</v>
      </c>
      <c r="S56" s="16">
        <f>S50*S$14/$E$4</f>
        <v>0.12500000000000003</v>
      </c>
      <c r="T56" s="16">
        <f>T50*T$14/$E$4-S56</f>
        <v>0.14999999999999988</v>
      </c>
      <c r="U56" s="16">
        <f>U50*U$14/$E$4-T56-S56</f>
        <v>0.18000000000000024</v>
      </c>
      <c r="V56" s="16">
        <f>V50*V$14/$E$4-U56-T56-S56</f>
        <v>0.2159999999999995</v>
      </c>
      <c r="W56" s="16">
        <f>W50*W$14/$E$4-V56-U56-T56-S56</f>
        <v>0.25920000000000054</v>
      </c>
      <c r="X56" s="16">
        <f>X50*X$14/$E$4-W56-V56-U56-T56-S56</f>
        <v>0.31103999999999854</v>
      </c>
      <c r="Y56" s="16">
        <f>Y50*Y$14/$E$4-X56-W56-V56-U56-T56-S56</f>
        <v>0.37324800000000236</v>
      </c>
      <c r="Z56" s="16">
        <f>Z50*Z$14/$E$4-Y56-X56-W56-V56-U56-T56-S56</f>
        <v>0.44789760000000001</v>
      </c>
      <c r="AA56" s="16">
        <f>AA50*AA$14/$E$4-Z56-Y56-X56-W56-V56-U56-T56-S56</f>
        <v>0.53747712000000358</v>
      </c>
      <c r="AB56" s="16">
        <f>AB50*AB$14/$E$4-AA56-Z56-Y56-X56-W56-V56-U56-T56-S56</f>
        <v>0.64497254399998993</v>
      </c>
      <c r="AD56" s="173"/>
      <c r="AE56" s="184" t="s">
        <v>35</v>
      </c>
      <c r="AF56" s="15" t="s">
        <v>43</v>
      </c>
      <c r="AG56" s="16">
        <f>AG50*AG$14/$E$4</f>
        <v>0.12500000000000003</v>
      </c>
      <c r="AH56" s="16">
        <f>AH50*AH$14/$E$4-AG56</f>
        <v>0.14999999999999988</v>
      </c>
      <c r="AI56" s="16">
        <f>AI50*AI$14/$E$4-AH56-AG56</f>
        <v>0.18000000000000024</v>
      </c>
      <c r="AJ56" s="16">
        <f>AJ50*AJ$14/$E$4-AI56-AH56-AG56</f>
        <v>0.2159999999999995</v>
      </c>
      <c r="AK56" s="16">
        <f>AK50*AK$14/$E$4-AJ56-AI56-AH56-AG56</f>
        <v>0.25920000000000054</v>
      </c>
      <c r="AL56" s="16">
        <f>AL50*AL$14/$E$4-AK56-AJ56-AI56-AH56-AG56</f>
        <v>0.31103999999999854</v>
      </c>
      <c r="AM56" s="16">
        <f>AM50*AM$14/$E$4-AL56-AK56-AJ56-AI56-AH56-AG56</f>
        <v>0.37324800000000236</v>
      </c>
      <c r="AN56" s="16">
        <f>AN50*AN$14/$E$4-AM56-AL56-AK56-AJ56-AI56-AH56-AG56</f>
        <v>0.44789760000000001</v>
      </c>
      <c r="AO56" s="16">
        <f>AO50*AO$14/$E$4-AN56-AM56-AL56-AK56-AJ56-AI56-AH56-AG56</f>
        <v>0.53747712000000358</v>
      </c>
      <c r="AP56" s="16">
        <f>AP50*AP$14/$E$4-AO56-AN56-AM56-AL56-AK56-AJ56-AI56-AH56-AG56</f>
        <v>0.64497254399998993</v>
      </c>
      <c r="AR56" s="173"/>
      <c r="AS56" s="184" t="s">
        <v>35</v>
      </c>
      <c r="AT56" s="15" t="s">
        <v>43</v>
      </c>
      <c r="AU56" s="16">
        <f>AU50*AU$14/$E$4</f>
        <v>0.12500000000000003</v>
      </c>
      <c r="AV56" s="16">
        <f>AV50*AV$14/$E$4-AU56</f>
        <v>0.14999999999999988</v>
      </c>
      <c r="AW56" s="16">
        <f>AW50*AW$14/$E$4-AV56-AU56</f>
        <v>0.18000000000000024</v>
      </c>
      <c r="AX56" s="16">
        <f>AX50*AX$14/$E$4-AW56-AV56-AU56</f>
        <v>0.2159999999999995</v>
      </c>
      <c r="AY56" s="16">
        <f>AY50*AY$14/$E$4-AX56-AW56-AV56-AU56</f>
        <v>0.25920000000000054</v>
      </c>
      <c r="AZ56" s="16">
        <f>AZ50*AZ$14/$E$4-AY56-AX56-AW56-AV56-AU56</f>
        <v>0.31103999999999854</v>
      </c>
      <c r="BA56" s="16">
        <f>BA50*BA$14/$E$4-AZ56-AY56-AX56-AW56-AV56-AU56</f>
        <v>0.37324800000000236</v>
      </c>
      <c r="BB56" s="16">
        <f>BB50*BB$14/$E$4-BA56-AZ56-AY56-AX56-AW56-AV56-AU56</f>
        <v>0.44789760000000001</v>
      </c>
      <c r="BC56" s="16">
        <f>BC50*BC$14/$E$4-BB56-BA56-AZ56-AY56-AX56-AW56-AV56-AU56</f>
        <v>0.53747712000000358</v>
      </c>
      <c r="BD56" s="16">
        <f>BD50*BD$14/$E$4-BC56-BB56-BA56-AZ56-AY56-AX56-AW56-AV56-AU56</f>
        <v>0.64497254399998993</v>
      </c>
      <c r="BF56" s="173"/>
      <c r="BG56" s="184" t="s">
        <v>35</v>
      </c>
      <c r="BH56" s="15" t="s">
        <v>43</v>
      </c>
      <c r="BI56" s="16">
        <f>BI50*BI$14/$E$4</f>
        <v>0.12500000000000003</v>
      </c>
      <c r="BJ56" s="16">
        <f>BJ50*BJ$14/$E$4-BI56</f>
        <v>0.14999999999999988</v>
      </c>
      <c r="BK56" s="16">
        <f>BK50*BK$14/$E$4-BJ56-BI56</f>
        <v>0.18000000000000024</v>
      </c>
      <c r="BL56" s="16">
        <f>BL50*BL$14/$E$4-BK56-BJ56-BI56</f>
        <v>0.2159999999999995</v>
      </c>
      <c r="BM56" s="16">
        <f>BM50*BM$14/$E$4-BL56-BK56-BJ56-BI56</f>
        <v>0.25920000000000054</v>
      </c>
      <c r="BN56" s="16">
        <f>BN50*BN$14/$E$4-BM56-BL56-BK56-BJ56-BI56</f>
        <v>0.31103999999999854</v>
      </c>
      <c r="BO56" s="16">
        <f>BO50*BO$14/$E$4-BN56-BM56-BL56-BK56-BJ56-BI56</f>
        <v>0.37324800000000236</v>
      </c>
      <c r="BP56" s="16">
        <f>BP50*BP$14/$E$4-BO56-BN56-BM56-BL56-BK56-BJ56-BI56</f>
        <v>0.44789760000000001</v>
      </c>
      <c r="BQ56" s="16">
        <f>BQ50*BQ$14/$E$4-BP56-BO56-BN56-BM56-BL56-BK56-BJ56-BI56</f>
        <v>0.53747712000000358</v>
      </c>
      <c r="BR56" s="16">
        <f>BR50*BR$14/$E$4-BQ56-BP56-BO56-BN56-BM56-BL56-BK56-BJ56-BI56</f>
        <v>0.64497254399998993</v>
      </c>
    </row>
    <row r="57" spans="1:71" ht="14.25" x14ac:dyDescent="0.45">
      <c r="B57" s="173"/>
      <c r="C57" s="186"/>
      <c r="D57" s="15" t="s">
        <v>44</v>
      </c>
      <c r="E57" s="17"/>
      <c r="F57" s="17"/>
      <c r="G57" s="17"/>
      <c r="H57" s="17"/>
      <c r="I57" s="17">
        <f>AVERAGE(E56:I56)</f>
        <v>0.18604000000000004</v>
      </c>
      <c r="J57" s="17"/>
      <c r="K57" s="17"/>
      <c r="L57" s="17"/>
      <c r="M57" s="17"/>
      <c r="N57" s="17">
        <f>AVERAGE(E56:N56)</f>
        <v>0.3244835263999995</v>
      </c>
      <c r="P57" s="173"/>
      <c r="Q57" s="186"/>
      <c r="R57" s="15" t="s">
        <v>44</v>
      </c>
      <c r="S57" s="17"/>
      <c r="T57" s="17"/>
      <c r="U57" s="17"/>
      <c r="V57" s="17"/>
      <c r="W57" s="17">
        <f>AVERAGE(S56:W56)</f>
        <v>0.18604000000000004</v>
      </c>
      <c r="X57" s="17"/>
      <c r="Y57" s="17"/>
      <c r="Z57" s="17"/>
      <c r="AA57" s="17"/>
      <c r="AB57" s="17">
        <f>AVERAGE(S56:AB56)</f>
        <v>0.3244835263999995</v>
      </c>
      <c r="AD57" s="173"/>
      <c r="AE57" s="186"/>
      <c r="AF57" s="15" t="s">
        <v>44</v>
      </c>
      <c r="AG57" s="17"/>
      <c r="AH57" s="17"/>
      <c r="AI57" s="17"/>
      <c r="AJ57" s="17"/>
      <c r="AK57" s="17">
        <f>AVERAGE(AG56:AK56)</f>
        <v>0.18604000000000004</v>
      </c>
      <c r="AL57" s="17"/>
      <c r="AM57" s="17"/>
      <c r="AN57" s="17"/>
      <c r="AO57" s="17"/>
      <c r="AP57" s="17">
        <f>AVERAGE(AG56:AP56)</f>
        <v>0.3244835263999995</v>
      </c>
      <c r="AR57" s="173"/>
      <c r="AS57" s="186"/>
      <c r="AT57" s="15" t="s">
        <v>44</v>
      </c>
      <c r="AU57" s="17"/>
      <c r="AV57" s="17"/>
      <c r="AW57" s="17"/>
      <c r="AX57" s="17"/>
      <c r="AY57" s="17">
        <f>AVERAGE(AU56:AY56)</f>
        <v>0.18604000000000004</v>
      </c>
      <c r="AZ57" s="17"/>
      <c r="BA57" s="17"/>
      <c r="BB57" s="17"/>
      <c r="BC57" s="17"/>
      <c r="BD57" s="17">
        <f>AVERAGE(AU56:BD56)</f>
        <v>0.3244835263999995</v>
      </c>
      <c r="BF57" s="173"/>
      <c r="BG57" s="186"/>
      <c r="BH57" s="15" t="s">
        <v>44</v>
      </c>
      <c r="BI57" s="17"/>
      <c r="BJ57" s="17"/>
      <c r="BK57" s="17"/>
      <c r="BL57" s="17"/>
      <c r="BM57" s="17">
        <f>AVERAGE(BI56:BM56)</f>
        <v>0.18604000000000004</v>
      </c>
      <c r="BN57" s="17"/>
      <c r="BO57" s="17"/>
      <c r="BP57" s="17"/>
      <c r="BQ57" s="17"/>
      <c r="BR57" s="17">
        <f>AVERAGE(BI56:BR56)</f>
        <v>0.3244835263999995</v>
      </c>
    </row>
    <row r="58" spans="1:71" ht="14.25" x14ac:dyDescent="0.45">
      <c r="B58" s="173"/>
      <c r="C58" s="185"/>
      <c r="D58" s="19" t="s">
        <v>45</v>
      </c>
      <c r="E58" s="22">
        <f>E60</f>
        <v>125000.00000000003</v>
      </c>
      <c r="F58" s="22">
        <f>F60-E60</f>
        <v>149999.99999999991</v>
      </c>
      <c r="G58" s="22">
        <f>G60-F60</f>
        <v>180000.00000000023</v>
      </c>
      <c r="H58" s="22">
        <f t="shared" ref="H58:N58" si="140">H60-G60</f>
        <v>215999.99999999948</v>
      </c>
      <c r="I58" s="22">
        <f t="shared" si="140"/>
        <v>259200.0000000007</v>
      </c>
      <c r="J58" s="22">
        <f>J60-I60</f>
        <v>311039.99999999825</v>
      </c>
      <c r="K58" s="22">
        <f t="shared" si="140"/>
        <v>373248.00000000256</v>
      </c>
      <c r="L58" s="22">
        <f t="shared" si="140"/>
        <v>447897.59999999986</v>
      </c>
      <c r="M58" s="22">
        <f t="shared" si="140"/>
        <v>537477.1200000043</v>
      </c>
      <c r="N58" s="22">
        <f t="shared" si="140"/>
        <v>644972.54399998952</v>
      </c>
      <c r="P58" s="173"/>
      <c r="Q58" s="185"/>
      <c r="R58" s="19" t="s">
        <v>45</v>
      </c>
      <c r="S58" s="22">
        <f>S60</f>
        <v>125000.00000000003</v>
      </c>
      <c r="T58" s="22">
        <f>T60-S60</f>
        <v>149999.99999999991</v>
      </c>
      <c r="U58" s="22">
        <f>U60-T60</f>
        <v>180000.00000000023</v>
      </c>
      <c r="V58" s="22">
        <f t="shared" ref="V58:AB58" si="141">V60-U60</f>
        <v>215999.99999999948</v>
      </c>
      <c r="W58" s="22">
        <f t="shared" si="141"/>
        <v>259200.0000000007</v>
      </c>
      <c r="X58" s="22">
        <f>X60-W60</f>
        <v>311039.99999999825</v>
      </c>
      <c r="Y58" s="22">
        <f t="shared" si="141"/>
        <v>373248.00000000256</v>
      </c>
      <c r="Z58" s="22">
        <f t="shared" si="141"/>
        <v>447897.59999999986</v>
      </c>
      <c r="AA58" s="22">
        <f t="shared" si="141"/>
        <v>537477.1200000043</v>
      </c>
      <c r="AB58" s="22">
        <f t="shared" si="141"/>
        <v>644972.54399998952</v>
      </c>
      <c r="AD58" s="173"/>
      <c r="AE58" s="185"/>
      <c r="AF58" s="19" t="s">
        <v>45</v>
      </c>
      <c r="AG58" s="22">
        <f>AG60</f>
        <v>125000.00000000003</v>
      </c>
      <c r="AH58" s="22">
        <f>AH60-AG60</f>
        <v>149999.99999999991</v>
      </c>
      <c r="AI58" s="22">
        <f>AI60-AH60</f>
        <v>180000.00000000023</v>
      </c>
      <c r="AJ58" s="22">
        <f t="shared" ref="AJ58:AP58" si="142">AJ60-AI60</f>
        <v>215999.99999999948</v>
      </c>
      <c r="AK58" s="22">
        <f t="shared" si="142"/>
        <v>259200.0000000007</v>
      </c>
      <c r="AL58" s="22">
        <f>AL60-AK60</f>
        <v>311039.99999999825</v>
      </c>
      <c r="AM58" s="22">
        <f t="shared" si="142"/>
        <v>373248.00000000256</v>
      </c>
      <c r="AN58" s="22">
        <f t="shared" si="142"/>
        <v>447897.59999999986</v>
      </c>
      <c r="AO58" s="22">
        <f t="shared" si="142"/>
        <v>537477.1200000043</v>
      </c>
      <c r="AP58" s="22">
        <f t="shared" si="142"/>
        <v>644972.54399998952</v>
      </c>
      <c r="AR58" s="173"/>
      <c r="AS58" s="185"/>
      <c r="AT58" s="19" t="s">
        <v>45</v>
      </c>
      <c r="AU58" s="22">
        <f>AU60</f>
        <v>125000.00000000003</v>
      </c>
      <c r="AV58" s="22">
        <f>AV60-AU60</f>
        <v>149999.99999999991</v>
      </c>
      <c r="AW58" s="22">
        <f>AW60-AV60</f>
        <v>180000.00000000023</v>
      </c>
      <c r="AX58" s="22">
        <f t="shared" ref="AX58:BD58" si="143">AX60-AW60</f>
        <v>215999.99999999948</v>
      </c>
      <c r="AY58" s="22">
        <f t="shared" si="143"/>
        <v>259200.0000000007</v>
      </c>
      <c r="AZ58" s="22">
        <f>AZ60-AY60</f>
        <v>311039.99999999825</v>
      </c>
      <c r="BA58" s="22">
        <f t="shared" si="143"/>
        <v>373248.00000000256</v>
      </c>
      <c r="BB58" s="22">
        <f t="shared" si="143"/>
        <v>447897.59999999986</v>
      </c>
      <c r="BC58" s="22">
        <f t="shared" si="143"/>
        <v>537477.1200000043</v>
      </c>
      <c r="BD58" s="22">
        <f t="shared" si="143"/>
        <v>644972.54399998952</v>
      </c>
      <c r="BF58" s="173"/>
      <c r="BG58" s="185"/>
      <c r="BH58" s="19" t="s">
        <v>45</v>
      </c>
      <c r="BI58" s="22">
        <f>BI60</f>
        <v>125000.00000000003</v>
      </c>
      <c r="BJ58" s="22">
        <f>BJ60-BI60</f>
        <v>149999.99999999991</v>
      </c>
      <c r="BK58" s="22">
        <f>BK60-BJ60</f>
        <v>180000.00000000023</v>
      </c>
      <c r="BL58" s="22">
        <f t="shared" ref="BL58:BR58" si="144">BL60-BK60</f>
        <v>215999.99999999948</v>
      </c>
      <c r="BM58" s="22">
        <f t="shared" si="144"/>
        <v>259200.0000000007</v>
      </c>
      <c r="BN58" s="22">
        <f>BN60-BM60</f>
        <v>311039.99999999825</v>
      </c>
      <c r="BO58" s="22">
        <f t="shared" si="144"/>
        <v>373248.00000000256</v>
      </c>
      <c r="BP58" s="22">
        <f t="shared" si="144"/>
        <v>447897.59999999986</v>
      </c>
      <c r="BQ58" s="22">
        <f t="shared" si="144"/>
        <v>537477.1200000043</v>
      </c>
      <c r="BR58" s="22">
        <f t="shared" si="144"/>
        <v>644972.54399998952</v>
      </c>
    </row>
    <row r="59" spans="1:71" ht="14.25" x14ac:dyDescent="0.45">
      <c r="B59" s="173"/>
      <c r="C59" s="185"/>
      <c r="D59" s="19" t="s">
        <v>47</v>
      </c>
      <c r="E59" s="22"/>
      <c r="F59" s="22"/>
      <c r="G59" s="22"/>
      <c r="H59" s="22"/>
      <c r="I59" s="22">
        <f>AVERAGE(E58:I58)</f>
        <v>186040.00000000006</v>
      </c>
      <c r="J59" s="22"/>
      <c r="K59" s="22"/>
      <c r="L59" s="22"/>
      <c r="M59" s="22"/>
      <c r="N59" s="22">
        <f>AVERAGE(E58:N58)</f>
        <v>324483.52639999951</v>
      </c>
      <c r="P59" s="173"/>
      <c r="Q59" s="185"/>
      <c r="R59" s="19" t="s">
        <v>47</v>
      </c>
      <c r="S59" s="22"/>
      <c r="T59" s="22"/>
      <c r="U59" s="22"/>
      <c r="V59" s="22"/>
      <c r="W59" s="22">
        <f>AVERAGE(S58:W58)</f>
        <v>186040.00000000006</v>
      </c>
      <c r="X59" s="22"/>
      <c r="Y59" s="22"/>
      <c r="Z59" s="22"/>
      <c r="AA59" s="22"/>
      <c r="AB59" s="22">
        <f>AVERAGE(S58:AB58)</f>
        <v>324483.52639999951</v>
      </c>
      <c r="AD59" s="173"/>
      <c r="AE59" s="185"/>
      <c r="AF59" s="19" t="s">
        <v>47</v>
      </c>
      <c r="AG59" s="22"/>
      <c r="AH59" s="22"/>
      <c r="AI59" s="22"/>
      <c r="AJ59" s="22"/>
      <c r="AK59" s="22">
        <f>AVERAGE(AG58:AK58)</f>
        <v>186040.00000000006</v>
      </c>
      <c r="AL59" s="22"/>
      <c r="AM59" s="22"/>
      <c r="AN59" s="22"/>
      <c r="AO59" s="22"/>
      <c r="AP59" s="22">
        <f>AVERAGE(AG58:AP58)</f>
        <v>324483.52639999951</v>
      </c>
      <c r="AR59" s="173"/>
      <c r="AS59" s="185"/>
      <c r="AT59" s="19" t="s">
        <v>47</v>
      </c>
      <c r="AU59" s="22"/>
      <c r="AV59" s="22"/>
      <c r="AW59" s="22"/>
      <c r="AX59" s="22"/>
      <c r="AY59" s="22">
        <f>AVERAGE(AU58:AY58)</f>
        <v>186040.00000000006</v>
      </c>
      <c r="AZ59" s="22"/>
      <c r="BA59" s="22"/>
      <c r="BB59" s="22"/>
      <c r="BC59" s="22"/>
      <c r="BD59" s="22">
        <f>AVERAGE(AU58:BD58)</f>
        <v>324483.52639999951</v>
      </c>
      <c r="BF59" s="173"/>
      <c r="BG59" s="185"/>
      <c r="BH59" s="19" t="s">
        <v>47</v>
      </c>
      <c r="BI59" s="22"/>
      <c r="BJ59" s="22"/>
      <c r="BK59" s="22"/>
      <c r="BL59" s="22"/>
      <c r="BM59" s="22">
        <f>AVERAGE(BI58:BM58)</f>
        <v>186040.00000000006</v>
      </c>
      <c r="BN59" s="22"/>
      <c r="BO59" s="22"/>
      <c r="BP59" s="22"/>
      <c r="BQ59" s="22"/>
      <c r="BR59" s="22">
        <f>AVERAGE(BI58:BR58)</f>
        <v>324483.52639999951</v>
      </c>
    </row>
    <row r="60" spans="1:71" ht="14.25" x14ac:dyDescent="0.45">
      <c r="B60" s="174"/>
      <c r="C60" s="185"/>
      <c r="D60" s="19" t="s">
        <v>46</v>
      </c>
      <c r="E60" s="21">
        <f t="shared" ref="E60:N60" si="145">E52*E$14</f>
        <v>125000.00000000003</v>
      </c>
      <c r="F60" s="21">
        <f t="shared" si="145"/>
        <v>274999.99999999994</v>
      </c>
      <c r="G60" s="21">
        <f t="shared" si="145"/>
        <v>455000.00000000017</v>
      </c>
      <c r="H60" s="21">
        <f t="shared" si="145"/>
        <v>670999.99999999965</v>
      </c>
      <c r="I60" s="21">
        <f t="shared" si="145"/>
        <v>930200.00000000035</v>
      </c>
      <c r="J60" s="21">
        <f t="shared" si="145"/>
        <v>1241239.9999999986</v>
      </c>
      <c r="K60" s="21">
        <f t="shared" si="145"/>
        <v>1614488.0000000012</v>
      </c>
      <c r="L60" s="21">
        <f t="shared" si="145"/>
        <v>2062385.600000001</v>
      </c>
      <c r="M60" s="21">
        <f t="shared" si="145"/>
        <v>2599862.7200000053</v>
      </c>
      <c r="N60" s="21">
        <f t="shared" si="145"/>
        <v>3244835.2639999948</v>
      </c>
      <c r="P60" s="174"/>
      <c r="Q60" s="185"/>
      <c r="R60" s="19" t="s">
        <v>46</v>
      </c>
      <c r="S60" s="21">
        <f t="shared" ref="S60:AB60" si="146">S52*S$14</f>
        <v>125000.00000000003</v>
      </c>
      <c r="T60" s="21">
        <f t="shared" si="146"/>
        <v>274999.99999999994</v>
      </c>
      <c r="U60" s="21">
        <f t="shared" si="146"/>
        <v>455000.00000000017</v>
      </c>
      <c r="V60" s="21">
        <f t="shared" si="146"/>
        <v>670999.99999999965</v>
      </c>
      <c r="W60" s="21">
        <f t="shared" si="146"/>
        <v>930200.00000000035</v>
      </c>
      <c r="X60" s="21">
        <f t="shared" si="146"/>
        <v>1241239.9999999986</v>
      </c>
      <c r="Y60" s="21">
        <f t="shared" si="146"/>
        <v>1614488.0000000012</v>
      </c>
      <c r="Z60" s="21">
        <f t="shared" si="146"/>
        <v>2062385.600000001</v>
      </c>
      <c r="AA60" s="21">
        <f t="shared" si="146"/>
        <v>2599862.7200000053</v>
      </c>
      <c r="AB60" s="21">
        <f t="shared" si="146"/>
        <v>3244835.2639999948</v>
      </c>
      <c r="AD60" s="174"/>
      <c r="AE60" s="185"/>
      <c r="AF60" s="19" t="s">
        <v>46</v>
      </c>
      <c r="AG60" s="21">
        <f t="shared" ref="AG60:AP60" si="147">AG52*AG$14</f>
        <v>125000.00000000003</v>
      </c>
      <c r="AH60" s="21">
        <f t="shared" si="147"/>
        <v>274999.99999999994</v>
      </c>
      <c r="AI60" s="21">
        <f t="shared" si="147"/>
        <v>455000.00000000017</v>
      </c>
      <c r="AJ60" s="21">
        <f t="shared" si="147"/>
        <v>670999.99999999965</v>
      </c>
      <c r="AK60" s="21">
        <f t="shared" si="147"/>
        <v>930200.00000000035</v>
      </c>
      <c r="AL60" s="21">
        <f t="shared" si="147"/>
        <v>1241239.9999999986</v>
      </c>
      <c r="AM60" s="21">
        <f t="shared" si="147"/>
        <v>1614488.0000000012</v>
      </c>
      <c r="AN60" s="21">
        <f t="shared" si="147"/>
        <v>2062385.600000001</v>
      </c>
      <c r="AO60" s="21">
        <f t="shared" si="147"/>
        <v>2599862.7200000053</v>
      </c>
      <c r="AP60" s="21">
        <f t="shared" si="147"/>
        <v>3244835.2639999948</v>
      </c>
      <c r="AR60" s="174"/>
      <c r="AS60" s="185"/>
      <c r="AT60" s="19" t="s">
        <v>46</v>
      </c>
      <c r="AU60" s="21">
        <f t="shared" ref="AU60:BD60" si="148">AU52*AU$14</f>
        <v>125000.00000000003</v>
      </c>
      <c r="AV60" s="21">
        <f t="shared" si="148"/>
        <v>274999.99999999994</v>
      </c>
      <c r="AW60" s="21">
        <f t="shared" si="148"/>
        <v>455000.00000000017</v>
      </c>
      <c r="AX60" s="21">
        <f t="shared" si="148"/>
        <v>670999.99999999965</v>
      </c>
      <c r="AY60" s="21">
        <f t="shared" si="148"/>
        <v>930200.00000000035</v>
      </c>
      <c r="AZ60" s="21">
        <f t="shared" si="148"/>
        <v>1241239.9999999986</v>
      </c>
      <c r="BA60" s="21">
        <f t="shared" si="148"/>
        <v>1614488.0000000012</v>
      </c>
      <c r="BB60" s="21">
        <f t="shared" si="148"/>
        <v>2062385.600000001</v>
      </c>
      <c r="BC60" s="21">
        <f t="shared" si="148"/>
        <v>2599862.7200000053</v>
      </c>
      <c r="BD60" s="21">
        <f t="shared" si="148"/>
        <v>3244835.2639999948</v>
      </c>
      <c r="BF60" s="174"/>
      <c r="BG60" s="185"/>
      <c r="BH60" s="19" t="s">
        <v>46</v>
      </c>
      <c r="BI60" s="21">
        <f t="shared" ref="BI60:BR60" si="149">BI52*BI$14</f>
        <v>125000.00000000003</v>
      </c>
      <c r="BJ60" s="21">
        <f t="shared" si="149"/>
        <v>274999.99999999994</v>
      </c>
      <c r="BK60" s="21">
        <f t="shared" si="149"/>
        <v>455000.00000000017</v>
      </c>
      <c r="BL60" s="21">
        <f t="shared" si="149"/>
        <v>670999.99999999965</v>
      </c>
      <c r="BM60" s="21">
        <f t="shared" si="149"/>
        <v>930200.00000000035</v>
      </c>
      <c r="BN60" s="21">
        <f t="shared" si="149"/>
        <v>1241239.9999999986</v>
      </c>
      <c r="BO60" s="21">
        <f t="shared" si="149"/>
        <v>1614488.0000000012</v>
      </c>
      <c r="BP60" s="21">
        <f t="shared" si="149"/>
        <v>2062385.600000001</v>
      </c>
      <c r="BQ60" s="21">
        <f t="shared" si="149"/>
        <v>2599862.7200000053</v>
      </c>
      <c r="BR60" s="21">
        <f t="shared" si="149"/>
        <v>3244835.2639999948</v>
      </c>
    </row>
    <row r="61" spans="1:71" ht="15" customHeight="1" x14ac:dyDescent="0.45">
      <c r="A61" s="8"/>
      <c r="B61" s="3"/>
      <c r="C61" s="1"/>
      <c r="D61" s="43"/>
      <c r="E61" s="31"/>
      <c r="F61" s="31"/>
      <c r="G61" s="31"/>
      <c r="H61" s="31"/>
      <c r="I61" s="31"/>
      <c r="J61" s="31"/>
      <c r="K61" s="31"/>
      <c r="L61" s="31"/>
      <c r="M61" s="31"/>
      <c r="N61" s="31"/>
      <c r="O61" s="8"/>
      <c r="P61" s="3"/>
      <c r="Q61" s="1"/>
      <c r="R61" s="43"/>
      <c r="S61" s="31"/>
      <c r="T61" s="31"/>
      <c r="U61" s="31"/>
      <c r="V61" s="31"/>
      <c r="W61" s="31"/>
      <c r="X61" s="31"/>
      <c r="Y61" s="31"/>
      <c r="Z61" s="31"/>
      <c r="AA61" s="31"/>
      <c r="AB61" s="31"/>
      <c r="AC61" s="8"/>
      <c r="AD61" s="3"/>
      <c r="AE61" s="1"/>
      <c r="AF61" s="43"/>
      <c r="AG61" s="31"/>
      <c r="AH61" s="31"/>
      <c r="AI61" s="31"/>
      <c r="AJ61" s="31"/>
      <c r="AK61" s="31"/>
      <c r="AL61" s="31"/>
      <c r="AM61" s="31"/>
      <c r="AN61" s="31"/>
      <c r="AO61" s="31"/>
      <c r="AP61" s="31"/>
      <c r="AQ61" s="8"/>
      <c r="AR61" s="3"/>
      <c r="AS61" s="1"/>
      <c r="AT61" s="43"/>
      <c r="AU61" s="31"/>
      <c r="AV61" s="31"/>
      <c r="AW61" s="31"/>
      <c r="AX61" s="31"/>
      <c r="AY61" s="31"/>
      <c r="AZ61" s="31"/>
      <c r="BA61" s="31"/>
      <c r="BB61" s="31"/>
      <c r="BC61" s="31"/>
      <c r="BD61" s="31"/>
      <c r="BE61" s="8"/>
      <c r="BF61" s="3"/>
      <c r="BG61" s="1"/>
      <c r="BH61" s="43"/>
      <c r="BI61" s="31"/>
      <c r="BJ61" s="31"/>
      <c r="BK61" s="31"/>
      <c r="BL61" s="31"/>
      <c r="BM61" s="31"/>
      <c r="BN61" s="31"/>
      <c r="BO61" s="31"/>
      <c r="BP61" s="31"/>
      <c r="BQ61" s="31"/>
      <c r="BR61" s="31"/>
      <c r="BS61" s="8"/>
    </row>
    <row r="62" spans="1:71" ht="14.25" x14ac:dyDescent="0.45">
      <c r="B62" s="197" t="s">
        <v>147</v>
      </c>
      <c r="C62" s="195" t="s">
        <v>21</v>
      </c>
      <c r="D62" s="189" t="str">
        <f>"10 BTC / "&amp;TEXT($E$4*10, "$###0.00,,")&amp;"M USD"</f>
        <v>10 BTC / $1.00M USD</v>
      </c>
      <c r="E62" s="163" t="s">
        <v>3</v>
      </c>
      <c r="F62" s="163" t="s">
        <v>4</v>
      </c>
      <c r="G62" s="163" t="s">
        <v>5</v>
      </c>
      <c r="H62" s="163" t="s">
        <v>6</v>
      </c>
      <c r="I62" s="163" t="s">
        <v>7</v>
      </c>
      <c r="J62" s="163" t="s">
        <v>8</v>
      </c>
      <c r="K62" s="163" t="s">
        <v>9</v>
      </c>
      <c r="L62" s="163" t="s">
        <v>10</v>
      </c>
      <c r="M62" s="163" t="s">
        <v>11</v>
      </c>
      <c r="N62" s="163" t="s">
        <v>12</v>
      </c>
      <c r="P62" s="197" t="s">
        <v>147</v>
      </c>
      <c r="Q62" s="195" t="s">
        <v>21</v>
      </c>
      <c r="R62" s="189" t="str">
        <f>"10 BTC / "&amp;TEXT($E$4*10, "$###0.00,,")&amp;"M USD"</f>
        <v>10 BTC / $1.00M USD</v>
      </c>
      <c r="S62" s="163" t="s">
        <v>3</v>
      </c>
      <c r="T62" s="163" t="s">
        <v>4</v>
      </c>
      <c r="U62" s="163" t="s">
        <v>5</v>
      </c>
      <c r="V62" s="163" t="s">
        <v>6</v>
      </c>
      <c r="W62" s="163" t="s">
        <v>7</v>
      </c>
      <c r="X62" s="163" t="s">
        <v>8</v>
      </c>
      <c r="Y62" s="163" t="s">
        <v>9</v>
      </c>
      <c r="Z62" s="163" t="s">
        <v>10</v>
      </c>
      <c r="AA62" s="163" t="s">
        <v>11</v>
      </c>
      <c r="AB62" s="163" t="s">
        <v>12</v>
      </c>
      <c r="AD62" s="197" t="s">
        <v>147</v>
      </c>
      <c r="AE62" s="195" t="s">
        <v>21</v>
      </c>
      <c r="AF62" s="189" t="str">
        <f>"10 BTC / "&amp;TEXT($E$4*10, "$###0.00,,")&amp;"M USD"</f>
        <v>10 BTC / $1.00M USD</v>
      </c>
      <c r="AG62" s="163" t="s">
        <v>3</v>
      </c>
      <c r="AH62" s="163" t="s">
        <v>4</v>
      </c>
      <c r="AI62" s="163" t="s">
        <v>5</v>
      </c>
      <c r="AJ62" s="163" t="s">
        <v>6</v>
      </c>
      <c r="AK62" s="163" t="s">
        <v>7</v>
      </c>
      <c r="AL62" s="163" t="s">
        <v>8</v>
      </c>
      <c r="AM62" s="163" t="s">
        <v>9</v>
      </c>
      <c r="AN62" s="163" t="s">
        <v>10</v>
      </c>
      <c r="AO62" s="163" t="s">
        <v>11</v>
      </c>
      <c r="AP62" s="163" t="s">
        <v>12</v>
      </c>
      <c r="AR62" s="197" t="s">
        <v>147</v>
      </c>
      <c r="AS62" s="195" t="s">
        <v>21</v>
      </c>
      <c r="AT62" s="189" t="str">
        <f>"10 BTC / "&amp;TEXT($E$4*10, "$###0.00,,")&amp;"M USD"</f>
        <v>10 BTC / $1.00M USD</v>
      </c>
      <c r="AU62" s="163" t="s">
        <v>3</v>
      </c>
      <c r="AV62" s="163" t="s">
        <v>4</v>
      </c>
      <c r="AW62" s="163" t="s">
        <v>5</v>
      </c>
      <c r="AX62" s="163" t="s">
        <v>6</v>
      </c>
      <c r="AY62" s="163" t="s">
        <v>7</v>
      </c>
      <c r="AZ62" s="163" t="s">
        <v>8</v>
      </c>
      <c r="BA62" s="163" t="s">
        <v>9</v>
      </c>
      <c r="BB62" s="163" t="s">
        <v>10</v>
      </c>
      <c r="BC62" s="163" t="s">
        <v>11</v>
      </c>
      <c r="BD62" s="163" t="s">
        <v>12</v>
      </c>
      <c r="BF62" s="197" t="s">
        <v>147</v>
      </c>
      <c r="BG62" s="195" t="s">
        <v>21</v>
      </c>
      <c r="BH62" s="189" t="str">
        <f>"10 BTC / "&amp;TEXT($E$4*10, "$###0.00,,")&amp;"M USD"</f>
        <v>10 BTC / $1.00M USD</v>
      </c>
      <c r="BI62" s="163" t="s">
        <v>3</v>
      </c>
      <c r="BJ62" s="163" t="s">
        <v>4</v>
      </c>
      <c r="BK62" s="163" t="s">
        <v>5</v>
      </c>
      <c r="BL62" s="163" t="s">
        <v>6</v>
      </c>
      <c r="BM62" s="163" t="s">
        <v>7</v>
      </c>
      <c r="BN62" s="163" t="s">
        <v>8</v>
      </c>
      <c r="BO62" s="163" t="s">
        <v>9</v>
      </c>
      <c r="BP62" s="163" t="s">
        <v>10</v>
      </c>
      <c r="BQ62" s="163" t="s">
        <v>11</v>
      </c>
      <c r="BR62" s="163" t="s">
        <v>12</v>
      </c>
    </row>
    <row r="63" spans="1:71" ht="14.25" x14ac:dyDescent="0.45">
      <c r="B63" s="198"/>
      <c r="C63" s="196"/>
      <c r="D63" s="190"/>
      <c r="E63" s="164"/>
      <c r="F63" s="164"/>
      <c r="G63" s="164"/>
      <c r="H63" s="164"/>
      <c r="I63" s="164"/>
      <c r="J63" s="164"/>
      <c r="K63" s="164"/>
      <c r="L63" s="164"/>
      <c r="M63" s="164"/>
      <c r="N63" s="164"/>
      <c r="P63" s="198"/>
      <c r="Q63" s="196"/>
      <c r="R63" s="190"/>
      <c r="S63" s="164"/>
      <c r="T63" s="164"/>
      <c r="U63" s="164"/>
      <c r="V63" s="164"/>
      <c r="W63" s="164"/>
      <c r="X63" s="164"/>
      <c r="Y63" s="164"/>
      <c r="Z63" s="164"/>
      <c r="AA63" s="164"/>
      <c r="AB63" s="164"/>
      <c r="AD63" s="198"/>
      <c r="AE63" s="196"/>
      <c r="AF63" s="190"/>
      <c r="AG63" s="164"/>
      <c r="AH63" s="164"/>
      <c r="AI63" s="164"/>
      <c r="AJ63" s="164"/>
      <c r="AK63" s="164"/>
      <c r="AL63" s="164"/>
      <c r="AM63" s="164"/>
      <c r="AN63" s="164"/>
      <c r="AO63" s="164"/>
      <c r="AP63" s="164"/>
      <c r="AR63" s="198"/>
      <c r="AS63" s="196"/>
      <c r="AT63" s="190"/>
      <c r="AU63" s="164"/>
      <c r="AV63" s="164"/>
      <c r="AW63" s="164"/>
      <c r="AX63" s="164"/>
      <c r="AY63" s="164"/>
      <c r="AZ63" s="164"/>
      <c r="BA63" s="164"/>
      <c r="BB63" s="164"/>
      <c r="BC63" s="164"/>
      <c r="BD63" s="164"/>
      <c r="BF63" s="198"/>
      <c r="BG63" s="196"/>
      <c r="BH63" s="190"/>
      <c r="BI63" s="164"/>
      <c r="BJ63" s="164"/>
      <c r="BK63" s="164"/>
      <c r="BL63" s="164"/>
      <c r="BM63" s="164"/>
      <c r="BN63" s="164"/>
      <c r="BO63" s="164"/>
      <c r="BP63" s="164"/>
      <c r="BQ63" s="164"/>
      <c r="BR63" s="164"/>
    </row>
    <row r="64" spans="1:71" ht="14.25" x14ac:dyDescent="0.45">
      <c r="B64" s="185" t="s">
        <v>16</v>
      </c>
      <c r="C64" s="186" t="s">
        <v>32</v>
      </c>
      <c r="D64" s="15" t="s">
        <v>61</v>
      </c>
      <c r="E64" s="16">
        <f>E$22</f>
        <v>0.33333333333333331</v>
      </c>
      <c r="F64" s="16">
        <f t="shared" ref="F64:N64" si="150">F$22</f>
        <v>0.27777777777777785</v>
      </c>
      <c r="G64" s="16">
        <f t="shared" si="150"/>
        <v>0.2314814814814814</v>
      </c>
      <c r="H64" s="16">
        <f t="shared" si="150"/>
        <v>0.19290123456790131</v>
      </c>
      <c r="I64" s="16">
        <f t="shared" si="150"/>
        <v>0.16075102880658432</v>
      </c>
      <c r="J64" s="16">
        <f t="shared" si="150"/>
        <v>0.13395919067215378</v>
      </c>
      <c r="K64" s="16">
        <f t="shared" si="150"/>
        <v>0.1116326588934613</v>
      </c>
      <c r="L64" s="16">
        <f t="shared" si="150"/>
        <v>9.3027215744551084E-2</v>
      </c>
      <c r="M64" s="16">
        <f t="shared" si="150"/>
        <v>7.7522679787125792E-2</v>
      </c>
      <c r="N64" s="16">
        <f t="shared" si="150"/>
        <v>6.4602233155938382E-2</v>
      </c>
      <c r="P64" s="185" t="s">
        <v>16</v>
      </c>
      <c r="Q64" s="186" t="s">
        <v>32</v>
      </c>
      <c r="R64" s="15" t="s">
        <v>61</v>
      </c>
      <c r="S64" s="16">
        <f>S$22</f>
        <v>0.33333333333333331</v>
      </c>
      <c r="T64" s="16">
        <f t="shared" ref="T64:AB64" si="151">T$22</f>
        <v>0.27777777777777785</v>
      </c>
      <c r="U64" s="16">
        <f t="shared" si="151"/>
        <v>0.2314814814814814</v>
      </c>
      <c r="V64" s="16">
        <f t="shared" si="151"/>
        <v>0.19290123456790131</v>
      </c>
      <c r="W64" s="16">
        <f t="shared" si="151"/>
        <v>0.16075102880658432</v>
      </c>
      <c r="X64" s="16">
        <f t="shared" si="151"/>
        <v>0.13395919067215378</v>
      </c>
      <c r="Y64" s="16">
        <f t="shared" si="151"/>
        <v>0.1116326588934613</v>
      </c>
      <c r="Z64" s="16">
        <f t="shared" si="151"/>
        <v>9.3027215744551084E-2</v>
      </c>
      <c r="AA64" s="16">
        <f t="shared" si="151"/>
        <v>7.7522679787125792E-2</v>
      </c>
      <c r="AB64" s="16">
        <f t="shared" si="151"/>
        <v>6.4602233155938382E-2</v>
      </c>
      <c r="AD64" s="185" t="s">
        <v>16</v>
      </c>
      <c r="AE64" s="186" t="s">
        <v>32</v>
      </c>
      <c r="AF64" s="15" t="s">
        <v>61</v>
      </c>
      <c r="AG64" s="16">
        <f>AG$22</f>
        <v>0.33333333333333331</v>
      </c>
      <c r="AH64" s="16">
        <f t="shared" ref="AH64:AP64" si="152">AH$22</f>
        <v>0.27777777777777785</v>
      </c>
      <c r="AI64" s="16">
        <f t="shared" si="152"/>
        <v>0.2314814814814814</v>
      </c>
      <c r="AJ64" s="16">
        <f t="shared" si="152"/>
        <v>0.19290123456790131</v>
      </c>
      <c r="AK64" s="16">
        <f t="shared" si="152"/>
        <v>0.16075102880658432</v>
      </c>
      <c r="AL64" s="16">
        <f t="shared" si="152"/>
        <v>0.13395919067215378</v>
      </c>
      <c r="AM64" s="16">
        <f t="shared" si="152"/>
        <v>0.1116326588934613</v>
      </c>
      <c r="AN64" s="16">
        <f t="shared" si="152"/>
        <v>9.3027215744551084E-2</v>
      </c>
      <c r="AO64" s="16">
        <f t="shared" si="152"/>
        <v>7.7522679787125792E-2</v>
      </c>
      <c r="AP64" s="16">
        <f t="shared" si="152"/>
        <v>6.4602233155938382E-2</v>
      </c>
      <c r="AR64" s="185" t="s">
        <v>16</v>
      </c>
      <c r="AS64" s="186" t="s">
        <v>32</v>
      </c>
      <c r="AT64" s="15" t="s">
        <v>61</v>
      </c>
      <c r="AU64" s="16">
        <f>AU$22</f>
        <v>0.33333333333333331</v>
      </c>
      <c r="AV64" s="16">
        <f t="shared" ref="AV64:BD64" si="153">AV$22</f>
        <v>0.27777777777777785</v>
      </c>
      <c r="AW64" s="16">
        <f t="shared" si="153"/>
        <v>0.2314814814814814</v>
      </c>
      <c r="AX64" s="16">
        <f t="shared" si="153"/>
        <v>0.19290123456790131</v>
      </c>
      <c r="AY64" s="16">
        <f t="shared" si="153"/>
        <v>0.16075102880658432</v>
      </c>
      <c r="AZ64" s="16">
        <f t="shared" si="153"/>
        <v>0.13395919067215378</v>
      </c>
      <c r="BA64" s="16">
        <f t="shared" si="153"/>
        <v>0.1116326588934613</v>
      </c>
      <c r="BB64" s="16">
        <f t="shared" si="153"/>
        <v>9.3027215744551084E-2</v>
      </c>
      <c r="BC64" s="16">
        <f t="shared" si="153"/>
        <v>7.7522679787125792E-2</v>
      </c>
      <c r="BD64" s="16">
        <f t="shared" si="153"/>
        <v>6.4602233155938382E-2</v>
      </c>
      <c r="BF64" s="185" t="s">
        <v>16</v>
      </c>
      <c r="BG64" s="186" t="s">
        <v>32</v>
      </c>
      <c r="BH64" s="15" t="s">
        <v>61</v>
      </c>
      <c r="BI64" s="16">
        <f>BI$22</f>
        <v>0.33333333333333331</v>
      </c>
      <c r="BJ64" s="16">
        <f t="shared" ref="BJ64:BR64" si="154">BJ$22</f>
        <v>0.27777777777777785</v>
      </c>
      <c r="BK64" s="16">
        <f t="shared" si="154"/>
        <v>0.2314814814814814</v>
      </c>
      <c r="BL64" s="16">
        <f t="shared" si="154"/>
        <v>0.19290123456790131</v>
      </c>
      <c r="BM64" s="16">
        <f t="shared" si="154"/>
        <v>0.16075102880658432</v>
      </c>
      <c r="BN64" s="16">
        <f t="shared" si="154"/>
        <v>0.13395919067215378</v>
      </c>
      <c r="BO64" s="16">
        <f t="shared" si="154"/>
        <v>0.1116326588934613</v>
      </c>
      <c r="BP64" s="16">
        <f t="shared" si="154"/>
        <v>9.3027215744551084E-2</v>
      </c>
      <c r="BQ64" s="16">
        <f t="shared" si="154"/>
        <v>7.7522679787125792E-2</v>
      </c>
      <c r="BR64" s="16">
        <f t="shared" si="154"/>
        <v>6.4602233155938382E-2</v>
      </c>
    </row>
    <row r="65" spans="2:70" ht="14.25" x14ac:dyDescent="0.45">
      <c r="B65" s="185"/>
      <c r="C65" s="186"/>
      <c r="D65" s="15" t="s">
        <v>62</v>
      </c>
      <c r="E65" s="16"/>
      <c r="F65" s="16"/>
      <c r="G65" s="16"/>
      <c r="H65" s="16"/>
      <c r="I65" s="82">
        <f>AVERAGE(E64:I64)</f>
        <v>0.23924897119341565</v>
      </c>
      <c r="J65" s="16"/>
      <c r="K65" s="16"/>
      <c r="L65" s="16"/>
      <c r="M65" s="16"/>
      <c r="N65" s="17">
        <f>AVERAGE(E64:N64)</f>
        <v>0.16769888342203085</v>
      </c>
      <c r="P65" s="185"/>
      <c r="Q65" s="186"/>
      <c r="R65" s="15" t="s">
        <v>62</v>
      </c>
      <c r="S65" s="16"/>
      <c r="T65" s="16"/>
      <c r="U65" s="16"/>
      <c r="V65" s="16"/>
      <c r="W65" s="82">
        <f>AVERAGE(S64:W64)</f>
        <v>0.23924897119341565</v>
      </c>
      <c r="X65" s="16"/>
      <c r="Y65" s="16"/>
      <c r="Z65" s="16"/>
      <c r="AA65" s="16"/>
      <c r="AB65" s="17">
        <f>AVERAGE(S64:AB64)</f>
        <v>0.16769888342203085</v>
      </c>
      <c r="AD65" s="185"/>
      <c r="AE65" s="186"/>
      <c r="AF65" s="15" t="s">
        <v>62</v>
      </c>
      <c r="AG65" s="16"/>
      <c r="AH65" s="16"/>
      <c r="AI65" s="16"/>
      <c r="AJ65" s="16"/>
      <c r="AK65" s="82">
        <f>AVERAGE(AG64:AK64)</f>
        <v>0.23924897119341565</v>
      </c>
      <c r="AL65" s="16"/>
      <c r="AM65" s="16"/>
      <c r="AN65" s="16"/>
      <c r="AO65" s="16"/>
      <c r="AP65" s="17">
        <f>AVERAGE(AG64:AP64)</f>
        <v>0.16769888342203085</v>
      </c>
      <c r="AR65" s="185"/>
      <c r="AS65" s="186"/>
      <c r="AT65" s="15" t="s">
        <v>62</v>
      </c>
      <c r="AU65" s="16"/>
      <c r="AV65" s="16"/>
      <c r="AW65" s="16"/>
      <c r="AX65" s="16"/>
      <c r="AY65" s="82">
        <f>AVERAGE(AU64:AY64)</f>
        <v>0.23924897119341565</v>
      </c>
      <c r="AZ65" s="16"/>
      <c r="BA65" s="16"/>
      <c r="BB65" s="16"/>
      <c r="BC65" s="16"/>
      <c r="BD65" s="17">
        <f>AVERAGE(AU64:BD64)</f>
        <v>0.16769888342203085</v>
      </c>
      <c r="BF65" s="185"/>
      <c r="BG65" s="186"/>
      <c r="BH65" s="15" t="s">
        <v>62</v>
      </c>
      <c r="BI65" s="16"/>
      <c r="BJ65" s="16"/>
      <c r="BK65" s="16"/>
      <c r="BL65" s="16"/>
      <c r="BM65" s="82">
        <f>AVERAGE(BI64:BM64)</f>
        <v>0.23924897119341565</v>
      </c>
      <c r="BN65" s="16"/>
      <c r="BO65" s="16"/>
      <c r="BP65" s="16"/>
      <c r="BQ65" s="16"/>
      <c r="BR65" s="17">
        <f>AVERAGE(BI64:BR64)</f>
        <v>0.16769888342203085</v>
      </c>
    </row>
    <row r="66" spans="2:70" ht="14.25" x14ac:dyDescent="0.45">
      <c r="B66" s="185"/>
      <c r="C66" s="186"/>
      <c r="D66" s="15" t="s">
        <v>42</v>
      </c>
      <c r="E66" s="16">
        <f>E$16*(E64/E$18)</f>
        <v>0.33333333333333331</v>
      </c>
      <c r="F66" s="16">
        <f t="shared" ref="F66:N66" si="155">F$16*(F64/F$18)</f>
        <v>0.61111111111111116</v>
      </c>
      <c r="G66" s="16">
        <f>G$16*(G64/G$18)</f>
        <v>0.84259259259259256</v>
      </c>
      <c r="H66" s="16">
        <f>H$16*(H64/H$18)</f>
        <v>1.0354938271604939</v>
      </c>
      <c r="I66" s="16">
        <f>I$16*(I64/I$18)</f>
        <v>1.1962448559670782</v>
      </c>
      <c r="J66" s="16">
        <f t="shared" si="155"/>
        <v>1.330204046639232</v>
      </c>
      <c r="K66" s="16">
        <f t="shared" si="155"/>
        <v>1.4418367055326933</v>
      </c>
      <c r="L66" s="16">
        <f t="shared" si="155"/>
        <v>1.5348639212772444</v>
      </c>
      <c r="M66" s="16">
        <f t="shared" si="155"/>
        <v>1.6123866010643702</v>
      </c>
      <c r="N66" s="16">
        <f t="shared" si="155"/>
        <v>1.6769888342203085</v>
      </c>
      <c r="P66" s="185"/>
      <c r="Q66" s="186"/>
      <c r="R66" s="15" t="s">
        <v>42</v>
      </c>
      <c r="S66" s="16">
        <f>S$16*(S64/S$18)</f>
        <v>0.33333333333333331</v>
      </c>
      <c r="T66" s="16">
        <f t="shared" ref="T66:AB66" si="156">T$16*(T64/T$18)</f>
        <v>0.61111111111111116</v>
      </c>
      <c r="U66" s="16">
        <f>U$16*(U64/U$18)</f>
        <v>0.84259259259259256</v>
      </c>
      <c r="V66" s="16">
        <f>V$16*(V64/V$18)</f>
        <v>1.0354938271604939</v>
      </c>
      <c r="W66" s="16">
        <f>W$16*(W64/W$18)</f>
        <v>1.1962448559670782</v>
      </c>
      <c r="X66" s="16">
        <f t="shared" si="156"/>
        <v>1.330204046639232</v>
      </c>
      <c r="Y66" s="16">
        <f t="shared" si="156"/>
        <v>1.4418367055326933</v>
      </c>
      <c r="Z66" s="16">
        <f t="shared" si="156"/>
        <v>1.5348639212772444</v>
      </c>
      <c r="AA66" s="16">
        <f t="shared" si="156"/>
        <v>1.6123866010643702</v>
      </c>
      <c r="AB66" s="16">
        <f t="shared" si="156"/>
        <v>1.6769888342203085</v>
      </c>
      <c r="AD66" s="185"/>
      <c r="AE66" s="186"/>
      <c r="AF66" s="15" t="s">
        <v>42</v>
      </c>
      <c r="AG66" s="16">
        <f>AG$16*(AG64/AG$18)</f>
        <v>0.33333333333333331</v>
      </c>
      <c r="AH66" s="16">
        <f t="shared" ref="AH66:AP66" si="157">AH$16*(AH64/AH$18)</f>
        <v>0.61111111111111116</v>
      </c>
      <c r="AI66" s="16">
        <f>AI$16*(AI64/AI$18)</f>
        <v>0.84259259259259256</v>
      </c>
      <c r="AJ66" s="16">
        <f>AJ$16*(AJ64/AJ$18)</f>
        <v>1.0354938271604939</v>
      </c>
      <c r="AK66" s="16">
        <f>AK$16*(AK64/AK$18)</f>
        <v>1.1962448559670782</v>
      </c>
      <c r="AL66" s="16">
        <f t="shared" si="157"/>
        <v>1.330204046639232</v>
      </c>
      <c r="AM66" s="16">
        <f t="shared" si="157"/>
        <v>1.4418367055326933</v>
      </c>
      <c r="AN66" s="16">
        <f t="shared" si="157"/>
        <v>1.5348639212772444</v>
      </c>
      <c r="AO66" s="16">
        <f t="shared" si="157"/>
        <v>1.6123866010643702</v>
      </c>
      <c r="AP66" s="16">
        <f t="shared" si="157"/>
        <v>1.6769888342203085</v>
      </c>
      <c r="AR66" s="185"/>
      <c r="AS66" s="186"/>
      <c r="AT66" s="15" t="s">
        <v>42</v>
      </c>
      <c r="AU66" s="16">
        <f>AU$16*(AU64/AU$18)</f>
        <v>0.33333333333333331</v>
      </c>
      <c r="AV66" s="16">
        <f t="shared" ref="AV66:BD66" si="158">AV$16*(AV64/AV$18)</f>
        <v>0.61111111111111116</v>
      </c>
      <c r="AW66" s="16">
        <f>AW$16*(AW64/AW$18)</f>
        <v>0.84259259259259256</v>
      </c>
      <c r="AX66" s="16">
        <f>AX$16*(AX64/AX$18)</f>
        <v>1.0354938271604939</v>
      </c>
      <c r="AY66" s="16">
        <f>AY$16*(AY64/AY$18)</f>
        <v>1.1962448559670782</v>
      </c>
      <c r="AZ66" s="16">
        <f t="shared" si="158"/>
        <v>1.330204046639232</v>
      </c>
      <c r="BA66" s="16">
        <f t="shared" si="158"/>
        <v>1.4418367055326933</v>
      </c>
      <c r="BB66" s="16">
        <f t="shared" si="158"/>
        <v>1.5348639212772444</v>
      </c>
      <c r="BC66" s="16">
        <f t="shared" si="158"/>
        <v>1.6123866010643702</v>
      </c>
      <c r="BD66" s="16">
        <f t="shared" si="158"/>
        <v>1.6769888342203085</v>
      </c>
      <c r="BF66" s="185"/>
      <c r="BG66" s="186"/>
      <c r="BH66" s="15" t="s">
        <v>42</v>
      </c>
      <c r="BI66" s="16">
        <f>BI$16*(BI64/BI$18)</f>
        <v>0.33333333333333331</v>
      </c>
      <c r="BJ66" s="16">
        <f t="shared" ref="BJ66:BR66" si="159">BJ$16*(BJ64/BJ$18)</f>
        <v>0.61111111111111116</v>
      </c>
      <c r="BK66" s="16">
        <f>BK$16*(BK64/BK$18)</f>
        <v>0.84259259259259256</v>
      </c>
      <c r="BL66" s="16">
        <f>BL$16*(BL64/BL$18)</f>
        <v>1.0354938271604939</v>
      </c>
      <c r="BM66" s="16">
        <f>BM$16*(BM64/BM$18)</f>
        <v>1.1962448559670782</v>
      </c>
      <c r="BN66" s="16">
        <f t="shared" si="159"/>
        <v>1.330204046639232</v>
      </c>
      <c r="BO66" s="16">
        <f t="shared" si="159"/>
        <v>1.4418367055326933</v>
      </c>
      <c r="BP66" s="16">
        <f t="shared" si="159"/>
        <v>1.5348639212772444</v>
      </c>
      <c r="BQ66" s="16">
        <f t="shared" si="159"/>
        <v>1.6123866010643702</v>
      </c>
      <c r="BR66" s="16">
        <f t="shared" si="159"/>
        <v>1.6769888342203085</v>
      </c>
    </row>
    <row r="67" spans="2:70" ht="14.25" x14ac:dyDescent="0.45">
      <c r="B67" s="185"/>
      <c r="C67" s="185"/>
      <c r="D67" s="19" t="s">
        <v>45</v>
      </c>
      <c r="E67" s="20">
        <f>10*E64</f>
        <v>3.333333333333333</v>
      </c>
      <c r="F67" s="20">
        <f t="shared" ref="F67:N67" si="160">10*F64</f>
        <v>2.7777777777777786</v>
      </c>
      <c r="G67" s="20">
        <f t="shared" si="160"/>
        <v>2.314814814814814</v>
      </c>
      <c r="H67" s="20">
        <f t="shared" si="160"/>
        <v>1.9290123456790131</v>
      </c>
      <c r="I67" s="20">
        <f t="shared" si="160"/>
        <v>1.6075102880658432</v>
      </c>
      <c r="J67" s="20">
        <f t="shared" si="160"/>
        <v>1.3395919067215378</v>
      </c>
      <c r="K67" s="20">
        <f t="shared" si="160"/>
        <v>1.116326588934613</v>
      </c>
      <c r="L67" s="20">
        <f t="shared" si="160"/>
        <v>0.93027215744551084</v>
      </c>
      <c r="M67" s="20">
        <f t="shared" si="160"/>
        <v>0.77522679787125792</v>
      </c>
      <c r="N67" s="20">
        <f t="shared" si="160"/>
        <v>0.64602233155938382</v>
      </c>
      <c r="P67" s="185"/>
      <c r="Q67" s="185"/>
      <c r="R67" s="19" t="s">
        <v>45</v>
      </c>
      <c r="S67" s="20">
        <f>10*S64</f>
        <v>3.333333333333333</v>
      </c>
      <c r="T67" s="20">
        <f t="shared" ref="T67:AB67" si="161">10*T64</f>
        <v>2.7777777777777786</v>
      </c>
      <c r="U67" s="20">
        <f t="shared" si="161"/>
        <v>2.314814814814814</v>
      </c>
      <c r="V67" s="20">
        <f t="shared" si="161"/>
        <v>1.9290123456790131</v>
      </c>
      <c r="W67" s="20">
        <f t="shared" si="161"/>
        <v>1.6075102880658432</v>
      </c>
      <c r="X67" s="20">
        <f t="shared" si="161"/>
        <v>1.3395919067215378</v>
      </c>
      <c r="Y67" s="20">
        <f t="shared" si="161"/>
        <v>1.116326588934613</v>
      </c>
      <c r="Z67" s="20">
        <f t="shared" si="161"/>
        <v>0.93027215744551084</v>
      </c>
      <c r="AA67" s="20">
        <f t="shared" si="161"/>
        <v>0.77522679787125792</v>
      </c>
      <c r="AB67" s="20">
        <f t="shared" si="161"/>
        <v>0.64602233155938382</v>
      </c>
      <c r="AD67" s="185"/>
      <c r="AE67" s="185"/>
      <c r="AF67" s="19" t="s">
        <v>45</v>
      </c>
      <c r="AG67" s="20">
        <f>10*AG64</f>
        <v>3.333333333333333</v>
      </c>
      <c r="AH67" s="20">
        <f t="shared" ref="AH67:AP67" si="162">10*AH64</f>
        <v>2.7777777777777786</v>
      </c>
      <c r="AI67" s="20">
        <f t="shared" si="162"/>
        <v>2.314814814814814</v>
      </c>
      <c r="AJ67" s="20">
        <f t="shared" si="162"/>
        <v>1.9290123456790131</v>
      </c>
      <c r="AK67" s="20">
        <f t="shared" si="162"/>
        <v>1.6075102880658432</v>
      </c>
      <c r="AL67" s="20">
        <f t="shared" si="162"/>
        <v>1.3395919067215378</v>
      </c>
      <c r="AM67" s="20">
        <f t="shared" si="162"/>
        <v>1.116326588934613</v>
      </c>
      <c r="AN67" s="20">
        <f t="shared" si="162"/>
        <v>0.93027215744551084</v>
      </c>
      <c r="AO67" s="20">
        <f t="shared" si="162"/>
        <v>0.77522679787125792</v>
      </c>
      <c r="AP67" s="20">
        <f t="shared" si="162"/>
        <v>0.64602233155938382</v>
      </c>
      <c r="AR67" s="185"/>
      <c r="AS67" s="185"/>
      <c r="AT67" s="19" t="s">
        <v>45</v>
      </c>
      <c r="AU67" s="20">
        <f>10*AU64</f>
        <v>3.333333333333333</v>
      </c>
      <c r="AV67" s="20">
        <f t="shared" ref="AV67:BD67" si="163">10*AV64</f>
        <v>2.7777777777777786</v>
      </c>
      <c r="AW67" s="20">
        <f t="shared" si="163"/>
        <v>2.314814814814814</v>
      </c>
      <c r="AX67" s="20">
        <f t="shared" si="163"/>
        <v>1.9290123456790131</v>
      </c>
      <c r="AY67" s="20">
        <f t="shared" si="163"/>
        <v>1.6075102880658432</v>
      </c>
      <c r="AZ67" s="20">
        <f t="shared" si="163"/>
        <v>1.3395919067215378</v>
      </c>
      <c r="BA67" s="20">
        <f t="shared" si="163"/>
        <v>1.116326588934613</v>
      </c>
      <c r="BB67" s="20">
        <f t="shared" si="163"/>
        <v>0.93027215744551084</v>
      </c>
      <c r="BC67" s="20">
        <f t="shared" si="163"/>
        <v>0.77522679787125792</v>
      </c>
      <c r="BD67" s="20">
        <f t="shared" si="163"/>
        <v>0.64602233155938382</v>
      </c>
      <c r="BF67" s="185"/>
      <c r="BG67" s="185"/>
      <c r="BH67" s="19" t="s">
        <v>45</v>
      </c>
      <c r="BI67" s="20">
        <f>10*BI64</f>
        <v>3.333333333333333</v>
      </c>
      <c r="BJ67" s="20">
        <f t="shared" ref="BJ67:BR67" si="164">10*BJ64</f>
        <v>2.7777777777777786</v>
      </c>
      <c r="BK67" s="20">
        <f t="shared" si="164"/>
        <v>2.314814814814814</v>
      </c>
      <c r="BL67" s="20">
        <f t="shared" si="164"/>
        <v>1.9290123456790131</v>
      </c>
      <c r="BM67" s="20">
        <f t="shared" si="164"/>
        <v>1.6075102880658432</v>
      </c>
      <c r="BN67" s="20">
        <f t="shared" si="164"/>
        <v>1.3395919067215378</v>
      </c>
      <c r="BO67" s="20">
        <f t="shared" si="164"/>
        <v>1.116326588934613</v>
      </c>
      <c r="BP67" s="20">
        <f t="shared" si="164"/>
        <v>0.93027215744551084</v>
      </c>
      <c r="BQ67" s="20">
        <f t="shared" si="164"/>
        <v>0.77522679787125792</v>
      </c>
      <c r="BR67" s="20">
        <f t="shared" si="164"/>
        <v>0.64602233155938382</v>
      </c>
    </row>
    <row r="68" spans="2:70" ht="14.25" x14ac:dyDescent="0.45">
      <c r="B68" s="185"/>
      <c r="C68" s="185"/>
      <c r="D68" s="19" t="s">
        <v>46</v>
      </c>
      <c r="E68" s="20">
        <f>10*E66</f>
        <v>3.333333333333333</v>
      </c>
      <c r="F68" s="20">
        <f>10*F66</f>
        <v>6.1111111111111116</v>
      </c>
      <c r="G68" s="20">
        <f>10*G66</f>
        <v>8.4259259259259256</v>
      </c>
      <c r="H68" s="20">
        <f t="shared" ref="H68:N68" si="165">10*H66</f>
        <v>10.354938271604938</v>
      </c>
      <c r="I68" s="20">
        <f t="shared" si="165"/>
        <v>11.962448559670783</v>
      </c>
      <c r="J68" s="20">
        <f t="shared" si="165"/>
        <v>13.30204046639232</v>
      </c>
      <c r="K68" s="20">
        <f t="shared" si="165"/>
        <v>14.418367055326932</v>
      </c>
      <c r="L68" s="20">
        <f t="shared" si="165"/>
        <v>15.348639212772444</v>
      </c>
      <c r="M68" s="20">
        <f t="shared" si="165"/>
        <v>16.123866010643702</v>
      </c>
      <c r="N68" s="20">
        <f t="shared" si="165"/>
        <v>16.769888342203085</v>
      </c>
      <c r="P68" s="185"/>
      <c r="Q68" s="185"/>
      <c r="R68" s="19" t="s">
        <v>46</v>
      </c>
      <c r="S68" s="20">
        <f>10*S66</f>
        <v>3.333333333333333</v>
      </c>
      <c r="T68" s="20">
        <f>10*T66</f>
        <v>6.1111111111111116</v>
      </c>
      <c r="U68" s="20">
        <f>10*U66</f>
        <v>8.4259259259259256</v>
      </c>
      <c r="V68" s="20">
        <f t="shared" ref="V68:AB68" si="166">10*V66</f>
        <v>10.354938271604938</v>
      </c>
      <c r="W68" s="20">
        <f t="shared" si="166"/>
        <v>11.962448559670783</v>
      </c>
      <c r="X68" s="20">
        <f t="shared" si="166"/>
        <v>13.30204046639232</v>
      </c>
      <c r="Y68" s="20">
        <f t="shared" si="166"/>
        <v>14.418367055326932</v>
      </c>
      <c r="Z68" s="20">
        <f t="shared" si="166"/>
        <v>15.348639212772444</v>
      </c>
      <c r="AA68" s="20">
        <f t="shared" si="166"/>
        <v>16.123866010643702</v>
      </c>
      <c r="AB68" s="20">
        <f t="shared" si="166"/>
        <v>16.769888342203085</v>
      </c>
      <c r="AD68" s="185"/>
      <c r="AE68" s="185"/>
      <c r="AF68" s="19" t="s">
        <v>46</v>
      </c>
      <c r="AG68" s="20">
        <f>10*AG66</f>
        <v>3.333333333333333</v>
      </c>
      <c r="AH68" s="20">
        <f>10*AH66</f>
        <v>6.1111111111111116</v>
      </c>
      <c r="AI68" s="20">
        <f>10*AI66</f>
        <v>8.4259259259259256</v>
      </c>
      <c r="AJ68" s="20">
        <f t="shared" ref="AJ68:AP68" si="167">10*AJ66</f>
        <v>10.354938271604938</v>
      </c>
      <c r="AK68" s="20">
        <f t="shared" si="167"/>
        <v>11.962448559670783</v>
      </c>
      <c r="AL68" s="20">
        <f t="shared" si="167"/>
        <v>13.30204046639232</v>
      </c>
      <c r="AM68" s="20">
        <f t="shared" si="167"/>
        <v>14.418367055326932</v>
      </c>
      <c r="AN68" s="20">
        <f t="shared" si="167"/>
        <v>15.348639212772444</v>
      </c>
      <c r="AO68" s="20">
        <f t="shared" si="167"/>
        <v>16.123866010643702</v>
      </c>
      <c r="AP68" s="20">
        <f t="shared" si="167"/>
        <v>16.769888342203085</v>
      </c>
      <c r="AR68" s="185"/>
      <c r="AS68" s="185"/>
      <c r="AT68" s="19" t="s">
        <v>46</v>
      </c>
      <c r="AU68" s="20">
        <f>10*AU66</f>
        <v>3.333333333333333</v>
      </c>
      <c r="AV68" s="20">
        <f>10*AV66</f>
        <v>6.1111111111111116</v>
      </c>
      <c r="AW68" s="20">
        <f>10*AW66</f>
        <v>8.4259259259259256</v>
      </c>
      <c r="AX68" s="20">
        <f t="shared" ref="AX68:BD68" si="168">10*AX66</f>
        <v>10.354938271604938</v>
      </c>
      <c r="AY68" s="20">
        <f t="shared" si="168"/>
        <v>11.962448559670783</v>
      </c>
      <c r="AZ68" s="20">
        <f t="shared" si="168"/>
        <v>13.30204046639232</v>
      </c>
      <c r="BA68" s="20">
        <f t="shared" si="168"/>
        <v>14.418367055326932</v>
      </c>
      <c r="BB68" s="20">
        <f t="shared" si="168"/>
        <v>15.348639212772444</v>
      </c>
      <c r="BC68" s="20">
        <f t="shared" si="168"/>
        <v>16.123866010643702</v>
      </c>
      <c r="BD68" s="20">
        <f t="shared" si="168"/>
        <v>16.769888342203085</v>
      </c>
      <c r="BF68" s="185"/>
      <c r="BG68" s="185"/>
      <c r="BH68" s="19" t="s">
        <v>46</v>
      </c>
      <c r="BI68" s="20">
        <f>10*BI66</f>
        <v>3.333333333333333</v>
      </c>
      <c r="BJ68" s="20">
        <f>10*BJ66</f>
        <v>6.1111111111111116</v>
      </c>
      <c r="BK68" s="20">
        <f>10*BK66</f>
        <v>8.4259259259259256</v>
      </c>
      <c r="BL68" s="20">
        <f t="shared" ref="BL68:BR68" si="169">10*BL66</f>
        <v>10.354938271604938</v>
      </c>
      <c r="BM68" s="20">
        <f t="shared" si="169"/>
        <v>11.962448559670783</v>
      </c>
      <c r="BN68" s="20">
        <f t="shared" si="169"/>
        <v>13.30204046639232</v>
      </c>
      <c r="BO68" s="20">
        <f t="shared" si="169"/>
        <v>14.418367055326932</v>
      </c>
      <c r="BP68" s="20">
        <f t="shared" si="169"/>
        <v>15.348639212772444</v>
      </c>
      <c r="BQ68" s="20">
        <f t="shared" si="169"/>
        <v>16.123866010643702</v>
      </c>
      <c r="BR68" s="20">
        <f t="shared" si="169"/>
        <v>16.769888342203085</v>
      </c>
    </row>
    <row r="69" spans="2:70" ht="14.25" x14ac:dyDescent="0.45">
      <c r="B69" s="185"/>
      <c r="C69" s="184" t="s">
        <v>36</v>
      </c>
      <c r="D69" s="15" t="s">
        <v>43</v>
      </c>
      <c r="E69" s="16">
        <f t="shared" ref="E69:N69" si="170">E64*E$14/$E$4</f>
        <v>0.4</v>
      </c>
      <c r="F69" s="16">
        <f t="shared" si="170"/>
        <v>0.40000000000000008</v>
      </c>
      <c r="G69" s="16">
        <f t="shared" si="170"/>
        <v>0.39999999999999986</v>
      </c>
      <c r="H69" s="16">
        <f t="shared" si="170"/>
        <v>0.40000000000000013</v>
      </c>
      <c r="I69" s="16">
        <f t="shared" si="170"/>
        <v>0.39999999999999986</v>
      </c>
      <c r="J69" s="16">
        <f t="shared" si="170"/>
        <v>0.40000000000000041</v>
      </c>
      <c r="K69" s="16">
        <f t="shared" si="170"/>
        <v>0.3999999999999998</v>
      </c>
      <c r="L69" s="16">
        <f t="shared" si="170"/>
        <v>0.3999999999999998</v>
      </c>
      <c r="M69" s="16">
        <f t="shared" si="170"/>
        <v>0.39999999999999919</v>
      </c>
      <c r="N69" s="16">
        <f t="shared" si="170"/>
        <v>0.40000000000000058</v>
      </c>
      <c r="P69" s="185"/>
      <c r="Q69" s="184" t="s">
        <v>36</v>
      </c>
      <c r="R69" s="15" t="s">
        <v>43</v>
      </c>
      <c r="S69" s="16">
        <f t="shared" ref="S69:AB69" si="171">S64*S$14/$E$4</f>
        <v>0.4</v>
      </c>
      <c r="T69" s="16">
        <f t="shared" si="171"/>
        <v>0.40000000000000008</v>
      </c>
      <c r="U69" s="16">
        <f t="shared" si="171"/>
        <v>0.39999999999999986</v>
      </c>
      <c r="V69" s="16">
        <f t="shared" si="171"/>
        <v>0.40000000000000013</v>
      </c>
      <c r="W69" s="16">
        <f t="shared" si="171"/>
        <v>0.39999999999999986</v>
      </c>
      <c r="X69" s="16">
        <f t="shared" si="171"/>
        <v>0.40000000000000041</v>
      </c>
      <c r="Y69" s="16">
        <f t="shared" si="171"/>
        <v>0.3999999999999998</v>
      </c>
      <c r="Z69" s="16">
        <f t="shared" si="171"/>
        <v>0.3999999999999998</v>
      </c>
      <c r="AA69" s="16">
        <f t="shared" si="171"/>
        <v>0.39999999999999919</v>
      </c>
      <c r="AB69" s="16">
        <f t="shared" si="171"/>
        <v>0.40000000000000058</v>
      </c>
      <c r="AD69" s="185"/>
      <c r="AE69" s="184" t="s">
        <v>36</v>
      </c>
      <c r="AF69" s="15" t="s">
        <v>43</v>
      </c>
      <c r="AG69" s="16">
        <f t="shared" ref="AG69:AP69" si="172">AG64*AG$14/$E$4</f>
        <v>0.4</v>
      </c>
      <c r="AH69" s="16">
        <f t="shared" si="172"/>
        <v>0.40000000000000008</v>
      </c>
      <c r="AI69" s="16">
        <f t="shared" si="172"/>
        <v>0.39999999999999986</v>
      </c>
      <c r="AJ69" s="16">
        <f t="shared" si="172"/>
        <v>0.40000000000000013</v>
      </c>
      <c r="AK69" s="16">
        <f t="shared" si="172"/>
        <v>0.39999999999999986</v>
      </c>
      <c r="AL69" s="16">
        <f t="shared" si="172"/>
        <v>0.40000000000000041</v>
      </c>
      <c r="AM69" s="16">
        <f t="shared" si="172"/>
        <v>0.3999999999999998</v>
      </c>
      <c r="AN69" s="16">
        <f t="shared" si="172"/>
        <v>0.3999999999999998</v>
      </c>
      <c r="AO69" s="16">
        <f t="shared" si="172"/>
        <v>0.39999999999999919</v>
      </c>
      <c r="AP69" s="16">
        <f t="shared" si="172"/>
        <v>0.40000000000000058</v>
      </c>
      <c r="AR69" s="185"/>
      <c r="AS69" s="184" t="s">
        <v>36</v>
      </c>
      <c r="AT69" s="15" t="s">
        <v>43</v>
      </c>
      <c r="AU69" s="16">
        <f t="shared" ref="AU69:BD69" si="173">AU64*AU$14/$E$4</f>
        <v>0.4</v>
      </c>
      <c r="AV69" s="16">
        <f t="shared" si="173"/>
        <v>0.40000000000000008</v>
      </c>
      <c r="AW69" s="16">
        <f t="shared" si="173"/>
        <v>0.39999999999999986</v>
      </c>
      <c r="AX69" s="16">
        <f t="shared" si="173"/>
        <v>0.40000000000000013</v>
      </c>
      <c r="AY69" s="16">
        <f t="shared" si="173"/>
        <v>0.39999999999999986</v>
      </c>
      <c r="AZ69" s="16">
        <f t="shared" si="173"/>
        <v>0.40000000000000041</v>
      </c>
      <c r="BA69" s="16">
        <f t="shared" si="173"/>
        <v>0.3999999999999998</v>
      </c>
      <c r="BB69" s="16">
        <f t="shared" si="173"/>
        <v>0.3999999999999998</v>
      </c>
      <c r="BC69" s="16">
        <f t="shared" si="173"/>
        <v>0.39999999999999919</v>
      </c>
      <c r="BD69" s="16">
        <f t="shared" si="173"/>
        <v>0.40000000000000058</v>
      </c>
      <c r="BF69" s="185"/>
      <c r="BG69" s="184" t="s">
        <v>36</v>
      </c>
      <c r="BH69" s="15" t="s">
        <v>43</v>
      </c>
      <c r="BI69" s="16">
        <f t="shared" ref="BI69:BR69" si="174">BI64*BI$14/$E$4</f>
        <v>0.4</v>
      </c>
      <c r="BJ69" s="16">
        <f t="shared" si="174"/>
        <v>0.40000000000000008</v>
      </c>
      <c r="BK69" s="16">
        <f t="shared" si="174"/>
        <v>0.39999999999999986</v>
      </c>
      <c r="BL69" s="16">
        <f t="shared" si="174"/>
        <v>0.40000000000000013</v>
      </c>
      <c r="BM69" s="16">
        <f t="shared" si="174"/>
        <v>0.39999999999999986</v>
      </c>
      <c r="BN69" s="16">
        <f t="shared" si="174"/>
        <v>0.40000000000000041</v>
      </c>
      <c r="BO69" s="16">
        <f t="shared" si="174"/>
        <v>0.3999999999999998</v>
      </c>
      <c r="BP69" s="16">
        <f t="shared" si="174"/>
        <v>0.3999999999999998</v>
      </c>
      <c r="BQ69" s="16">
        <f t="shared" si="174"/>
        <v>0.39999999999999919</v>
      </c>
      <c r="BR69" s="16">
        <f t="shared" si="174"/>
        <v>0.40000000000000058</v>
      </c>
    </row>
    <row r="70" spans="2:70" ht="14.25" x14ac:dyDescent="0.45">
      <c r="B70" s="185"/>
      <c r="C70" s="185"/>
      <c r="D70" s="19" t="s">
        <v>45</v>
      </c>
      <c r="E70" s="21">
        <f t="shared" ref="E70:N70" si="175">E67*E$14</f>
        <v>399999.99999999994</v>
      </c>
      <c r="F70" s="21">
        <f t="shared" si="175"/>
        <v>400000.00000000012</v>
      </c>
      <c r="G70" s="21">
        <f>G67*G$14</f>
        <v>399999.99999999988</v>
      </c>
      <c r="H70" s="21">
        <f>H67*H$14</f>
        <v>400000.00000000017</v>
      </c>
      <c r="I70" s="21">
        <f>I67*I$14</f>
        <v>399999.99999999988</v>
      </c>
      <c r="J70" s="21">
        <f t="shared" si="175"/>
        <v>400000.00000000047</v>
      </c>
      <c r="K70" s="21">
        <f t="shared" si="175"/>
        <v>399999.99999999977</v>
      </c>
      <c r="L70" s="21">
        <f t="shared" si="175"/>
        <v>399999.99999999977</v>
      </c>
      <c r="M70" s="21">
        <f t="shared" si="175"/>
        <v>399999.99999999919</v>
      </c>
      <c r="N70" s="21">
        <f t="shared" si="175"/>
        <v>400000.00000000052</v>
      </c>
      <c r="P70" s="185"/>
      <c r="Q70" s="185"/>
      <c r="R70" s="19" t="s">
        <v>45</v>
      </c>
      <c r="S70" s="21">
        <f t="shared" ref="S70:AB70" si="176">S67*S$14</f>
        <v>399999.99999999994</v>
      </c>
      <c r="T70" s="21">
        <f t="shared" si="176"/>
        <v>400000.00000000012</v>
      </c>
      <c r="U70" s="21">
        <f>U67*U$14</f>
        <v>399999.99999999988</v>
      </c>
      <c r="V70" s="21">
        <f>V67*V$14</f>
        <v>400000.00000000017</v>
      </c>
      <c r="W70" s="21">
        <f>W67*W$14</f>
        <v>399999.99999999988</v>
      </c>
      <c r="X70" s="21">
        <f t="shared" si="176"/>
        <v>400000.00000000047</v>
      </c>
      <c r="Y70" s="21">
        <f t="shared" si="176"/>
        <v>399999.99999999977</v>
      </c>
      <c r="Z70" s="21">
        <f t="shared" si="176"/>
        <v>399999.99999999977</v>
      </c>
      <c r="AA70" s="21">
        <f t="shared" si="176"/>
        <v>399999.99999999919</v>
      </c>
      <c r="AB70" s="21">
        <f t="shared" si="176"/>
        <v>400000.00000000052</v>
      </c>
      <c r="AD70" s="185"/>
      <c r="AE70" s="185"/>
      <c r="AF70" s="19" t="s">
        <v>45</v>
      </c>
      <c r="AG70" s="21">
        <f t="shared" ref="AG70:AP70" si="177">AG67*AG$14</f>
        <v>399999.99999999994</v>
      </c>
      <c r="AH70" s="21">
        <f t="shared" si="177"/>
        <v>400000.00000000012</v>
      </c>
      <c r="AI70" s="21">
        <f>AI67*AI$14</f>
        <v>399999.99999999988</v>
      </c>
      <c r="AJ70" s="21">
        <f>AJ67*AJ$14</f>
        <v>400000.00000000017</v>
      </c>
      <c r="AK70" s="21">
        <f>AK67*AK$14</f>
        <v>399999.99999999988</v>
      </c>
      <c r="AL70" s="21">
        <f t="shared" si="177"/>
        <v>400000.00000000047</v>
      </c>
      <c r="AM70" s="21">
        <f t="shared" si="177"/>
        <v>399999.99999999977</v>
      </c>
      <c r="AN70" s="21">
        <f t="shared" si="177"/>
        <v>399999.99999999977</v>
      </c>
      <c r="AO70" s="21">
        <f t="shared" si="177"/>
        <v>399999.99999999919</v>
      </c>
      <c r="AP70" s="21">
        <f t="shared" si="177"/>
        <v>400000.00000000052</v>
      </c>
      <c r="AR70" s="185"/>
      <c r="AS70" s="185"/>
      <c r="AT70" s="19" t="s">
        <v>45</v>
      </c>
      <c r="AU70" s="21">
        <f t="shared" ref="AU70:BD70" si="178">AU67*AU$14</f>
        <v>399999.99999999994</v>
      </c>
      <c r="AV70" s="21">
        <f t="shared" si="178"/>
        <v>400000.00000000012</v>
      </c>
      <c r="AW70" s="21">
        <f>AW67*AW$14</f>
        <v>399999.99999999988</v>
      </c>
      <c r="AX70" s="21">
        <f>AX67*AX$14</f>
        <v>400000.00000000017</v>
      </c>
      <c r="AY70" s="21">
        <f>AY67*AY$14</f>
        <v>399999.99999999988</v>
      </c>
      <c r="AZ70" s="21">
        <f t="shared" si="178"/>
        <v>400000.00000000047</v>
      </c>
      <c r="BA70" s="21">
        <f t="shared" si="178"/>
        <v>399999.99999999977</v>
      </c>
      <c r="BB70" s="21">
        <f t="shared" si="178"/>
        <v>399999.99999999977</v>
      </c>
      <c r="BC70" s="21">
        <f t="shared" si="178"/>
        <v>399999.99999999919</v>
      </c>
      <c r="BD70" s="21">
        <f t="shared" si="178"/>
        <v>400000.00000000052</v>
      </c>
      <c r="BF70" s="185"/>
      <c r="BG70" s="185"/>
      <c r="BH70" s="19" t="s">
        <v>45</v>
      </c>
      <c r="BI70" s="21">
        <f t="shared" ref="BI70:BR70" si="179">BI67*BI$14</f>
        <v>399999.99999999994</v>
      </c>
      <c r="BJ70" s="21">
        <f t="shared" si="179"/>
        <v>400000.00000000012</v>
      </c>
      <c r="BK70" s="21">
        <f>BK67*BK$14</f>
        <v>399999.99999999988</v>
      </c>
      <c r="BL70" s="21">
        <f>BL67*BL$14</f>
        <v>400000.00000000017</v>
      </c>
      <c r="BM70" s="21">
        <f>BM67*BM$14</f>
        <v>399999.99999999988</v>
      </c>
      <c r="BN70" s="21">
        <f t="shared" si="179"/>
        <v>400000.00000000047</v>
      </c>
      <c r="BO70" s="21">
        <f t="shared" si="179"/>
        <v>399999.99999999977</v>
      </c>
      <c r="BP70" s="21">
        <f t="shared" si="179"/>
        <v>399999.99999999977</v>
      </c>
      <c r="BQ70" s="21">
        <f t="shared" si="179"/>
        <v>399999.99999999919</v>
      </c>
      <c r="BR70" s="21">
        <f t="shared" si="179"/>
        <v>400000.00000000052</v>
      </c>
    </row>
    <row r="71" spans="2:70" ht="14.25" x14ac:dyDescent="0.45">
      <c r="B71" s="185"/>
      <c r="C71" s="185"/>
      <c r="D71" s="19" t="s">
        <v>46</v>
      </c>
      <c r="E71" s="21">
        <f>E70</f>
        <v>399999.99999999994</v>
      </c>
      <c r="F71" s="21">
        <f>E71+F70</f>
        <v>800000</v>
      </c>
      <c r="G71" s="21">
        <f>F71+G70</f>
        <v>1200000</v>
      </c>
      <c r="H71" s="21">
        <f t="shared" ref="H71:N71" si="180">G71+H70</f>
        <v>1600000.0000000002</v>
      </c>
      <c r="I71" s="21">
        <f t="shared" si="180"/>
        <v>2000000</v>
      </c>
      <c r="J71" s="21">
        <f>I71+J70</f>
        <v>2400000.0000000005</v>
      </c>
      <c r="K71" s="21">
        <f t="shared" si="180"/>
        <v>2800000</v>
      </c>
      <c r="L71" s="21">
        <f t="shared" si="180"/>
        <v>3200000</v>
      </c>
      <c r="M71" s="21">
        <f t="shared" si="180"/>
        <v>3599999.9999999991</v>
      </c>
      <c r="N71" s="21">
        <f t="shared" si="180"/>
        <v>3999999.9999999995</v>
      </c>
      <c r="P71" s="185"/>
      <c r="Q71" s="185"/>
      <c r="R71" s="19" t="s">
        <v>46</v>
      </c>
      <c r="S71" s="21">
        <f>S70</f>
        <v>399999.99999999994</v>
      </c>
      <c r="T71" s="21">
        <f>S71+T70</f>
        <v>800000</v>
      </c>
      <c r="U71" s="21">
        <f>T71+U70</f>
        <v>1200000</v>
      </c>
      <c r="V71" s="21">
        <f t="shared" ref="V71:AB71" si="181">U71+V70</f>
        <v>1600000.0000000002</v>
      </c>
      <c r="W71" s="21">
        <f t="shared" si="181"/>
        <v>2000000</v>
      </c>
      <c r="X71" s="21">
        <f>W71+X70</f>
        <v>2400000.0000000005</v>
      </c>
      <c r="Y71" s="21">
        <f t="shared" si="181"/>
        <v>2800000</v>
      </c>
      <c r="Z71" s="21">
        <f t="shared" si="181"/>
        <v>3200000</v>
      </c>
      <c r="AA71" s="21">
        <f t="shared" si="181"/>
        <v>3599999.9999999991</v>
      </c>
      <c r="AB71" s="21">
        <f t="shared" si="181"/>
        <v>3999999.9999999995</v>
      </c>
      <c r="AD71" s="185"/>
      <c r="AE71" s="185"/>
      <c r="AF71" s="19" t="s">
        <v>46</v>
      </c>
      <c r="AG71" s="21">
        <f>AG70</f>
        <v>399999.99999999994</v>
      </c>
      <c r="AH71" s="21">
        <f>AG71+AH70</f>
        <v>800000</v>
      </c>
      <c r="AI71" s="21">
        <f>AH71+AI70</f>
        <v>1200000</v>
      </c>
      <c r="AJ71" s="21">
        <f t="shared" ref="AJ71:AP71" si="182">AI71+AJ70</f>
        <v>1600000.0000000002</v>
      </c>
      <c r="AK71" s="21">
        <f t="shared" si="182"/>
        <v>2000000</v>
      </c>
      <c r="AL71" s="21">
        <f>AK71+AL70</f>
        <v>2400000.0000000005</v>
      </c>
      <c r="AM71" s="21">
        <f t="shared" si="182"/>
        <v>2800000</v>
      </c>
      <c r="AN71" s="21">
        <f t="shared" si="182"/>
        <v>3200000</v>
      </c>
      <c r="AO71" s="21">
        <f t="shared" si="182"/>
        <v>3599999.9999999991</v>
      </c>
      <c r="AP71" s="21">
        <f t="shared" si="182"/>
        <v>3999999.9999999995</v>
      </c>
      <c r="AR71" s="185"/>
      <c r="AS71" s="185"/>
      <c r="AT71" s="19" t="s">
        <v>46</v>
      </c>
      <c r="AU71" s="21">
        <f>AU70</f>
        <v>399999.99999999994</v>
      </c>
      <c r="AV71" s="21">
        <f>AU71+AV70</f>
        <v>800000</v>
      </c>
      <c r="AW71" s="21">
        <f>AV71+AW70</f>
        <v>1200000</v>
      </c>
      <c r="AX71" s="21">
        <f t="shared" ref="AX71:BD71" si="183">AW71+AX70</f>
        <v>1600000.0000000002</v>
      </c>
      <c r="AY71" s="21">
        <f t="shared" si="183"/>
        <v>2000000</v>
      </c>
      <c r="AZ71" s="21">
        <f>AY71+AZ70</f>
        <v>2400000.0000000005</v>
      </c>
      <c r="BA71" s="21">
        <f t="shared" si="183"/>
        <v>2800000</v>
      </c>
      <c r="BB71" s="21">
        <f t="shared" si="183"/>
        <v>3200000</v>
      </c>
      <c r="BC71" s="21">
        <f t="shared" si="183"/>
        <v>3599999.9999999991</v>
      </c>
      <c r="BD71" s="21">
        <f t="shared" si="183"/>
        <v>3999999.9999999995</v>
      </c>
      <c r="BF71" s="185"/>
      <c r="BG71" s="185"/>
      <c r="BH71" s="19" t="s">
        <v>46</v>
      </c>
      <c r="BI71" s="21">
        <f>BI70</f>
        <v>399999.99999999994</v>
      </c>
      <c r="BJ71" s="21">
        <f>BI71+BJ70</f>
        <v>800000</v>
      </c>
      <c r="BK71" s="21">
        <f>BJ71+BK70</f>
        <v>1200000</v>
      </c>
      <c r="BL71" s="21">
        <f t="shared" ref="BL71:BR71" si="184">BK71+BL70</f>
        <v>1600000.0000000002</v>
      </c>
      <c r="BM71" s="21">
        <f t="shared" si="184"/>
        <v>2000000</v>
      </c>
      <c r="BN71" s="21">
        <f>BM71+BN70</f>
        <v>2400000.0000000005</v>
      </c>
      <c r="BO71" s="21">
        <f t="shared" si="184"/>
        <v>2800000</v>
      </c>
      <c r="BP71" s="21">
        <f t="shared" si="184"/>
        <v>3200000</v>
      </c>
      <c r="BQ71" s="21">
        <f t="shared" si="184"/>
        <v>3599999.9999999991</v>
      </c>
      <c r="BR71" s="21">
        <f t="shared" si="184"/>
        <v>3999999.9999999995</v>
      </c>
    </row>
    <row r="72" spans="2:70" ht="14.25" x14ac:dyDescent="0.45">
      <c r="B72" s="185"/>
      <c r="C72" s="184" t="s">
        <v>35</v>
      </c>
      <c r="D72" s="15" t="s">
        <v>43</v>
      </c>
      <c r="E72" s="16">
        <f>E66*E$14/$E$4</f>
        <v>0.4</v>
      </c>
      <c r="F72" s="16">
        <f>F66*F$14/$E$4-E72</f>
        <v>0.48</v>
      </c>
      <c r="G72" s="16">
        <f>G66*G$14/$E$4-F72-E72</f>
        <v>0.57599999999999996</v>
      </c>
      <c r="H72" s="16">
        <f>H66*H$14/$E$4-G72-F72-E72</f>
        <v>0.69120000000000015</v>
      </c>
      <c r="I72" s="16">
        <f>I66*I$14/$E$4-H72-G72-F72-E72</f>
        <v>0.82943999999999984</v>
      </c>
      <c r="J72" s="16">
        <f>J66*J$14/$E$4-I72-H72-G72-F72-E72</f>
        <v>0.9953280000000001</v>
      </c>
      <c r="K72" s="16">
        <f>K66*K$14/$E$4-J72-I72-H72-G72-F72-E72</f>
        <v>1.1943936000000002</v>
      </c>
      <c r="L72" s="16">
        <f>L66*L$14/$E$4-K72-J72-I72-H72-G72-F72-E72</f>
        <v>1.433272319999999</v>
      </c>
      <c r="M72" s="16">
        <f>M66*M$14/$E$4-L72-K72-J72-I72-H72-G72-F72-E72</f>
        <v>1.7199267840000005</v>
      </c>
      <c r="N72" s="16">
        <f>N66*N$14/$E$4-M72-L72-K72-J72-I72-H72-G72-F72-E72</f>
        <v>2.0639121408000016</v>
      </c>
      <c r="P72" s="185"/>
      <c r="Q72" s="184" t="s">
        <v>35</v>
      </c>
      <c r="R72" s="15" t="s">
        <v>43</v>
      </c>
      <c r="S72" s="16">
        <f>S66*S$14/$E$4</f>
        <v>0.4</v>
      </c>
      <c r="T72" s="16">
        <f>T66*T$14/$E$4-S72</f>
        <v>0.48</v>
      </c>
      <c r="U72" s="16">
        <f>U66*U$14/$E$4-T72-S72</f>
        <v>0.57599999999999996</v>
      </c>
      <c r="V72" s="16">
        <f>V66*V$14/$E$4-U72-T72-S72</f>
        <v>0.69120000000000015</v>
      </c>
      <c r="W72" s="16">
        <f>W66*W$14/$E$4-V72-U72-T72-S72</f>
        <v>0.82943999999999984</v>
      </c>
      <c r="X72" s="16">
        <f>X66*X$14/$E$4-W72-V72-U72-T72-S72</f>
        <v>0.9953280000000001</v>
      </c>
      <c r="Y72" s="16">
        <f>Y66*Y$14/$E$4-X72-W72-V72-U72-T72-S72</f>
        <v>1.1943936000000002</v>
      </c>
      <c r="Z72" s="16">
        <f>Z66*Z$14/$E$4-Y72-X72-W72-V72-U72-T72-S72</f>
        <v>1.433272319999999</v>
      </c>
      <c r="AA72" s="16">
        <f>AA66*AA$14/$E$4-Z72-Y72-X72-W72-V72-U72-T72-S72</f>
        <v>1.7199267840000005</v>
      </c>
      <c r="AB72" s="16">
        <f>AB66*AB$14/$E$4-AA72-Z72-Y72-X72-W72-V72-U72-T72-S72</f>
        <v>2.0639121408000016</v>
      </c>
      <c r="AD72" s="185"/>
      <c r="AE72" s="184" t="s">
        <v>35</v>
      </c>
      <c r="AF72" s="15" t="s">
        <v>43</v>
      </c>
      <c r="AG72" s="16">
        <f>AG66*AG$14/$E$4</f>
        <v>0.4</v>
      </c>
      <c r="AH72" s="16">
        <f>AH66*AH$14/$E$4-AG72</f>
        <v>0.48</v>
      </c>
      <c r="AI72" s="16">
        <f>AI66*AI$14/$E$4-AH72-AG72</f>
        <v>0.57599999999999996</v>
      </c>
      <c r="AJ72" s="16">
        <f>AJ66*AJ$14/$E$4-AI72-AH72-AG72</f>
        <v>0.69120000000000015</v>
      </c>
      <c r="AK72" s="16">
        <f>AK66*AK$14/$E$4-AJ72-AI72-AH72-AG72</f>
        <v>0.82943999999999984</v>
      </c>
      <c r="AL72" s="16">
        <f>AL66*AL$14/$E$4-AK72-AJ72-AI72-AH72-AG72</f>
        <v>0.9953280000000001</v>
      </c>
      <c r="AM72" s="16">
        <f>AM66*AM$14/$E$4-AL72-AK72-AJ72-AI72-AH72-AG72</f>
        <v>1.1943936000000002</v>
      </c>
      <c r="AN72" s="16">
        <f>AN66*AN$14/$E$4-AM72-AL72-AK72-AJ72-AI72-AH72-AG72</f>
        <v>1.433272319999999</v>
      </c>
      <c r="AO72" s="16">
        <f>AO66*AO$14/$E$4-AN72-AM72-AL72-AK72-AJ72-AI72-AH72-AG72</f>
        <v>1.7199267840000005</v>
      </c>
      <c r="AP72" s="16">
        <f>AP66*AP$14/$E$4-AO72-AN72-AM72-AL72-AK72-AJ72-AI72-AH72-AG72</f>
        <v>2.0639121408000016</v>
      </c>
      <c r="AR72" s="185"/>
      <c r="AS72" s="184" t="s">
        <v>35</v>
      </c>
      <c r="AT72" s="15" t="s">
        <v>43</v>
      </c>
      <c r="AU72" s="16">
        <f>AU66*AU$14/$E$4</f>
        <v>0.4</v>
      </c>
      <c r="AV72" s="16">
        <f>AV66*AV$14/$E$4-AU72</f>
        <v>0.48</v>
      </c>
      <c r="AW72" s="16">
        <f>AW66*AW$14/$E$4-AV72-AU72</f>
        <v>0.57599999999999996</v>
      </c>
      <c r="AX72" s="16">
        <f>AX66*AX$14/$E$4-AW72-AV72-AU72</f>
        <v>0.69120000000000015</v>
      </c>
      <c r="AY72" s="16">
        <f>AY66*AY$14/$E$4-AX72-AW72-AV72-AU72</f>
        <v>0.82943999999999984</v>
      </c>
      <c r="AZ72" s="16">
        <f>AZ66*AZ$14/$E$4-AY72-AX72-AW72-AV72-AU72</f>
        <v>0.9953280000000001</v>
      </c>
      <c r="BA72" s="16">
        <f>BA66*BA$14/$E$4-AZ72-AY72-AX72-AW72-AV72-AU72</f>
        <v>1.1943936000000002</v>
      </c>
      <c r="BB72" s="16">
        <f>BB66*BB$14/$E$4-BA72-AZ72-AY72-AX72-AW72-AV72-AU72</f>
        <v>1.433272319999999</v>
      </c>
      <c r="BC72" s="16">
        <f>BC66*BC$14/$E$4-BB72-BA72-AZ72-AY72-AX72-AW72-AV72-AU72</f>
        <v>1.7199267840000005</v>
      </c>
      <c r="BD72" s="16">
        <f>BD66*BD$14/$E$4-BC72-BB72-BA72-AZ72-AY72-AX72-AW72-AV72-AU72</f>
        <v>2.0639121408000016</v>
      </c>
      <c r="BF72" s="185"/>
      <c r="BG72" s="184" t="s">
        <v>35</v>
      </c>
      <c r="BH72" s="15" t="s">
        <v>43</v>
      </c>
      <c r="BI72" s="16">
        <f>BI66*BI$14/$E$4</f>
        <v>0.4</v>
      </c>
      <c r="BJ72" s="16">
        <f>BJ66*BJ$14/$E$4-BI72</f>
        <v>0.48</v>
      </c>
      <c r="BK72" s="16">
        <f>BK66*BK$14/$E$4-BJ72-BI72</f>
        <v>0.57599999999999996</v>
      </c>
      <c r="BL72" s="16">
        <f>BL66*BL$14/$E$4-BK72-BJ72-BI72</f>
        <v>0.69120000000000015</v>
      </c>
      <c r="BM72" s="16">
        <f>BM66*BM$14/$E$4-BL72-BK72-BJ72-BI72</f>
        <v>0.82943999999999984</v>
      </c>
      <c r="BN72" s="16">
        <f>BN66*BN$14/$E$4-BM72-BL72-BK72-BJ72-BI72</f>
        <v>0.9953280000000001</v>
      </c>
      <c r="BO72" s="16">
        <f>BO66*BO$14/$E$4-BN72-BM72-BL72-BK72-BJ72-BI72</f>
        <v>1.1943936000000002</v>
      </c>
      <c r="BP72" s="16">
        <f>BP66*BP$14/$E$4-BO72-BN72-BM72-BL72-BK72-BJ72-BI72</f>
        <v>1.433272319999999</v>
      </c>
      <c r="BQ72" s="16">
        <f>BQ66*BQ$14/$E$4-BP72-BO72-BN72-BM72-BL72-BK72-BJ72-BI72</f>
        <v>1.7199267840000005</v>
      </c>
      <c r="BR72" s="16">
        <f>BR66*BR$14/$E$4-BQ72-BP72-BO72-BN72-BM72-BL72-BK72-BJ72-BI72</f>
        <v>2.0639121408000016</v>
      </c>
    </row>
    <row r="73" spans="2:70" ht="14.25" x14ac:dyDescent="0.45">
      <c r="B73" s="185"/>
      <c r="C73" s="186"/>
      <c r="D73" s="15" t="s">
        <v>44</v>
      </c>
      <c r="E73" s="17"/>
      <c r="F73" s="17"/>
      <c r="G73" s="17"/>
      <c r="H73" s="17"/>
      <c r="I73" s="17">
        <f>AVERAGE(E72:I72)</f>
        <v>0.59532800000000008</v>
      </c>
      <c r="J73" s="17"/>
      <c r="K73" s="17"/>
      <c r="L73" s="17"/>
      <c r="M73" s="17"/>
      <c r="N73" s="17">
        <f>AVERAGE(E72:N72)</f>
        <v>1.0383472844799999</v>
      </c>
      <c r="P73" s="185"/>
      <c r="Q73" s="186"/>
      <c r="R73" s="15" t="s">
        <v>44</v>
      </c>
      <c r="S73" s="17"/>
      <c r="T73" s="17"/>
      <c r="U73" s="17"/>
      <c r="V73" s="17"/>
      <c r="W73" s="17">
        <f>AVERAGE(S72:W72)</f>
        <v>0.59532800000000008</v>
      </c>
      <c r="X73" s="17"/>
      <c r="Y73" s="17"/>
      <c r="Z73" s="17"/>
      <c r="AA73" s="17"/>
      <c r="AB73" s="17">
        <f>AVERAGE(S72:AB72)</f>
        <v>1.0383472844799999</v>
      </c>
      <c r="AD73" s="185"/>
      <c r="AE73" s="186"/>
      <c r="AF73" s="15" t="s">
        <v>44</v>
      </c>
      <c r="AG73" s="17"/>
      <c r="AH73" s="17"/>
      <c r="AI73" s="17"/>
      <c r="AJ73" s="17"/>
      <c r="AK73" s="17">
        <f>AVERAGE(AG72:AK72)</f>
        <v>0.59532800000000008</v>
      </c>
      <c r="AL73" s="17"/>
      <c r="AM73" s="17"/>
      <c r="AN73" s="17"/>
      <c r="AO73" s="17"/>
      <c r="AP73" s="17">
        <f>AVERAGE(AG72:AP72)</f>
        <v>1.0383472844799999</v>
      </c>
      <c r="AR73" s="185"/>
      <c r="AS73" s="186"/>
      <c r="AT73" s="15" t="s">
        <v>44</v>
      </c>
      <c r="AU73" s="17"/>
      <c r="AV73" s="17"/>
      <c r="AW73" s="17"/>
      <c r="AX73" s="17"/>
      <c r="AY73" s="17">
        <f>AVERAGE(AU72:AY72)</f>
        <v>0.59532800000000008</v>
      </c>
      <c r="AZ73" s="17"/>
      <c r="BA73" s="17"/>
      <c r="BB73" s="17"/>
      <c r="BC73" s="17"/>
      <c r="BD73" s="17">
        <f>AVERAGE(AU72:BD72)</f>
        <v>1.0383472844799999</v>
      </c>
      <c r="BF73" s="185"/>
      <c r="BG73" s="186"/>
      <c r="BH73" s="15" t="s">
        <v>44</v>
      </c>
      <c r="BI73" s="17"/>
      <c r="BJ73" s="17"/>
      <c r="BK73" s="17"/>
      <c r="BL73" s="17"/>
      <c r="BM73" s="17">
        <f>AVERAGE(BI72:BM72)</f>
        <v>0.59532800000000008</v>
      </c>
      <c r="BN73" s="17"/>
      <c r="BO73" s="17"/>
      <c r="BP73" s="17"/>
      <c r="BQ73" s="17"/>
      <c r="BR73" s="17">
        <f>AVERAGE(BI72:BR72)</f>
        <v>1.0383472844799999</v>
      </c>
    </row>
    <row r="74" spans="2:70" ht="14.25" x14ac:dyDescent="0.45">
      <c r="B74" s="185"/>
      <c r="C74" s="185"/>
      <c r="D74" s="19" t="s">
        <v>45</v>
      </c>
      <c r="E74" s="22">
        <f>E76</f>
        <v>399999.99999999994</v>
      </c>
      <c r="F74" s="22">
        <f>F76-E76</f>
        <v>480000.00000000017</v>
      </c>
      <c r="G74" s="22">
        <f>G76-F76</f>
        <v>575999.99999999988</v>
      </c>
      <c r="H74" s="22">
        <f t="shared" ref="H74:N74" si="185">H76-G76</f>
        <v>691200</v>
      </c>
      <c r="I74" s="22">
        <f t="shared" si="185"/>
        <v>829440</v>
      </c>
      <c r="J74" s="22">
        <f>J76-I76</f>
        <v>995328.00000000093</v>
      </c>
      <c r="K74" s="22">
        <f t="shared" si="185"/>
        <v>1194393.5999999996</v>
      </c>
      <c r="L74" s="22">
        <f t="shared" si="185"/>
        <v>1433272.3199999994</v>
      </c>
      <c r="M74" s="22">
        <f t="shared" si="185"/>
        <v>1719926.784</v>
      </c>
      <c r="N74" s="22">
        <f t="shared" si="185"/>
        <v>2063912.1407999992</v>
      </c>
      <c r="P74" s="185"/>
      <c r="Q74" s="185"/>
      <c r="R74" s="19" t="s">
        <v>45</v>
      </c>
      <c r="S74" s="22">
        <f>S76</f>
        <v>399999.99999999994</v>
      </c>
      <c r="T74" s="22">
        <f>T76-S76</f>
        <v>480000.00000000017</v>
      </c>
      <c r="U74" s="22">
        <f>U76-T76</f>
        <v>575999.99999999988</v>
      </c>
      <c r="V74" s="22">
        <f t="shared" ref="V74:AB74" si="186">V76-U76</f>
        <v>691200</v>
      </c>
      <c r="W74" s="22">
        <f t="shared" si="186"/>
        <v>829440</v>
      </c>
      <c r="X74" s="22">
        <f>X76-W76</f>
        <v>995328.00000000093</v>
      </c>
      <c r="Y74" s="22">
        <f t="shared" si="186"/>
        <v>1194393.5999999996</v>
      </c>
      <c r="Z74" s="22">
        <f t="shared" si="186"/>
        <v>1433272.3199999994</v>
      </c>
      <c r="AA74" s="22">
        <f t="shared" si="186"/>
        <v>1719926.784</v>
      </c>
      <c r="AB74" s="22">
        <f t="shared" si="186"/>
        <v>2063912.1407999992</v>
      </c>
      <c r="AD74" s="185"/>
      <c r="AE74" s="185"/>
      <c r="AF74" s="19" t="s">
        <v>45</v>
      </c>
      <c r="AG74" s="22">
        <f>AG76</f>
        <v>399999.99999999994</v>
      </c>
      <c r="AH74" s="22">
        <f>AH76-AG76</f>
        <v>480000.00000000017</v>
      </c>
      <c r="AI74" s="22">
        <f>AI76-AH76</f>
        <v>575999.99999999988</v>
      </c>
      <c r="AJ74" s="22">
        <f t="shared" ref="AJ74:AP74" si="187">AJ76-AI76</f>
        <v>691200</v>
      </c>
      <c r="AK74" s="22">
        <f t="shared" si="187"/>
        <v>829440</v>
      </c>
      <c r="AL74" s="22">
        <f>AL76-AK76</f>
        <v>995328.00000000093</v>
      </c>
      <c r="AM74" s="22">
        <f t="shared" si="187"/>
        <v>1194393.5999999996</v>
      </c>
      <c r="AN74" s="22">
        <f t="shared" si="187"/>
        <v>1433272.3199999994</v>
      </c>
      <c r="AO74" s="22">
        <f t="shared" si="187"/>
        <v>1719926.784</v>
      </c>
      <c r="AP74" s="22">
        <f t="shared" si="187"/>
        <v>2063912.1407999992</v>
      </c>
      <c r="AR74" s="185"/>
      <c r="AS74" s="185"/>
      <c r="AT74" s="19" t="s">
        <v>45</v>
      </c>
      <c r="AU74" s="22">
        <f>AU76</f>
        <v>399999.99999999994</v>
      </c>
      <c r="AV74" s="22">
        <f>AV76-AU76</f>
        <v>480000.00000000017</v>
      </c>
      <c r="AW74" s="22">
        <f>AW76-AV76</f>
        <v>575999.99999999988</v>
      </c>
      <c r="AX74" s="22">
        <f t="shared" ref="AX74:BD74" si="188">AX76-AW76</f>
        <v>691200</v>
      </c>
      <c r="AY74" s="22">
        <f t="shared" si="188"/>
        <v>829440</v>
      </c>
      <c r="AZ74" s="22">
        <f>AZ76-AY76</f>
        <v>995328.00000000093</v>
      </c>
      <c r="BA74" s="22">
        <f t="shared" si="188"/>
        <v>1194393.5999999996</v>
      </c>
      <c r="BB74" s="22">
        <f t="shared" si="188"/>
        <v>1433272.3199999994</v>
      </c>
      <c r="BC74" s="22">
        <f t="shared" si="188"/>
        <v>1719926.784</v>
      </c>
      <c r="BD74" s="22">
        <f t="shared" si="188"/>
        <v>2063912.1407999992</v>
      </c>
      <c r="BF74" s="185"/>
      <c r="BG74" s="185"/>
      <c r="BH74" s="19" t="s">
        <v>45</v>
      </c>
      <c r="BI74" s="22">
        <f>BI76</f>
        <v>399999.99999999994</v>
      </c>
      <c r="BJ74" s="22">
        <f>BJ76-BI76</f>
        <v>480000.00000000017</v>
      </c>
      <c r="BK74" s="22">
        <f>BK76-BJ76</f>
        <v>575999.99999999988</v>
      </c>
      <c r="BL74" s="22">
        <f t="shared" ref="BL74:BR74" si="189">BL76-BK76</f>
        <v>691200</v>
      </c>
      <c r="BM74" s="22">
        <f t="shared" si="189"/>
        <v>829440</v>
      </c>
      <c r="BN74" s="22">
        <f>BN76-BM76</f>
        <v>995328.00000000093</v>
      </c>
      <c r="BO74" s="22">
        <f t="shared" si="189"/>
        <v>1194393.5999999996</v>
      </c>
      <c r="BP74" s="22">
        <f t="shared" si="189"/>
        <v>1433272.3199999994</v>
      </c>
      <c r="BQ74" s="22">
        <f t="shared" si="189"/>
        <v>1719926.784</v>
      </c>
      <c r="BR74" s="22">
        <f t="shared" si="189"/>
        <v>2063912.1407999992</v>
      </c>
    </row>
    <row r="75" spans="2:70" ht="14.25" x14ac:dyDescent="0.45">
      <c r="B75" s="185"/>
      <c r="C75" s="185"/>
      <c r="D75" s="19" t="s">
        <v>47</v>
      </c>
      <c r="E75" s="22"/>
      <c r="F75" s="22"/>
      <c r="G75" s="22"/>
      <c r="H75" s="22"/>
      <c r="I75" s="22">
        <f>AVERAGE(E74:I74)</f>
        <v>595328</v>
      </c>
      <c r="J75" s="22"/>
      <c r="K75" s="22"/>
      <c r="L75" s="22"/>
      <c r="M75" s="22"/>
      <c r="N75" s="22">
        <f>AVERAGE(E74:N74)</f>
        <v>1038347.2844799999</v>
      </c>
      <c r="P75" s="185"/>
      <c r="Q75" s="185"/>
      <c r="R75" s="19" t="s">
        <v>47</v>
      </c>
      <c r="S75" s="22"/>
      <c r="T75" s="22"/>
      <c r="U75" s="22"/>
      <c r="V75" s="22"/>
      <c r="W75" s="22">
        <f>AVERAGE(S74:W74)</f>
        <v>595328</v>
      </c>
      <c r="X75" s="22"/>
      <c r="Y75" s="22"/>
      <c r="Z75" s="22"/>
      <c r="AA75" s="22"/>
      <c r="AB75" s="22">
        <f>AVERAGE(S74:AB74)</f>
        <v>1038347.2844799999</v>
      </c>
      <c r="AD75" s="185"/>
      <c r="AE75" s="185"/>
      <c r="AF75" s="19" t="s">
        <v>47</v>
      </c>
      <c r="AG75" s="22"/>
      <c r="AH75" s="22"/>
      <c r="AI75" s="22"/>
      <c r="AJ75" s="22"/>
      <c r="AK75" s="22">
        <f>AVERAGE(AG74:AK74)</f>
        <v>595328</v>
      </c>
      <c r="AL75" s="22"/>
      <c r="AM75" s="22"/>
      <c r="AN75" s="22"/>
      <c r="AO75" s="22"/>
      <c r="AP75" s="22">
        <f>AVERAGE(AG74:AP74)</f>
        <v>1038347.2844799999</v>
      </c>
      <c r="AR75" s="185"/>
      <c r="AS75" s="185"/>
      <c r="AT75" s="19" t="s">
        <v>47</v>
      </c>
      <c r="AU75" s="22"/>
      <c r="AV75" s="22"/>
      <c r="AW75" s="22"/>
      <c r="AX75" s="22"/>
      <c r="AY75" s="22">
        <f>AVERAGE(AU74:AY74)</f>
        <v>595328</v>
      </c>
      <c r="AZ75" s="22"/>
      <c r="BA75" s="22"/>
      <c r="BB75" s="22"/>
      <c r="BC75" s="22"/>
      <c r="BD75" s="22">
        <f>AVERAGE(AU74:BD74)</f>
        <v>1038347.2844799999</v>
      </c>
      <c r="BF75" s="185"/>
      <c r="BG75" s="185"/>
      <c r="BH75" s="19" t="s">
        <v>47</v>
      </c>
      <c r="BI75" s="22"/>
      <c r="BJ75" s="22"/>
      <c r="BK75" s="22"/>
      <c r="BL75" s="22"/>
      <c r="BM75" s="22">
        <f>AVERAGE(BI74:BM74)</f>
        <v>595328</v>
      </c>
      <c r="BN75" s="22"/>
      <c r="BO75" s="22"/>
      <c r="BP75" s="22"/>
      <c r="BQ75" s="22"/>
      <c r="BR75" s="22">
        <f>AVERAGE(BI74:BR74)</f>
        <v>1038347.2844799999</v>
      </c>
    </row>
    <row r="76" spans="2:70" ht="14.25" x14ac:dyDescent="0.45">
      <c r="B76" s="185"/>
      <c r="C76" s="185"/>
      <c r="D76" s="19" t="s">
        <v>46</v>
      </c>
      <c r="E76" s="21">
        <f t="shared" ref="E76:N76" si="190">E68*E$14</f>
        <v>399999.99999999994</v>
      </c>
      <c r="F76" s="21">
        <f t="shared" si="190"/>
        <v>880000.00000000012</v>
      </c>
      <c r="G76" s="21">
        <f>G68*G$14</f>
        <v>1456000</v>
      </c>
      <c r="H76" s="21">
        <f>H68*H$14</f>
        <v>2147200</v>
      </c>
      <c r="I76" s="21">
        <f>I68*I$14</f>
        <v>2976640</v>
      </c>
      <c r="J76" s="21">
        <f t="shared" si="190"/>
        <v>3971968.0000000009</v>
      </c>
      <c r="K76" s="21">
        <f t="shared" si="190"/>
        <v>5166361.6000000006</v>
      </c>
      <c r="L76" s="21">
        <f t="shared" si="190"/>
        <v>6599633.9199999999</v>
      </c>
      <c r="M76" s="21">
        <f t="shared" si="190"/>
        <v>8319560.7039999999</v>
      </c>
      <c r="N76" s="21">
        <f t="shared" si="190"/>
        <v>10383472.844799999</v>
      </c>
      <c r="P76" s="185"/>
      <c r="Q76" s="185"/>
      <c r="R76" s="19" t="s">
        <v>46</v>
      </c>
      <c r="S76" s="21">
        <f t="shared" ref="S76:AB76" si="191">S68*S$14</f>
        <v>399999.99999999994</v>
      </c>
      <c r="T76" s="21">
        <f t="shared" si="191"/>
        <v>880000.00000000012</v>
      </c>
      <c r="U76" s="21">
        <f>U68*U$14</f>
        <v>1456000</v>
      </c>
      <c r="V76" s="21">
        <f>V68*V$14</f>
        <v>2147200</v>
      </c>
      <c r="W76" s="21">
        <f>W68*W$14</f>
        <v>2976640</v>
      </c>
      <c r="X76" s="21">
        <f t="shared" si="191"/>
        <v>3971968.0000000009</v>
      </c>
      <c r="Y76" s="21">
        <f t="shared" si="191"/>
        <v>5166361.6000000006</v>
      </c>
      <c r="Z76" s="21">
        <f t="shared" si="191"/>
        <v>6599633.9199999999</v>
      </c>
      <c r="AA76" s="21">
        <f t="shared" si="191"/>
        <v>8319560.7039999999</v>
      </c>
      <c r="AB76" s="21">
        <f t="shared" si="191"/>
        <v>10383472.844799999</v>
      </c>
      <c r="AD76" s="185"/>
      <c r="AE76" s="185"/>
      <c r="AF76" s="19" t="s">
        <v>46</v>
      </c>
      <c r="AG76" s="21">
        <f t="shared" ref="AG76:AP76" si="192">AG68*AG$14</f>
        <v>399999.99999999994</v>
      </c>
      <c r="AH76" s="21">
        <f t="shared" si="192"/>
        <v>880000.00000000012</v>
      </c>
      <c r="AI76" s="21">
        <f>AI68*AI$14</f>
        <v>1456000</v>
      </c>
      <c r="AJ76" s="21">
        <f>AJ68*AJ$14</f>
        <v>2147200</v>
      </c>
      <c r="AK76" s="21">
        <f>AK68*AK$14</f>
        <v>2976640</v>
      </c>
      <c r="AL76" s="21">
        <f t="shared" si="192"/>
        <v>3971968.0000000009</v>
      </c>
      <c r="AM76" s="21">
        <f t="shared" si="192"/>
        <v>5166361.6000000006</v>
      </c>
      <c r="AN76" s="21">
        <f t="shared" si="192"/>
        <v>6599633.9199999999</v>
      </c>
      <c r="AO76" s="21">
        <f t="shared" si="192"/>
        <v>8319560.7039999999</v>
      </c>
      <c r="AP76" s="21">
        <f t="shared" si="192"/>
        <v>10383472.844799999</v>
      </c>
      <c r="AR76" s="185"/>
      <c r="AS76" s="185"/>
      <c r="AT76" s="19" t="s">
        <v>46</v>
      </c>
      <c r="AU76" s="21">
        <f t="shared" ref="AU76:BD76" si="193">AU68*AU$14</f>
        <v>399999.99999999994</v>
      </c>
      <c r="AV76" s="21">
        <f t="shared" si="193"/>
        <v>880000.00000000012</v>
      </c>
      <c r="AW76" s="21">
        <f>AW68*AW$14</f>
        <v>1456000</v>
      </c>
      <c r="AX76" s="21">
        <f>AX68*AX$14</f>
        <v>2147200</v>
      </c>
      <c r="AY76" s="21">
        <f>AY68*AY$14</f>
        <v>2976640</v>
      </c>
      <c r="AZ76" s="21">
        <f t="shared" si="193"/>
        <v>3971968.0000000009</v>
      </c>
      <c r="BA76" s="21">
        <f t="shared" si="193"/>
        <v>5166361.6000000006</v>
      </c>
      <c r="BB76" s="21">
        <f t="shared" si="193"/>
        <v>6599633.9199999999</v>
      </c>
      <c r="BC76" s="21">
        <f t="shared" si="193"/>
        <v>8319560.7039999999</v>
      </c>
      <c r="BD76" s="21">
        <f t="shared" si="193"/>
        <v>10383472.844799999</v>
      </c>
      <c r="BF76" s="185"/>
      <c r="BG76" s="185"/>
      <c r="BH76" s="19" t="s">
        <v>46</v>
      </c>
      <c r="BI76" s="21">
        <f t="shared" ref="BI76:BR76" si="194">BI68*BI$14</f>
        <v>399999.99999999994</v>
      </c>
      <c r="BJ76" s="21">
        <f t="shared" si="194"/>
        <v>880000.00000000012</v>
      </c>
      <c r="BK76" s="21">
        <f>BK68*BK$14</f>
        <v>1456000</v>
      </c>
      <c r="BL76" s="21">
        <f>BL68*BL$14</f>
        <v>2147200</v>
      </c>
      <c r="BM76" s="21">
        <f>BM68*BM$14</f>
        <v>2976640</v>
      </c>
      <c r="BN76" s="21">
        <f t="shared" si="194"/>
        <v>3971968.0000000009</v>
      </c>
      <c r="BO76" s="21">
        <f t="shared" si="194"/>
        <v>5166361.6000000006</v>
      </c>
      <c r="BP76" s="21">
        <f t="shared" si="194"/>
        <v>6599633.9199999999</v>
      </c>
      <c r="BQ76" s="21">
        <f t="shared" si="194"/>
        <v>8319560.7039999999</v>
      </c>
      <c r="BR76" s="21">
        <f t="shared" si="194"/>
        <v>10383472.844799999</v>
      </c>
    </row>
    <row r="77" spans="2:70" ht="14.25" x14ac:dyDescent="0.45">
      <c r="B77" s="185" t="s">
        <v>17</v>
      </c>
      <c r="C77" s="186" t="s">
        <v>32</v>
      </c>
      <c r="D77" s="15" t="s">
        <v>43</v>
      </c>
      <c r="E77" s="16">
        <f>E$24</f>
        <v>2.8333333333333335E-2</v>
      </c>
      <c r="F77" s="16">
        <f t="shared" ref="F77:N77" si="195">F$24</f>
        <v>2.6944444444444444E-2</v>
      </c>
      <c r="G77" s="16">
        <f t="shared" si="195"/>
        <v>2.5787037037037039E-2</v>
      </c>
      <c r="H77" s="16">
        <f t="shared" si="195"/>
        <v>2.4822530864197532E-2</v>
      </c>
      <c r="I77" s="16">
        <f t="shared" si="195"/>
        <v>2.4018775720164608E-2</v>
      </c>
      <c r="J77" s="16">
        <f t="shared" si="195"/>
        <v>2.3348979766803842E-2</v>
      </c>
      <c r="K77" s="16">
        <f t="shared" si="195"/>
        <v>2.2790816472336533E-2</v>
      </c>
      <c r="L77" s="16">
        <f t="shared" si="195"/>
        <v>2.2325680393613778E-2</v>
      </c>
      <c r="M77" s="16">
        <f t="shared" si="195"/>
        <v>2.1938066994678151E-2</v>
      </c>
      <c r="N77" s="16">
        <f t="shared" si="195"/>
        <v>2.1615055828898458E-2</v>
      </c>
      <c r="P77" s="185" t="s">
        <v>17</v>
      </c>
      <c r="Q77" s="186" t="s">
        <v>32</v>
      </c>
      <c r="R77" s="15" t="s">
        <v>43</v>
      </c>
      <c r="S77" s="16">
        <f>S$24</f>
        <v>2.8333333333333335E-2</v>
      </c>
      <c r="T77" s="16">
        <f t="shared" ref="T77:AB77" si="196">T$24</f>
        <v>2.6944444444444444E-2</v>
      </c>
      <c r="U77" s="16">
        <f t="shared" si="196"/>
        <v>2.5787037037037039E-2</v>
      </c>
      <c r="V77" s="16">
        <f t="shared" si="196"/>
        <v>2.4822530864197532E-2</v>
      </c>
      <c r="W77" s="16">
        <f t="shared" si="196"/>
        <v>2.4018775720164608E-2</v>
      </c>
      <c r="X77" s="16">
        <f t="shared" si="196"/>
        <v>2.3348979766803842E-2</v>
      </c>
      <c r="Y77" s="16">
        <f t="shared" si="196"/>
        <v>2.2790816472336533E-2</v>
      </c>
      <c r="Z77" s="16">
        <f t="shared" si="196"/>
        <v>2.2325680393613778E-2</v>
      </c>
      <c r="AA77" s="16">
        <f t="shared" si="196"/>
        <v>2.1938066994678151E-2</v>
      </c>
      <c r="AB77" s="16">
        <f t="shared" si="196"/>
        <v>2.1615055828898458E-2</v>
      </c>
      <c r="AD77" s="185" t="s">
        <v>17</v>
      </c>
      <c r="AE77" s="186" t="s">
        <v>32</v>
      </c>
      <c r="AF77" s="15" t="s">
        <v>43</v>
      </c>
      <c r="AG77" s="16">
        <f>AG$24</f>
        <v>2.8333333333333335E-2</v>
      </c>
      <c r="AH77" s="16">
        <f t="shared" ref="AH77:AP77" si="197">AH$24</f>
        <v>2.6944444444444444E-2</v>
      </c>
      <c r="AI77" s="16">
        <f t="shared" si="197"/>
        <v>2.5787037037037039E-2</v>
      </c>
      <c r="AJ77" s="16">
        <f t="shared" si="197"/>
        <v>2.4822530864197532E-2</v>
      </c>
      <c r="AK77" s="16">
        <f t="shared" si="197"/>
        <v>2.4018775720164608E-2</v>
      </c>
      <c r="AL77" s="16">
        <f t="shared" si="197"/>
        <v>2.3348979766803842E-2</v>
      </c>
      <c r="AM77" s="16">
        <f t="shared" si="197"/>
        <v>2.2790816472336533E-2</v>
      </c>
      <c r="AN77" s="16">
        <f t="shared" si="197"/>
        <v>2.2325680393613778E-2</v>
      </c>
      <c r="AO77" s="16">
        <f t="shared" si="197"/>
        <v>2.1938066994678151E-2</v>
      </c>
      <c r="AP77" s="16">
        <f t="shared" si="197"/>
        <v>2.1615055828898458E-2</v>
      </c>
      <c r="AR77" s="185" t="s">
        <v>17</v>
      </c>
      <c r="AS77" s="186" t="s">
        <v>32</v>
      </c>
      <c r="AT77" s="15" t="s">
        <v>43</v>
      </c>
      <c r="AU77" s="16">
        <f>AU$24</f>
        <v>2.8333333333333335E-2</v>
      </c>
      <c r="AV77" s="16">
        <f t="shared" ref="AV77:BD77" si="198">AV$24</f>
        <v>2.6944444444444444E-2</v>
      </c>
      <c r="AW77" s="16">
        <f t="shared" si="198"/>
        <v>2.5787037037037039E-2</v>
      </c>
      <c r="AX77" s="16">
        <f t="shared" si="198"/>
        <v>2.4822530864197532E-2</v>
      </c>
      <c r="AY77" s="16">
        <f t="shared" si="198"/>
        <v>2.4018775720164608E-2</v>
      </c>
      <c r="AZ77" s="16">
        <f t="shared" si="198"/>
        <v>2.3348979766803842E-2</v>
      </c>
      <c r="BA77" s="16">
        <f t="shared" si="198"/>
        <v>2.2790816472336533E-2</v>
      </c>
      <c r="BB77" s="16">
        <f t="shared" si="198"/>
        <v>2.2325680393613778E-2</v>
      </c>
      <c r="BC77" s="16">
        <f t="shared" si="198"/>
        <v>2.1938066994678151E-2</v>
      </c>
      <c r="BD77" s="16">
        <f t="shared" si="198"/>
        <v>2.1615055828898458E-2</v>
      </c>
      <c r="BF77" s="185" t="s">
        <v>17</v>
      </c>
      <c r="BG77" s="186" t="s">
        <v>32</v>
      </c>
      <c r="BH77" s="15" t="s">
        <v>43</v>
      </c>
      <c r="BI77" s="16">
        <f>BI$24</f>
        <v>2.8333333333333335E-2</v>
      </c>
      <c r="BJ77" s="16">
        <f t="shared" ref="BJ77:BR77" si="199">BJ$24</f>
        <v>2.6944444444444444E-2</v>
      </c>
      <c r="BK77" s="16">
        <f t="shared" si="199"/>
        <v>2.5787037037037039E-2</v>
      </c>
      <c r="BL77" s="16">
        <f t="shared" si="199"/>
        <v>2.4822530864197532E-2</v>
      </c>
      <c r="BM77" s="16">
        <f t="shared" si="199"/>
        <v>2.4018775720164608E-2</v>
      </c>
      <c r="BN77" s="16">
        <f t="shared" si="199"/>
        <v>2.3348979766803842E-2</v>
      </c>
      <c r="BO77" s="16">
        <f t="shared" si="199"/>
        <v>2.2790816472336533E-2</v>
      </c>
      <c r="BP77" s="16">
        <f t="shared" si="199"/>
        <v>2.2325680393613778E-2</v>
      </c>
      <c r="BQ77" s="16">
        <f t="shared" si="199"/>
        <v>2.1938066994678151E-2</v>
      </c>
      <c r="BR77" s="16">
        <f t="shared" si="199"/>
        <v>2.1615055828898458E-2</v>
      </c>
    </row>
    <row r="78" spans="2:70" ht="14.25" x14ac:dyDescent="0.45">
      <c r="B78" s="185"/>
      <c r="C78" s="186"/>
      <c r="D78" s="15" t="s">
        <v>44</v>
      </c>
      <c r="E78" s="16"/>
      <c r="F78" s="16"/>
      <c r="G78" s="16"/>
      <c r="H78" s="16"/>
      <c r="I78" s="82">
        <f>AVERAGE(E77:I77)</f>
        <v>2.5981224279835392E-2</v>
      </c>
      <c r="J78" s="17"/>
      <c r="K78" s="17"/>
      <c r="L78" s="17"/>
      <c r="M78" s="17"/>
      <c r="N78" s="17">
        <f>AVERAGE(E77:N77)</f>
        <v>2.4192472085550771E-2</v>
      </c>
      <c r="P78" s="185"/>
      <c r="Q78" s="186"/>
      <c r="R78" s="15" t="s">
        <v>44</v>
      </c>
      <c r="S78" s="16"/>
      <c r="T78" s="16"/>
      <c r="U78" s="16"/>
      <c r="V78" s="16"/>
      <c r="W78" s="82">
        <f>AVERAGE(S77:W77)</f>
        <v>2.5981224279835392E-2</v>
      </c>
      <c r="X78" s="17"/>
      <c r="Y78" s="17"/>
      <c r="Z78" s="17"/>
      <c r="AA78" s="17"/>
      <c r="AB78" s="17">
        <f>AVERAGE(S77:AB77)</f>
        <v>2.4192472085550771E-2</v>
      </c>
      <c r="AD78" s="185"/>
      <c r="AE78" s="186"/>
      <c r="AF78" s="15" t="s">
        <v>44</v>
      </c>
      <c r="AG78" s="16"/>
      <c r="AH78" s="16"/>
      <c r="AI78" s="16"/>
      <c r="AJ78" s="16"/>
      <c r="AK78" s="82">
        <f>AVERAGE(AG77:AK77)</f>
        <v>2.5981224279835392E-2</v>
      </c>
      <c r="AL78" s="17"/>
      <c r="AM78" s="17"/>
      <c r="AN78" s="17"/>
      <c r="AO78" s="17"/>
      <c r="AP78" s="17">
        <f>AVERAGE(AG77:AP77)</f>
        <v>2.4192472085550771E-2</v>
      </c>
      <c r="AR78" s="185"/>
      <c r="AS78" s="186"/>
      <c r="AT78" s="15" t="s">
        <v>44</v>
      </c>
      <c r="AU78" s="16"/>
      <c r="AV78" s="16"/>
      <c r="AW78" s="16"/>
      <c r="AX78" s="16"/>
      <c r="AY78" s="82">
        <f>AVERAGE(AU77:AY77)</f>
        <v>2.5981224279835392E-2</v>
      </c>
      <c r="AZ78" s="17"/>
      <c r="BA78" s="17"/>
      <c r="BB78" s="17"/>
      <c r="BC78" s="17"/>
      <c r="BD78" s="17">
        <f>AVERAGE(AU77:BD77)</f>
        <v>2.4192472085550771E-2</v>
      </c>
      <c r="BF78" s="185"/>
      <c r="BG78" s="186"/>
      <c r="BH78" s="15" t="s">
        <v>44</v>
      </c>
      <c r="BI78" s="16"/>
      <c r="BJ78" s="16"/>
      <c r="BK78" s="16"/>
      <c r="BL78" s="16"/>
      <c r="BM78" s="82">
        <f>AVERAGE(BI77:BM77)</f>
        <v>2.5981224279835392E-2</v>
      </c>
      <c r="BN78" s="17"/>
      <c r="BO78" s="17"/>
      <c r="BP78" s="17"/>
      <c r="BQ78" s="17"/>
      <c r="BR78" s="17">
        <f>AVERAGE(BI77:BR77)</f>
        <v>2.4192472085550771E-2</v>
      </c>
    </row>
    <row r="79" spans="2:70" ht="14.25" x14ac:dyDescent="0.45">
      <c r="B79" s="185"/>
      <c r="C79" s="186"/>
      <c r="D79" s="15" t="s">
        <v>42</v>
      </c>
      <c r="E79" s="16">
        <f t="shared" ref="E79:N79" si="200">E$26</f>
        <v>2.8333333333333335E-2</v>
      </c>
      <c r="F79" s="16">
        <f t="shared" si="200"/>
        <v>5.527777777777778E-2</v>
      </c>
      <c r="G79" s="16">
        <f t="shared" si="200"/>
        <v>8.1064814814814812E-2</v>
      </c>
      <c r="H79" s="16">
        <f t="shared" si="200"/>
        <v>0.10588734567901234</v>
      </c>
      <c r="I79" s="16">
        <f t="shared" si="200"/>
        <v>0.12990612139917695</v>
      </c>
      <c r="J79" s="16">
        <f t="shared" si="200"/>
        <v>0.15325510116598079</v>
      </c>
      <c r="K79" s="16">
        <f t="shared" si="200"/>
        <v>0.17604591763831731</v>
      </c>
      <c r="L79" s="16">
        <f t="shared" si="200"/>
        <v>0.19837159803193108</v>
      </c>
      <c r="M79" s="16">
        <f t="shared" si="200"/>
        <v>0.22030966502660923</v>
      </c>
      <c r="N79" s="16">
        <f t="shared" si="200"/>
        <v>0.2419247208555077</v>
      </c>
      <c r="P79" s="185"/>
      <c r="Q79" s="186"/>
      <c r="R79" s="15" t="s">
        <v>42</v>
      </c>
      <c r="S79" s="16">
        <f t="shared" ref="S79:AB79" si="201">S$26</f>
        <v>2.8333333333333335E-2</v>
      </c>
      <c r="T79" s="16">
        <f t="shared" si="201"/>
        <v>5.527777777777778E-2</v>
      </c>
      <c r="U79" s="16">
        <f t="shared" si="201"/>
        <v>8.1064814814814812E-2</v>
      </c>
      <c r="V79" s="16">
        <f t="shared" si="201"/>
        <v>0.10588734567901234</v>
      </c>
      <c r="W79" s="16">
        <f t="shared" si="201"/>
        <v>0.12990612139917695</v>
      </c>
      <c r="X79" s="16">
        <f t="shared" si="201"/>
        <v>0.15325510116598079</v>
      </c>
      <c r="Y79" s="16">
        <f t="shared" si="201"/>
        <v>0.17604591763831731</v>
      </c>
      <c r="Z79" s="16">
        <f t="shared" si="201"/>
        <v>0.19837159803193108</v>
      </c>
      <c r="AA79" s="16">
        <f t="shared" si="201"/>
        <v>0.22030966502660923</v>
      </c>
      <c r="AB79" s="16">
        <f t="shared" si="201"/>
        <v>0.2419247208555077</v>
      </c>
      <c r="AD79" s="185"/>
      <c r="AE79" s="186"/>
      <c r="AF79" s="15" t="s">
        <v>42</v>
      </c>
      <c r="AG79" s="16">
        <f t="shared" ref="AG79:AP79" si="202">AG$26</f>
        <v>2.8333333333333335E-2</v>
      </c>
      <c r="AH79" s="16">
        <f t="shared" si="202"/>
        <v>5.527777777777778E-2</v>
      </c>
      <c r="AI79" s="16">
        <f t="shared" si="202"/>
        <v>8.1064814814814812E-2</v>
      </c>
      <c r="AJ79" s="16">
        <f t="shared" si="202"/>
        <v>0.10588734567901234</v>
      </c>
      <c r="AK79" s="16">
        <f t="shared" si="202"/>
        <v>0.12990612139917695</v>
      </c>
      <c r="AL79" s="16">
        <f t="shared" si="202"/>
        <v>0.15325510116598079</v>
      </c>
      <c r="AM79" s="16">
        <f t="shared" si="202"/>
        <v>0.17604591763831731</v>
      </c>
      <c r="AN79" s="16">
        <f t="shared" si="202"/>
        <v>0.19837159803193108</v>
      </c>
      <c r="AO79" s="16">
        <f t="shared" si="202"/>
        <v>0.22030966502660923</v>
      </c>
      <c r="AP79" s="16">
        <f t="shared" si="202"/>
        <v>0.2419247208555077</v>
      </c>
      <c r="AR79" s="185"/>
      <c r="AS79" s="186"/>
      <c r="AT79" s="15" t="s">
        <v>42</v>
      </c>
      <c r="AU79" s="16">
        <f t="shared" ref="AU79:BD79" si="203">AU$26</f>
        <v>2.8333333333333335E-2</v>
      </c>
      <c r="AV79" s="16">
        <f t="shared" si="203"/>
        <v>5.527777777777778E-2</v>
      </c>
      <c r="AW79" s="16">
        <f t="shared" si="203"/>
        <v>8.1064814814814812E-2</v>
      </c>
      <c r="AX79" s="16">
        <f t="shared" si="203"/>
        <v>0.10588734567901234</v>
      </c>
      <c r="AY79" s="16">
        <f t="shared" si="203"/>
        <v>0.12990612139917695</v>
      </c>
      <c r="AZ79" s="16">
        <f t="shared" si="203"/>
        <v>0.15325510116598079</v>
      </c>
      <c r="BA79" s="16">
        <f t="shared" si="203"/>
        <v>0.17604591763831731</v>
      </c>
      <c r="BB79" s="16">
        <f t="shared" si="203"/>
        <v>0.19837159803193108</v>
      </c>
      <c r="BC79" s="16">
        <f t="shared" si="203"/>
        <v>0.22030966502660923</v>
      </c>
      <c r="BD79" s="16">
        <f t="shared" si="203"/>
        <v>0.2419247208555077</v>
      </c>
      <c r="BF79" s="185"/>
      <c r="BG79" s="186"/>
      <c r="BH79" s="15" t="s">
        <v>42</v>
      </c>
      <c r="BI79" s="16">
        <f t="shared" ref="BI79:BR79" si="204">BI$26</f>
        <v>2.8333333333333335E-2</v>
      </c>
      <c r="BJ79" s="16">
        <f t="shared" si="204"/>
        <v>5.527777777777778E-2</v>
      </c>
      <c r="BK79" s="16">
        <f t="shared" si="204"/>
        <v>8.1064814814814812E-2</v>
      </c>
      <c r="BL79" s="16">
        <f t="shared" si="204"/>
        <v>0.10588734567901234</v>
      </c>
      <c r="BM79" s="16">
        <f t="shared" si="204"/>
        <v>0.12990612139917695</v>
      </c>
      <c r="BN79" s="16">
        <f t="shared" si="204"/>
        <v>0.15325510116598079</v>
      </c>
      <c r="BO79" s="16">
        <f t="shared" si="204"/>
        <v>0.17604591763831731</v>
      </c>
      <c r="BP79" s="16">
        <f t="shared" si="204"/>
        <v>0.19837159803193108</v>
      </c>
      <c r="BQ79" s="16">
        <f t="shared" si="204"/>
        <v>0.22030966502660923</v>
      </c>
      <c r="BR79" s="16">
        <f t="shared" si="204"/>
        <v>0.2419247208555077</v>
      </c>
    </row>
    <row r="80" spans="2:70" ht="14.25" x14ac:dyDescent="0.45">
      <c r="B80" s="185"/>
      <c r="C80" s="185"/>
      <c r="D80" s="19" t="s">
        <v>45</v>
      </c>
      <c r="E80" s="20">
        <f t="shared" ref="E80:N80" si="205">10*E77</f>
        <v>0.28333333333333333</v>
      </c>
      <c r="F80" s="20">
        <f t="shared" si="205"/>
        <v>0.26944444444444443</v>
      </c>
      <c r="G80" s="20">
        <f t="shared" si="205"/>
        <v>0.25787037037037042</v>
      </c>
      <c r="H80" s="20">
        <f t="shared" si="205"/>
        <v>0.24822530864197531</v>
      </c>
      <c r="I80" s="20">
        <f t="shared" si="205"/>
        <v>0.24018775720164609</v>
      </c>
      <c r="J80" s="20">
        <f t="shared" si="205"/>
        <v>0.2334897976680384</v>
      </c>
      <c r="K80" s="20">
        <f t="shared" si="205"/>
        <v>0.22790816472336534</v>
      </c>
      <c r="L80" s="20">
        <f t="shared" si="205"/>
        <v>0.22325680393613778</v>
      </c>
      <c r="M80" s="20">
        <f t="shared" si="205"/>
        <v>0.21938066994678151</v>
      </c>
      <c r="N80" s="20">
        <f t="shared" si="205"/>
        <v>0.21615055828898458</v>
      </c>
      <c r="P80" s="185"/>
      <c r="Q80" s="185"/>
      <c r="R80" s="19" t="s">
        <v>45</v>
      </c>
      <c r="S80" s="20">
        <f t="shared" ref="S80:AB80" si="206">10*S77</f>
        <v>0.28333333333333333</v>
      </c>
      <c r="T80" s="20">
        <f t="shared" si="206"/>
        <v>0.26944444444444443</v>
      </c>
      <c r="U80" s="20">
        <f t="shared" si="206"/>
        <v>0.25787037037037042</v>
      </c>
      <c r="V80" s="20">
        <f t="shared" si="206"/>
        <v>0.24822530864197531</v>
      </c>
      <c r="W80" s="20">
        <f t="shared" si="206"/>
        <v>0.24018775720164609</v>
      </c>
      <c r="X80" s="20">
        <f t="shared" si="206"/>
        <v>0.2334897976680384</v>
      </c>
      <c r="Y80" s="20">
        <f t="shared" si="206"/>
        <v>0.22790816472336534</v>
      </c>
      <c r="Z80" s="20">
        <f t="shared" si="206"/>
        <v>0.22325680393613778</v>
      </c>
      <c r="AA80" s="20">
        <f t="shared" si="206"/>
        <v>0.21938066994678151</v>
      </c>
      <c r="AB80" s="20">
        <f t="shared" si="206"/>
        <v>0.21615055828898458</v>
      </c>
      <c r="AD80" s="185"/>
      <c r="AE80" s="185"/>
      <c r="AF80" s="19" t="s">
        <v>45</v>
      </c>
      <c r="AG80" s="20">
        <f t="shared" ref="AG80:AP80" si="207">10*AG77</f>
        <v>0.28333333333333333</v>
      </c>
      <c r="AH80" s="20">
        <f t="shared" si="207"/>
        <v>0.26944444444444443</v>
      </c>
      <c r="AI80" s="20">
        <f t="shared" si="207"/>
        <v>0.25787037037037042</v>
      </c>
      <c r="AJ80" s="20">
        <f t="shared" si="207"/>
        <v>0.24822530864197531</v>
      </c>
      <c r="AK80" s="20">
        <f t="shared" si="207"/>
        <v>0.24018775720164609</v>
      </c>
      <c r="AL80" s="20">
        <f t="shared" si="207"/>
        <v>0.2334897976680384</v>
      </c>
      <c r="AM80" s="20">
        <f t="shared" si="207"/>
        <v>0.22790816472336534</v>
      </c>
      <c r="AN80" s="20">
        <f t="shared" si="207"/>
        <v>0.22325680393613778</v>
      </c>
      <c r="AO80" s="20">
        <f t="shared" si="207"/>
        <v>0.21938066994678151</v>
      </c>
      <c r="AP80" s="20">
        <f t="shared" si="207"/>
        <v>0.21615055828898458</v>
      </c>
      <c r="AR80" s="185"/>
      <c r="AS80" s="185"/>
      <c r="AT80" s="19" t="s">
        <v>45</v>
      </c>
      <c r="AU80" s="20">
        <f t="shared" ref="AU80:BD80" si="208">10*AU77</f>
        <v>0.28333333333333333</v>
      </c>
      <c r="AV80" s="20">
        <f t="shared" si="208"/>
        <v>0.26944444444444443</v>
      </c>
      <c r="AW80" s="20">
        <f t="shared" si="208"/>
        <v>0.25787037037037042</v>
      </c>
      <c r="AX80" s="20">
        <f t="shared" si="208"/>
        <v>0.24822530864197531</v>
      </c>
      <c r="AY80" s="20">
        <f t="shared" si="208"/>
        <v>0.24018775720164609</v>
      </c>
      <c r="AZ80" s="20">
        <f t="shared" si="208"/>
        <v>0.2334897976680384</v>
      </c>
      <c r="BA80" s="20">
        <f t="shared" si="208"/>
        <v>0.22790816472336534</v>
      </c>
      <c r="BB80" s="20">
        <f t="shared" si="208"/>
        <v>0.22325680393613778</v>
      </c>
      <c r="BC80" s="20">
        <f t="shared" si="208"/>
        <v>0.21938066994678151</v>
      </c>
      <c r="BD80" s="20">
        <f t="shared" si="208"/>
        <v>0.21615055828898458</v>
      </c>
      <c r="BF80" s="185"/>
      <c r="BG80" s="185"/>
      <c r="BH80" s="19" t="s">
        <v>45</v>
      </c>
      <c r="BI80" s="20">
        <f t="shared" ref="BI80:BR80" si="209">10*BI77</f>
        <v>0.28333333333333333</v>
      </c>
      <c r="BJ80" s="20">
        <f t="shared" si="209"/>
        <v>0.26944444444444443</v>
      </c>
      <c r="BK80" s="20">
        <f t="shared" si="209"/>
        <v>0.25787037037037042</v>
      </c>
      <c r="BL80" s="20">
        <f t="shared" si="209"/>
        <v>0.24822530864197531</v>
      </c>
      <c r="BM80" s="20">
        <f t="shared" si="209"/>
        <v>0.24018775720164609</v>
      </c>
      <c r="BN80" s="20">
        <f t="shared" si="209"/>
        <v>0.2334897976680384</v>
      </c>
      <c r="BO80" s="20">
        <f t="shared" si="209"/>
        <v>0.22790816472336534</v>
      </c>
      <c r="BP80" s="20">
        <f t="shared" si="209"/>
        <v>0.22325680393613778</v>
      </c>
      <c r="BQ80" s="20">
        <f t="shared" si="209"/>
        <v>0.21938066994678151</v>
      </c>
      <c r="BR80" s="20">
        <f t="shared" si="209"/>
        <v>0.21615055828898458</v>
      </c>
    </row>
    <row r="81" spans="2:70" ht="14.25" x14ac:dyDescent="0.45">
      <c r="B81" s="185"/>
      <c r="C81" s="185"/>
      <c r="D81" s="19" t="s">
        <v>46</v>
      </c>
      <c r="E81" s="20">
        <f>10*E79</f>
        <v>0.28333333333333333</v>
      </c>
      <c r="F81" s="20">
        <f t="shared" ref="F81:N81" si="210">10*F79</f>
        <v>0.55277777777777781</v>
      </c>
      <c r="G81" s="20">
        <f t="shared" si="210"/>
        <v>0.81064814814814812</v>
      </c>
      <c r="H81" s="20">
        <f t="shared" si="210"/>
        <v>1.0588734567901235</v>
      </c>
      <c r="I81" s="20">
        <f t="shared" si="210"/>
        <v>1.2990612139917697</v>
      </c>
      <c r="J81" s="20">
        <f t="shared" si="210"/>
        <v>1.532551011659808</v>
      </c>
      <c r="K81" s="20">
        <f t="shared" si="210"/>
        <v>1.7604591763831732</v>
      </c>
      <c r="L81" s="20">
        <f t="shared" si="210"/>
        <v>1.9837159803193107</v>
      </c>
      <c r="M81" s="20">
        <f t="shared" si="210"/>
        <v>2.2030966502660925</v>
      </c>
      <c r="N81" s="20">
        <f t="shared" si="210"/>
        <v>2.4192472085550771</v>
      </c>
      <c r="P81" s="185"/>
      <c r="Q81" s="185"/>
      <c r="R81" s="19" t="s">
        <v>46</v>
      </c>
      <c r="S81" s="20">
        <f>10*S79</f>
        <v>0.28333333333333333</v>
      </c>
      <c r="T81" s="20">
        <f t="shared" ref="T81:AB81" si="211">10*T79</f>
        <v>0.55277777777777781</v>
      </c>
      <c r="U81" s="20">
        <f t="shared" si="211"/>
        <v>0.81064814814814812</v>
      </c>
      <c r="V81" s="20">
        <f t="shared" si="211"/>
        <v>1.0588734567901235</v>
      </c>
      <c r="W81" s="20">
        <f t="shared" si="211"/>
        <v>1.2990612139917697</v>
      </c>
      <c r="X81" s="20">
        <f t="shared" si="211"/>
        <v>1.532551011659808</v>
      </c>
      <c r="Y81" s="20">
        <f t="shared" si="211"/>
        <v>1.7604591763831732</v>
      </c>
      <c r="Z81" s="20">
        <f t="shared" si="211"/>
        <v>1.9837159803193107</v>
      </c>
      <c r="AA81" s="20">
        <f t="shared" si="211"/>
        <v>2.2030966502660925</v>
      </c>
      <c r="AB81" s="20">
        <f t="shared" si="211"/>
        <v>2.4192472085550771</v>
      </c>
      <c r="AD81" s="185"/>
      <c r="AE81" s="185"/>
      <c r="AF81" s="19" t="s">
        <v>46</v>
      </c>
      <c r="AG81" s="20">
        <f>10*AG79</f>
        <v>0.28333333333333333</v>
      </c>
      <c r="AH81" s="20">
        <f t="shared" ref="AH81:AP81" si="212">10*AH79</f>
        <v>0.55277777777777781</v>
      </c>
      <c r="AI81" s="20">
        <f t="shared" si="212"/>
        <v>0.81064814814814812</v>
      </c>
      <c r="AJ81" s="20">
        <f t="shared" si="212"/>
        <v>1.0588734567901235</v>
      </c>
      <c r="AK81" s="20">
        <f t="shared" si="212"/>
        <v>1.2990612139917697</v>
      </c>
      <c r="AL81" s="20">
        <f t="shared" si="212"/>
        <v>1.532551011659808</v>
      </c>
      <c r="AM81" s="20">
        <f t="shared" si="212"/>
        <v>1.7604591763831732</v>
      </c>
      <c r="AN81" s="20">
        <f t="shared" si="212"/>
        <v>1.9837159803193107</v>
      </c>
      <c r="AO81" s="20">
        <f t="shared" si="212"/>
        <v>2.2030966502660925</v>
      </c>
      <c r="AP81" s="20">
        <f t="shared" si="212"/>
        <v>2.4192472085550771</v>
      </c>
      <c r="AR81" s="185"/>
      <c r="AS81" s="185"/>
      <c r="AT81" s="19" t="s">
        <v>46</v>
      </c>
      <c r="AU81" s="20">
        <f>10*AU79</f>
        <v>0.28333333333333333</v>
      </c>
      <c r="AV81" s="20">
        <f t="shared" ref="AV81:BD81" si="213">10*AV79</f>
        <v>0.55277777777777781</v>
      </c>
      <c r="AW81" s="20">
        <f t="shared" si="213"/>
        <v>0.81064814814814812</v>
      </c>
      <c r="AX81" s="20">
        <f t="shared" si="213"/>
        <v>1.0588734567901235</v>
      </c>
      <c r="AY81" s="20">
        <f t="shared" si="213"/>
        <v>1.2990612139917697</v>
      </c>
      <c r="AZ81" s="20">
        <f t="shared" si="213"/>
        <v>1.532551011659808</v>
      </c>
      <c r="BA81" s="20">
        <f t="shared" si="213"/>
        <v>1.7604591763831732</v>
      </c>
      <c r="BB81" s="20">
        <f t="shared" si="213"/>
        <v>1.9837159803193107</v>
      </c>
      <c r="BC81" s="20">
        <f t="shared" si="213"/>
        <v>2.2030966502660925</v>
      </c>
      <c r="BD81" s="20">
        <f t="shared" si="213"/>
        <v>2.4192472085550771</v>
      </c>
      <c r="BF81" s="185"/>
      <c r="BG81" s="185"/>
      <c r="BH81" s="19" t="s">
        <v>46</v>
      </c>
      <c r="BI81" s="20">
        <f>10*BI79</f>
        <v>0.28333333333333333</v>
      </c>
      <c r="BJ81" s="20">
        <f t="shared" ref="BJ81:BR81" si="214">10*BJ79</f>
        <v>0.55277777777777781</v>
      </c>
      <c r="BK81" s="20">
        <f t="shared" si="214"/>
        <v>0.81064814814814812</v>
      </c>
      <c r="BL81" s="20">
        <f t="shared" si="214"/>
        <v>1.0588734567901235</v>
      </c>
      <c r="BM81" s="20">
        <f t="shared" si="214"/>
        <v>1.2990612139917697</v>
      </c>
      <c r="BN81" s="20">
        <f t="shared" si="214"/>
        <v>1.532551011659808</v>
      </c>
      <c r="BO81" s="20">
        <f t="shared" si="214"/>
        <v>1.7604591763831732</v>
      </c>
      <c r="BP81" s="20">
        <f t="shared" si="214"/>
        <v>1.9837159803193107</v>
      </c>
      <c r="BQ81" s="20">
        <f t="shared" si="214"/>
        <v>2.2030966502660925</v>
      </c>
      <c r="BR81" s="20">
        <f t="shared" si="214"/>
        <v>2.4192472085550771</v>
      </c>
    </row>
    <row r="82" spans="2:70" ht="14.25" x14ac:dyDescent="0.45">
      <c r="B82" s="185"/>
      <c r="C82" s="184" t="s">
        <v>36</v>
      </c>
      <c r="D82" s="15" t="s">
        <v>43</v>
      </c>
      <c r="E82" s="16">
        <f t="shared" ref="E82:N82" si="215">E77*E$14/$E$4</f>
        <v>3.4000000000000002E-2</v>
      </c>
      <c r="F82" s="16">
        <f t="shared" si="215"/>
        <v>3.8800000000000001E-2</v>
      </c>
      <c r="G82" s="16">
        <f t="shared" si="215"/>
        <v>4.4560000000000002E-2</v>
      </c>
      <c r="H82" s="16">
        <f t="shared" si="215"/>
        <v>5.1471999999999997E-2</v>
      </c>
      <c r="I82" s="16">
        <f t="shared" si="215"/>
        <v>5.9766399999999997E-2</v>
      </c>
      <c r="J82" s="16">
        <f t="shared" si="215"/>
        <v>6.9719680000000006E-2</v>
      </c>
      <c r="K82" s="16">
        <f t="shared" si="215"/>
        <v>8.1663616000000008E-2</v>
      </c>
      <c r="L82" s="16">
        <f t="shared" si="215"/>
        <v>9.5996339200000003E-2</v>
      </c>
      <c r="M82" s="16">
        <f t="shared" si="215"/>
        <v>0.11319560704000001</v>
      </c>
      <c r="N82" s="16">
        <f t="shared" si="215"/>
        <v>0.13383472844799998</v>
      </c>
      <c r="P82" s="185"/>
      <c r="Q82" s="184" t="s">
        <v>36</v>
      </c>
      <c r="R82" s="15" t="s">
        <v>43</v>
      </c>
      <c r="S82" s="16">
        <f t="shared" ref="S82:AB82" si="216">S77*S$14/$E$4</f>
        <v>3.4000000000000002E-2</v>
      </c>
      <c r="T82" s="16">
        <f t="shared" si="216"/>
        <v>3.8800000000000001E-2</v>
      </c>
      <c r="U82" s="16">
        <f t="shared" si="216"/>
        <v>4.4560000000000002E-2</v>
      </c>
      <c r="V82" s="16">
        <f t="shared" si="216"/>
        <v>5.1471999999999997E-2</v>
      </c>
      <c r="W82" s="16">
        <f t="shared" si="216"/>
        <v>5.9766399999999997E-2</v>
      </c>
      <c r="X82" s="16">
        <f t="shared" si="216"/>
        <v>6.9719680000000006E-2</v>
      </c>
      <c r="Y82" s="16">
        <f t="shared" si="216"/>
        <v>8.1663616000000008E-2</v>
      </c>
      <c r="Z82" s="16">
        <f t="shared" si="216"/>
        <v>9.5996339200000003E-2</v>
      </c>
      <c r="AA82" s="16">
        <f t="shared" si="216"/>
        <v>0.11319560704000001</v>
      </c>
      <c r="AB82" s="16">
        <f t="shared" si="216"/>
        <v>0.13383472844799998</v>
      </c>
      <c r="AD82" s="185"/>
      <c r="AE82" s="184" t="s">
        <v>36</v>
      </c>
      <c r="AF82" s="15" t="s">
        <v>43</v>
      </c>
      <c r="AG82" s="16">
        <f t="shared" ref="AG82:AP82" si="217">AG77*AG$14/$E$4</f>
        <v>3.4000000000000002E-2</v>
      </c>
      <c r="AH82" s="16">
        <f t="shared" si="217"/>
        <v>3.8800000000000001E-2</v>
      </c>
      <c r="AI82" s="16">
        <f t="shared" si="217"/>
        <v>4.4560000000000002E-2</v>
      </c>
      <c r="AJ82" s="16">
        <f t="shared" si="217"/>
        <v>5.1471999999999997E-2</v>
      </c>
      <c r="AK82" s="16">
        <f t="shared" si="217"/>
        <v>5.9766399999999997E-2</v>
      </c>
      <c r="AL82" s="16">
        <f t="shared" si="217"/>
        <v>6.9719680000000006E-2</v>
      </c>
      <c r="AM82" s="16">
        <f t="shared" si="217"/>
        <v>8.1663616000000008E-2</v>
      </c>
      <c r="AN82" s="16">
        <f t="shared" si="217"/>
        <v>9.5996339200000003E-2</v>
      </c>
      <c r="AO82" s="16">
        <f t="shared" si="217"/>
        <v>0.11319560704000001</v>
      </c>
      <c r="AP82" s="16">
        <f t="shared" si="217"/>
        <v>0.13383472844799998</v>
      </c>
      <c r="AR82" s="185"/>
      <c r="AS82" s="184" t="s">
        <v>36</v>
      </c>
      <c r="AT82" s="15" t="s">
        <v>43</v>
      </c>
      <c r="AU82" s="16">
        <f t="shared" ref="AU82:BD82" si="218">AU77*AU$14/$E$4</f>
        <v>3.4000000000000002E-2</v>
      </c>
      <c r="AV82" s="16">
        <f t="shared" si="218"/>
        <v>3.8800000000000001E-2</v>
      </c>
      <c r="AW82" s="16">
        <f t="shared" si="218"/>
        <v>4.4560000000000002E-2</v>
      </c>
      <c r="AX82" s="16">
        <f t="shared" si="218"/>
        <v>5.1471999999999997E-2</v>
      </c>
      <c r="AY82" s="16">
        <f t="shared" si="218"/>
        <v>5.9766399999999997E-2</v>
      </c>
      <c r="AZ82" s="16">
        <f t="shared" si="218"/>
        <v>6.9719680000000006E-2</v>
      </c>
      <c r="BA82" s="16">
        <f t="shared" si="218"/>
        <v>8.1663616000000008E-2</v>
      </c>
      <c r="BB82" s="16">
        <f t="shared" si="218"/>
        <v>9.5996339200000003E-2</v>
      </c>
      <c r="BC82" s="16">
        <f t="shared" si="218"/>
        <v>0.11319560704000001</v>
      </c>
      <c r="BD82" s="16">
        <f t="shared" si="218"/>
        <v>0.13383472844799998</v>
      </c>
      <c r="BF82" s="185"/>
      <c r="BG82" s="184" t="s">
        <v>36</v>
      </c>
      <c r="BH82" s="15" t="s">
        <v>43</v>
      </c>
      <c r="BI82" s="16">
        <f t="shared" ref="BI82:BR82" si="219">BI77*BI$14/$E$4</f>
        <v>3.4000000000000002E-2</v>
      </c>
      <c r="BJ82" s="16">
        <f t="shared" si="219"/>
        <v>3.8800000000000001E-2</v>
      </c>
      <c r="BK82" s="16">
        <f t="shared" si="219"/>
        <v>4.4560000000000002E-2</v>
      </c>
      <c r="BL82" s="16">
        <f t="shared" si="219"/>
        <v>5.1471999999999997E-2</v>
      </c>
      <c r="BM82" s="16">
        <f t="shared" si="219"/>
        <v>5.9766399999999997E-2</v>
      </c>
      <c r="BN82" s="16">
        <f t="shared" si="219"/>
        <v>6.9719680000000006E-2</v>
      </c>
      <c r="BO82" s="16">
        <f t="shared" si="219"/>
        <v>8.1663616000000008E-2</v>
      </c>
      <c r="BP82" s="16">
        <f t="shared" si="219"/>
        <v>9.5996339200000003E-2</v>
      </c>
      <c r="BQ82" s="16">
        <f t="shared" si="219"/>
        <v>0.11319560704000001</v>
      </c>
      <c r="BR82" s="16">
        <f t="shared" si="219"/>
        <v>0.13383472844799998</v>
      </c>
    </row>
    <row r="83" spans="2:70" ht="14.25" x14ac:dyDescent="0.45">
      <c r="B83" s="185"/>
      <c r="C83" s="186"/>
      <c r="D83" s="15" t="s">
        <v>44</v>
      </c>
      <c r="E83" s="16"/>
      <c r="F83" s="16"/>
      <c r="G83" s="16"/>
      <c r="H83" s="16"/>
      <c r="I83" s="17">
        <f>AVERAGE(E82:I82)</f>
        <v>4.5719679999999999E-2</v>
      </c>
      <c r="J83" s="17"/>
      <c r="K83" s="17"/>
      <c r="L83" s="17"/>
      <c r="M83" s="17"/>
      <c r="N83" s="17">
        <f>AVERAGE(E82:N82)</f>
        <v>7.23008370688E-2</v>
      </c>
      <c r="P83" s="185"/>
      <c r="Q83" s="186"/>
      <c r="R83" s="15" t="s">
        <v>44</v>
      </c>
      <c r="S83" s="16"/>
      <c r="T83" s="16"/>
      <c r="U83" s="16"/>
      <c r="V83" s="16"/>
      <c r="W83" s="17">
        <f>AVERAGE(S82:W82)</f>
        <v>4.5719679999999999E-2</v>
      </c>
      <c r="X83" s="17"/>
      <c r="Y83" s="17"/>
      <c r="Z83" s="17"/>
      <c r="AA83" s="17"/>
      <c r="AB83" s="17">
        <f>AVERAGE(S82:AB82)</f>
        <v>7.23008370688E-2</v>
      </c>
      <c r="AD83" s="185"/>
      <c r="AE83" s="186"/>
      <c r="AF83" s="15" t="s">
        <v>44</v>
      </c>
      <c r="AG83" s="16"/>
      <c r="AH83" s="16"/>
      <c r="AI83" s="16"/>
      <c r="AJ83" s="16"/>
      <c r="AK83" s="17">
        <f>AVERAGE(AG82:AK82)</f>
        <v>4.5719679999999999E-2</v>
      </c>
      <c r="AL83" s="17"/>
      <c r="AM83" s="17"/>
      <c r="AN83" s="17"/>
      <c r="AO83" s="17"/>
      <c r="AP83" s="17">
        <f>AVERAGE(AG82:AP82)</f>
        <v>7.23008370688E-2</v>
      </c>
      <c r="AR83" s="185"/>
      <c r="AS83" s="186"/>
      <c r="AT83" s="15" t="s">
        <v>44</v>
      </c>
      <c r="AU83" s="16"/>
      <c r="AV83" s="16"/>
      <c r="AW83" s="16"/>
      <c r="AX83" s="16"/>
      <c r="AY83" s="17">
        <f>AVERAGE(AU82:AY82)</f>
        <v>4.5719679999999999E-2</v>
      </c>
      <c r="AZ83" s="17"/>
      <c r="BA83" s="17"/>
      <c r="BB83" s="17"/>
      <c r="BC83" s="17"/>
      <c r="BD83" s="17">
        <f>AVERAGE(AU82:BD82)</f>
        <v>7.23008370688E-2</v>
      </c>
      <c r="BF83" s="185"/>
      <c r="BG83" s="186"/>
      <c r="BH83" s="15" t="s">
        <v>44</v>
      </c>
      <c r="BI83" s="16"/>
      <c r="BJ83" s="16"/>
      <c r="BK83" s="16"/>
      <c r="BL83" s="16"/>
      <c r="BM83" s="17">
        <f>AVERAGE(BI82:BM82)</f>
        <v>4.5719679999999999E-2</v>
      </c>
      <c r="BN83" s="17"/>
      <c r="BO83" s="17"/>
      <c r="BP83" s="17"/>
      <c r="BQ83" s="17"/>
      <c r="BR83" s="17">
        <f>AVERAGE(BI82:BR82)</f>
        <v>7.23008370688E-2</v>
      </c>
    </row>
    <row r="84" spans="2:70" ht="14.25" x14ac:dyDescent="0.45">
      <c r="B84" s="185"/>
      <c r="C84" s="185"/>
      <c r="D84" s="19" t="s">
        <v>45</v>
      </c>
      <c r="E84" s="23">
        <f t="shared" ref="E84:N84" si="220">E80*E$14</f>
        <v>34000</v>
      </c>
      <c r="F84" s="23">
        <f t="shared" si="220"/>
        <v>38800</v>
      </c>
      <c r="G84" s="23">
        <f>G80*G$14</f>
        <v>44560.000000000007</v>
      </c>
      <c r="H84" s="23">
        <f>H80*H$14</f>
        <v>51472</v>
      </c>
      <c r="I84" s="23">
        <f>I80*I$14</f>
        <v>59766.400000000001</v>
      </c>
      <c r="J84" s="23">
        <f t="shared" si="220"/>
        <v>69719.680000000008</v>
      </c>
      <c r="K84" s="23">
        <f t="shared" si="220"/>
        <v>81663.616000000009</v>
      </c>
      <c r="L84" s="23">
        <f t="shared" si="220"/>
        <v>95996.339200000002</v>
      </c>
      <c r="M84" s="23">
        <f t="shared" si="220"/>
        <v>113195.60704000002</v>
      </c>
      <c r="N84" s="23">
        <f t="shared" si="220"/>
        <v>133834.72844800001</v>
      </c>
      <c r="P84" s="185"/>
      <c r="Q84" s="185"/>
      <c r="R84" s="19" t="s">
        <v>45</v>
      </c>
      <c r="S84" s="23">
        <f t="shared" ref="S84:AB84" si="221">S80*S$14</f>
        <v>34000</v>
      </c>
      <c r="T84" s="23">
        <f t="shared" si="221"/>
        <v>38800</v>
      </c>
      <c r="U84" s="23">
        <f>U80*U$14</f>
        <v>44560.000000000007</v>
      </c>
      <c r="V84" s="23">
        <f>V80*V$14</f>
        <v>51472</v>
      </c>
      <c r="W84" s="23">
        <f>W80*W$14</f>
        <v>59766.400000000001</v>
      </c>
      <c r="X84" s="23">
        <f t="shared" si="221"/>
        <v>69719.680000000008</v>
      </c>
      <c r="Y84" s="23">
        <f t="shared" si="221"/>
        <v>81663.616000000009</v>
      </c>
      <c r="Z84" s="23">
        <f t="shared" si="221"/>
        <v>95996.339200000002</v>
      </c>
      <c r="AA84" s="23">
        <f t="shared" si="221"/>
        <v>113195.60704000002</v>
      </c>
      <c r="AB84" s="23">
        <f t="shared" si="221"/>
        <v>133834.72844800001</v>
      </c>
      <c r="AD84" s="185"/>
      <c r="AE84" s="185"/>
      <c r="AF84" s="19" t="s">
        <v>45</v>
      </c>
      <c r="AG84" s="23">
        <f t="shared" ref="AG84:AP84" si="222">AG80*AG$14</f>
        <v>34000</v>
      </c>
      <c r="AH84" s="23">
        <f t="shared" si="222"/>
        <v>38800</v>
      </c>
      <c r="AI84" s="23">
        <f>AI80*AI$14</f>
        <v>44560.000000000007</v>
      </c>
      <c r="AJ84" s="23">
        <f>AJ80*AJ$14</f>
        <v>51472</v>
      </c>
      <c r="AK84" s="23">
        <f>AK80*AK$14</f>
        <v>59766.400000000001</v>
      </c>
      <c r="AL84" s="23">
        <f t="shared" si="222"/>
        <v>69719.680000000008</v>
      </c>
      <c r="AM84" s="23">
        <f t="shared" si="222"/>
        <v>81663.616000000009</v>
      </c>
      <c r="AN84" s="23">
        <f t="shared" si="222"/>
        <v>95996.339200000002</v>
      </c>
      <c r="AO84" s="23">
        <f t="shared" si="222"/>
        <v>113195.60704000002</v>
      </c>
      <c r="AP84" s="23">
        <f t="shared" si="222"/>
        <v>133834.72844800001</v>
      </c>
      <c r="AR84" s="185"/>
      <c r="AS84" s="185"/>
      <c r="AT84" s="19" t="s">
        <v>45</v>
      </c>
      <c r="AU84" s="23">
        <f t="shared" ref="AU84:BD84" si="223">AU80*AU$14</f>
        <v>34000</v>
      </c>
      <c r="AV84" s="23">
        <f t="shared" si="223"/>
        <v>38800</v>
      </c>
      <c r="AW84" s="23">
        <f>AW80*AW$14</f>
        <v>44560.000000000007</v>
      </c>
      <c r="AX84" s="23">
        <f>AX80*AX$14</f>
        <v>51472</v>
      </c>
      <c r="AY84" s="23">
        <f>AY80*AY$14</f>
        <v>59766.400000000001</v>
      </c>
      <c r="AZ84" s="23">
        <f t="shared" si="223"/>
        <v>69719.680000000008</v>
      </c>
      <c r="BA84" s="23">
        <f t="shared" si="223"/>
        <v>81663.616000000009</v>
      </c>
      <c r="BB84" s="23">
        <f t="shared" si="223"/>
        <v>95996.339200000002</v>
      </c>
      <c r="BC84" s="23">
        <f t="shared" si="223"/>
        <v>113195.60704000002</v>
      </c>
      <c r="BD84" s="23">
        <f t="shared" si="223"/>
        <v>133834.72844800001</v>
      </c>
      <c r="BF84" s="185"/>
      <c r="BG84" s="185"/>
      <c r="BH84" s="19" t="s">
        <v>45</v>
      </c>
      <c r="BI84" s="23">
        <f t="shared" ref="BI84:BR84" si="224">BI80*BI$14</f>
        <v>34000</v>
      </c>
      <c r="BJ84" s="23">
        <f t="shared" si="224"/>
        <v>38800</v>
      </c>
      <c r="BK84" s="23">
        <f>BK80*BK$14</f>
        <v>44560.000000000007</v>
      </c>
      <c r="BL84" s="23">
        <f>BL80*BL$14</f>
        <v>51472</v>
      </c>
      <c r="BM84" s="23">
        <f>BM80*BM$14</f>
        <v>59766.400000000001</v>
      </c>
      <c r="BN84" s="23">
        <f t="shared" si="224"/>
        <v>69719.680000000008</v>
      </c>
      <c r="BO84" s="23">
        <f t="shared" si="224"/>
        <v>81663.616000000009</v>
      </c>
      <c r="BP84" s="23">
        <f t="shared" si="224"/>
        <v>95996.339200000002</v>
      </c>
      <c r="BQ84" s="23">
        <f t="shared" si="224"/>
        <v>113195.60704000002</v>
      </c>
      <c r="BR84" s="23">
        <f t="shared" si="224"/>
        <v>133834.72844800001</v>
      </c>
    </row>
    <row r="85" spans="2:70" ht="14.25" x14ac:dyDescent="0.45">
      <c r="B85" s="185"/>
      <c r="C85" s="185"/>
      <c r="D85" s="19" t="s">
        <v>47</v>
      </c>
      <c r="E85" s="24"/>
      <c r="F85" s="24"/>
      <c r="G85" s="24"/>
      <c r="H85" s="24"/>
      <c r="I85" s="23">
        <f>AVERAGE(E84:I84)</f>
        <v>45719.68</v>
      </c>
      <c r="J85" s="23"/>
      <c r="K85" s="23"/>
      <c r="L85" s="23"/>
      <c r="M85" s="23"/>
      <c r="N85" s="23">
        <f>AVERAGE(E84:N84)</f>
        <v>72300.8370688</v>
      </c>
      <c r="P85" s="185"/>
      <c r="Q85" s="185"/>
      <c r="R85" s="19" t="s">
        <v>47</v>
      </c>
      <c r="S85" s="24"/>
      <c r="T85" s="24"/>
      <c r="U85" s="24"/>
      <c r="V85" s="24"/>
      <c r="W85" s="23">
        <f>AVERAGE(S84:W84)</f>
        <v>45719.68</v>
      </c>
      <c r="X85" s="23"/>
      <c r="Y85" s="23"/>
      <c r="Z85" s="23"/>
      <c r="AA85" s="23"/>
      <c r="AB85" s="23">
        <f>AVERAGE(S84:AB84)</f>
        <v>72300.8370688</v>
      </c>
      <c r="AD85" s="185"/>
      <c r="AE85" s="185"/>
      <c r="AF85" s="19" t="s">
        <v>47</v>
      </c>
      <c r="AG85" s="24"/>
      <c r="AH85" s="24"/>
      <c r="AI85" s="24"/>
      <c r="AJ85" s="24"/>
      <c r="AK85" s="23">
        <f>AVERAGE(AG84:AK84)</f>
        <v>45719.68</v>
      </c>
      <c r="AL85" s="23"/>
      <c r="AM85" s="23"/>
      <c r="AN85" s="23"/>
      <c r="AO85" s="23"/>
      <c r="AP85" s="23">
        <f>AVERAGE(AG84:AP84)</f>
        <v>72300.8370688</v>
      </c>
      <c r="AR85" s="185"/>
      <c r="AS85" s="185"/>
      <c r="AT85" s="19" t="s">
        <v>47</v>
      </c>
      <c r="AU85" s="24"/>
      <c r="AV85" s="24"/>
      <c r="AW85" s="24"/>
      <c r="AX85" s="24"/>
      <c r="AY85" s="23">
        <f>AVERAGE(AU84:AY84)</f>
        <v>45719.68</v>
      </c>
      <c r="AZ85" s="23"/>
      <c r="BA85" s="23"/>
      <c r="BB85" s="23"/>
      <c r="BC85" s="23"/>
      <c r="BD85" s="23">
        <f>AVERAGE(AU84:BD84)</f>
        <v>72300.8370688</v>
      </c>
      <c r="BF85" s="185"/>
      <c r="BG85" s="185"/>
      <c r="BH85" s="19" t="s">
        <v>47</v>
      </c>
      <c r="BI85" s="24"/>
      <c r="BJ85" s="24"/>
      <c r="BK85" s="24"/>
      <c r="BL85" s="24"/>
      <c r="BM85" s="23">
        <f>AVERAGE(BI84:BM84)</f>
        <v>45719.68</v>
      </c>
      <c r="BN85" s="23"/>
      <c r="BO85" s="23"/>
      <c r="BP85" s="23"/>
      <c r="BQ85" s="23"/>
      <c r="BR85" s="23">
        <f>AVERAGE(BI84:BR84)</f>
        <v>72300.8370688</v>
      </c>
    </row>
    <row r="86" spans="2:70" ht="14.25" x14ac:dyDescent="0.45">
      <c r="B86" s="185"/>
      <c r="C86" s="185"/>
      <c r="D86" s="19" t="s">
        <v>46</v>
      </c>
      <c r="E86" s="24">
        <f>E84</f>
        <v>34000</v>
      </c>
      <c r="F86" s="24">
        <f t="shared" ref="F86:N86" si="225">E86+F84</f>
        <v>72800</v>
      </c>
      <c r="G86" s="24">
        <f>F86+G84</f>
        <v>117360</v>
      </c>
      <c r="H86" s="24">
        <f t="shared" si="225"/>
        <v>168832</v>
      </c>
      <c r="I86" s="24">
        <f t="shared" si="225"/>
        <v>228598.39999999999</v>
      </c>
      <c r="J86" s="24">
        <f>I86+J84</f>
        <v>298318.08000000002</v>
      </c>
      <c r="K86" s="24">
        <f t="shared" si="225"/>
        <v>379981.696</v>
      </c>
      <c r="L86" s="24">
        <f t="shared" si="225"/>
        <v>475978.03519999998</v>
      </c>
      <c r="M86" s="24">
        <f t="shared" si="225"/>
        <v>589173.64223999996</v>
      </c>
      <c r="N86" s="24">
        <f t="shared" si="225"/>
        <v>723008.370688</v>
      </c>
      <c r="P86" s="185"/>
      <c r="Q86" s="185"/>
      <c r="R86" s="19" t="s">
        <v>46</v>
      </c>
      <c r="S86" s="24">
        <f>S84</f>
        <v>34000</v>
      </c>
      <c r="T86" s="24">
        <f t="shared" ref="T86:AB86" si="226">S86+T84</f>
        <v>72800</v>
      </c>
      <c r="U86" s="24">
        <f>T86+U84</f>
        <v>117360</v>
      </c>
      <c r="V86" s="24">
        <f t="shared" si="226"/>
        <v>168832</v>
      </c>
      <c r="W86" s="24">
        <f t="shared" si="226"/>
        <v>228598.39999999999</v>
      </c>
      <c r="X86" s="24">
        <f>W86+X84</f>
        <v>298318.08000000002</v>
      </c>
      <c r="Y86" s="24">
        <f t="shared" si="226"/>
        <v>379981.696</v>
      </c>
      <c r="Z86" s="24">
        <f t="shared" si="226"/>
        <v>475978.03519999998</v>
      </c>
      <c r="AA86" s="24">
        <f t="shared" si="226"/>
        <v>589173.64223999996</v>
      </c>
      <c r="AB86" s="24">
        <f t="shared" si="226"/>
        <v>723008.370688</v>
      </c>
      <c r="AD86" s="185"/>
      <c r="AE86" s="185"/>
      <c r="AF86" s="19" t="s">
        <v>46</v>
      </c>
      <c r="AG86" s="24">
        <f>AG84</f>
        <v>34000</v>
      </c>
      <c r="AH86" s="24">
        <f t="shared" ref="AH86:AP86" si="227">AG86+AH84</f>
        <v>72800</v>
      </c>
      <c r="AI86" s="24">
        <f>AH86+AI84</f>
        <v>117360</v>
      </c>
      <c r="AJ86" s="24">
        <f t="shared" si="227"/>
        <v>168832</v>
      </c>
      <c r="AK86" s="24">
        <f t="shared" si="227"/>
        <v>228598.39999999999</v>
      </c>
      <c r="AL86" s="24">
        <f>AK86+AL84</f>
        <v>298318.08000000002</v>
      </c>
      <c r="AM86" s="24">
        <f t="shared" si="227"/>
        <v>379981.696</v>
      </c>
      <c r="AN86" s="24">
        <f t="shared" si="227"/>
        <v>475978.03519999998</v>
      </c>
      <c r="AO86" s="24">
        <f t="shared" si="227"/>
        <v>589173.64223999996</v>
      </c>
      <c r="AP86" s="24">
        <f t="shared" si="227"/>
        <v>723008.370688</v>
      </c>
      <c r="AR86" s="185"/>
      <c r="AS86" s="185"/>
      <c r="AT86" s="19" t="s">
        <v>46</v>
      </c>
      <c r="AU86" s="24">
        <f>AU84</f>
        <v>34000</v>
      </c>
      <c r="AV86" s="24">
        <f t="shared" ref="AV86:BD86" si="228">AU86+AV84</f>
        <v>72800</v>
      </c>
      <c r="AW86" s="24">
        <f>AV86+AW84</f>
        <v>117360</v>
      </c>
      <c r="AX86" s="24">
        <f t="shared" si="228"/>
        <v>168832</v>
      </c>
      <c r="AY86" s="24">
        <f t="shared" si="228"/>
        <v>228598.39999999999</v>
      </c>
      <c r="AZ86" s="24">
        <f>AY86+AZ84</f>
        <v>298318.08000000002</v>
      </c>
      <c r="BA86" s="24">
        <f t="shared" si="228"/>
        <v>379981.696</v>
      </c>
      <c r="BB86" s="24">
        <f t="shared" si="228"/>
        <v>475978.03519999998</v>
      </c>
      <c r="BC86" s="24">
        <f t="shared" si="228"/>
        <v>589173.64223999996</v>
      </c>
      <c r="BD86" s="24">
        <f t="shared" si="228"/>
        <v>723008.370688</v>
      </c>
      <c r="BF86" s="185"/>
      <c r="BG86" s="185"/>
      <c r="BH86" s="19" t="s">
        <v>46</v>
      </c>
      <c r="BI86" s="24">
        <f>BI84</f>
        <v>34000</v>
      </c>
      <c r="BJ86" s="24">
        <f t="shared" ref="BJ86:BR86" si="229">BI86+BJ84</f>
        <v>72800</v>
      </c>
      <c r="BK86" s="24">
        <f>BJ86+BK84</f>
        <v>117360</v>
      </c>
      <c r="BL86" s="24">
        <f t="shared" si="229"/>
        <v>168832</v>
      </c>
      <c r="BM86" s="24">
        <f t="shared" si="229"/>
        <v>228598.39999999999</v>
      </c>
      <c r="BN86" s="24">
        <f>BM86+BN84</f>
        <v>298318.08000000002</v>
      </c>
      <c r="BO86" s="24">
        <f t="shared" si="229"/>
        <v>379981.696</v>
      </c>
      <c r="BP86" s="24">
        <f t="shared" si="229"/>
        <v>475978.03519999998</v>
      </c>
      <c r="BQ86" s="24">
        <f t="shared" si="229"/>
        <v>589173.64223999996</v>
      </c>
      <c r="BR86" s="24">
        <f t="shared" si="229"/>
        <v>723008.370688</v>
      </c>
    </row>
    <row r="87" spans="2:70" ht="14.25" x14ac:dyDescent="0.45">
      <c r="B87" s="185"/>
      <c r="C87" s="184" t="s">
        <v>35</v>
      </c>
      <c r="D87" s="15" t="s">
        <v>43</v>
      </c>
      <c r="E87" s="16">
        <f>E79*E$14/$E$4</f>
        <v>3.4000000000000002E-2</v>
      </c>
      <c r="F87" s="16">
        <f>F79*F$14/$E$4-E87</f>
        <v>4.5600000000000002E-2</v>
      </c>
      <c r="G87" s="16">
        <f>G79*G$14/$E$4-F87-E87</f>
        <v>6.0480000000000006E-2</v>
      </c>
      <c r="H87" s="16">
        <f>H79*H$14/$E$4-G87-F87-E87</f>
        <v>7.9487999999999975E-2</v>
      </c>
      <c r="I87" s="16">
        <f>I79*I$14/$E$4-H87-G87-F87-E87</f>
        <v>0.10367999999999999</v>
      </c>
      <c r="J87" s="16">
        <f>J79*J$14/$E$4-I87-H87-G87-F87-E87</f>
        <v>0.13436928000000001</v>
      </c>
      <c r="K87" s="16">
        <f>K79*K$14/$E$4-J87-I87-H87-G87-F87-E87</f>
        <v>0.17318707199999994</v>
      </c>
      <c r="L87" s="16">
        <f>L79*L$14/$E$4-K87-J87-I87-H87-G87-F87-E87</f>
        <v>0.22215720959999988</v>
      </c>
      <c r="M87" s="16">
        <f>M79*M$14/$E$4-L87-K87-J87-I87-H87-G87-F87-E87</f>
        <v>0.28378791936000003</v>
      </c>
      <c r="N87" s="16">
        <f>N79*N$14/$E$4-M87-L87-K87-J87-I87-H87-G87-F87-E87</f>
        <v>0.36118462464000001</v>
      </c>
      <c r="P87" s="185"/>
      <c r="Q87" s="184" t="s">
        <v>35</v>
      </c>
      <c r="R87" s="15" t="s">
        <v>43</v>
      </c>
      <c r="S87" s="16">
        <f>S79*S$14/$E$4</f>
        <v>3.4000000000000002E-2</v>
      </c>
      <c r="T87" s="16">
        <f>T79*T$14/$E$4-S87</f>
        <v>4.5600000000000002E-2</v>
      </c>
      <c r="U87" s="16">
        <f>U79*U$14/$E$4-T87-S87</f>
        <v>6.0480000000000006E-2</v>
      </c>
      <c r="V87" s="16">
        <f>V79*V$14/$E$4-U87-T87-S87</f>
        <v>7.9487999999999975E-2</v>
      </c>
      <c r="W87" s="16">
        <f>W79*W$14/$E$4-V87-U87-T87-S87</f>
        <v>0.10367999999999999</v>
      </c>
      <c r="X87" s="16">
        <f>X79*X$14/$E$4-W87-V87-U87-T87-S87</f>
        <v>0.13436928000000001</v>
      </c>
      <c r="Y87" s="16">
        <f>Y79*Y$14/$E$4-X87-W87-V87-U87-T87-S87</f>
        <v>0.17318707199999994</v>
      </c>
      <c r="Z87" s="16">
        <f>Z79*Z$14/$E$4-Y87-X87-W87-V87-U87-T87-S87</f>
        <v>0.22215720959999988</v>
      </c>
      <c r="AA87" s="16">
        <f>AA79*AA$14/$E$4-Z87-Y87-X87-W87-V87-U87-T87-S87</f>
        <v>0.28378791936000003</v>
      </c>
      <c r="AB87" s="16">
        <f>AB79*AB$14/$E$4-AA87-Z87-Y87-X87-W87-V87-U87-T87-S87</f>
        <v>0.36118462464000001</v>
      </c>
      <c r="AD87" s="185"/>
      <c r="AE87" s="184" t="s">
        <v>35</v>
      </c>
      <c r="AF87" s="15" t="s">
        <v>43</v>
      </c>
      <c r="AG87" s="16">
        <f>AG79*AG$14/$E$4</f>
        <v>3.4000000000000002E-2</v>
      </c>
      <c r="AH87" s="16">
        <f>AH79*AH$14/$E$4-AG87</f>
        <v>4.5600000000000002E-2</v>
      </c>
      <c r="AI87" s="16">
        <f>AI79*AI$14/$E$4-AH87-AG87</f>
        <v>6.0480000000000006E-2</v>
      </c>
      <c r="AJ87" s="16">
        <f>AJ79*AJ$14/$E$4-AI87-AH87-AG87</f>
        <v>7.9487999999999975E-2</v>
      </c>
      <c r="AK87" s="16">
        <f>AK79*AK$14/$E$4-AJ87-AI87-AH87-AG87</f>
        <v>0.10367999999999999</v>
      </c>
      <c r="AL87" s="16">
        <f>AL79*AL$14/$E$4-AK87-AJ87-AI87-AH87-AG87</f>
        <v>0.13436928000000001</v>
      </c>
      <c r="AM87" s="16">
        <f>AM79*AM$14/$E$4-AL87-AK87-AJ87-AI87-AH87-AG87</f>
        <v>0.17318707199999994</v>
      </c>
      <c r="AN87" s="16">
        <f>AN79*AN$14/$E$4-AM87-AL87-AK87-AJ87-AI87-AH87-AG87</f>
        <v>0.22215720959999988</v>
      </c>
      <c r="AO87" s="16">
        <f>AO79*AO$14/$E$4-AN87-AM87-AL87-AK87-AJ87-AI87-AH87-AG87</f>
        <v>0.28378791936000003</v>
      </c>
      <c r="AP87" s="16">
        <f>AP79*AP$14/$E$4-AO87-AN87-AM87-AL87-AK87-AJ87-AI87-AH87-AG87</f>
        <v>0.36118462464000001</v>
      </c>
      <c r="AR87" s="185"/>
      <c r="AS87" s="184" t="s">
        <v>35</v>
      </c>
      <c r="AT87" s="15" t="s">
        <v>43</v>
      </c>
      <c r="AU87" s="16">
        <f>AU79*AU$14/$E$4</f>
        <v>3.4000000000000002E-2</v>
      </c>
      <c r="AV87" s="16">
        <f>AV79*AV$14/$E$4-AU87</f>
        <v>4.5600000000000002E-2</v>
      </c>
      <c r="AW87" s="16">
        <f>AW79*AW$14/$E$4-AV87-AU87</f>
        <v>6.0480000000000006E-2</v>
      </c>
      <c r="AX87" s="16">
        <f>AX79*AX$14/$E$4-AW87-AV87-AU87</f>
        <v>7.9487999999999975E-2</v>
      </c>
      <c r="AY87" s="16">
        <f>AY79*AY$14/$E$4-AX87-AW87-AV87-AU87</f>
        <v>0.10367999999999999</v>
      </c>
      <c r="AZ87" s="16">
        <f>AZ79*AZ$14/$E$4-AY87-AX87-AW87-AV87-AU87</f>
        <v>0.13436928000000001</v>
      </c>
      <c r="BA87" s="16">
        <f>BA79*BA$14/$E$4-AZ87-AY87-AX87-AW87-AV87-AU87</f>
        <v>0.17318707199999994</v>
      </c>
      <c r="BB87" s="16">
        <f>BB79*BB$14/$E$4-BA87-AZ87-AY87-AX87-AW87-AV87-AU87</f>
        <v>0.22215720959999988</v>
      </c>
      <c r="BC87" s="16">
        <f>BC79*BC$14/$E$4-BB87-BA87-AZ87-AY87-AX87-AW87-AV87-AU87</f>
        <v>0.28378791936000003</v>
      </c>
      <c r="BD87" s="16">
        <f>BD79*BD$14/$E$4-BC87-BB87-BA87-AZ87-AY87-AX87-AW87-AV87-AU87</f>
        <v>0.36118462464000001</v>
      </c>
      <c r="BF87" s="185"/>
      <c r="BG87" s="184" t="s">
        <v>35</v>
      </c>
      <c r="BH87" s="15" t="s">
        <v>43</v>
      </c>
      <c r="BI87" s="16">
        <f>BI79*BI$14/$E$4</f>
        <v>3.4000000000000002E-2</v>
      </c>
      <c r="BJ87" s="16">
        <f>BJ79*BJ$14/$E$4-BI87</f>
        <v>4.5600000000000002E-2</v>
      </c>
      <c r="BK87" s="16">
        <f>BK79*BK$14/$E$4-BJ87-BI87</f>
        <v>6.0480000000000006E-2</v>
      </c>
      <c r="BL87" s="16">
        <f>BL79*BL$14/$E$4-BK87-BJ87-BI87</f>
        <v>7.9487999999999975E-2</v>
      </c>
      <c r="BM87" s="16">
        <f>BM79*BM$14/$E$4-BL87-BK87-BJ87-BI87</f>
        <v>0.10367999999999999</v>
      </c>
      <c r="BN87" s="16">
        <f>BN79*BN$14/$E$4-BM87-BL87-BK87-BJ87-BI87</f>
        <v>0.13436928000000001</v>
      </c>
      <c r="BO87" s="16">
        <f>BO79*BO$14/$E$4-BN87-BM87-BL87-BK87-BJ87-BI87</f>
        <v>0.17318707199999994</v>
      </c>
      <c r="BP87" s="16">
        <f>BP79*BP$14/$E$4-BO87-BN87-BM87-BL87-BK87-BJ87-BI87</f>
        <v>0.22215720959999988</v>
      </c>
      <c r="BQ87" s="16">
        <f>BQ79*BQ$14/$E$4-BP87-BO87-BN87-BM87-BL87-BK87-BJ87-BI87</f>
        <v>0.28378791936000003</v>
      </c>
      <c r="BR87" s="16">
        <f>BR79*BR$14/$E$4-BQ87-BP87-BO87-BN87-BM87-BL87-BK87-BJ87-BI87</f>
        <v>0.36118462464000001</v>
      </c>
    </row>
    <row r="88" spans="2:70" ht="14.25" x14ac:dyDescent="0.45">
      <c r="B88" s="185"/>
      <c r="C88" s="186"/>
      <c r="D88" s="15" t="s">
        <v>44</v>
      </c>
      <c r="E88" s="17"/>
      <c r="F88" s="17"/>
      <c r="G88" s="17"/>
      <c r="H88" s="17"/>
      <c r="I88" s="17">
        <f>AVERAGE(E87:I87)</f>
        <v>6.4649600000000002E-2</v>
      </c>
      <c r="J88" s="17"/>
      <c r="K88" s="17"/>
      <c r="L88" s="17"/>
      <c r="M88" s="17"/>
      <c r="N88" s="17">
        <f>AVERAGE(E87:N87)</f>
        <v>0.14979341055999998</v>
      </c>
      <c r="P88" s="185"/>
      <c r="Q88" s="186"/>
      <c r="R88" s="15" t="s">
        <v>44</v>
      </c>
      <c r="S88" s="17"/>
      <c r="T88" s="17"/>
      <c r="U88" s="17"/>
      <c r="V88" s="17"/>
      <c r="W88" s="17">
        <f>AVERAGE(S87:W87)</f>
        <v>6.4649600000000002E-2</v>
      </c>
      <c r="X88" s="17"/>
      <c r="Y88" s="17"/>
      <c r="Z88" s="17"/>
      <c r="AA88" s="17"/>
      <c r="AB88" s="17">
        <f>AVERAGE(S87:AB87)</f>
        <v>0.14979341055999998</v>
      </c>
      <c r="AD88" s="185"/>
      <c r="AE88" s="186"/>
      <c r="AF88" s="15" t="s">
        <v>44</v>
      </c>
      <c r="AG88" s="17"/>
      <c r="AH88" s="17"/>
      <c r="AI88" s="17"/>
      <c r="AJ88" s="17"/>
      <c r="AK88" s="17">
        <f>AVERAGE(AG87:AK87)</f>
        <v>6.4649600000000002E-2</v>
      </c>
      <c r="AL88" s="17"/>
      <c r="AM88" s="17"/>
      <c r="AN88" s="17"/>
      <c r="AO88" s="17"/>
      <c r="AP88" s="17">
        <f>AVERAGE(AG87:AP87)</f>
        <v>0.14979341055999998</v>
      </c>
      <c r="AR88" s="185"/>
      <c r="AS88" s="186"/>
      <c r="AT88" s="15" t="s">
        <v>44</v>
      </c>
      <c r="AU88" s="17"/>
      <c r="AV88" s="17"/>
      <c r="AW88" s="17"/>
      <c r="AX88" s="17"/>
      <c r="AY88" s="17">
        <f>AVERAGE(AU87:AY87)</f>
        <v>6.4649600000000002E-2</v>
      </c>
      <c r="AZ88" s="17"/>
      <c r="BA88" s="17"/>
      <c r="BB88" s="17"/>
      <c r="BC88" s="17"/>
      <c r="BD88" s="17">
        <f>AVERAGE(AU87:BD87)</f>
        <v>0.14979341055999998</v>
      </c>
      <c r="BF88" s="185"/>
      <c r="BG88" s="186"/>
      <c r="BH88" s="15" t="s">
        <v>44</v>
      </c>
      <c r="BI88" s="17"/>
      <c r="BJ88" s="17"/>
      <c r="BK88" s="17"/>
      <c r="BL88" s="17"/>
      <c r="BM88" s="17">
        <f>AVERAGE(BI87:BM87)</f>
        <v>6.4649600000000002E-2</v>
      </c>
      <c r="BN88" s="17"/>
      <c r="BO88" s="17"/>
      <c r="BP88" s="17"/>
      <c r="BQ88" s="17"/>
      <c r="BR88" s="17">
        <f>AVERAGE(BI87:BR87)</f>
        <v>0.14979341055999998</v>
      </c>
    </row>
    <row r="89" spans="2:70" ht="14.25" x14ac:dyDescent="0.45">
      <c r="B89" s="185"/>
      <c r="C89" s="185"/>
      <c r="D89" s="19" t="s">
        <v>45</v>
      </c>
      <c r="E89" s="23">
        <f>E91</f>
        <v>34000</v>
      </c>
      <c r="F89" s="23">
        <f>F91-E91</f>
        <v>45600</v>
      </c>
      <c r="G89" s="23">
        <f>G91-F91</f>
        <v>60480</v>
      </c>
      <c r="H89" s="23">
        <f>H91-G91</f>
        <v>79488</v>
      </c>
      <c r="I89" s="23">
        <f>I91-H91</f>
        <v>103680</v>
      </c>
      <c r="J89" s="23">
        <f>J91-I91</f>
        <v>134369.28000000003</v>
      </c>
      <c r="K89" s="23">
        <f t="shared" ref="K89:N89" si="230">K91-J91</f>
        <v>173187.07199999993</v>
      </c>
      <c r="L89" s="23">
        <f t="shared" si="230"/>
        <v>222157.20959999994</v>
      </c>
      <c r="M89" s="23">
        <f t="shared" si="230"/>
        <v>283787.91935999994</v>
      </c>
      <c r="N89" s="23">
        <f t="shared" si="230"/>
        <v>361184.62464000005</v>
      </c>
      <c r="P89" s="185"/>
      <c r="Q89" s="185"/>
      <c r="R89" s="19" t="s">
        <v>45</v>
      </c>
      <c r="S89" s="23">
        <f>S91</f>
        <v>34000</v>
      </c>
      <c r="T89" s="23">
        <f>T91-S91</f>
        <v>45600</v>
      </c>
      <c r="U89" s="23">
        <f>U91-T91</f>
        <v>60480</v>
      </c>
      <c r="V89" s="23">
        <f>V91-U91</f>
        <v>79488</v>
      </c>
      <c r="W89" s="23">
        <f>W91-V91</f>
        <v>103680</v>
      </c>
      <c r="X89" s="23">
        <f>X91-W91</f>
        <v>134369.28000000003</v>
      </c>
      <c r="Y89" s="23">
        <f t="shared" ref="Y89:AB89" si="231">Y91-X91</f>
        <v>173187.07199999993</v>
      </c>
      <c r="Z89" s="23">
        <f t="shared" si="231"/>
        <v>222157.20959999994</v>
      </c>
      <c r="AA89" s="23">
        <f t="shared" si="231"/>
        <v>283787.91935999994</v>
      </c>
      <c r="AB89" s="23">
        <f t="shared" si="231"/>
        <v>361184.62464000005</v>
      </c>
      <c r="AD89" s="185"/>
      <c r="AE89" s="185"/>
      <c r="AF89" s="19" t="s">
        <v>45</v>
      </c>
      <c r="AG89" s="23">
        <f>AG91</f>
        <v>34000</v>
      </c>
      <c r="AH89" s="23">
        <f>AH91-AG91</f>
        <v>45600</v>
      </c>
      <c r="AI89" s="23">
        <f>AI91-AH91</f>
        <v>60480</v>
      </c>
      <c r="AJ89" s="23">
        <f>AJ91-AI91</f>
        <v>79488</v>
      </c>
      <c r="AK89" s="23">
        <f>AK91-AJ91</f>
        <v>103680</v>
      </c>
      <c r="AL89" s="23">
        <f>AL91-AK91</f>
        <v>134369.28000000003</v>
      </c>
      <c r="AM89" s="23">
        <f t="shared" ref="AM89:AP89" si="232">AM91-AL91</f>
        <v>173187.07199999993</v>
      </c>
      <c r="AN89" s="23">
        <f t="shared" si="232"/>
        <v>222157.20959999994</v>
      </c>
      <c r="AO89" s="23">
        <f t="shared" si="232"/>
        <v>283787.91935999994</v>
      </c>
      <c r="AP89" s="23">
        <f t="shared" si="232"/>
        <v>361184.62464000005</v>
      </c>
      <c r="AR89" s="185"/>
      <c r="AS89" s="185"/>
      <c r="AT89" s="19" t="s">
        <v>45</v>
      </c>
      <c r="AU89" s="23">
        <f>AU91</f>
        <v>34000</v>
      </c>
      <c r="AV89" s="23">
        <f>AV91-AU91</f>
        <v>45600</v>
      </c>
      <c r="AW89" s="23">
        <f>AW91-AV91</f>
        <v>60480</v>
      </c>
      <c r="AX89" s="23">
        <f>AX91-AW91</f>
        <v>79488</v>
      </c>
      <c r="AY89" s="23">
        <f>AY91-AX91</f>
        <v>103680</v>
      </c>
      <c r="AZ89" s="23">
        <f>AZ91-AY91</f>
        <v>134369.28000000003</v>
      </c>
      <c r="BA89" s="23">
        <f t="shared" ref="BA89:BD89" si="233">BA91-AZ91</f>
        <v>173187.07199999993</v>
      </c>
      <c r="BB89" s="23">
        <f t="shared" si="233"/>
        <v>222157.20959999994</v>
      </c>
      <c r="BC89" s="23">
        <f t="shared" si="233"/>
        <v>283787.91935999994</v>
      </c>
      <c r="BD89" s="23">
        <f t="shared" si="233"/>
        <v>361184.62464000005</v>
      </c>
      <c r="BF89" s="185"/>
      <c r="BG89" s="185"/>
      <c r="BH89" s="19" t="s">
        <v>45</v>
      </c>
      <c r="BI89" s="23">
        <f>BI91</f>
        <v>34000</v>
      </c>
      <c r="BJ89" s="23">
        <f>BJ91-BI91</f>
        <v>45600</v>
      </c>
      <c r="BK89" s="23">
        <f>BK91-BJ91</f>
        <v>60480</v>
      </c>
      <c r="BL89" s="23">
        <f>BL91-BK91</f>
        <v>79488</v>
      </c>
      <c r="BM89" s="23">
        <f>BM91-BL91</f>
        <v>103680</v>
      </c>
      <c r="BN89" s="23">
        <f>BN91-BM91</f>
        <v>134369.28000000003</v>
      </c>
      <c r="BO89" s="23">
        <f t="shared" ref="BO89:BR89" si="234">BO91-BN91</f>
        <v>173187.07199999993</v>
      </c>
      <c r="BP89" s="23">
        <f t="shared" si="234"/>
        <v>222157.20959999994</v>
      </c>
      <c r="BQ89" s="23">
        <f t="shared" si="234"/>
        <v>283787.91935999994</v>
      </c>
      <c r="BR89" s="23">
        <f t="shared" si="234"/>
        <v>361184.62464000005</v>
      </c>
    </row>
    <row r="90" spans="2:70" ht="14.25" x14ac:dyDescent="0.45">
      <c r="B90" s="185"/>
      <c r="C90" s="185"/>
      <c r="D90" s="19" t="s">
        <v>47</v>
      </c>
      <c r="E90" s="23"/>
      <c r="F90" s="23"/>
      <c r="G90" s="23"/>
      <c r="H90" s="23"/>
      <c r="I90" s="23">
        <f>AVERAGE(E89:I89)</f>
        <v>64649.599999999999</v>
      </c>
      <c r="J90" s="23"/>
      <c r="K90" s="23"/>
      <c r="L90" s="23"/>
      <c r="M90" s="23"/>
      <c r="N90" s="23">
        <f>AVERAGE(E89:N89)</f>
        <v>149793.41055999999</v>
      </c>
      <c r="P90" s="185"/>
      <c r="Q90" s="185"/>
      <c r="R90" s="19" t="s">
        <v>47</v>
      </c>
      <c r="S90" s="23"/>
      <c r="T90" s="23"/>
      <c r="U90" s="23"/>
      <c r="V90" s="23"/>
      <c r="W90" s="23">
        <f>AVERAGE(S89:W89)</f>
        <v>64649.599999999999</v>
      </c>
      <c r="X90" s="23"/>
      <c r="Y90" s="23"/>
      <c r="Z90" s="23"/>
      <c r="AA90" s="23"/>
      <c r="AB90" s="23">
        <f>AVERAGE(S89:AB89)</f>
        <v>149793.41055999999</v>
      </c>
      <c r="AD90" s="185"/>
      <c r="AE90" s="185"/>
      <c r="AF90" s="19" t="s">
        <v>47</v>
      </c>
      <c r="AG90" s="23"/>
      <c r="AH90" s="23"/>
      <c r="AI90" s="23"/>
      <c r="AJ90" s="23"/>
      <c r="AK90" s="23">
        <f>AVERAGE(AG89:AK89)</f>
        <v>64649.599999999999</v>
      </c>
      <c r="AL90" s="23"/>
      <c r="AM90" s="23"/>
      <c r="AN90" s="23"/>
      <c r="AO90" s="23"/>
      <c r="AP90" s="23">
        <f>AVERAGE(AG89:AP89)</f>
        <v>149793.41055999999</v>
      </c>
      <c r="AR90" s="185"/>
      <c r="AS90" s="185"/>
      <c r="AT90" s="19" t="s">
        <v>47</v>
      </c>
      <c r="AU90" s="23"/>
      <c r="AV90" s="23"/>
      <c r="AW90" s="23"/>
      <c r="AX90" s="23"/>
      <c r="AY90" s="23">
        <f>AVERAGE(AU89:AY89)</f>
        <v>64649.599999999999</v>
      </c>
      <c r="AZ90" s="23"/>
      <c r="BA90" s="23"/>
      <c r="BB90" s="23"/>
      <c r="BC90" s="23"/>
      <c r="BD90" s="23">
        <f>AVERAGE(AU89:BD89)</f>
        <v>149793.41055999999</v>
      </c>
      <c r="BF90" s="185"/>
      <c r="BG90" s="185"/>
      <c r="BH90" s="19" t="s">
        <v>47</v>
      </c>
      <c r="BI90" s="23"/>
      <c r="BJ90" s="23"/>
      <c r="BK90" s="23"/>
      <c r="BL90" s="23"/>
      <c r="BM90" s="23">
        <f>AVERAGE(BI89:BM89)</f>
        <v>64649.599999999999</v>
      </c>
      <c r="BN90" s="23"/>
      <c r="BO90" s="23"/>
      <c r="BP90" s="23"/>
      <c r="BQ90" s="23"/>
      <c r="BR90" s="23">
        <f>AVERAGE(BI89:BR89)</f>
        <v>149793.41055999999</v>
      </c>
    </row>
    <row r="91" spans="2:70" ht="14.25" x14ac:dyDescent="0.45">
      <c r="B91" s="185"/>
      <c r="C91" s="185"/>
      <c r="D91" s="19" t="s">
        <v>46</v>
      </c>
      <c r="E91" s="24">
        <f t="shared" ref="E91:N91" si="235">E81*E$14</f>
        <v>34000</v>
      </c>
      <c r="F91" s="24">
        <f t="shared" si="235"/>
        <v>79600</v>
      </c>
      <c r="G91" s="24">
        <f>G81*G$14</f>
        <v>140080</v>
      </c>
      <c r="H91" s="24">
        <f>H81*H$14</f>
        <v>219568</v>
      </c>
      <c r="I91" s="24">
        <f>I81*I$14</f>
        <v>323248</v>
      </c>
      <c r="J91" s="24">
        <f t="shared" si="235"/>
        <v>457617.28</v>
      </c>
      <c r="K91" s="24">
        <f t="shared" si="235"/>
        <v>630804.35199999996</v>
      </c>
      <c r="L91" s="24">
        <f t="shared" si="235"/>
        <v>852961.5615999999</v>
      </c>
      <c r="M91" s="24">
        <f t="shared" si="235"/>
        <v>1136749.4809599998</v>
      </c>
      <c r="N91" s="24">
        <f t="shared" si="235"/>
        <v>1497934.1055999999</v>
      </c>
      <c r="P91" s="185"/>
      <c r="Q91" s="185"/>
      <c r="R91" s="19" t="s">
        <v>46</v>
      </c>
      <c r="S91" s="24">
        <f t="shared" ref="S91:AB91" si="236">S81*S$14</f>
        <v>34000</v>
      </c>
      <c r="T91" s="24">
        <f t="shared" si="236"/>
        <v>79600</v>
      </c>
      <c r="U91" s="24">
        <f>U81*U$14</f>
        <v>140080</v>
      </c>
      <c r="V91" s="24">
        <f>V81*V$14</f>
        <v>219568</v>
      </c>
      <c r="W91" s="24">
        <f>W81*W$14</f>
        <v>323248</v>
      </c>
      <c r="X91" s="24">
        <f t="shared" si="236"/>
        <v>457617.28</v>
      </c>
      <c r="Y91" s="24">
        <f t="shared" si="236"/>
        <v>630804.35199999996</v>
      </c>
      <c r="Z91" s="24">
        <f t="shared" si="236"/>
        <v>852961.5615999999</v>
      </c>
      <c r="AA91" s="24">
        <f t="shared" si="236"/>
        <v>1136749.4809599998</v>
      </c>
      <c r="AB91" s="24">
        <f t="shared" si="236"/>
        <v>1497934.1055999999</v>
      </c>
      <c r="AD91" s="185"/>
      <c r="AE91" s="185"/>
      <c r="AF91" s="19" t="s">
        <v>46</v>
      </c>
      <c r="AG91" s="24">
        <f t="shared" ref="AG91:AP91" si="237">AG81*AG$14</f>
        <v>34000</v>
      </c>
      <c r="AH91" s="24">
        <f t="shared" si="237"/>
        <v>79600</v>
      </c>
      <c r="AI91" s="24">
        <f>AI81*AI$14</f>
        <v>140080</v>
      </c>
      <c r="AJ91" s="24">
        <f>AJ81*AJ$14</f>
        <v>219568</v>
      </c>
      <c r="AK91" s="24">
        <f>AK81*AK$14</f>
        <v>323248</v>
      </c>
      <c r="AL91" s="24">
        <f t="shared" si="237"/>
        <v>457617.28</v>
      </c>
      <c r="AM91" s="24">
        <f t="shared" si="237"/>
        <v>630804.35199999996</v>
      </c>
      <c r="AN91" s="24">
        <f t="shared" si="237"/>
        <v>852961.5615999999</v>
      </c>
      <c r="AO91" s="24">
        <f t="shared" si="237"/>
        <v>1136749.4809599998</v>
      </c>
      <c r="AP91" s="24">
        <f t="shared" si="237"/>
        <v>1497934.1055999999</v>
      </c>
      <c r="AR91" s="185"/>
      <c r="AS91" s="185"/>
      <c r="AT91" s="19" t="s">
        <v>46</v>
      </c>
      <c r="AU91" s="24">
        <f t="shared" ref="AU91:BD91" si="238">AU81*AU$14</f>
        <v>34000</v>
      </c>
      <c r="AV91" s="24">
        <f t="shared" si="238"/>
        <v>79600</v>
      </c>
      <c r="AW91" s="24">
        <f>AW81*AW$14</f>
        <v>140080</v>
      </c>
      <c r="AX91" s="24">
        <f>AX81*AX$14</f>
        <v>219568</v>
      </c>
      <c r="AY91" s="24">
        <f>AY81*AY$14</f>
        <v>323248</v>
      </c>
      <c r="AZ91" s="24">
        <f t="shared" si="238"/>
        <v>457617.28</v>
      </c>
      <c r="BA91" s="24">
        <f t="shared" si="238"/>
        <v>630804.35199999996</v>
      </c>
      <c r="BB91" s="24">
        <f t="shared" si="238"/>
        <v>852961.5615999999</v>
      </c>
      <c r="BC91" s="24">
        <f t="shared" si="238"/>
        <v>1136749.4809599998</v>
      </c>
      <c r="BD91" s="24">
        <f t="shared" si="238"/>
        <v>1497934.1055999999</v>
      </c>
      <c r="BF91" s="185"/>
      <c r="BG91" s="185"/>
      <c r="BH91" s="19" t="s">
        <v>46</v>
      </c>
      <c r="BI91" s="24">
        <f t="shared" ref="BI91:BR91" si="239">BI81*BI$14</f>
        <v>34000</v>
      </c>
      <c r="BJ91" s="24">
        <f t="shared" si="239"/>
        <v>79600</v>
      </c>
      <c r="BK91" s="24">
        <f>BK81*BK$14</f>
        <v>140080</v>
      </c>
      <c r="BL91" s="24">
        <f>BL81*BL$14</f>
        <v>219568</v>
      </c>
      <c r="BM91" s="24">
        <f>BM81*BM$14</f>
        <v>323248</v>
      </c>
      <c r="BN91" s="24">
        <f t="shared" si="239"/>
        <v>457617.28</v>
      </c>
      <c r="BO91" s="24">
        <f t="shared" si="239"/>
        <v>630804.35199999996</v>
      </c>
      <c r="BP91" s="24">
        <f t="shared" si="239"/>
        <v>852961.5615999999</v>
      </c>
      <c r="BQ91" s="24">
        <f t="shared" si="239"/>
        <v>1136749.4809599998</v>
      </c>
      <c r="BR91" s="24">
        <f t="shared" si="239"/>
        <v>1497934.1055999999</v>
      </c>
    </row>
    <row r="92" spans="2:70" ht="14.25" x14ac:dyDescent="0.45">
      <c r="B92" s="185" t="s">
        <v>18</v>
      </c>
      <c r="C92" s="186" t="s">
        <v>32</v>
      </c>
      <c r="D92" s="15" t="s">
        <v>43</v>
      </c>
      <c r="E92" s="16">
        <f>E64+E77-E32-E48</f>
        <v>0.13249999999999995</v>
      </c>
      <c r="F92" s="16">
        <f t="shared" ref="F92:N92" si="240">F64+F77-F32-F48</f>
        <v>0.11375000000000005</v>
      </c>
      <c r="G92" s="16">
        <f t="shared" si="240"/>
        <v>9.8124999999999934E-2</v>
      </c>
      <c r="H92" s="16">
        <f t="shared" si="240"/>
        <v>8.5104166666666745E-2</v>
      </c>
      <c r="I92" s="16">
        <f t="shared" si="240"/>
        <v>7.4253472222222186E-2</v>
      </c>
      <c r="J92" s="16">
        <f t="shared" si="240"/>
        <v>6.5211226851851989E-2</v>
      </c>
      <c r="K92" s="16">
        <f t="shared" si="240"/>
        <v>5.767602237654313E-2</v>
      </c>
      <c r="L92" s="16">
        <f t="shared" si="240"/>
        <v>5.1396685313785967E-2</v>
      </c>
      <c r="M92" s="16">
        <f t="shared" si="240"/>
        <v>4.6163904428154857E-2</v>
      </c>
      <c r="N92" s="16">
        <f t="shared" si="240"/>
        <v>4.1803253690129265E-2</v>
      </c>
      <c r="P92" s="185" t="s">
        <v>18</v>
      </c>
      <c r="Q92" s="186" t="s">
        <v>32</v>
      </c>
      <c r="R92" s="15" t="s">
        <v>43</v>
      </c>
      <c r="S92" s="16">
        <f>S64+S77-S32-S48</f>
        <v>0.15333333333333327</v>
      </c>
      <c r="T92" s="16">
        <f t="shared" ref="T92:AB92" si="241">T64+T77-T32-T48</f>
        <v>0.13111111111111118</v>
      </c>
      <c r="U92" s="16">
        <f t="shared" si="241"/>
        <v>0.11259259259259252</v>
      </c>
      <c r="V92" s="16">
        <f t="shared" si="241"/>
        <v>9.7160493827160591E-2</v>
      </c>
      <c r="W92" s="16">
        <f t="shared" si="241"/>
        <v>8.4300411522633706E-2</v>
      </c>
      <c r="X92" s="16">
        <f t="shared" si="241"/>
        <v>7.3583676268861586E-2</v>
      </c>
      <c r="Y92" s="16">
        <f t="shared" si="241"/>
        <v>6.4653063557384455E-2</v>
      </c>
      <c r="Z92" s="16">
        <f t="shared" si="241"/>
        <v>5.721088629782041E-2</v>
      </c>
      <c r="AA92" s="16">
        <f t="shared" si="241"/>
        <v>5.1009071914850219E-2</v>
      </c>
      <c r="AB92" s="16">
        <f t="shared" si="241"/>
        <v>4.5840893262375407E-2</v>
      </c>
      <c r="AD92" s="185" t="s">
        <v>18</v>
      </c>
      <c r="AE92" s="186" t="s">
        <v>32</v>
      </c>
      <c r="AF92" s="15" t="s">
        <v>43</v>
      </c>
      <c r="AG92" s="16">
        <f>AG64+AG77-AG32-AG48</f>
        <v>0.17416666666666664</v>
      </c>
      <c r="AH92" s="16">
        <f t="shared" ref="AH92:AP92" si="242">AH64+AH77-AH32-AH48</f>
        <v>0.14847222222222228</v>
      </c>
      <c r="AI92" s="16">
        <f t="shared" si="242"/>
        <v>0.12706018518518511</v>
      </c>
      <c r="AJ92" s="16">
        <f t="shared" si="242"/>
        <v>0.10921682098765441</v>
      </c>
      <c r="AK92" s="16">
        <f t="shared" si="242"/>
        <v>9.4347350823045212E-2</v>
      </c>
      <c r="AL92" s="16">
        <f t="shared" si="242"/>
        <v>8.1956125685871212E-2</v>
      </c>
      <c r="AM92" s="16">
        <f t="shared" si="242"/>
        <v>7.1630104738225814E-2</v>
      </c>
      <c r="AN92" s="16">
        <f t="shared" si="242"/>
        <v>6.3025087281854852E-2</v>
      </c>
      <c r="AO92" s="16">
        <f t="shared" si="242"/>
        <v>5.5854239401545595E-2</v>
      </c>
      <c r="AP92" s="16">
        <f t="shared" si="242"/>
        <v>4.9878532834621542E-2</v>
      </c>
      <c r="AR92" s="185" t="s">
        <v>18</v>
      </c>
      <c r="AS92" s="186" t="s">
        <v>32</v>
      </c>
      <c r="AT92" s="15" t="s">
        <v>43</v>
      </c>
      <c r="AU92" s="16">
        <f>AU64+AU77-AU32-AU48</f>
        <v>0.19499999999999995</v>
      </c>
      <c r="AV92" s="16">
        <f t="shared" ref="AV92:BD92" si="243">AV64+AV77-AV32-AV48</f>
        <v>0.16583333333333342</v>
      </c>
      <c r="AW92" s="16">
        <f t="shared" si="243"/>
        <v>0.1415277777777777</v>
      </c>
      <c r="AX92" s="16">
        <f t="shared" si="243"/>
        <v>0.12127314814814823</v>
      </c>
      <c r="AY92" s="16">
        <f t="shared" si="243"/>
        <v>0.10439429012345675</v>
      </c>
      <c r="AZ92" s="16">
        <f t="shared" si="243"/>
        <v>9.0328575102880809E-2</v>
      </c>
      <c r="BA92" s="16">
        <f t="shared" si="243"/>
        <v>7.8607145919067145E-2</v>
      </c>
      <c r="BB92" s="16">
        <f t="shared" si="243"/>
        <v>6.8839288265889295E-2</v>
      </c>
      <c r="BC92" s="16">
        <f t="shared" si="243"/>
        <v>6.0699406888240971E-2</v>
      </c>
      <c r="BD92" s="16">
        <f t="shared" si="243"/>
        <v>5.3916172406867691E-2</v>
      </c>
      <c r="BF92" s="185" t="s">
        <v>18</v>
      </c>
      <c r="BG92" s="186" t="s">
        <v>32</v>
      </c>
      <c r="BH92" s="15" t="s">
        <v>43</v>
      </c>
      <c r="BI92" s="16">
        <f>BI64+BI77-BI32-BI48</f>
        <v>0.21583333333333327</v>
      </c>
      <c r="BJ92" s="16">
        <f t="shared" ref="BJ92:BR92" si="244">BJ64+BJ77-BJ32-BJ48</f>
        <v>0.18319444444444452</v>
      </c>
      <c r="BK92" s="16">
        <f t="shared" si="244"/>
        <v>0.15599537037037031</v>
      </c>
      <c r="BL92" s="16">
        <f t="shared" si="244"/>
        <v>0.13332947530864203</v>
      </c>
      <c r="BM92" s="16">
        <f t="shared" si="244"/>
        <v>0.11444122942386828</v>
      </c>
      <c r="BN92" s="16">
        <f t="shared" si="244"/>
        <v>9.8701024519890407E-2</v>
      </c>
      <c r="BO92" s="16">
        <f t="shared" si="244"/>
        <v>8.5584187099908476E-2</v>
      </c>
      <c r="BP92" s="16">
        <f t="shared" si="244"/>
        <v>7.4653489249923738E-2</v>
      </c>
      <c r="BQ92" s="16">
        <f t="shared" si="244"/>
        <v>6.5544574374936326E-2</v>
      </c>
      <c r="BR92" s="16">
        <f t="shared" si="244"/>
        <v>5.795381197911384E-2</v>
      </c>
    </row>
    <row r="93" spans="2:70" ht="14.25" x14ac:dyDescent="0.45">
      <c r="B93" s="185"/>
      <c r="C93" s="186"/>
      <c r="D93" s="15" t="s">
        <v>44</v>
      </c>
      <c r="E93" s="16"/>
      <c r="F93" s="16"/>
      <c r="G93" s="16"/>
      <c r="H93" s="16"/>
      <c r="I93" s="38">
        <f>AVERAGE(E92:I92)</f>
        <v>0.10074652777777778</v>
      </c>
      <c r="J93" s="16"/>
      <c r="K93" s="16"/>
      <c r="L93" s="16"/>
      <c r="M93" s="16"/>
      <c r="N93" s="17">
        <f>AVERAGE(E92:N92)</f>
        <v>7.6598373154935409E-2</v>
      </c>
      <c r="P93" s="185"/>
      <c r="Q93" s="186"/>
      <c r="R93" s="15" t="s">
        <v>44</v>
      </c>
      <c r="S93" s="16"/>
      <c r="T93" s="16"/>
      <c r="U93" s="16"/>
      <c r="V93" s="16"/>
      <c r="W93" s="38">
        <f>AVERAGE(S92:W92)</f>
        <v>0.11569958847736625</v>
      </c>
      <c r="X93" s="16"/>
      <c r="Y93" s="16"/>
      <c r="Z93" s="16"/>
      <c r="AA93" s="16"/>
      <c r="AB93" s="17">
        <f>AVERAGE(S92:AB92)</f>
        <v>8.7079553368812332E-2</v>
      </c>
      <c r="AD93" s="185"/>
      <c r="AE93" s="186"/>
      <c r="AF93" s="15" t="s">
        <v>44</v>
      </c>
      <c r="AG93" s="16"/>
      <c r="AH93" s="16"/>
      <c r="AI93" s="16"/>
      <c r="AJ93" s="16"/>
      <c r="AK93" s="38">
        <f>AVERAGE(AG92:AK92)</f>
        <v>0.13065264917695474</v>
      </c>
      <c r="AL93" s="16"/>
      <c r="AM93" s="16"/>
      <c r="AN93" s="16"/>
      <c r="AO93" s="16"/>
      <c r="AP93" s="17">
        <f>AVERAGE(AG92:AP92)</f>
        <v>9.7560733582689269E-2</v>
      </c>
      <c r="AR93" s="185"/>
      <c r="AS93" s="186"/>
      <c r="AT93" s="15" t="s">
        <v>44</v>
      </c>
      <c r="AU93" s="16"/>
      <c r="AV93" s="16"/>
      <c r="AW93" s="16"/>
      <c r="AX93" s="16"/>
      <c r="AY93" s="38">
        <f>AVERAGE(AU92:AY92)</f>
        <v>0.14560570987654323</v>
      </c>
      <c r="AZ93" s="16"/>
      <c r="BA93" s="16"/>
      <c r="BB93" s="16"/>
      <c r="BC93" s="16"/>
      <c r="BD93" s="17">
        <f>AVERAGE(AU92:BD92)</f>
        <v>0.10804191379656621</v>
      </c>
      <c r="BF93" s="185"/>
      <c r="BG93" s="186"/>
      <c r="BH93" s="15" t="s">
        <v>44</v>
      </c>
      <c r="BI93" s="16"/>
      <c r="BJ93" s="16"/>
      <c r="BK93" s="16"/>
      <c r="BL93" s="16"/>
      <c r="BM93" s="38">
        <f>AVERAGE(BI92:BM92)</f>
        <v>0.16055877057613166</v>
      </c>
      <c r="BN93" s="16"/>
      <c r="BO93" s="16"/>
      <c r="BP93" s="16"/>
      <c r="BQ93" s="16"/>
      <c r="BR93" s="17">
        <f>AVERAGE(BI92:BR92)</f>
        <v>0.1185230940104431</v>
      </c>
    </row>
    <row r="94" spans="2:70" ht="14.25" x14ac:dyDescent="0.45">
      <c r="B94" s="185"/>
      <c r="C94" s="186"/>
      <c r="D94" s="15" t="s">
        <v>42</v>
      </c>
      <c r="E94" s="16">
        <f>E66+E79-E34-E50</f>
        <v>0.13249999999999995</v>
      </c>
      <c r="F94" s="16">
        <f t="shared" ref="F94:N94" si="245">F66+F79-F34-F50</f>
        <v>0.24625000000000011</v>
      </c>
      <c r="G94" s="16">
        <f t="shared" si="245"/>
        <v>0.34437499999999971</v>
      </c>
      <c r="H94" s="16">
        <f t="shared" si="245"/>
        <v>0.42947916666666708</v>
      </c>
      <c r="I94" s="16">
        <f t="shared" si="245"/>
        <v>0.50373263888888864</v>
      </c>
      <c r="J94" s="16">
        <f t="shared" si="245"/>
        <v>0.56894386574074196</v>
      </c>
      <c r="K94" s="16">
        <f t="shared" si="245"/>
        <v>0.62661988811728353</v>
      </c>
      <c r="L94" s="16">
        <f t="shared" si="245"/>
        <v>0.67801657343106925</v>
      </c>
      <c r="M94" s="16">
        <f t="shared" si="245"/>
        <v>0.72418047785922257</v>
      </c>
      <c r="N94" s="16">
        <f t="shared" si="245"/>
        <v>0.76598373154935584</v>
      </c>
      <c r="P94" s="185"/>
      <c r="Q94" s="186"/>
      <c r="R94" s="15" t="s">
        <v>42</v>
      </c>
      <c r="S94" s="16">
        <f>S66+S79-S34-S50</f>
        <v>0.15333333333333327</v>
      </c>
      <c r="T94" s="16">
        <f t="shared" ref="T94:AB94" si="246">T66+T79-T34-T50</f>
        <v>0.2844444444444445</v>
      </c>
      <c r="U94" s="16">
        <f t="shared" si="246"/>
        <v>0.39703703703703669</v>
      </c>
      <c r="V94" s="16">
        <f t="shared" si="246"/>
        <v>0.49419753086419793</v>
      </c>
      <c r="W94" s="16">
        <f t="shared" si="246"/>
        <v>0.57849794238683105</v>
      </c>
      <c r="X94" s="16">
        <f t="shared" si="246"/>
        <v>0.65208161865569403</v>
      </c>
      <c r="Y94" s="16">
        <f t="shared" si="246"/>
        <v>0.7167346822130769</v>
      </c>
      <c r="Z94" s="16">
        <f t="shared" si="246"/>
        <v>0.77394556851089713</v>
      </c>
      <c r="AA94" s="16">
        <f t="shared" si="246"/>
        <v>0.82495464042574584</v>
      </c>
      <c r="AB94" s="16">
        <f t="shared" si="246"/>
        <v>0.87079553368812501</v>
      </c>
      <c r="AD94" s="185"/>
      <c r="AE94" s="186"/>
      <c r="AF94" s="15" t="s">
        <v>42</v>
      </c>
      <c r="AG94" s="16">
        <f>AG66+AG79-AG34-AG50</f>
        <v>0.17416666666666664</v>
      </c>
      <c r="AH94" s="16">
        <f t="shared" ref="AH94:AP94" si="247">AH66+AH79-AH34-AH50</f>
        <v>0.32263888888888892</v>
      </c>
      <c r="AI94" s="16">
        <f t="shared" si="247"/>
        <v>0.44969907407407378</v>
      </c>
      <c r="AJ94" s="16">
        <f t="shared" si="247"/>
        <v>0.55891589506172867</v>
      </c>
      <c r="AK94" s="16">
        <f t="shared" si="247"/>
        <v>0.65326324588477347</v>
      </c>
      <c r="AL94" s="16">
        <f t="shared" si="247"/>
        <v>0.73521937157064576</v>
      </c>
      <c r="AM94" s="16">
        <f t="shared" si="247"/>
        <v>0.80684947630887027</v>
      </c>
      <c r="AN94" s="16">
        <f t="shared" si="247"/>
        <v>0.86987456359072501</v>
      </c>
      <c r="AO94" s="16">
        <f t="shared" si="247"/>
        <v>0.92572880299226934</v>
      </c>
      <c r="AP94" s="16">
        <f t="shared" si="247"/>
        <v>0.97560733582689396</v>
      </c>
      <c r="AR94" s="185"/>
      <c r="AS94" s="186"/>
      <c r="AT94" s="15" t="s">
        <v>42</v>
      </c>
      <c r="AU94" s="16">
        <f>AU66+AU79-AU34-AU50</f>
        <v>0.19499999999999995</v>
      </c>
      <c r="AV94" s="16">
        <f t="shared" ref="AV94:BD94" si="248">AV66+AV79-AV34-AV50</f>
        <v>0.36083333333333334</v>
      </c>
      <c r="AW94" s="16">
        <f t="shared" si="248"/>
        <v>0.50236111111111081</v>
      </c>
      <c r="AX94" s="16">
        <f t="shared" si="248"/>
        <v>0.62363425925925953</v>
      </c>
      <c r="AY94" s="16">
        <f t="shared" si="248"/>
        <v>0.72802854938271599</v>
      </c>
      <c r="AZ94" s="16">
        <f t="shared" si="248"/>
        <v>0.81835712448559772</v>
      </c>
      <c r="BA94" s="16">
        <f t="shared" si="248"/>
        <v>0.89696427040466364</v>
      </c>
      <c r="BB94" s="16">
        <f t="shared" si="248"/>
        <v>0.9658035586705529</v>
      </c>
      <c r="BC94" s="16">
        <f t="shared" si="248"/>
        <v>1.0265029655587927</v>
      </c>
      <c r="BD94" s="16">
        <f t="shared" si="248"/>
        <v>1.0804191379656634</v>
      </c>
      <c r="BF94" s="185"/>
      <c r="BG94" s="186"/>
      <c r="BH94" s="15" t="s">
        <v>42</v>
      </c>
      <c r="BI94" s="16">
        <f>BI66+BI79-BI34-BI50</f>
        <v>0.21583333333333327</v>
      </c>
      <c r="BJ94" s="16">
        <f t="shared" ref="BJ94:BR94" si="249">BJ66+BJ79-BJ34-BJ50</f>
        <v>0.39902777777777787</v>
      </c>
      <c r="BK94" s="16">
        <f t="shared" si="249"/>
        <v>0.55502314814814802</v>
      </c>
      <c r="BL94" s="16">
        <f t="shared" si="249"/>
        <v>0.68835262345679038</v>
      </c>
      <c r="BM94" s="16">
        <f t="shared" si="249"/>
        <v>0.8027938528806583</v>
      </c>
      <c r="BN94" s="16">
        <f t="shared" si="249"/>
        <v>0.90149487740054945</v>
      </c>
      <c r="BO94" s="16">
        <f t="shared" si="249"/>
        <v>0.98707906450045702</v>
      </c>
      <c r="BP94" s="16">
        <f t="shared" si="249"/>
        <v>1.0617325537503806</v>
      </c>
      <c r="BQ94" s="16">
        <f t="shared" si="249"/>
        <v>1.127277128125316</v>
      </c>
      <c r="BR94" s="16">
        <f t="shared" si="249"/>
        <v>1.1852309401044323</v>
      </c>
    </row>
    <row r="95" spans="2:70" ht="14.25" x14ac:dyDescent="0.45">
      <c r="B95" s="185"/>
      <c r="C95" s="185"/>
      <c r="D95" s="19" t="s">
        <v>45</v>
      </c>
      <c r="E95" s="20">
        <f>10*E92</f>
        <v>1.3249999999999995</v>
      </c>
      <c r="F95" s="20">
        <f t="shared" ref="F95:N95" si="250">10*F92</f>
        <v>1.1375000000000004</v>
      </c>
      <c r="G95" s="20">
        <f t="shared" si="250"/>
        <v>0.98124999999999929</v>
      </c>
      <c r="H95" s="20">
        <f t="shared" si="250"/>
        <v>0.85104166666666747</v>
      </c>
      <c r="I95" s="20">
        <f t="shared" si="250"/>
        <v>0.74253472222222183</v>
      </c>
      <c r="J95" s="20">
        <f t="shared" si="250"/>
        <v>0.65211226851851989</v>
      </c>
      <c r="K95" s="20">
        <f t="shared" si="250"/>
        <v>0.57676022376543135</v>
      </c>
      <c r="L95" s="20">
        <f t="shared" si="250"/>
        <v>0.51396685313785961</v>
      </c>
      <c r="M95" s="20">
        <f t="shared" si="250"/>
        <v>0.46163904428154856</v>
      </c>
      <c r="N95" s="20">
        <f t="shared" si="250"/>
        <v>0.41803253690129266</v>
      </c>
      <c r="P95" s="185"/>
      <c r="Q95" s="185"/>
      <c r="R95" s="19" t="s">
        <v>45</v>
      </c>
      <c r="S95" s="20">
        <f>10*S92</f>
        <v>1.5333333333333328</v>
      </c>
      <c r="T95" s="20">
        <f t="shared" ref="T95:AB95" si="251">10*T92</f>
        <v>1.3111111111111118</v>
      </c>
      <c r="U95" s="20">
        <f t="shared" si="251"/>
        <v>1.1259259259259253</v>
      </c>
      <c r="V95" s="20">
        <f t="shared" si="251"/>
        <v>0.97160493827160588</v>
      </c>
      <c r="W95" s="20">
        <f t="shared" si="251"/>
        <v>0.843004115226337</v>
      </c>
      <c r="X95" s="20">
        <f t="shared" si="251"/>
        <v>0.73583676268861586</v>
      </c>
      <c r="Y95" s="20">
        <f t="shared" si="251"/>
        <v>0.64653063557384449</v>
      </c>
      <c r="Z95" s="20">
        <f t="shared" si="251"/>
        <v>0.57210886297820407</v>
      </c>
      <c r="AA95" s="20">
        <f t="shared" si="251"/>
        <v>0.51009071914850224</v>
      </c>
      <c r="AB95" s="20">
        <f t="shared" si="251"/>
        <v>0.45840893262375404</v>
      </c>
      <c r="AD95" s="185"/>
      <c r="AE95" s="185"/>
      <c r="AF95" s="19" t="s">
        <v>45</v>
      </c>
      <c r="AG95" s="20">
        <f>10*AG92</f>
        <v>1.7416666666666663</v>
      </c>
      <c r="AH95" s="20">
        <f t="shared" ref="AH95:AP95" si="252">10*AH92</f>
        <v>1.4847222222222229</v>
      </c>
      <c r="AI95" s="20">
        <f t="shared" si="252"/>
        <v>1.2706018518518511</v>
      </c>
      <c r="AJ95" s="20">
        <f t="shared" si="252"/>
        <v>1.0921682098765442</v>
      </c>
      <c r="AK95" s="20">
        <f t="shared" si="252"/>
        <v>0.94347350823045217</v>
      </c>
      <c r="AL95" s="20">
        <f t="shared" si="252"/>
        <v>0.81956125685871206</v>
      </c>
      <c r="AM95" s="20">
        <f t="shared" si="252"/>
        <v>0.71630104738225819</v>
      </c>
      <c r="AN95" s="20">
        <f t="shared" si="252"/>
        <v>0.63025087281854852</v>
      </c>
      <c r="AO95" s="20">
        <f t="shared" si="252"/>
        <v>0.55854239401545591</v>
      </c>
      <c r="AP95" s="20">
        <f t="shared" si="252"/>
        <v>0.49878532834621542</v>
      </c>
      <c r="AR95" s="185"/>
      <c r="AS95" s="185"/>
      <c r="AT95" s="19" t="s">
        <v>45</v>
      </c>
      <c r="AU95" s="20">
        <f>10*AU92</f>
        <v>1.9499999999999995</v>
      </c>
      <c r="AV95" s="20">
        <f t="shared" ref="AV95:BD95" si="253">10*AV92</f>
        <v>1.6583333333333341</v>
      </c>
      <c r="AW95" s="20">
        <f t="shared" si="253"/>
        <v>1.415277777777777</v>
      </c>
      <c r="AX95" s="20">
        <f t="shared" si="253"/>
        <v>1.2127314814814822</v>
      </c>
      <c r="AY95" s="20">
        <f t="shared" si="253"/>
        <v>1.0439429012345673</v>
      </c>
      <c r="AZ95" s="20">
        <f t="shared" si="253"/>
        <v>0.90328575102880815</v>
      </c>
      <c r="BA95" s="20">
        <f t="shared" si="253"/>
        <v>0.78607145919067145</v>
      </c>
      <c r="BB95" s="20">
        <f t="shared" si="253"/>
        <v>0.68839288265889298</v>
      </c>
      <c r="BC95" s="20">
        <f t="shared" si="253"/>
        <v>0.6069940688824097</v>
      </c>
      <c r="BD95" s="20">
        <f t="shared" si="253"/>
        <v>0.53916172406867691</v>
      </c>
      <c r="BF95" s="185"/>
      <c r="BG95" s="185"/>
      <c r="BH95" s="19" t="s">
        <v>45</v>
      </c>
      <c r="BI95" s="20">
        <f>10*BI92</f>
        <v>2.1583333333333328</v>
      </c>
      <c r="BJ95" s="20">
        <f t="shared" ref="BJ95:BR95" si="254">10*BJ92</f>
        <v>1.8319444444444453</v>
      </c>
      <c r="BK95" s="20">
        <f t="shared" si="254"/>
        <v>1.559953703703703</v>
      </c>
      <c r="BL95" s="20">
        <f t="shared" si="254"/>
        <v>1.3332947530864203</v>
      </c>
      <c r="BM95" s="20">
        <f t="shared" si="254"/>
        <v>1.1444122942386827</v>
      </c>
      <c r="BN95" s="20">
        <f t="shared" si="254"/>
        <v>0.98701024519890401</v>
      </c>
      <c r="BO95" s="20">
        <f t="shared" si="254"/>
        <v>0.85584187099908471</v>
      </c>
      <c r="BP95" s="20">
        <f t="shared" si="254"/>
        <v>0.74653489249923743</v>
      </c>
      <c r="BQ95" s="20">
        <f t="shared" si="254"/>
        <v>0.65544574374936326</v>
      </c>
      <c r="BR95" s="20">
        <f t="shared" si="254"/>
        <v>0.57953811979113845</v>
      </c>
    </row>
    <row r="96" spans="2:70" ht="14.25" x14ac:dyDescent="0.45">
      <c r="B96" s="185"/>
      <c r="C96" s="185"/>
      <c r="D96" s="19" t="s">
        <v>46</v>
      </c>
      <c r="E96" s="20">
        <f>10*E94</f>
        <v>1.3249999999999995</v>
      </c>
      <c r="F96" s="20">
        <f>10*F94</f>
        <v>2.4625000000000012</v>
      </c>
      <c r="G96" s="20">
        <f>10*G94</f>
        <v>3.443749999999997</v>
      </c>
      <c r="H96" s="20">
        <f t="shared" ref="H96:N96" si="255">10*H94</f>
        <v>4.2947916666666703</v>
      </c>
      <c r="I96" s="20">
        <f t="shared" si="255"/>
        <v>5.0373263888888866</v>
      </c>
      <c r="J96" s="20">
        <f t="shared" si="255"/>
        <v>5.6894386574074201</v>
      </c>
      <c r="K96" s="20">
        <f t="shared" si="255"/>
        <v>6.2661988811728353</v>
      </c>
      <c r="L96" s="20">
        <f t="shared" si="255"/>
        <v>6.7801657343106925</v>
      </c>
      <c r="M96" s="20">
        <f t="shared" si="255"/>
        <v>7.2418047785922255</v>
      </c>
      <c r="N96" s="20">
        <f t="shared" si="255"/>
        <v>7.659837315493558</v>
      </c>
      <c r="P96" s="185"/>
      <c r="Q96" s="185"/>
      <c r="R96" s="19" t="s">
        <v>46</v>
      </c>
      <c r="S96" s="20">
        <f>10*S94</f>
        <v>1.5333333333333328</v>
      </c>
      <c r="T96" s="20">
        <f>10*T94</f>
        <v>2.844444444444445</v>
      </c>
      <c r="U96" s="20">
        <f>10*U94</f>
        <v>3.9703703703703668</v>
      </c>
      <c r="V96" s="20">
        <f t="shared" ref="V96:AB96" si="256">10*V94</f>
        <v>4.9419753086419789</v>
      </c>
      <c r="W96" s="20">
        <f t="shared" si="256"/>
        <v>5.784979423868311</v>
      </c>
      <c r="X96" s="20">
        <f t="shared" si="256"/>
        <v>6.5208161865569405</v>
      </c>
      <c r="Y96" s="20">
        <f t="shared" si="256"/>
        <v>7.167346822130769</v>
      </c>
      <c r="Z96" s="20">
        <f t="shared" si="256"/>
        <v>7.7394556851089717</v>
      </c>
      <c r="AA96" s="20">
        <f t="shared" si="256"/>
        <v>8.2495464042574582</v>
      </c>
      <c r="AB96" s="20">
        <f t="shared" si="256"/>
        <v>8.7079553368812501</v>
      </c>
      <c r="AD96" s="185"/>
      <c r="AE96" s="185"/>
      <c r="AF96" s="19" t="s">
        <v>46</v>
      </c>
      <c r="AG96" s="20">
        <f>10*AG94</f>
        <v>1.7416666666666663</v>
      </c>
      <c r="AH96" s="20">
        <f>10*AH94</f>
        <v>3.2263888888888892</v>
      </c>
      <c r="AI96" s="20">
        <f>10*AI94</f>
        <v>4.4969907407407375</v>
      </c>
      <c r="AJ96" s="20">
        <f t="shared" ref="AJ96:AP96" si="257">10*AJ94</f>
        <v>5.5891589506172865</v>
      </c>
      <c r="AK96" s="20">
        <f t="shared" si="257"/>
        <v>6.5326324588477345</v>
      </c>
      <c r="AL96" s="20">
        <f t="shared" si="257"/>
        <v>7.3521937157064574</v>
      </c>
      <c r="AM96" s="20">
        <f t="shared" si="257"/>
        <v>8.0684947630887027</v>
      </c>
      <c r="AN96" s="20">
        <f t="shared" si="257"/>
        <v>8.698745635907251</v>
      </c>
      <c r="AO96" s="20">
        <f t="shared" si="257"/>
        <v>9.2572880299226927</v>
      </c>
      <c r="AP96" s="20">
        <f t="shared" si="257"/>
        <v>9.7560733582689387</v>
      </c>
      <c r="AR96" s="185"/>
      <c r="AS96" s="185"/>
      <c r="AT96" s="19" t="s">
        <v>46</v>
      </c>
      <c r="AU96" s="20">
        <f>10*AU94</f>
        <v>1.9499999999999995</v>
      </c>
      <c r="AV96" s="20">
        <f>10*AV94</f>
        <v>3.6083333333333334</v>
      </c>
      <c r="AW96" s="20">
        <f>10*AW94</f>
        <v>5.0236111111111086</v>
      </c>
      <c r="AX96" s="20">
        <f t="shared" ref="AX96:BD96" si="258">10*AX94</f>
        <v>6.236342592592595</v>
      </c>
      <c r="AY96" s="20">
        <f t="shared" si="258"/>
        <v>7.2802854938271597</v>
      </c>
      <c r="AZ96" s="20">
        <f t="shared" si="258"/>
        <v>8.1835712448559779</v>
      </c>
      <c r="BA96" s="20">
        <f t="shared" si="258"/>
        <v>8.9696427040466364</v>
      </c>
      <c r="BB96" s="20">
        <f t="shared" si="258"/>
        <v>9.6580355867055285</v>
      </c>
      <c r="BC96" s="20">
        <f t="shared" si="258"/>
        <v>10.265029655587927</v>
      </c>
      <c r="BD96" s="20">
        <f t="shared" si="258"/>
        <v>10.804191379656633</v>
      </c>
      <c r="BF96" s="185"/>
      <c r="BG96" s="185"/>
      <c r="BH96" s="19" t="s">
        <v>46</v>
      </c>
      <c r="BI96" s="20">
        <f>10*BI94</f>
        <v>2.1583333333333328</v>
      </c>
      <c r="BJ96" s="20">
        <f>10*BJ94</f>
        <v>3.9902777777777789</v>
      </c>
      <c r="BK96" s="20">
        <f>10*BK94</f>
        <v>5.5502314814814806</v>
      </c>
      <c r="BL96" s="20">
        <f t="shared" ref="BL96:BR96" si="259">10*BL94</f>
        <v>6.8835262345679036</v>
      </c>
      <c r="BM96" s="20">
        <f t="shared" si="259"/>
        <v>8.0279385288065832</v>
      </c>
      <c r="BN96" s="20">
        <f t="shared" si="259"/>
        <v>9.0149487740054948</v>
      </c>
      <c r="BO96" s="20">
        <f t="shared" si="259"/>
        <v>9.8707906450045702</v>
      </c>
      <c r="BP96" s="20">
        <f t="shared" si="259"/>
        <v>10.617325537503806</v>
      </c>
      <c r="BQ96" s="20">
        <f t="shared" si="259"/>
        <v>11.27277128125316</v>
      </c>
      <c r="BR96" s="20">
        <f t="shared" si="259"/>
        <v>11.852309401044323</v>
      </c>
    </row>
    <row r="97" spans="1:71" ht="14.25" x14ac:dyDescent="0.45">
      <c r="B97" s="185"/>
      <c r="C97" s="184" t="s">
        <v>36</v>
      </c>
      <c r="D97" s="15" t="s">
        <v>43</v>
      </c>
      <c r="E97" s="16">
        <f>E69+E82-E37-E53</f>
        <v>0.15900000000000003</v>
      </c>
      <c r="F97" s="16">
        <f t="shared" ref="F97:N97" si="260">F69+F82-F37-F53</f>
        <v>0.16380000000000006</v>
      </c>
      <c r="G97" s="16">
        <f t="shared" si="260"/>
        <v>0.16955999999999982</v>
      </c>
      <c r="H97" s="16">
        <f t="shared" si="260"/>
        <v>0.17647200000000018</v>
      </c>
      <c r="I97" s="16">
        <f t="shared" si="260"/>
        <v>0.18476639999999989</v>
      </c>
      <c r="J97" s="16">
        <f t="shared" si="260"/>
        <v>0.19471968000000039</v>
      </c>
      <c r="K97" s="16">
        <f t="shared" si="260"/>
        <v>0.20666361599999983</v>
      </c>
      <c r="L97" s="16">
        <f t="shared" si="260"/>
        <v>0.22099633919999984</v>
      </c>
      <c r="M97" s="16">
        <f t="shared" si="260"/>
        <v>0.2381956070399992</v>
      </c>
      <c r="N97" s="16">
        <f t="shared" si="260"/>
        <v>0.25883472844800048</v>
      </c>
      <c r="P97" s="185"/>
      <c r="Q97" s="184" t="s">
        <v>36</v>
      </c>
      <c r="R97" s="15" t="s">
        <v>43</v>
      </c>
      <c r="S97" s="16">
        <f>S69+S82-S37-S53</f>
        <v>0.18400000000000005</v>
      </c>
      <c r="T97" s="16">
        <f t="shared" ref="T97:AB97" si="261">T69+T82-T37-T53</f>
        <v>0.18880000000000008</v>
      </c>
      <c r="U97" s="16">
        <f t="shared" si="261"/>
        <v>0.19455999999999984</v>
      </c>
      <c r="V97" s="16">
        <f t="shared" si="261"/>
        <v>0.20147200000000015</v>
      </c>
      <c r="W97" s="16">
        <f t="shared" si="261"/>
        <v>0.20976639999999985</v>
      </c>
      <c r="X97" s="16">
        <f t="shared" si="261"/>
        <v>0.21971968000000042</v>
      </c>
      <c r="Y97" s="16">
        <f t="shared" si="261"/>
        <v>0.23166361599999979</v>
      </c>
      <c r="Z97" s="16">
        <f t="shared" si="261"/>
        <v>0.2459963391999998</v>
      </c>
      <c r="AA97" s="16">
        <f t="shared" si="261"/>
        <v>0.26319560703999922</v>
      </c>
      <c r="AB97" s="16">
        <f t="shared" si="261"/>
        <v>0.28383472844800051</v>
      </c>
      <c r="AD97" s="185"/>
      <c r="AE97" s="184" t="s">
        <v>36</v>
      </c>
      <c r="AF97" s="15" t="s">
        <v>43</v>
      </c>
      <c r="AG97" s="16">
        <f>AG69+AG82-AG37-AG53</f>
        <v>0.20900000000000007</v>
      </c>
      <c r="AH97" s="16">
        <f t="shared" ref="AH97:AP97" si="262">AH69+AH82-AH37-AH53</f>
        <v>0.2138000000000001</v>
      </c>
      <c r="AI97" s="16">
        <f t="shared" si="262"/>
        <v>0.21955999999999987</v>
      </c>
      <c r="AJ97" s="16">
        <f t="shared" si="262"/>
        <v>0.22647200000000012</v>
      </c>
      <c r="AK97" s="16">
        <f t="shared" si="262"/>
        <v>0.23476639999999982</v>
      </c>
      <c r="AL97" s="16">
        <f t="shared" si="262"/>
        <v>0.24471968000000044</v>
      </c>
      <c r="AM97" s="16">
        <f t="shared" si="262"/>
        <v>0.25666361599999976</v>
      </c>
      <c r="AN97" s="16">
        <f t="shared" si="262"/>
        <v>0.27099633919999977</v>
      </c>
      <c r="AO97" s="16">
        <f t="shared" si="262"/>
        <v>0.28819560703999925</v>
      </c>
      <c r="AP97" s="16">
        <f t="shared" si="262"/>
        <v>0.30883472844800053</v>
      </c>
      <c r="AR97" s="185"/>
      <c r="AS97" s="184" t="s">
        <v>36</v>
      </c>
      <c r="AT97" s="15" t="s">
        <v>43</v>
      </c>
      <c r="AU97" s="16">
        <f>AU69+AU82-AU37-AU53</f>
        <v>0.23400000000000004</v>
      </c>
      <c r="AV97" s="16">
        <f t="shared" ref="AV97:BD97" si="263">AV69+AV82-AV37-AV53</f>
        <v>0.23880000000000007</v>
      </c>
      <c r="AW97" s="16">
        <f t="shared" si="263"/>
        <v>0.24455999999999983</v>
      </c>
      <c r="AX97" s="16">
        <f t="shared" si="263"/>
        <v>0.25147200000000014</v>
      </c>
      <c r="AY97" s="16">
        <f t="shared" si="263"/>
        <v>0.25976639999999984</v>
      </c>
      <c r="AZ97" s="16">
        <f t="shared" si="263"/>
        <v>0.26971968000000041</v>
      </c>
      <c r="BA97" s="16">
        <f t="shared" si="263"/>
        <v>0.28166361599999978</v>
      </c>
      <c r="BB97" s="16">
        <f t="shared" si="263"/>
        <v>0.29599633919999979</v>
      </c>
      <c r="BC97" s="16">
        <f t="shared" si="263"/>
        <v>0.31319560703999921</v>
      </c>
      <c r="BD97" s="16">
        <f t="shared" si="263"/>
        <v>0.3338347284480005</v>
      </c>
      <c r="BF97" s="185"/>
      <c r="BG97" s="184" t="s">
        <v>36</v>
      </c>
      <c r="BH97" s="15" t="s">
        <v>43</v>
      </c>
      <c r="BI97" s="16">
        <f>BI69+BI82-BI37-BI53</f>
        <v>0.25900000000000006</v>
      </c>
      <c r="BJ97" s="16">
        <f t="shared" ref="BJ97:BR97" si="264">BJ69+BJ82-BJ37-BJ53</f>
        <v>0.26380000000000009</v>
      </c>
      <c r="BK97" s="16">
        <f t="shared" si="264"/>
        <v>0.26955999999999986</v>
      </c>
      <c r="BL97" s="16">
        <f t="shared" si="264"/>
        <v>0.27647200000000016</v>
      </c>
      <c r="BM97" s="16">
        <f t="shared" si="264"/>
        <v>0.28476639999999986</v>
      </c>
      <c r="BN97" s="16">
        <f t="shared" si="264"/>
        <v>0.29471968000000043</v>
      </c>
      <c r="BO97" s="16">
        <f t="shared" si="264"/>
        <v>0.30666361599999981</v>
      </c>
      <c r="BP97" s="16">
        <f t="shared" si="264"/>
        <v>0.32099633919999981</v>
      </c>
      <c r="BQ97" s="16">
        <f t="shared" si="264"/>
        <v>0.33819560703999924</v>
      </c>
      <c r="BR97" s="16">
        <f t="shared" si="264"/>
        <v>0.35883472844800052</v>
      </c>
    </row>
    <row r="98" spans="1:71" ht="14.25" x14ac:dyDescent="0.45">
      <c r="B98" s="185"/>
      <c r="C98" s="186"/>
      <c r="D98" s="15" t="s">
        <v>44</v>
      </c>
      <c r="E98" s="16"/>
      <c r="F98" s="16"/>
      <c r="G98" s="16"/>
      <c r="H98" s="16"/>
      <c r="I98" s="17">
        <f>AVERAGE(E97:I97)</f>
        <v>0.17071967999999998</v>
      </c>
      <c r="J98" s="17"/>
      <c r="K98" s="17"/>
      <c r="L98" s="17"/>
      <c r="M98" s="17"/>
      <c r="N98" s="17">
        <f>AVERAGE(E97:N97)</f>
        <v>0.19730083706879994</v>
      </c>
      <c r="P98" s="185"/>
      <c r="Q98" s="186"/>
      <c r="R98" s="15" t="s">
        <v>44</v>
      </c>
      <c r="S98" s="16"/>
      <c r="T98" s="16"/>
      <c r="U98" s="16"/>
      <c r="V98" s="16"/>
      <c r="W98" s="17">
        <f>AVERAGE(S97:W97)</f>
        <v>0.19571968000000001</v>
      </c>
      <c r="X98" s="17"/>
      <c r="Y98" s="17"/>
      <c r="Z98" s="17"/>
      <c r="AA98" s="17"/>
      <c r="AB98" s="17">
        <f>AVERAGE(S97:AB97)</f>
        <v>0.22230083706879994</v>
      </c>
      <c r="AD98" s="185"/>
      <c r="AE98" s="186"/>
      <c r="AF98" s="15" t="s">
        <v>44</v>
      </c>
      <c r="AG98" s="16"/>
      <c r="AH98" s="16"/>
      <c r="AI98" s="16"/>
      <c r="AJ98" s="16"/>
      <c r="AK98" s="17">
        <f>AVERAGE(AG97:AK97)</f>
        <v>0.22071968000000003</v>
      </c>
      <c r="AL98" s="17"/>
      <c r="AM98" s="17"/>
      <c r="AN98" s="17"/>
      <c r="AO98" s="17"/>
      <c r="AP98" s="17">
        <f>AVERAGE(AG97:AP97)</f>
        <v>0.24730083706879999</v>
      </c>
      <c r="AR98" s="185"/>
      <c r="AS98" s="186"/>
      <c r="AT98" s="15" t="s">
        <v>44</v>
      </c>
      <c r="AU98" s="16"/>
      <c r="AV98" s="16"/>
      <c r="AW98" s="16"/>
      <c r="AX98" s="16"/>
      <c r="AY98" s="17">
        <f>AVERAGE(AU97:AY97)</f>
        <v>0.24571968000000002</v>
      </c>
      <c r="AZ98" s="17"/>
      <c r="BA98" s="17"/>
      <c r="BB98" s="17"/>
      <c r="BC98" s="17"/>
      <c r="BD98" s="17">
        <f>AVERAGE(AU97:BD97)</f>
        <v>0.27230083706879993</v>
      </c>
      <c r="BF98" s="185"/>
      <c r="BG98" s="186"/>
      <c r="BH98" s="15" t="s">
        <v>44</v>
      </c>
      <c r="BI98" s="16"/>
      <c r="BJ98" s="16"/>
      <c r="BK98" s="16"/>
      <c r="BL98" s="16"/>
      <c r="BM98" s="17">
        <f>AVERAGE(BI97:BM97)</f>
        <v>0.27071967999999996</v>
      </c>
      <c r="BN98" s="17"/>
      <c r="BO98" s="17"/>
      <c r="BP98" s="17"/>
      <c r="BQ98" s="17"/>
      <c r="BR98" s="17">
        <f>AVERAGE(BI97:BR97)</f>
        <v>0.29730083706880001</v>
      </c>
    </row>
    <row r="99" spans="1:71" ht="14.25" x14ac:dyDescent="0.45">
      <c r="B99" s="185"/>
      <c r="C99" s="185"/>
      <c r="D99" s="19" t="s">
        <v>45</v>
      </c>
      <c r="E99" s="22">
        <f t="shared" ref="E99:N99" si="265">E95*E$14</f>
        <v>158999.99999999994</v>
      </c>
      <c r="F99" s="22">
        <f t="shared" si="265"/>
        <v>163800.00000000006</v>
      </c>
      <c r="G99" s="22">
        <f>G95*G$14</f>
        <v>169559.99999999988</v>
      </c>
      <c r="H99" s="22">
        <f>H95*H$14</f>
        <v>176472.00000000017</v>
      </c>
      <c r="I99" s="22">
        <f>I95*I$14</f>
        <v>184766.39999999991</v>
      </c>
      <c r="J99" s="22">
        <f t="shared" si="265"/>
        <v>194719.68000000043</v>
      </c>
      <c r="K99" s="22">
        <f t="shared" si="265"/>
        <v>206663.61599999975</v>
      </c>
      <c r="L99" s="22">
        <f t="shared" si="265"/>
        <v>220996.33919999978</v>
      </c>
      <c r="M99" s="22">
        <f t="shared" si="265"/>
        <v>238195.60703999922</v>
      </c>
      <c r="N99" s="22">
        <f t="shared" si="265"/>
        <v>258834.72844800056</v>
      </c>
      <c r="P99" s="185"/>
      <c r="Q99" s="185"/>
      <c r="R99" s="19" t="s">
        <v>45</v>
      </c>
      <c r="S99" s="22">
        <f t="shared" ref="S99:AB99" si="266">S95*S$14</f>
        <v>183999.99999999994</v>
      </c>
      <c r="T99" s="22">
        <f t="shared" si="266"/>
        <v>188800.00000000009</v>
      </c>
      <c r="U99" s="22">
        <f>U95*U$14</f>
        <v>194559.99999999988</v>
      </c>
      <c r="V99" s="22">
        <f>V95*V$14</f>
        <v>201472.0000000002</v>
      </c>
      <c r="W99" s="22">
        <f>W95*W$14</f>
        <v>209766.39999999988</v>
      </c>
      <c r="X99" s="22">
        <f t="shared" si="266"/>
        <v>219719.6800000004</v>
      </c>
      <c r="Y99" s="22">
        <f t="shared" si="266"/>
        <v>231663.61599999966</v>
      </c>
      <c r="Z99" s="22">
        <f t="shared" si="266"/>
        <v>245996.33919999978</v>
      </c>
      <c r="AA99" s="22">
        <f t="shared" si="266"/>
        <v>263195.60703999922</v>
      </c>
      <c r="AB99" s="22">
        <f t="shared" si="266"/>
        <v>283834.7284480005</v>
      </c>
      <c r="AD99" s="185"/>
      <c r="AE99" s="185"/>
      <c r="AF99" s="19" t="s">
        <v>45</v>
      </c>
      <c r="AG99" s="22">
        <f t="shared" ref="AG99:AP99" si="267">AG95*AG$14</f>
        <v>208999.99999999994</v>
      </c>
      <c r="AH99" s="22">
        <f t="shared" si="267"/>
        <v>213800.00000000012</v>
      </c>
      <c r="AI99" s="22">
        <f>AI95*AI$14</f>
        <v>219559.99999999988</v>
      </c>
      <c r="AJ99" s="22">
        <f>AJ95*AJ$14</f>
        <v>226472.0000000002</v>
      </c>
      <c r="AK99" s="22">
        <f>AK95*AK$14</f>
        <v>234766.39999999988</v>
      </c>
      <c r="AL99" s="22">
        <f t="shared" si="267"/>
        <v>244719.68000000046</v>
      </c>
      <c r="AM99" s="22">
        <f t="shared" si="267"/>
        <v>256663.61599999981</v>
      </c>
      <c r="AN99" s="22">
        <f t="shared" si="267"/>
        <v>270996.33919999981</v>
      </c>
      <c r="AO99" s="22">
        <f t="shared" si="267"/>
        <v>288195.60703999916</v>
      </c>
      <c r="AP99" s="22">
        <f t="shared" si="267"/>
        <v>308834.7284480005</v>
      </c>
      <c r="AR99" s="185"/>
      <c r="AS99" s="185"/>
      <c r="AT99" s="19" t="s">
        <v>45</v>
      </c>
      <c r="AU99" s="22">
        <f t="shared" ref="AU99:BD99" si="268">AU95*AU$14</f>
        <v>233999.99999999994</v>
      </c>
      <c r="AV99" s="22">
        <f t="shared" si="268"/>
        <v>238800.00000000012</v>
      </c>
      <c r="AW99" s="22">
        <f>AW95*AW$14</f>
        <v>244559.99999999985</v>
      </c>
      <c r="AX99" s="22">
        <f>AX95*AX$14</f>
        <v>251472.00000000015</v>
      </c>
      <c r="AY99" s="22">
        <f>AY95*AY$14</f>
        <v>259766.39999999985</v>
      </c>
      <c r="AZ99" s="22">
        <f t="shared" si="268"/>
        <v>269719.68000000052</v>
      </c>
      <c r="BA99" s="22">
        <f t="shared" si="268"/>
        <v>281663.61599999975</v>
      </c>
      <c r="BB99" s="22">
        <f t="shared" si="268"/>
        <v>295996.33919999981</v>
      </c>
      <c r="BC99" s="22">
        <f t="shared" si="268"/>
        <v>313195.60703999922</v>
      </c>
      <c r="BD99" s="22">
        <f t="shared" si="268"/>
        <v>333834.7284480005</v>
      </c>
      <c r="BF99" s="185"/>
      <c r="BG99" s="185"/>
      <c r="BH99" s="19" t="s">
        <v>45</v>
      </c>
      <c r="BI99" s="22">
        <f t="shared" ref="BI99:BR99" si="269">BI95*BI$14</f>
        <v>258999.99999999994</v>
      </c>
      <c r="BJ99" s="22">
        <f t="shared" si="269"/>
        <v>263800.00000000012</v>
      </c>
      <c r="BK99" s="22">
        <f>BK95*BK$14</f>
        <v>269559.99999999988</v>
      </c>
      <c r="BL99" s="22">
        <f>BL95*BL$14</f>
        <v>276472.00000000012</v>
      </c>
      <c r="BM99" s="22">
        <f>BM95*BM$14</f>
        <v>284766.39999999991</v>
      </c>
      <c r="BN99" s="22">
        <f t="shared" si="269"/>
        <v>294719.68000000046</v>
      </c>
      <c r="BO99" s="22">
        <f t="shared" si="269"/>
        <v>306663.61599999975</v>
      </c>
      <c r="BP99" s="22">
        <f t="shared" si="269"/>
        <v>320996.33919999981</v>
      </c>
      <c r="BQ99" s="22">
        <f t="shared" si="269"/>
        <v>338195.6070399991</v>
      </c>
      <c r="BR99" s="22">
        <f t="shared" si="269"/>
        <v>358834.72844800062</v>
      </c>
    </row>
    <row r="100" spans="1:71" ht="14.25" x14ac:dyDescent="0.45">
      <c r="B100" s="185"/>
      <c r="C100" s="185"/>
      <c r="D100" s="19" t="s">
        <v>47</v>
      </c>
      <c r="E100" s="21"/>
      <c r="F100" s="21"/>
      <c r="G100" s="21"/>
      <c r="H100" s="21"/>
      <c r="I100" s="22">
        <f>AVERAGE(E99:I99)</f>
        <v>170719.68</v>
      </c>
      <c r="J100" s="22"/>
      <c r="K100" s="22"/>
      <c r="L100" s="22"/>
      <c r="M100" s="22"/>
      <c r="N100" s="22">
        <f>AVERAGE(E99:N99)</f>
        <v>197300.83706879994</v>
      </c>
      <c r="P100" s="185"/>
      <c r="Q100" s="185"/>
      <c r="R100" s="19" t="s">
        <v>47</v>
      </c>
      <c r="S100" s="21"/>
      <c r="T100" s="21"/>
      <c r="U100" s="21"/>
      <c r="V100" s="21"/>
      <c r="W100" s="22">
        <f>AVERAGE(S99:W99)</f>
        <v>195719.67999999999</v>
      </c>
      <c r="X100" s="22"/>
      <c r="Y100" s="22"/>
      <c r="Z100" s="22"/>
      <c r="AA100" s="22"/>
      <c r="AB100" s="22">
        <f>AVERAGE(S99:AB99)</f>
        <v>222300.83706879997</v>
      </c>
      <c r="AD100" s="185"/>
      <c r="AE100" s="185"/>
      <c r="AF100" s="19" t="s">
        <v>47</v>
      </c>
      <c r="AG100" s="21"/>
      <c r="AH100" s="21"/>
      <c r="AI100" s="21"/>
      <c r="AJ100" s="21"/>
      <c r="AK100" s="22">
        <f>AVERAGE(AG99:AK99)</f>
        <v>220719.68000000002</v>
      </c>
      <c r="AL100" s="22"/>
      <c r="AM100" s="22"/>
      <c r="AN100" s="22"/>
      <c r="AO100" s="22"/>
      <c r="AP100" s="22">
        <f>AVERAGE(AG99:AP99)</f>
        <v>247300.83706879997</v>
      </c>
      <c r="AR100" s="185"/>
      <c r="AS100" s="185"/>
      <c r="AT100" s="19" t="s">
        <v>47</v>
      </c>
      <c r="AU100" s="21"/>
      <c r="AV100" s="21"/>
      <c r="AW100" s="21"/>
      <c r="AX100" s="21"/>
      <c r="AY100" s="22">
        <f>AVERAGE(AU99:AY99)</f>
        <v>245719.67999999999</v>
      </c>
      <c r="AZ100" s="22"/>
      <c r="BA100" s="22"/>
      <c r="BB100" s="22"/>
      <c r="BC100" s="22"/>
      <c r="BD100" s="22">
        <f>AVERAGE(AU99:BD99)</f>
        <v>272300.8370688</v>
      </c>
      <c r="BF100" s="185"/>
      <c r="BG100" s="185"/>
      <c r="BH100" s="19" t="s">
        <v>47</v>
      </c>
      <c r="BI100" s="21"/>
      <c r="BJ100" s="21"/>
      <c r="BK100" s="21"/>
      <c r="BL100" s="21"/>
      <c r="BM100" s="22">
        <f>AVERAGE(BI99:BM99)</f>
        <v>270719.68</v>
      </c>
      <c r="BN100" s="22"/>
      <c r="BO100" s="22"/>
      <c r="BP100" s="22"/>
      <c r="BQ100" s="22"/>
      <c r="BR100" s="22">
        <f>AVERAGE(BI99:BR99)</f>
        <v>297300.8370688</v>
      </c>
    </row>
    <row r="101" spans="1:71" ht="14.25" x14ac:dyDescent="0.45">
      <c r="B101" s="185"/>
      <c r="C101" s="185"/>
      <c r="D101" s="19" t="s">
        <v>46</v>
      </c>
      <c r="E101" s="21">
        <f>E99</f>
        <v>158999.99999999994</v>
      </c>
      <c r="F101" s="21">
        <f t="shared" ref="F101:N101" si="270">E101+F99</f>
        <v>322800</v>
      </c>
      <c r="G101" s="21">
        <f>F101+G99</f>
        <v>492359.99999999988</v>
      </c>
      <c r="H101" s="21">
        <f t="shared" si="270"/>
        <v>668832</v>
      </c>
      <c r="I101" s="21">
        <f t="shared" si="270"/>
        <v>853598.39999999991</v>
      </c>
      <c r="J101" s="21">
        <f>I101+J99</f>
        <v>1048318.0800000003</v>
      </c>
      <c r="K101" s="21">
        <f t="shared" si="270"/>
        <v>1254981.696</v>
      </c>
      <c r="L101" s="21">
        <f t="shared" si="270"/>
        <v>1475978.0351999998</v>
      </c>
      <c r="M101" s="21">
        <f t="shared" si="270"/>
        <v>1714173.642239999</v>
      </c>
      <c r="N101" s="21">
        <f t="shared" si="270"/>
        <v>1973008.3706879995</v>
      </c>
      <c r="P101" s="185"/>
      <c r="Q101" s="185"/>
      <c r="R101" s="19" t="s">
        <v>46</v>
      </c>
      <c r="S101" s="21">
        <f>S99</f>
        <v>183999.99999999994</v>
      </c>
      <c r="T101" s="21">
        <f t="shared" ref="T101:AB101" si="271">S101+T99</f>
        <v>372800</v>
      </c>
      <c r="U101" s="21">
        <f>T101+U99</f>
        <v>567359.99999999988</v>
      </c>
      <c r="V101" s="21">
        <f t="shared" si="271"/>
        <v>768832.00000000012</v>
      </c>
      <c r="W101" s="21">
        <f t="shared" si="271"/>
        <v>978598.40000000002</v>
      </c>
      <c r="X101" s="21">
        <f>W101+X99</f>
        <v>1198318.0800000005</v>
      </c>
      <c r="Y101" s="21">
        <f t="shared" si="271"/>
        <v>1429981.6960000002</v>
      </c>
      <c r="Z101" s="21">
        <f t="shared" si="271"/>
        <v>1675978.0352</v>
      </c>
      <c r="AA101" s="21">
        <f t="shared" si="271"/>
        <v>1939173.6422399993</v>
      </c>
      <c r="AB101" s="21">
        <f t="shared" si="271"/>
        <v>2223008.3706879998</v>
      </c>
      <c r="AD101" s="185"/>
      <c r="AE101" s="185"/>
      <c r="AF101" s="19" t="s">
        <v>46</v>
      </c>
      <c r="AG101" s="21">
        <f>AG99</f>
        <v>208999.99999999994</v>
      </c>
      <c r="AH101" s="21">
        <f t="shared" ref="AH101:AP101" si="272">AG101+AH99</f>
        <v>422800.00000000006</v>
      </c>
      <c r="AI101" s="21">
        <f>AH101+AI99</f>
        <v>642360</v>
      </c>
      <c r="AJ101" s="21">
        <f t="shared" si="272"/>
        <v>868832.00000000023</v>
      </c>
      <c r="AK101" s="21">
        <f t="shared" si="272"/>
        <v>1103598.4000000001</v>
      </c>
      <c r="AL101" s="21">
        <f>AK101+AL99</f>
        <v>1348318.0800000005</v>
      </c>
      <c r="AM101" s="21">
        <f t="shared" si="272"/>
        <v>1604981.6960000005</v>
      </c>
      <c r="AN101" s="21">
        <f t="shared" si="272"/>
        <v>1875978.0352000003</v>
      </c>
      <c r="AO101" s="21">
        <f t="shared" si="272"/>
        <v>2164173.6422399995</v>
      </c>
      <c r="AP101" s="21">
        <f t="shared" si="272"/>
        <v>2473008.3706879998</v>
      </c>
      <c r="AR101" s="185"/>
      <c r="AS101" s="185"/>
      <c r="AT101" s="19" t="s">
        <v>46</v>
      </c>
      <c r="AU101" s="21">
        <f>AU99</f>
        <v>233999.99999999994</v>
      </c>
      <c r="AV101" s="21">
        <f t="shared" ref="AV101:BD101" si="273">AU101+AV99</f>
        <v>472800.00000000006</v>
      </c>
      <c r="AW101" s="21">
        <f>AV101+AW99</f>
        <v>717359.99999999988</v>
      </c>
      <c r="AX101" s="21">
        <f t="shared" si="273"/>
        <v>968832</v>
      </c>
      <c r="AY101" s="21">
        <f t="shared" si="273"/>
        <v>1228598.3999999999</v>
      </c>
      <c r="AZ101" s="21">
        <f>AY101+AZ99</f>
        <v>1498318.0800000005</v>
      </c>
      <c r="BA101" s="21">
        <f t="shared" si="273"/>
        <v>1779981.6960000002</v>
      </c>
      <c r="BB101" s="21">
        <f t="shared" si="273"/>
        <v>2075978.0352</v>
      </c>
      <c r="BC101" s="21">
        <f t="shared" si="273"/>
        <v>2389173.642239999</v>
      </c>
      <c r="BD101" s="21">
        <f t="shared" si="273"/>
        <v>2723008.3706879998</v>
      </c>
      <c r="BF101" s="185"/>
      <c r="BG101" s="185"/>
      <c r="BH101" s="19" t="s">
        <v>46</v>
      </c>
      <c r="BI101" s="21">
        <f>BI99</f>
        <v>258999.99999999994</v>
      </c>
      <c r="BJ101" s="21">
        <f t="shared" ref="BJ101:BR101" si="274">BI101+BJ99</f>
        <v>522800.00000000006</v>
      </c>
      <c r="BK101" s="21">
        <f>BJ101+BK99</f>
        <v>792360</v>
      </c>
      <c r="BL101" s="21">
        <f t="shared" si="274"/>
        <v>1068832</v>
      </c>
      <c r="BM101" s="21">
        <f t="shared" si="274"/>
        <v>1353598.4</v>
      </c>
      <c r="BN101" s="21">
        <f>BM101+BN99</f>
        <v>1648318.0800000003</v>
      </c>
      <c r="BO101" s="21">
        <f t="shared" si="274"/>
        <v>1954981.696</v>
      </c>
      <c r="BP101" s="21">
        <f t="shared" si="274"/>
        <v>2275978.0351999998</v>
      </c>
      <c r="BQ101" s="21">
        <f t="shared" si="274"/>
        <v>2614173.642239999</v>
      </c>
      <c r="BR101" s="21">
        <f t="shared" si="274"/>
        <v>2973008.3706879998</v>
      </c>
    </row>
    <row r="102" spans="1:71" ht="14.25" x14ac:dyDescent="0.45">
      <c r="B102" s="185"/>
      <c r="C102" s="184" t="s">
        <v>35</v>
      </c>
      <c r="D102" s="15" t="s">
        <v>43</v>
      </c>
      <c r="E102" s="16">
        <f>E72+E87-E40-E56</f>
        <v>0.159</v>
      </c>
      <c r="F102" s="16">
        <f t="shared" ref="F102:N102" si="275">F72+F87-F40-F56</f>
        <v>0.19560000000000002</v>
      </c>
      <c r="G102" s="16">
        <f t="shared" si="275"/>
        <v>0.24047999999999961</v>
      </c>
      <c r="H102" s="16">
        <f t="shared" si="275"/>
        <v>0.29548800000000119</v>
      </c>
      <c r="I102" s="16">
        <f t="shared" si="275"/>
        <v>0.36287999999999854</v>
      </c>
      <c r="J102" s="16">
        <f t="shared" si="275"/>
        <v>0.44540928000000335</v>
      </c>
      <c r="K102" s="16">
        <f t="shared" si="275"/>
        <v>0.54643507199999486</v>
      </c>
      <c r="L102" s="16">
        <f t="shared" si="275"/>
        <v>0.67005480959999864</v>
      </c>
      <c r="M102" s="16">
        <f t="shared" si="275"/>
        <v>0.82126503935999218</v>
      </c>
      <c r="N102" s="16">
        <f t="shared" si="275"/>
        <v>1.0061571686400232</v>
      </c>
      <c r="P102" s="185"/>
      <c r="Q102" s="184" t="s">
        <v>35</v>
      </c>
      <c r="R102" s="15" t="s">
        <v>43</v>
      </c>
      <c r="S102" s="16">
        <f>S72+S87-S40-S56</f>
        <v>0.18400000000000002</v>
      </c>
      <c r="T102" s="16">
        <f t="shared" ref="T102:AB102" si="276">T72+T87-T40-T56</f>
        <v>0.22560000000000016</v>
      </c>
      <c r="U102" s="16">
        <f t="shared" si="276"/>
        <v>0.27647999999999939</v>
      </c>
      <c r="V102" s="16">
        <f t="shared" si="276"/>
        <v>0.3386880000000011</v>
      </c>
      <c r="W102" s="16">
        <f t="shared" si="276"/>
        <v>0.41471999999999876</v>
      </c>
      <c r="X102" s="16">
        <f t="shared" si="276"/>
        <v>0.50761728000000295</v>
      </c>
      <c r="Y102" s="16">
        <f t="shared" si="276"/>
        <v>0.6210846719999954</v>
      </c>
      <c r="Z102" s="16">
        <f t="shared" si="276"/>
        <v>0.7596343295999991</v>
      </c>
      <c r="AA102" s="16">
        <f t="shared" si="276"/>
        <v>0.92876046335999318</v>
      </c>
      <c r="AB102" s="16">
        <f t="shared" si="276"/>
        <v>1.1351516774400214</v>
      </c>
      <c r="AD102" s="185"/>
      <c r="AE102" s="184" t="s">
        <v>35</v>
      </c>
      <c r="AF102" s="15" t="s">
        <v>43</v>
      </c>
      <c r="AG102" s="16">
        <f>AG72+AG87-AG40-AG56</f>
        <v>0.20900000000000005</v>
      </c>
      <c r="AH102" s="16">
        <f t="shared" ref="AH102:AP102" si="277">AH72+AH87-AH40-AH56</f>
        <v>0.25560000000000005</v>
      </c>
      <c r="AI102" s="16">
        <f t="shared" si="277"/>
        <v>0.31247999999999954</v>
      </c>
      <c r="AJ102" s="16">
        <f t="shared" si="277"/>
        <v>0.38188800000000089</v>
      </c>
      <c r="AK102" s="16">
        <f t="shared" si="277"/>
        <v>0.46655999999999886</v>
      </c>
      <c r="AL102" s="16">
        <f t="shared" si="277"/>
        <v>0.56982528000000265</v>
      </c>
      <c r="AM102" s="16">
        <f t="shared" si="277"/>
        <v>0.69573427199999627</v>
      </c>
      <c r="AN102" s="16">
        <f t="shared" si="277"/>
        <v>0.84921384959999846</v>
      </c>
      <c r="AO102" s="16">
        <f t="shared" si="277"/>
        <v>1.0362558873599941</v>
      </c>
      <c r="AP102" s="16">
        <f t="shared" si="277"/>
        <v>1.2641461862400196</v>
      </c>
      <c r="AR102" s="185"/>
      <c r="AS102" s="184" t="s">
        <v>35</v>
      </c>
      <c r="AT102" s="15" t="s">
        <v>43</v>
      </c>
      <c r="AU102" s="16">
        <f>AU72+AU87-AU40-AU56</f>
        <v>0.23400000000000001</v>
      </c>
      <c r="AV102" s="16">
        <f t="shared" ref="AV102:BD102" si="278">AV72+AV87-AV40-AV56</f>
        <v>0.28560000000000008</v>
      </c>
      <c r="AW102" s="16">
        <f t="shared" si="278"/>
        <v>0.34847999999999957</v>
      </c>
      <c r="AX102" s="16">
        <f t="shared" si="278"/>
        <v>0.42508800000000102</v>
      </c>
      <c r="AY102" s="16">
        <f t="shared" si="278"/>
        <v>0.51839999999999886</v>
      </c>
      <c r="AZ102" s="16">
        <f t="shared" si="278"/>
        <v>0.63203328000000225</v>
      </c>
      <c r="BA102" s="16">
        <f t="shared" si="278"/>
        <v>0.77038387199999658</v>
      </c>
      <c r="BB102" s="16">
        <f t="shared" si="278"/>
        <v>0.93879336959999893</v>
      </c>
      <c r="BC102" s="16">
        <f t="shared" si="278"/>
        <v>1.1437513113599942</v>
      </c>
      <c r="BD102" s="16">
        <f t="shared" si="278"/>
        <v>1.3931406950400178</v>
      </c>
      <c r="BF102" s="185"/>
      <c r="BG102" s="184" t="s">
        <v>35</v>
      </c>
      <c r="BH102" s="15" t="s">
        <v>43</v>
      </c>
      <c r="BI102" s="16">
        <f>BI72+BI87-BI40-BI56</f>
        <v>0.25900000000000001</v>
      </c>
      <c r="BJ102" s="16">
        <f t="shared" ref="BJ102:BR102" si="279">BJ72+BJ87-BJ40-BJ56</f>
        <v>0.3156000000000001</v>
      </c>
      <c r="BK102" s="16">
        <f t="shared" si="279"/>
        <v>0.3844799999999996</v>
      </c>
      <c r="BL102" s="16">
        <f t="shared" si="279"/>
        <v>0.46828800000000081</v>
      </c>
      <c r="BM102" s="16">
        <f t="shared" si="279"/>
        <v>0.57023999999999908</v>
      </c>
      <c r="BN102" s="16">
        <f t="shared" si="279"/>
        <v>0.69424128000000207</v>
      </c>
      <c r="BO102" s="16">
        <f t="shared" si="279"/>
        <v>0.8450334719999969</v>
      </c>
      <c r="BP102" s="16">
        <f t="shared" si="279"/>
        <v>1.0283728895999991</v>
      </c>
      <c r="BQ102" s="16">
        <f t="shared" si="279"/>
        <v>1.2512467353599956</v>
      </c>
      <c r="BR102" s="16">
        <f t="shared" si="279"/>
        <v>1.5221352038400151</v>
      </c>
    </row>
    <row r="103" spans="1:71" ht="14.25" x14ac:dyDescent="0.45">
      <c r="B103" s="185"/>
      <c r="C103" s="186"/>
      <c r="D103" s="15" t="s">
        <v>44</v>
      </c>
      <c r="E103" s="17"/>
      <c r="F103" s="17"/>
      <c r="G103" s="17"/>
      <c r="H103" s="17"/>
      <c r="I103" s="17">
        <f>AVERAGE(E102:I102)</f>
        <v>0.25068959999999985</v>
      </c>
      <c r="J103" s="17"/>
      <c r="K103" s="17"/>
      <c r="L103" s="17"/>
      <c r="M103" s="17"/>
      <c r="N103" s="17">
        <f>AVERAGE(E102:N102)</f>
        <v>0.47427693696000112</v>
      </c>
      <c r="P103" s="185"/>
      <c r="Q103" s="186"/>
      <c r="R103" s="15" t="s">
        <v>44</v>
      </c>
      <c r="S103" s="17"/>
      <c r="T103" s="17"/>
      <c r="U103" s="17"/>
      <c r="V103" s="17"/>
      <c r="W103" s="17">
        <f>AVERAGE(S102:W102)</f>
        <v>0.28789759999999986</v>
      </c>
      <c r="X103" s="17"/>
      <c r="Y103" s="17"/>
      <c r="Z103" s="17"/>
      <c r="AA103" s="17"/>
      <c r="AB103" s="17">
        <f>AVERAGE(S102:AB102)</f>
        <v>0.53917364224000119</v>
      </c>
      <c r="AD103" s="185"/>
      <c r="AE103" s="186"/>
      <c r="AF103" s="15" t="s">
        <v>44</v>
      </c>
      <c r="AG103" s="17"/>
      <c r="AH103" s="17"/>
      <c r="AI103" s="17"/>
      <c r="AJ103" s="17"/>
      <c r="AK103" s="17">
        <f>AVERAGE(AG102:AK102)</f>
        <v>0.32510559999999994</v>
      </c>
      <c r="AL103" s="17"/>
      <c r="AM103" s="17"/>
      <c r="AN103" s="17"/>
      <c r="AO103" s="17"/>
      <c r="AP103" s="17">
        <f>AVERAGE(AG102:AP102)</f>
        <v>0.60407034752000099</v>
      </c>
      <c r="AR103" s="185"/>
      <c r="AS103" s="186"/>
      <c r="AT103" s="15" t="s">
        <v>44</v>
      </c>
      <c r="AU103" s="17"/>
      <c r="AV103" s="17"/>
      <c r="AW103" s="17"/>
      <c r="AX103" s="17"/>
      <c r="AY103" s="17">
        <f>AVERAGE(AU102:AY102)</f>
        <v>0.3623135999999999</v>
      </c>
      <c r="AZ103" s="17"/>
      <c r="BA103" s="17"/>
      <c r="BB103" s="17"/>
      <c r="BC103" s="17"/>
      <c r="BD103" s="17">
        <f>AVERAGE(AU102:BD102)</f>
        <v>0.66896705280000079</v>
      </c>
      <c r="BF103" s="185"/>
      <c r="BG103" s="186"/>
      <c r="BH103" s="15" t="s">
        <v>44</v>
      </c>
      <c r="BI103" s="17"/>
      <c r="BJ103" s="17"/>
      <c r="BK103" s="17"/>
      <c r="BL103" s="17"/>
      <c r="BM103" s="17">
        <f>AVERAGE(BI102:BM102)</f>
        <v>0.39952159999999992</v>
      </c>
      <c r="BN103" s="17"/>
      <c r="BO103" s="17"/>
      <c r="BP103" s="17"/>
      <c r="BQ103" s="17"/>
      <c r="BR103" s="17">
        <f>AVERAGE(BI102:BR102)</f>
        <v>0.73386375808000093</v>
      </c>
    </row>
    <row r="104" spans="1:71" ht="14.25" x14ac:dyDescent="0.45">
      <c r="B104" s="185"/>
      <c r="C104" s="185"/>
      <c r="D104" s="19" t="s">
        <v>45</v>
      </c>
      <c r="E104" s="22">
        <f>E106</f>
        <v>158999.99999999994</v>
      </c>
      <c r="F104" s="22">
        <f>F106-E106</f>
        <v>195600.00000000023</v>
      </c>
      <c r="G104" s="22">
        <f>G106-F106</f>
        <v>240479.99999999936</v>
      </c>
      <c r="H104" s="22">
        <f t="shared" ref="H104:N104" si="280">H106-G106</f>
        <v>295488.00000000128</v>
      </c>
      <c r="I104" s="22">
        <f t="shared" si="280"/>
        <v>362879.99999999872</v>
      </c>
      <c r="J104" s="22">
        <f>J106-I106</f>
        <v>445409.28000000445</v>
      </c>
      <c r="K104" s="22">
        <f t="shared" si="280"/>
        <v>546435.07199999457</v>
      </c>
      <c r="L104" s="22">
        <f t="shared" si="280"/>
        <v>670054.80959999841</v>
      </c>
      <c r="M104" s="22">
        <f t="shared" si="280"/>
        <v>821265.03935999051</v>
      </c>
      <c r="N104" s="22">
        <f t="shared" si="280"/>
        <v>1006157.1686400226</v>
      </c>
      <c r="P104" s="185"/>
      <c r="Q104" s="185"/>
      <c r="R104" s="19" t="s">
        <v>45</v>
      </c>
      <c r="S104" s="22">
        <f>S106</f>
        <v>183999.99999999994</v>
      </c>
      <c r="T104" s="22">
        <f>T106-S106</f>
        <v>225600.00000000012</v>
      </c>
      <c r="U104" s="22">
        <f>U106-T106</f>
        <v>276479.99999999936</v>
      </c>
      <c r="V104" s="22">
        <f t="shared" ref="V104:AB104" si="281">V106-U106</f>
        <v>338688.00000000128</v>
      </c>
      <c r="W104" s="22">
        <f t="shared" si="281"/>
        <v>414719.99999999884</v>
      </c>
      <c r="X104" s="22">
        <f>X106-W106</f>
        <v>507617.28000000445</v>
      </c>
      <c r="Y104" s="22">
        <f t="shared" si="281"/>
        <v>621084.67199999467</v>
      </c>
      <c r="Z104" s="22">
        <f t="shared" si="281"/>
        <v>759634.32959999889</v>
      </c>
      <c r="AA104" s="22">
        <f t="shared" si="281"/>
        <v>928760.46335999016</v>
      </c>
      <c r="AB104" s="22">
        <f t="shared" si="281"/>
        <v>1135151.6774400221</v>
      </c>
      <c r="AD104" s="185"/>
      <c r="AE104" s="185"/>
      <c r="AF104" s="19" t="s">
        <v>45</v>
      </c>
      <c r="AG104" s="22">
        <f>AG106</f>
        <v>208999.99999999994</v>
      </c>
      <c r="AH104" s="22">
        <f>AH106-AG106</f>
        <v>255600.00000000012</v>
      </c>
      <c r="AI104" s="22">
        <f>AI106-AH106</f>
        <v>312479.99999999936</v>
      </c>
      <c r="AJ104" s="22">
        <f t="shared" ref="AJ104:AP104" si="282">AJ106-AI106</f>
        <v>381888.00000000105</v>
      </c>
      <c r="AK104" s="22">
        <f t="shared" si="282"/>
        <v>466559.99999999907</v>
      </c>
      <c r="AL104" s="22">
        <f>AL106-AK106</f>
        <v>569825.28000000352</v>
      </c>
      <c r="AM104" s="22">
        <f t="shared" si="282"/>
        <v>695734.27199999569</v>
      </c>
      <c r="AN104" s="22">
        <f t="shared" si="282"/>
        <v>849213.84959999938</v>
      </c>
      <c r="AO104" s="22">
        <f t="shared" si="282"/>
        <v>1036255.8873599912</v>
      </c>
      <c r="AP104" s="22">
        <f t="shared" si="282"/>
        <v>1264146.1862400174</v>
      </c>
      <c r="AR104" s="185"/>
      <c r="AS104" s="185"/>
      <c r="AT104" s="19" t="s">
        <v>45</v>
      </c>
      <c r="AU104" s="22">
        <f>AU106</f>
        <v>233999.99999999994</v>
      </c>
      <c r="AV104" s="22">
        <f>AV106-AU106</f>
        <v>285600.00000000006</v>
      </c>
      <c r="AW104" s="22">
        <f>AW106-AV106</f>
        <v>348479.99999999953</v>
      </c>
      <c r="AX104" s="22">
        <f t="shared" ref="AX104:BD104" si="283">AX106-AW106</f>
        <v>425088.00000000093</v>
      </c>
      <c r="AY104" s="22">
        <f t="shared" si="283"/>
        <v>518399.9999999993</v>
      </c>
      <c r="AZ104" s="22">
        <f>AZ106-AY106</f>
        <v>632033.28000000375</v>
      </c>
      <c r="BA104" s="22">
        <f t="shared" si="283"/>
        <v>770383.87199999578</v>
      </c>
      <c r="BB104" s="22">
        <f t="shared" si="283"/>
        <v>938793.36959999893</v>
      </c>
      <c r="BC104" s="22">
        <f t="shared" si="283"/>
        <v>1143751.3113599927</v>
      </c>
      <c r="BD104" s="22">
        <f t="shared" si="283"/>
        <v>1393140.6950400164</v>
      </c>
      <c r="BF104" s="185"/>
      <c r="BG104" s="185"/>
      <c r="BH104" s="19" t="s">
        <v>45</v>
      </c>
      <c r="BI104" s="22">
        <f>BI106</f>
        <v>258999.99999999994</v>
      </c>
      <c r="BJ104" s="22">
        <f>BJ106-BI106</f>
        <v>315600.00000000017</v>
      </c>
      <c r="BK104" s="22">
        <f>BK106-BJ106</f>
        <v>384479.99999999977</v>
      </c>
      <c r="BL104" s="22">
        <f t="shared" ref="BL104:BR104" si="284">BL106-BK106</f>
        <v>468288.00000000058</v>
      </c>
      <c r="BM104" s="22">
        <f t="shared" si="284"/>
        <v>570239.9999999993</v>
      </c>
      <c r="BN104" s="22">
        <f>BN106-BM106</f>
        <v>694241.28000000282</v>
      </c>
      <c r="BO104" s="22">
        <f t="shared" si="284"/>
        <v>845033.47199999681</v>
      </c>
      <c r="BP104" s="22">
        <f t="shared" si="284"/>
        <v>1028372.8895999985</v>
      </c>
      <c r="BQ104" s="22">
        <f t="shared" si="284"/>
        <v>1251246.7353599938</v>
      </c>
      <c r="BR104" s="22">
        <f t="shared" si="284"/>
        <v>1522135.2038400145</v>
      </c>
    </row>
    <row r="105" spans="1:71" ht="14.25" x14ac:dyDescent="0.45">
      <c r="A105" s="8"/>
      <c r="B105" s="185"/>
      <c r="C105" s="185"/>
      <c r="D105" s="19" t="s">
        <v>47</v>
      </c>
      <c r="E105" s="22"/>
      <c r="F105" s="22"/>
      <c r="G105" s="22"/>
      <c r="H105" s="22"/>
      <c r="I105" s="22">
        <f>AVERAGE(E104:I104)</f>
        <v>250689.59999999992</v>
      </c>
      <c r="J105" s="22"/>
      <c r="K105" s="22"/>
      <c r="L105" s="22"/>
      <c r="M105" s="22"/>
      <c r="N105" s="22">
        <f>AVERAGE(E104:N104)</f>
        <v>474276.93696000101</v>
      </c>
      <c r="O105" s="8"/>
      <c r="P105" s="185"/>
      <c r="Q105" s="185"/>
      <c r="R105" s="19" t="s">
        <v>47</v>
      </c>
      <c r="S105" s="22"/>
      <c r="T105" s="22"/>
      <c r="U105" s="22"/>
      <c r="V105" s="22"/>
      <c r="W105" s="22">
        <f>AVERAGE(S104:W104)</f>
        <v>287897.59999999992</v>
      </c>
      <c r="X105" s="22"/>
      <c r="Y105" s="22"/>
      <c r="Z105" s="22"/>
      <c r="AA105" s="22"/>
      <c r="AB105" s="22">
        <f>AVERAGE(S104:AB104)</f>
        <v>539173.64224000101</v>
      </c>
      <c r="AC105" s="8"/>
      <c r="AD105" s="185"/>
      <c r="AE105" s="185"/>
      <c r="AF105" s="19" t="s">
        <v>47</v>
      </c>
      <c r="AG105" s="22"/>
      <c r="AH105" s="22"/>
      <c r="AI105" s="22"/>
      <c r="AJ105" s="22"/>
      <c r="AK105" s="22">
        <f>AVERAGE(AG104:AK104)</f>
        <v>325105.59999999992</v>
      </c>
      <c r="AL105" s="22"/>
      <c r="AM105" s="22"/>
      <c r="AN105" s="22"/>
      <c r="AO105" s="22"/>
      <c r="AP105" s="22">
        <f>AVERAGE(AG104:AP104)</f>
        <v>604070.34752000065</v>
      </c>
      <c r="AQ105" s="8"/>
      <c r="AR105" s="185"/>
      <c r="AS105" s="185"/>
      <c r="AT105" s="19" t="s">
        <v>47</v>
      </c>
      <c r="AU105" s="22"/>
      <c r="AV105" s="22"/>
      <c r="AW105" s="22"/>
      <c r="AX105" s="22"/>
      <c r="AY105" s="22">
        <f>AVERAGE(AU104:AY104)</f>
        <v>362313.6</v>
      </c>
      <c r="AZ105" s="22"/>
      <c r="BA105" s="22"/>
      <c r="BB105" s="22"/>
      <c r="BC105" s="22"/>
      <c r="BD105" s="22">
        <f>AVERAGE(AU104:BD104)</f>
        <v>668967.05280000076</v>
      </c>
      <c r="BE105" s="8"/>
      <c r="BF105" s="185"/>
      <c r="BG105" s="185"/>
      <c r="BH105" s="19" t="s">
        <v>47</v>
      </c>
      <c r="BI105" s="22"/>
      <c r="BJ105" s="22"/>
      <c r="BK105" s="22"/>
      <c r="BL105" s="22"/>
      <c r="BM105" s="22">
        <f>AVERAGE(BI104:BM104)</f>
        <v>399521.6</v>
      </c>
      <c r="BN105" s="22"/>
      <c r="BO105" s="22"/>
      <c r="BP105" s="22"/>
      <c r="BQ105" s="22"/>
      <c r="BR105" s="22">
        <f>AVERAGE(BI104:BR104)</f>
        <v>733863.75808000064</v>
      </c>
      <c r="BS105" s="8"/>
    </row>
    <row r="106" spans="1:71" ht="14.25" x14ac:dyDescent="0.45">
      <c r="B106" s="185"/>
      <c r="C106" s="185"/>
      <c r="D106" s="19" t="s">
        <v>46</v>
      </c>
      <c r="E106" s="21">
        <f t="shared" ref="E106:N106" si="285">E96*E$14</f>
        <v>158999.99999999994</v>
      </c>
      <c r="F106" s="21">
        <f t="shared" si="285"/>
        <v>354600.00000000017</v>
      </c>
      <c r="G106" s="21">
        <f>G96*G$14</f>
        <v>595079.99999999953</v>
      </c>
      <c r="H106" s="21">
        <f>H96*H$14</f>
        <v>890568.00000000081</v>
      </c>
      <c r="I106" s="21">
        <f>I96*I$14</f>
        <v>1253447.9999999995</v>
      </c>
      <c r="J106" s="21">
        <f t="shared" si="285"/>
        <v>1698857.280000004</v>
      </c>
      <c r="K106" s="21">
        <f t="shared" si="285"/>
        <v>2245292.3519999986</v>
      </c>
      <c r="L106" s="21">
        <f t="shared" si="285"/>
        <v>2915347.161599997</v>
      </c>
      <c r="M106" s="21">
        <f t="shared" si="285"/>
        <v>3736612.2009599875</v>
      </c>
      <c r="N106" s="21">
        <f t="shared" si="285"/>
        <v>4742769.3696000101</v>
      </c>
      <c r="P106" s="185"/>
      <c r="Q106" s="185"/>
      <c r="R106" s="19" t="s">
        <v>46</v>
      </c>
      <c r="S106" s="21">
        <f t="shared" ref="S106:AB106" si="286">S96*S$14</f>
        <v>183999.99999999994</v>
      </c>
      <c r="T106" s="21">
        <f t="shared" si="286"/>
        <v>409600.00000000006</v>
      </c>
      <c r="U106" s="21">
        <f>U96*U$14</f>
        <v>686079.99999999942</v>
      </c>
      <c r="V106" s="21">
        <f>V96*V$14</f>
        <v>1024768.0000000007</v>
      </c>
      <c r="W106" s="21">
        <f>W96*W$14</f>
        <v>1439487.9999999995</v>
      </c>
      <c r="X106" s="21">
        <f t="shared" si="286"/>
        <v>1947105.280000004</v>
      </c>
      <c r="Y106" s="21">
        <f t="shared" si="286"/>
        <v>2568189.9519999987</v>
      </c>
      <c r="Z106" s="21">
        <f t="shared" si="286"/>
        <v>3327824.2815999975</v>
      </c>
      <c r="AA106" s="21">
        <f t="shared" si="286"/>
        <v>4256584.7449599877</v>
      </c>
      <c r="AB106" s="21">
        <f t="shared" si="286"/>
        <v>5391736.4224000098</v>
      </c>
      <c r="AD106" s="185"/>
      <c r="AE106" s="185"/>
      <c r="AF106" s="19" t="s">
        <v>46</v>
      </c>
      <c r="AG106" s="21">
        <f t="shared" ref="AG106:AP106" si="287">AG96*AG$14</f>
        <v>208999.99999999994</v>
      </c>
      <c r="AH106" s="21">
        <f t="shared" si="287"/>
        <v>464600.00000000006</v>
      </c>
      <c r="AI106" s="21">
        <f>AI96*AI$14</f>
        <v>777079.99999999942</v>
      </c>
      <c r="AJ106" s="21">
        <f>AJ96*AJ$14</f>
        <v>1158968.0000000005</v>
      </c>
      <c r="AK106" s="21">
        <f>AK96*AK$14</f>
        <v>1625527.9999999995</v>
      </c>
      <c r="AL106" s="21">
        <f t="shared" si="287"/>
        <v>2195353.2800000031</v>
      </c>
      <c r="AM106" s="21">
        <f t="shared" si="287"/>
        <v>2891087.5519999987</v>
      </c>
      <c r="AN106" s="21">
        <f t="shared" si="287"/>
        <v>3740301.4015999981</v>
      </c>
      <c r="AO106" s="21">
        <f t="shared" si="287"/>
        <v>4776557.2889599893</v>
      </c>
      <c r="AP106" s="21">
        <f t="shared" si="287"/>
        <v>6040703.4752000067</v>
      </c>
      <c r="AR106" s="185"/>
      <c r="AS106" s="185"/>
      <c r="AT106" s="19" t="s">
        <v>46</v>
      </c>
      <c r="AU106" s="21">
        <f t="shared" ref="AU106:BD106" si="288">AU96*AU$14</f>
        <v>233999.99999999994</v>
      </c>
      <c r="AV106" s="21">
        <f t="shared" si="288"/>
        <v>519600</v>
      </c>
      <c r="AW106" s="21">
        <f>AW96*AW$14</f>
        <v>868079.99999999953</v>
      </c>
      <c r="AX106" s="21">
        <f>AX96*AX$14</f>
        <v>1293168.0000000005</v>
      </c>
      <c r="AY106" s="21">
        <f>AY96*AY$14</f>
        <v>1811567.9999999998</v>
      </c>
      <c r="AZ106" s="21">
        <f t="shared" si="288"/>
        <v>2443601.2800000035</v>
      </c>
      <c r="BA106" s="21">
        <f t="shared" si="288"/>
        <v>3213985.1519999993</v>
      </c>
      <c r="BB106" s="21">
        <f t="shared" si="288"/>
        <v>4152778.5215999982</v>
      </c>
      <c r="BC106" s="21">
        <f t="shared" si="288"/>
        <v>5296529.8329599909</v>
      </c>
      <c r="BD106" s="21">
        <f t="shared" si="288"/>
        <v>6689670.5280000074</v>
      </c>
      <c r="BF106" s="185"/>
      <c r="BG106" s="185"/>
      <c r="BH106" s="19" t="s">
        <v>46</v>
      </c>
      <c r="BI106" s="21">
        <f t="shared" ref="BI106:BR106" si="289">BI96*BI$14</f>
        <v>258999.99999999994</v>
      </c>
      <c r="BJ106" s="21">
        <f t="shared" si="289"/>
        <v>574600.00000000012</v>
      </c>
      <c r="BK106" s="21">
        <f>BK96*BK$14</f>
        <v>959079.99999999988</v>
      </c>
      <c r="BL106" s="21">
        <f>BL96*BL$14</f>
        <v>1427368.0000000005</v>
      </c>
      <c r="BM106" s="21">
        <f>BM96*BM$14</f>
        <v>1997607.9999999998</v>
      </c>
      <c r="BN106" s="21">
        <f t="shared" si="289"/>
        <v>2691849.2800000026</v>
      </c>
      <c r="BO106" s="21">
        <f t="shared" si="289"/>
        <v>3536882.7519999994</v>
      </c>
      <c r="BP106" s="21">
        <f t="shared" si="289"/>
        <v>4565255.6415999979</v>
      </c>
      <c r="BQ106" s="21">
        <f t="shared" si="289"/>
        <v>5816502.3769599916</v>
      </c>
      <c r="BR106" s="21">
        <f t="shared" si="289"/>
        <v>7338637.5808000062</v>
      </c>
    </row>
    <row r="107" spans="1:71" ht="15" customHeight="1" x14ac:dyDescent="0.45">
      <c r="B107" s="1"/>
      <c r="C107" s="1"/>
      <c r="D107" s="40"/>
      <c r="E107" s="10"/>
      <c r="F107" s="10"/>
      <c r="G107" s="10"/>
      <c r="H107" s="10"/>
      <c r="I107" s="10"/>
      <c r="J107" s="10"/>
      <c r="K107" s="10"/>
      <c r="L107" s="10"/>
      <c r="M107" s="10"/>
      <c r="N107" s="10"/>
      <c r="P107" s="1"/>
      <c r="Q107" s="1"/>
      <c r="R107" s="40"/>
      <c r="S107" s="10"/>
      <c r="T107" s="10"/>
      <c r="U107" s="10"/>
      <c r="V107" s="10"/>
      <c r="W107" s="10"/>
      <c r="X107" s="10"/>
      <c r="Y107" s="10"/>
      <c r="Z107" s="10"/>
      <c r="AA107" s="10"/>
      <c r="AB107" s="10"/>
      <c r="AD107" s="1"/>
      <c r="AE107" s="1"/>
      <c r="AF107" s="40"/>
      <c r="AG107" s="10"/>
      <c r="AH107" s="10"/>
      <c r="AI107" s="10"/>
      <c r="AJ107" s="10"/>
      <c r="AK107" s="10"/>
      <c r="AL107" s="10"/>
      <c r="AM107" s="10"/>
      <c r="AN107" s="10"/>
      <c r="AO107" s="10"/>
      <c r="AP107" s="10"/>
      <c r="AR107" s="1"/>
      <c r="AS107" s="1"/>
      <c r="AT107" s="40"/>
      <c r="AU107" s="10"/>
      <c r="AV107" s="10"/>
      <c r="AW107" s="10"/>
      <c r="AX107" s="10"/>
      <c r="AY107" s="10"/>
      <c r="AZ107" s="10"/>
      <c r="BA107" s="10"/>
      <c r="BB107" s="10"/>
      <c r="BC107" s="10"/>
      <c r="BD107" s="10"/>
      <c r="BF107" s="1"/>
      <c r="BG107" s="1"/>
      <c r="BH107" s="40"/>
      <c r="BI107" s="10"/>
      <c r="BJ107" s="10"/>
      <c r="BK107" s="10"/>
      <c r="BL107" s="10"/>
      <c r="BM107" s="10"/>
      <c r="BN107" s="10"/>
      <c r="BO107" s="10"/>
      <c r="BP107" s="10"/>
      <c r="BQ107" s="10"/>
      <c r="BR107" s="10"/>
    </row>
    <row r="108" spans="1:71" ht="14.25" x14ac:dyDescent="0.45">
      <c r="B108" s="187" t="s">
        <v>148</v>
      </c>
      <c r="C108" s="193" t="s">
        <v>55</v>
      </c>
      <c r="D108" s="193" t="s">
        <v>54</v>
      </c>
      <c r="E108" s="163" t="s">
        <v>3</v>
      </c>
      <c r="F108" s="163" t="s">
        <v>4</v>
      </c>
      <c r="G108" s="163" t="s">
        <v>5</v>
      </c>
      <c r="H108" s="163" t="s">
        <v>6</v>
      </c>
      <c r="I108" s="163" t="s">
        <v>7</v>
      </c>
      <c r="J108" s="163" t="s">
        <v>8</v>
      </c>
      <c r="K108" s="163" t="s">
        <v>9</v>
      </c>
      <c r="L108" s="163" t="s">
        <v>10</v>
      </c>
      <c r="M108" s="163" t="s">
        <v>11</v>
      </c>
      <c r="N108" s="163" t="s">
        <v>12</v>
      </c>
      <c r="P108" s="187" t="s">
        <v>148</v>
      </c>
      <c r="Q108" s="193" t="s">
        <v>55</v>
      </c>
      <c r="R108" s="193" t="s">
        <v>54</v>
      </c>
      <c r="S108" s="163" t="s">
        <v>3</v>
      </c>
      <c r="T108" s="163" t="s">
        <v>4</v>
      </c>
      <c r="U108" s="163" t="s">
        <v>5</v>
      </c>
      <c r="V108" s="163" t="s">
        <v>6</v>
      </c>
      <c r="W108" s="163" t="s">
        <v>7</v>
      </c>
      <c r="X108" s="163" t="s">
        <v>8</v>
      </c>
      <c r="Y108" s="163" t="s">
        <v>9</v>
      </c>
      <c r="Z108" s="163" t="s">
        <v>10</v>
      </c>
      <c r="AA108" s="163" t="s">
        <v>11</v>
      </c>
      <c r="AB108" s="163" t="s">
        <v>12</v>
      </c>
      <c r="AD108" s="187" t="s">
        <v>148</v>
      </c>
      <c r="AE108" s="193" t="s">
        <v>55</v>
      </c>
      <c r="AF108" s="193" t="s">
        <v>54</v>
      </c>
      <c r="AG108" s="163" t="s">
        <v>3</v>
      </c>
      <c r="AH108" s="163" t="s">
        <v>4</v>
      </c>
      <c r="AI108" s="163" t="s">
        <v>5</v>
      </c>
      <c r="AJ108" s="163" t="s">
        <v>6</v>
      </c>
      <c r="AK108" s="163" t="s">
        <v>7</v>
      </c>
      <c r="AL108" s="163" t="s">
        <v>8</v>
      </c>
      <c r="AM108" s="163" t="s">
        <v>9</v>
      </c>
      <c r="AN108" s="163" t="s">
        <v>10</v>
      </c>
      <c r="AO108" s="163" t="s">
        <v>11</v>
      </c>
      <c r="AP108" s="163" t="s">
        <v>12</v>
      </c>
      <c r="AR108" s="187" t="s">
        <v>148</v>
      </c>
      <c r="AS108" s="193" t="s">
        <v>55</v>
      </c>
      <c r="AT108" s="193" t="s">
        <v>54</v>
      </c>
      <c r="AU108" s="163" t="s">
        <v>3</v>
      </c>
      <c r="AV108" s="163" t="s">
        <v>4</v>
      </c>
      <c r="AW108" s="163" t="s">
        <v>5</v>
      </c>
      <c r="AX108" s="163" t="s">
        <v>6</v>
      </c>
      <c r="AY108" s="163" t="s">
        <v>7</v>
      </c>
      <c r="AZ108" s="163" t="s">
        <v>8</v>
      </c>
      <c r="BA108" s="163" t="s">
        <v>9</v>
      </c>
      <c r="BB108" s="163" t="s">
        <v>10</v>
      </c>
      <c r="BC108" s="163" t="s">
        <v>11</v>
      </c>
      <c r="BD108" s="163" t="s">
        <v>12</v>
      </c>
      <c r="BF108" s="187" t="s">
        <v>148</v>
      </c>
      <c r="BG108" s="193" t="s">
        <v>55</v>
      </c>
      <c r="BH108" s="193" t="s">
        <v>54</v>
      </c>
      <c r="BI108" s="163" t="s">
        <v>3</v>
      </c>
      <c r="BJ108" s="163" t="s">
        <v>4</v>
      </c>
      <c r="BK108" s="163" t="s">
        <v>5</v>
      </c>
      <c r="BL108" s="163" t="s">
        <v>6</v>
      </c>
      <c r="BM108" s="163" t="s">
        <v>7</v>
      </c>
      <c r="BN108" s="163" t="s">
        <v>8</v>
      </c>
      <c r="BO108" s="163" t="s">
        <v>9</v>
      </c>
      <c r="BP108" s="163" t="s">
        <v>10</v>
      </c>
      <c r="BQ108" s="163" t="s">
        <v>11</v>
      </c>
      <c r="BR108" s="163" t="s">
        <v>12</v>
      </c>
    </row>
    <row r="109" spans="1:71" ht="14.25" x14ac:dyDescent="0.45">
      <c r="B109" s="188"/>
      <c r="C109" s="194"/>
      <c r="D109" s="194"/>
      <c r="E109" s="164"/>
      <c r="F109" s="164"/>
      <c r="G109" s="164"/>
      <c r="H109" s="164"/>
      <c r="I109" s="164"/>
      <c r="J109" s="164"/>
      <c r="K109" s="164"/>
      <c r="L109" s="164"/>
      <c r="M109" s="164"/>
      <c r="N109" s="164"/>
      <c r="P109" s="188"/>
      <c r="Q109" s="194"/>
      <c r="R109" s="194"/>
      <c r="S109" s="164"/>
      <c r="T109" s="164"/>
      <c r="U109" s="164"/>
      <c r="V109" s="164"/>
      <c r="W109" s="164"/>
      <c r="X109" s="164"/>
      <c r="Y109" s="164"/>
      <c r="Z109" s="164"/>
      <c r="AA109" s="164"/>
      <c r="AB109" s="164"/>
      <c r="AD109" s="188"/>
      <c r="AE109" s="194"/>
      <c r="AF109" s="194"/>
      <c r="AG109" s="164"/>
      <c r="AH109" s="164"/>
      <c r="AI109" s="164"/>
      <c r="AJ109" s="164"/>
      <c r="AK109" s="164"/>
      <c r="AL109" s="164"/>
      <c r="AM109" s="164"/>
      <c r="AN109" s="164"/>
      <c r="AO109" s="164"/>
      <c r="AP109" s="164"/>
      <c r="AR109" s="188"/>
      <c r="AS109" s="194"/>
      <c r="AT109" s="194"/>
      <c r="AU109" s="164"/>
      <c r="AV109" s="164"/>
      <c r="AW109" s="164"/>
      <c r="AX109" s="164"/>
      <c r="AY109" s="164"/>
      <c r="AZ109" s="164"/>
      <c r="BA109" s="164"/>
      <c r="BB109" s="164"/>
      <c r="BC109" s="164"/>
      <c r="BD109" s="164"/>
      <c r="BF109" s="188"/>
      <c r="BG109" s="194"/>
      <c r="BH109" s="194"/>
      <c r="BI109" s="164"/>
      <c r="BJ109" s="164"/>
      <c r="BK109" s="164"/>
      <c r="BL109" s="164"/>
      <c r="BM109" s="164"/>
      <c r="BN109" s="164"/>
      <c r="BO109" s="164"/>
      <c r="BP109" s="164"/>
      <c r="BQ109" s="164"/>
      <c r="BR109" s="164"/>
    </row>
    <row r="110" spans="1:71" ht="14.25" x14ac:dyDescent="0.45">
      <c r="B110" s="172" t="s">
        <v>57</v>
      </c>
      <c r="C110" s="199">
        <v>20000</v>
      </c>
      <c r="D110" s="44" t="s">
        <v>19</v>
      </c>
      <c r="E110" s="27">
        <f t="shared" ref="E110:N110" si="290">E$51/10*$C110/(2+$E$10)</f>
        <v>694.44444444444446</v>
      </c>
      <c r="F110" s="27">
        <f t="shared" si="290"/>
        <v>578.7037037037037</v>
      </c>
      <c r="G110" s="27">
        <f t="shared" si="290"/>
        <v>482.25308641975312</v>
      </c>
      <c r="H110" s="27">
        <f t="shared" si="290"/>
        <v>401.87757201646087</v>
      </c>
      <c r="I110" s="27">
        <f t="shared" si="290"/>
        <v>334.89797668038403</v>
      </c>
      <c r="J110" s="27">
        <f t="shared" si="290"/>
        <v>279.08164723365343</v>
      </c>
      <c r="K110" s="27">
        <f t="shared" si="290"/>
        <v>232.56803936137786</v>
      </c>
      <c r="L110" s="27">
        <f t="shared" si="290"/>
        <v>193.80669946781492</v>
      </c>
      <c r="M110" s="27">
        <f t="shared" si="290"/>
        <v>161.50558288984573</v>
      </c>
      <c r="N110" s="27">
        <f t="shared" si="290"/>
        <v>134.58798574153812</v>
      </c>
      <c r="P110" s="172" t="s">
        <v>57</v>
      </c>
      <c r="Q110" s="199">
        <v>20000</v>
      </c>
      <c r="R110" s="44" t="s">
        <v>19</v>
      </c>
      <c r="S110" s="27">
        <f t="shared" ref="S110:AB110" si="291">S$51/10*$C110/(2+$E$10)</f>
        <v>694.44444444444446</v>
      </c>
      <c r="T110" s="27">
        <f t="shared" si="291"/>
        <v>578.7037037037037</v>
      </c>
      <c r="U110" s="27">
        <f t="shared" si="291"/>
        <v>482.25308641975312</v>
      </c>
      <c r="V110" s="27">
        <f t="shared" si="291"/>
        <v>401.87757201646087</v>
      </c>
      <c r="W110" s="27">
        <f t="shared" si="291"/>
        <v>334.89797668038403</v>
      </c>
      <c r="X110" s="27">
        <f t="shared" si="291"/>
        <v>279.08164723365343</v>
      </c>
      <c r="Y110" s="27">
        <f t="shared" si="291"/>
        <v>232.56803936137786</v>
      </c>
      <c r="Z110" s="27">
        <f t="shared" si="291"/>
        <v>193.80669946781492</v>
      </c>
      <c r="AA110" s="27">
        <f t="shared" si="291"/>
        <v>161.50558288984573</v>
      </c>
      <c r="AB110" s="27">
        <f t="shared" si="291"/>
        <v>134.58798574153812</v>
      </c>
      <c r="AD110" s="172" t="s">
        <v>57</v>
      </c>
      <c r="AE110" s="199">
        <v>20000</v>
      </c>
      <c r="AF110" s="44" t="s">
        <v>19</v>
      </c>
      <c r="AG110" s="27">
        <f t="shared" ref="AG110:AP110" si="292">AG$51/10*$C110/(2+$E$10)</f>
        <v>694.44444444444446</v>
      </c>
      <c r="AH110" s="27">
        <f t="shared" si="292"/>
        <v>578.7037037037037</v>
      </c>
      <c r="AI110" s="27">
        <f t="shared" si="292"/>
        <v>482.25308641975312</v>
      </c>
      <c r="AJ110" s="27">
        <f t="shared" si="292"/>
        <v>401.87757201646087</v>
      </c>
      <c r="AK110" s="27">
        <f t="shared" si="292"/>
        <v>334.89797668038403</v>
      </c>
      <c r="AL110" s="27">
        <f t="shared" si="292"/>
        <v>279.08164723365343</v>
      </c>
      <c r="AM110" s="27">
        <f t="shared" si="292"/>
        <v>232.56803936137786</v>
      </c>
      <c r="AN110" s="27">
        <f t="shared" si="292"/>
        <v>193.80669946781492</v>
      </c>
      <c r="AO110" s="27">
        <f t="shared" si="292"/>
        <v>161.50558288984573</v>
      </c>
      <c r="AP110" s="27">
        <f t="shared" si="292"/>
        <v>134.58798574153812</v>
      </c>
      <c r="AR110" s="172" t="s">
        <v>57</v>
      </c>
      <c r="AS110" s="199">
        <v>20000</v>
      </c>
      <c r="AT110" s="44" t="s">
        <v>19</v>
      </c>
      <c r="AU110" s="27">
        <f t="shared" ref="AU110:BD110" si="293">AU$51/10*$C110/(2+$E$10)</f>
        <v>694.44444444444446</v>
      </c>
      <c r="AV110" s="27">
        <f t="shared" si="293"/>
        <v>578.7037037037037</v>
      </c>
      <c r="AW110" s="27">
        <f t="shared" si="293"/>
        <v>482.25308641975312</v>
      </c>
      <c r="AX110" s="27">
        <f t="shared" si="293"/>
        <v>401.87757201646087</v>
      </c>
      <c r="AY110" s="27">
        <f t="shared" si="293"/>
        <v>334.89797668038403</v>
      </c>
      <c r="AZ110" s="27">
        <f t="shared" si="293"/>
        <v>279.08164723365343</v>
      </c>
      <c r="BA110" s="27">
        <f t="shared" si="293"/>
        <v>232.56803936137786</v>
      </c>
      <c r="BB110" s="27">
        <f t="shared" si="293"/>
        <v>193.80669946781492</v>
      </c>
      <c r="BC110" s="27">
        <f t="shared" si="293"/>
        <v>161.50558288984573</v>
      </c>
      <c r="BD110" s="27">
        <f t="shared" si="293"/>
        <v>134.58798574153812</v>
      </c>
      <c r="BF110" s="172" t="s">
        <v>57</v>
      </c>
      <c r="BG110" s="199">
        <v>20000</v>
      </c>
      <c r="BH110" s="44" t="s">
        <v>19</v>
      </c>
      <c r="BI110" s="27">
        <f t="shared" ref="BI110:BR110" si="294">BI$51/10*$C110/(2+$E$10)</f>
        <v>694.44444444444446</v>
      </c>
      <c r="BJ110" s="27">
        <f t="shared" si="294"/>
        <v>578.7037037037037</v>
      </c>
      <c r="BK110" s="27">
        <f t="shared" si="294"/>
        <v>482.25308641975312</v>
      </c>
      <c r="BL110" s="27">
        <f t="shared" si="294"/>
        <v>401.87757201646087</v>
      </c>
      <c r="BM110" s="27">
        <f t="shared" si="294"/>
        <v>334.89797668038403</v>
      </c>
      <c r="BN110" s="27">
        <f t="shared" si="294"/>
        <v>279.08164723365343</v>
      </c>
      <c r="BO110" s="27">
        <f t="shared" si="294"/>
        <v>232.56803936137786</v>
      </c>
      <c r="BP110" s="27">
        <f t="shared" si="294"/>
        <v>193.80669946781492</v>
      </c>
      <c r="BQ110" s="27">
        <f t="shared" si="294"/>
        <v>161.50558288984573</v>
      </c>
      <c r="BR110" s="27">
        <f t="shared" si="294"/>
        <v>134.58798574153812</v>
      </c>
    </row>
    <row r="111" spans="1:71" ht="14.25" x14ac:dyDescent="0.45">
      <c r="B111" s="173"/>
      <c r="C111" s="199"/>
      <c r="D111" s="19" t="s">
        <v>22</v>
      </c>
      <c r="E111" s="27"/>
      <c r="F111" s="27"/>
      <c r="G111" s="27"/>
      <c r="H111" s="27"/>
      <c r="I111" s="28">
        <f>AVERAGE(E110:I110)</f>
        <v>498.43535665294928</v>
      </c>
      <c r="J111" s="27"/>
      <c r="K111" s="27"/>
      <c r="L111" s="27"/>
      <c r="M111" s="27"/>
      <c r="N111" s="27">
        <f>AVERAGE(E110:N110)</f>
        <v>349.37267379589764</v>
      </c>
      <c r="P111" s="173"/>
      <c r="Q111" s="199"/>
      <c r="R111" s="19" t="s">
        <v>22</v>
      </c>
      <c r="S111" s="27"/>
      <c r="T111" s="27"/>
      <c r="U111" s="27"/>
      <c r="V111" s="27"/>
      <c r="W111" s="28">
        <f>AVERAGE(S110:W110)</f>
        <v>498.43535665294928</v>
      </c>
      <c r="X111" s="27"/>
      <c r="Y111" s="27"/>
      <c r="Z111" s="27"/>
      <c r="AA111" s="27"/>
      <c r="AB111" s="27">
        <f>AVERAGE(S110:AB110)</f>
        <v>349.37267379589764</v>
      </c>
      <c r="AD111" s="173"/>
      <c r="AE111" s="199"/>
      <c r="AF111" s="19" t="s">
        <v>22</v>
      </c>
      <c r="AG111" s="27"/>
      <c r="AH111" s="27"/>
      <c r="AI111" s="27"/>
      <c r="AJ111" s="27"/>
      <c r="AK111" s="28">
        <f>AVERAGE(AG110:AK110)</f>
        <v>498.43535665294928</v>
      </c>
      <c r="AL111" s="27"/>
      <c r="AM111" s="27"/>
      <c r="AN111" s="27"/>
      <c r="AO111" s="27"/>
      <c r="AP111" s="27">
        <f>AVERAGE(AG110:AP110)</f>
        <v>349.37267379589764</v>
      </c>
      <c r="AR111" s="173"/>
      <c r="AS111" s="199"/>
      <c r="AT111" s="19" t="s">
        <v>22</v>
      </c>
      <c r="AU111" s="27"/>
      <c r="AV111" s="27"/>
      <c r="AW111" s="27"/>
      <c r="AX111" s="27"/>
      <c r="AY111" s="28">
        <f>AVERAGE(AU110:AY110)</f>
        <v>498.43535665294928</v>
      </c>
      <c r="AZ111" s="27"/>
      <c r="BA111" s="27"/>
      <c r="BB111" s="27"/>
      <c r="BC111" s="27"/>
      <c r="BD111" s="27">
        <f>AVERAGE(AU110:BD110)</f>
        <v>349.37267379589764</v>
      </c>
      <c r="BF111" s="173"/>
      <c r="BG111" s="199"/>
      <c r="BH111" s="19" t="s">
        <v>22</v>
      </c>
      <c r="BI111" s="27"/>
      <c r="BJ111" s="27"/>
      <c r="BK111" s="27"/>
      <c r="BL111" s="27"/>
      <c r="BM111" s="28">
        <f>AVERAGE(BI110:BM110)</f>
        <v>498.43535665294928</v>
      </c>
      <c r="BN111" s="27"/>
      <c r="BO111" s="27"/>
      <c r="BP111" s="27"/>
      <c r="BQ111" s="27"/>
      <c r="BR111" s="27">
        <f>AVERAGE(BI110:BR110)</f>
        <v>349.37267379589764</v>
      </c>
    </row>
    <row r="112" spans="1:71" ht="14.25" x14ac:dyDescent="0.45">
      <c r="B112" s="173"/>
      <c r="C112" s="199"/>
      <c r="D112" s="19" t="s">
        <v>41</v>
      </c>
      <c r="E112" s="27">
        <f t="shared" ref="E112:N112" si="295">E$52/10*$C110/(2+$E$10)</f>
        <v>694.44444444444468</v>
      </c>
      <c r="F112" s="27">
        <f t="shared" si="295"/>
        <v>1273.1481481481478</v>
      </c>
      <c r="G112" s="27">
        <f t="shared" si="295"/>
        <v>1755.4012345679018</v>
      </c>
      <c r="H112" s="27">
        <f t="shared" si="295"/>
        <v>2157.2788065843611</v>
      </c>
      <c r="I112" s="28">
        <f t="shared" si="295"/>
        <v>2492.176783264747</v>
      </c>
      <c r="J112" s="27">
        <f t="shared" si="295"/>
        <v>2771.2584304983961</v>
      </c>
      <c r="K112" s="27">
        <f t="shared" si="295"/>
        <v>3003.8264698597795</v>
      </c>
      <c r="L112" s="27">
        <f t="shared" si="295"/>
        <v>3197.6331693275938</v>
      </c>
      <c r="M112" s="27">
        <f t="shared" si="295"/>
        <v>3359.1387522174446</v>
      </c>
      <c r="N112" s="27">
        <f t="shared" si="295"/>
        <v>3493.7267379589707</v>
      </c>
      <c r="P112" s="173"/>
      <c r="Q112" s="199"/>
      <c r="R112" s="19" t="s">
        <v>41</v>
      </c>
      <c r="S112" s="27">
        <f t="shared" ref="S112:AB112" si="296">S$52/10*$C110/(2+$E$10)</f>
        <v>694.44444444444468</v>
      </c>
      <c r="T112" s="27">
        <f t="shared" si="296"/>
        <v>1273.1481481481478</v>
      </c>
      <c r="U112" s="27">
        <f t="shared" si="296"/>
        <v>1755.4012345679018</v>
      </c>
      <c r="V112" s="27">
        <f t="shared" si="296"/>
        <v>2157.2788065843611</v>
      </c>
      <c r="W112" s="28">
        <f t="shared" si="296"/>
        <v>2492.176783264747</v>
      </c>
      <c r="X112" s="27">
        <f t="shared" si="296"/>
        <v>2771.2584304983961</v>
      </c>
      <c r="Y112" s="27">
        <f t="shared" si="296"/>
        <v>3003.8264698597795</v>
      </c>
      <c r="Z112" s="27">
        <f t="shared" si="296"/>
        <v>3197.6331693275938</v>
      </c>
      <c r="AA112" s="27">
        <f t="shared" si="296"/>
        <v>3359.1387522174446</v>
      </c>
      <c r="AB112" s="27">
        <f t="shared" si="296"/>
        <v>3493.7267379589707</v>
      </c>
      <c r="AD112" s="173"/>
      <c r="AE112" s="199"/>
      <c r="AF112" s="19" t="s">
        <v>41</v>
      </c>
      <c r="AG112" s="27">
        <f t="shared" ref="AG112:AP112" si="297">AG$52/10*$C110/(2+$E$10)</f>
        <v>694.44444444444468</v>
      </c>
      <c r="AH112" s="27">
        <f t="shared" si="297"/>
        <v>1273.1481481481478</v>
      </c>
      <c r="AI112" s="27">
        <f t="shared" si="297"/>
        <v>1755.4012345679018</v>
      </c>
      <c r="AJ112" s="27">
        <f t="shared" si="297"/>
        <v>2157.2788065843611</v>
      </c>
      <c r="AK112" s="28">
        <f t="shared" si="297"/>
        <v>2492.176783264747</v>
      </c>
      <c r="AL112" s="27">
        <f t="shared" si="297"/>
        <v>2771.2584304983961</v>
      </c>
      <c r="AM112" s="27">
        <f t="shared" si="297"/>
        <v>3003.8264698597795</v>
      </c>
      <c r="AN112" s="27">
        <f t="shared" si="297"/>
        <v>3197.6331693275938</v>
      </c>
      <c r="AO112" s="27">
        <f t="shared" si="297"/>
        <v>3359.1387522174446</v>
      </c>
      <c r="AP112" s="27">
        <f t="shared" si="297"/>
        <v>3493.7267379589707</v>
      </c>
      <c r="AR112" s="173"/>
      <c r="AS112" s="199"/>
      <c r="AT112" s="19" t="s">
        <v>41</v>
      </c>
      <c r="AU112" s="27">
        <f t="shared" ref="AU112:BD112" si="298">AU$52/10*$C110/(2+$E$10)</f>
        <v>694.44444444444468</v>
      </c>
      <c r="AV112" s="27">
        <f t="shared" si="298"/>
        <v>1273.1481481481478</v>
      </c>
      <c r="AW112" s="27">
        <f t="shared" si="298"/>
        <v>1755.4012345679018</v>
      </c>
      <c r="AX112" s="27">
        <f t="shared" si="298"/>
        <v>2157.2788065843611</v>
      </c>
      <c r="AY112" s="28">
        <f t="shared" si="298"/>
        <v>2492.176783264747</v>
      </c>
      <c r="AZ112" s="27">
        <f t="shared" si="298"/>
        <v>2771.2584304983961</v>
      </c>
      <c r="BA112" s="27">
        <f t="shared" si="298"/>
        <v>3003.8264698597795</v>
      </c>
      <c r="BB112" s="27">
        <f t="shared" si="298"/>
        <v>3197.6331693275938</v>
      </c>
      <c r="BC112" s="27">
        <f t="shared" si="298"/>
        <v>3359.1387522174446</v>
      </c>
      <c r="BD112" s="27">
        <f t="shared" si="298"/>
        <v>3493.7267379589707</v>
      </c>
      <c r="BF112" s="173"/>
      <c r="BG112" s="199"/>
      <c r="BH112" s="19" t="s">
        <v>41</v>
      </c>
      <c r="BI112" s="27">
        <f t="shared" ref="BI112:BR112" si="299">BI$52/10*$C110/(2+$E$10)</f>
        <v>694.44444444444468</v>
      </c>
      <c r="BJ112" s="27">
        <f t="shared" si="299"/>
        <v>1273.1481481481478</v>
      </c>
      <c r="BK112" s="27">
        <f t="shared" si="299"/>
        <v>1755.4012345679018</v>
      </c>
      <c r="BL112" s="27">
        <f t="shared" si="299"/>
        <v>2157.2788065843611</v>
      </c>
      <c r="BM112" s="28">
        <f t="shared" si="299"/>
        <v>2492.176783264747</v>
      </c>
      <c r="BN112" s="27">
        <f t="shared" si="299"/>
        <v>2771.2584304983961</v>
      </c>
      <c r="BO112" s="27">
        <f t="shared" si="299"/>
        <v>3003.8264698597795</v>
      </c>
      <c r="BP112" s="27">
        <f t="shared" si="299"/>
        <v>3197.6331693275938</v>
      </c>
      <c r="BQ112" s="27">
        <f t="shared" si="299"/>
        <v>3359.1387522174446</v>
      </c>
      <c r="BR112" s="27">
        <f t="shared" si="299"/>
        <v>3493.7267379589707</v>
      </c>
    </row>
    <row r="113" spans="2:70" ht="14.25" x14ac:dyDescent="0.45">
      <c r="B113" s="173"/>
      <c r="C113" s="199">
        <v>400000</v>
      </c>
      <c r="D113" s="44" t="s">
        <v>19</v>
      </c>
      <c r="E113" s="27">
        <f>E$51/10*$C113/(2+$E$10)</f>
        <v>13888.888888888891</v>
      </c>
      <c r="F113" s="27">
        <f t="shared" ref="F113:N113" si="300">F$51/10*$C113/(2+$E$10)</f>
        <v>11574.074074074073</v>
      </c>
      <c r="G113" s="27">
        <f t="shared" si="300"/>
        <v>9645.0617283950614</v>
      </c>
      <c r="H113" s="27">
        <f t="shared" si="300"/>
        <v>8037.5514403292182</v>
      </c>
      <c r="I113" s="27">
        <f t="shared" si="300"/>
        <v>6697.9595336076809</v>
      </c>
      <c r="J113" s="27">
        <f t="shared" si="300"/>
        <v>5581.6329446730679</v>
      </c>
      <c r="K113" s="27">
        <f t="shared" si="300"/>
        <v>4651.360787227557</v>
      </c>
      <c r="L113" s="27">
        <f t="shared" si="300"/>
        <v>3876.1339893562981</v>
      </c>
      <c r="M113" s="27">
        <f t="shared" si="300"/>
        <v>3230.1116577969146</v>
      </c>
      <c r="N113" s="27">
        <f t="shared" si="300"/>
        <v>2691.7597148307623</v>
      </c>
      <c r="P113" s="173"/>
      <c r="Q113" s="199">
        <v>400000</v>
      </c>
      <c r="R113" s="44" t="s">
        <v>19</v>
      </c>
      <c r="S113" s="27">
        <f>S$51/10*$C113/(2+$E$10)</f>
        <v>13888.888888888891</v>
      </c>
      <c r="T113" s="27">
        <f t="shared" ref="T113:AB113" si="301">T$51/10*$C113/(2+$E$10)</f>
        <v>11574.074074074073</v>
      </c>
      <c r="U113" s="27">
        <f t="shared" si="301"/>
        <v>9645.0617283950614</v>
      </c>
      <c r="V113" s="27">
        <f t="shared" si="301"/>
        <v>8037.5514403292182</v>
      </c>
      <c r="W113" s="27">
        <f t="shared" si="301"/>
        <v>6697.9595336076809</v>
      </c>
      <c r="X113" s="27">
        <f t="shared" si="301"/>
        <v>5581.6329446730679</v>
      </c>
      <c r="Y113" s="27">
        <f t="shared" si="301"/>
        <v>4651.360787227557</v>
      </c>
      <c r="Z113" s="27">
        <f t="shared" si="301"/>
        <v>3876.1339893562981</v>
      </c>
      <c r="AA113" s="27">
        <f t="shared" si="301"/>
        <v>3230.1116577969146</v>
      </c>
      <c r="AB113" s="27">
        <f t="shared" si="301"/>
        <v>2691.7597148307623</v>
      </c>
      <c r="AD113" s="173"/>
      <c r="AE113" s="199">
        <v>400000</v>
      </c>
      <c r="AF113" s="44" t="s">
        <v>19</v>
      </c>
      <c r="AG113" s="27">
        <f>AG$51/10*$C113/(2+$E$10)</f>
        <v>13888.888888888891</v>
      </c>
      <c r="AH113" s="27">
        <f t="shared" ref="AH113:AP113" si="302">AH$51/10*$C113/(2+$E$10)</f>
        <v>11574.074074074073</v>
      </c>
      <c r="AI113" s="27">
        <f t="shared" si="302"/>
        <v>9645.0617283950614</v>
      </c>
      <c r="AJ113" s="27">
        <f t="shared" si="302"/>
        <v>8037.5514403292182</v>
      </c>
      <c r="AK113" s="27">
        <f t="shared" si="302"/>
        <v>6697.9595336076809</v>
      </c>
      <c r="AL113" s="27">
        <f t="shared" si="302"/>
        <v>5581.6329446730679</v>
      </c>
      <c r="AM113" s="27">
        <f t="shared" si="302"/>
        <v>4651.360787227557</v>
      </c>
      <c r="AN113" s="27">
        <f t="shared" si="302"/>
        <v>3876.1339893562981</v>
      </c>
      <c r="AO113" s="27">
        <f t="shared" si="302"/>
        <v>3230.1116577969146</v>
      </c>
      <c r="AP113" s="27">
        <f t="shared" si="302"/>
        <v>2691.7597148307623</v>
      </c>
      <c r="AR113" s="173"/>
      <c r="AS113" s="199">
        <v>400000</v>
      </c>
      <c r="AT113" s="44" t="s">
        <v>19</v>
      </c>
      <c r="AU113" s="27">
        <f>AU$51/10*$C113/(2+$E$10)</f>
        <v>13888.888888888891</v>
      </c>
      <c r="AV113" s="27">
        <f t="shared" ref="AV113:BD113" si="303">AV$51/10*$C113/(2+$E$10)</f>
        <v>11574.074074074073</v>
      </c>
      <c r="AW113" s="27">
        <f t="shared" si="303"/>
        <v>9645.0617283950614</v>
      </c>
      <c r="AX113" s="27">
        <f t="shared" si="303"/>
        <v>8037.5514403292182</v>
      </c>
      <c r="AY113" s="27">
        <f t="shared" si="303"/>
        <v>6697.9595336076809</v>
      </c>
      <c r="AZ113" s="27">
        <f t="shared" si="303"/>
        <v>5581.6329446730679</v>
      </c>
      <c r="BA113" s="27">
        <f t="shared" si="303"/>
        <v>4651.360787227557</v>
      </c>
      <c r="BB113" s="27">
        <f t="shared" si="303"/>
        <v>3876.1339893562981</v>
      </c>
      <c r="BC113" s="27">
        <f t="shared" si="303"/>
        <v>3230.1116577969146</v>
      </c>
      <c r="BD113" s="27">
        <f t="shared" si="303"/>
        <v>2691.7597148307623</v>
      </c>
      <c r="BF113" s="173"/>
      <c r="BG113" s="199">
        <v>400000</v>
      </c>
      <c r="BH113" s="44" t="s">
        <v>19</v>
      </c>
      <c r="BI113" s="27">
        <f>BI$51/10*$C113/(2+$E$10)</f>
        <v>13888.888888888891</v>
      </c>
      <c r="BJ113" s="27">
        <f t="shared" ref="BJ113:BR113" si="304">BJ$51/10*$C113/(2+$E$10)</f>
        <v>11574.074074074073</v>
      </c>
      <c r="BK113" s="27">
        <f t="shared" si="304"/>
        <v>9645.0617283950614</v>
      </c>
      <c r="BL113" s="27">
        <f t="shared" si="304"/>
        <v>8037.5514403292182</v>
      </c>
      <c r="BM113" s="27">
        <f t="shared" si="304"/>
        <v>6697.9595336076809</v>
      </c>
      <c r="BN113" s="27">
        <f t="shared" si="304"/>
        <v>5581.6329446730679</v>
      </c>
      <c r="BO113" s="27">
        <f t="shared" si="304"/>
        <v>4651.360787227557</v>
      </c>
      <c r="BP113" s="27">
        <f t="shared" si="304"/>
        <v>3876.1339893562981</v>
      </c>
      <c r="BQ113" s="27">
        <f t="shared" si="304"/>
        <v>3230.1116577969146</v>
      </c>
      <c r="BR113" s="27">
        <f t="shared" si="304"/>
        <v>2691.7597148307623</v>
      </c>
    </row>
    <row r="114" spans="2:70" ht="14.25" x14ac:dyDescent="0.45">
      <c r="B114" s="173"/>
      <c r="C114" s="199"/>
      <c r="D114" s="19" t="s">
        <v>22</v>
      </c>
      <c r="E114" s="27"/>
      <c r="F114" s="27"/>
      <c r="G114" s="27"/>
      <c r="H114" s="27"/>
      <c r="I114" s="28">
        <f>AVERAGE(E113:I113)</f>
        <v>9968.7071330589861</v>
      </c>
      <c r="J114" s="27"/>
      <c r="K114" s="27"/>
      <c r="L114" s="27"/>
      <c r="M114" s="27"/>
      <c r="N114" s="27">
        <f>AVERAGE(E113:N113)</f>
        <v>6987.4534759179533</v>
      </c>
      <c r="P114" s="173"/>
      <c r="Q114" s="199"/>
      <c r="R114" s="19" t="s">
        <v>22</v>
      </c>
      <c r="S114" s="27"/>
      <c r="T114" s="27"/>
      <c r="U114" s="27"/>
      <c r="V114" s="27"/>
      <c r="W114" s="28">
        <f>AVERAGE(S113:W113)</f>
        <v>9968.7071330589861</v>
      </c>
      <c r="X114" s="27"/>
      <c r="Y114" s="27"/>
      <c r="Z114" s="27"/>
      <c r="AA114" s="27"/>
      <c r="AB114" s="27">
        <f>AVERAGE(S113:AB113)</f>
        <v>6987.4534759179533</v>
      </c>
      <c r="AD114" s="173"/>
      <c r="AE114" s="199"/>
      <c r="AF114" s="19" t="s">
        <v>22</v>
      </c>
      <c r="AG114" s="27"/>
      <c r="AH114" s="27"/>
      <c r="AI114" s="27"/>
      <c r="AJ114" s="27"/>
      <c r="AK114" s="28">
        <f>AVERAGE(AG113:AK113)</f>
        <v>9968.7071330589861</v>
      </c>
      <c r="AL114" s="27"/>
      <c r="AM114" s="27"/>
      <c r="AN114" s="27"/>
      <c r="AO114" s="27"/>
      <c r="AP114" s="27">
        <f>AVERAGE(AG113:AP113)</f>
        <v>6987.4534759179533</v>
      </c>
      <c r="AR114" s="173"/>
      <c r="AS114" s="199"/>
      <c r="AT114" s="19" t="s">
        <v>22</v>
      </c>
      <c r="AU114" s="27"/>
      <c r="AV114" s="27"/>
      <c r="AW114" s="27"/>
      <c r="AX114" s="27"/>
      <c r="AY114" s="28">
        <f>AVERAGE(AU113:AY113)</f>
        <v>9968.7071330589861</v>
      </c>
      <c r="AZ114" s="27"/>
      <c r="BA114" s="27"/>
      <c r="BB114" s="27"/>
      <c r="BC114" s="27"/>
      <c r="BD114" s="27">
        <f>AVERAGE(AU113:BD113)</f>
        <v>6987.4534759179533</v>
      </c>
      <c r="BF114" s="173"/>
      <c r="BG114" s="199"/>
      <c r="BH114" s="19" t="s">
        <v>22</v>
      </c>
      <c r="BI114" s="27"/>
      <c r="BJ114" s="27"/>
      <c r="BK114" s="27"/>
      <c r="BL114" s="27"/>
      <c r="BM114" s="28">
        <f>AVERAGE(BI113:BM113)</f>
        <v>9968.7071330589861</v>
      </c>
      <c r="BN114" s="27"/>
      <c r="BO114" s="27"/>
      <c r="BP114" s="27"/>
      <c r="BQ114" s="27"/>
      <c r="BR114" s="27">
        <f>AVERAGE(BI113:BR113)</f>
        <v>6987.4534759179533</v>
      </c>
    </row>
    <row r="115" spans="2:70" ht="14.25" x14ac:dyDescent="0.45">
      <c r="B115" s="173"/>
      <c r="C115" s="199"/>
      <c r="D115" s="19" t="s">
        <v>41</v>
      </c>
      <c r="E115" s="27">
        <f t="shared" ref="E115:N115" si="305">E$52/10*$C113/(2+$E$10)</f>
        <v>13888.888888888892</v>
      </c>
      <c r="F115" s="27">
        <f t="shared" si="305"/>
        <v>25462.96296296296</v>
      </c>
      <c r="G115" s="27">
        <f t="shared" si="305"/>
        <v>35108.024691358041</v>
      </c>
      <c r="H115" s="27">
        <f t="shared" si="305"/>
        <v>43145.576131687223</v>
      </c>
      <c r="I115" s="28">
        <f t="shared" si="305"/>
        <v>49843.535665294941</v>
      </c>
      <c r="J115" s="27">
        <f t="shared" si="305"/>
        <v>55425.168609967928</v>
      </c>
      <c r="K115" s="27">
        <f t="shared" si="305"/>
        <v>60076.529397195591</v>
      </c>
      <c r="L115" s="27">
        <f t="shared" si="305"/>
        <v>63952.663386551874</v>
      </c>
      <c r="M115" s="27">
        <f t="shared" si="305"/>
        <v>67182.775044348891</v>
      </c>
      <c r="N115" s="27">
        <f t="shared" si="305"/>
        <v>69874.534759179413</v>
      </c>
      <c r="P115" s="173"/>
      <c r="Q115" s="199"/>
      <c r="R115" s="19" t="s">
        <v>41</v>
      </c>
      <c r="S115" s="27">
        <f t="shared" ref="S115:AB115" si="306">S$52/10*$C113/(2+$E$10)</f>
        <v>13888.888888888892</v>
      </c>
      <c r="T115" s="27">
        <f t="shared" si="306"/>
        <v>25462.96296296296</v>
      </c>
      <c r="U115" s="27">
        <f t="shared" si="306"/>
        <v>35108.024691358041</v>
      </c>
      <c r="V115" s="27">
        <f t="shared" si="306"/>
        <v>43145.576131687223</v>
      </c>
      <c r="W115" s="28">
        <f t="shared" si="306"/>
        <v>49843.535665294941</v>
      </c>
      <c r="X115" s="27">
        <f t="shared" si="306"/>
        <v>55425.168609967928</v>
      </c>
      <c r="Y115" s="27">
        <f t="shared" si="306"/>
        <v>60076.529397195591</v>
      </c>
      <c r="Z115" s="27">
        <f t="shared" si="306"/>
        <v>63952.663386551874</v>
      </c>
      <c r="AA115" s="27">
        <f t="shared" si="306"/>
        <v>67182.775044348891</v>
      </c>
      <c r="AB115" s="27">
        <f t="shared" si="306"/>
        <v>69874.534759179413</v>
      </c>
      <c r="AD115" s="173"/>
      <c r="AE115" s="199"/>
      <c r="AF115" s="19" t="s">
        <v>41</v>
      </c>
      <c r="AG115" s="27">
        <f t="shared" ref="AG115:AP115" si="307">AG$52/10*$C113/(2+$E$10)</f>
        <v>13888.888888888892</v>
      </c>
      <c r="AH115" s="27">
        <f t="shared" si="307"/>
        <v>25462.96296296296</v>
      </c>
      <c r="AI115" s="27">
        <f t="shared" si="307"/>
        <v>35108.024691358041</v>
      </c>
      <c r="AJ115" s="27">
        <f t="shared" si="307"/>
        <v>43145.576131687223</v>
      </c>
      <c r="AK115" s="28">
        <f t="shared" si="307"/>
        <v>49843.535665294941</v>
      </c>
      <c r="AL115" s="27">
        <f t="shared" si="307"/>
        <v>55425.168609967928</v>
      </c>
      <c r="AM115" s="27">
        <f t="shared" si="307"/>
        <v>60076.529397195591</v>
      </c>
      <c r="AN115" s="27">
        <f t="shared" si="307"/>
        <v>63952.663386551874</v>
      </c>
      <c r="AO115" s="27">
        <f t="shared" si="307"/>
        <v>67182.775044348891</v>
      </c>
      <c r="AP115" s="27">
        <f t="shared" si="307"/>
        <v>69874.534759179413</v>
      </c>
      <c r="AR115" s="173"/>
      <c r="AS115" s="199"/>
      <c r="AT115" s="19" t="s">
        <v>41</v>
      </c>
      <c r="AU115" s="27">
        <f t="shared" ref="AU115:BD115" si="308">AU$52/10*$C113/(2+$E$10)</f>
        <v>13888.888888888892</v>
      </c>
      <c r="AV115" s="27">
        <f t="shared" si="308"/>
        <v>25462.96296296296</v>
      </c>
      <c r="AW115" s="27">
        <f t="shared" si="308"/>
        <v>35108.024691358041</v>
      </c>
      <c r="AX115" s="27">
        <f t="shared" si="308"/>
        <v>43145.576131687223</v>
      </c>
      <c r="AY115" s="28">
        <f t="shared" si="308"/>
        <v>49843.535665294941</v>
      </c>
      <c r="AZ115" s="27">
        <f t="shared" si="308"/>
        <v>55425.168609967928</v>
      </c>
      <c r="BA115" s="27">
        <f t="shared" si="308"/>
        <v>60076.529397195591</v>
      </c>
      <c r="BB115" s="27">
        <f t="shared" si="308"/>
        <v>63952.663386551874</v>
      </c>
      <c r="BC115" s="27">
        <f t="shared" si="308"/>
        <v>67182.775044348891</v>
      </c>
      <c r="BD115" s="27">
        <f t="shared" si="308"/>
        <v>69874.534759179413</v>
      </c>
      <c r="BF115" s="173"/>
      <c r="BG115" s="199"/>
      <c r="BH115" s="19" t="s">
        <v>41</v>
      </c>
      <c r="BI115" s="27">
        <f t="shared" ref="BI115:BR115" si="309">BI$52/10*$C113/(2+$E$10)</f>
        <v>13888.888888888892</v>
      </c>
      <c r="BJ115" s="27">
        <f t="shared" si="309"/>
        <v>25462.96296296296</v>
      </c>
      <c r="BK115" s="27">
        <f t="shared" si="309"/>
        <v>35108.024691358041</v>
      </c>
      <c r="BL115" s="27">
        <f t="shared" si="309"/>
        <v>43145.576131687223</v>
      </c>
      <c r="BM115" s="28">
        <f t="shared" si="309"/>
        <v>49843.535665294941</v>
      </c>
      <c r="BN115" s="27">
        <f t="shared" si="309"/>
        <v>55425.168609967928</v>
      </c>
      <c r="BO115" s="27">
        <f t="shared" si="309"/>
        <v>60076.529397195591</v>
      </c>
      <c r="BP115" s="27">
        <f t="shared" si="309"/>
        <v>63952.663386551874</v>
      </c>
      <c r="BQ115" s="27">
        <f t="shared" si="309"/>
        <v>67182.775044348891</v>
      </c>
      <c r="BR115" s="27">
        <f t="shared" si="309"/>
        <v>69874.534759179413</v>
      </c>
    </row>
    <row r="116" spans="2:70" ht="14.25" x14ac:dyDescent="0.45">
      <c r="B116" s="173"/>
      <c r="C116" s="200">
        <v>1000000</v>
      </c>
      <c r="D116" s="15" t="s">
        <v>19</v>
      </c>
      <c r="E116" s="29">
        <f t="shared" ref="E116:N116" si="310">E$51/10*$C116/(2+$E$10)</f>
        <v>34722.222222222226</v>
      </c>
      <c r="F116" s="29">
        <f t="shared" si="310"/>
        <v>28935.185185185182</v>
      </c>
      <c r="G116" s="29">
        <f t="shared" si="310"/>
        <v>24112.654320987655</v>
      </c>
      <c r="H116" s="29">
        <f t="shared" si="310"/>
        <v>20093.878600823045</v>
      </c>
      <c r="I116" s="29">
        <f t="shared" si="310"/>
        <v>16744.898834019201</v>
      </c>
      <c r="J116" s="29">
        <f t="shared" si="310"/>
        <v>13954.082361682669</v>
      </c>
      <c r="K116" s="29">
        <f t="shared" si="310"/>
        <v>11628.401968068893</v>
      </c>
      <c r="L116" s="29">
        <f t="shared" si="310"/>
        <v>9690.3349733907453</v>
      </c>
      <c r="M116" s="29">
        <f t="shared" si="310"/>
        <v>8075.2791444922868</v>
      </c>
      <c r="N116" s="29">
        <f t="shared" si="310"/>
        <v>6729.3992870769061</v>
      </c>
      <c r="P116" s="173"/>
      <c r="Q116" s="200">
        <v>1000000</v>
      </c>
      <c r="R116" s="15" t="s">
        <v>19</v>
      </c>
      <c r="S116" s="29">
        <f t="shared" ref="S116:AB116" si="311">S$51/10*$C116/(2+$E$10)</f>
        <v>34722.222222222226</v>
      </c>
      <c r="T116" s="29">
        <f t="shared" si="311"/>
        <v>28935.185185185182</v>
      </c>
      <c r="U116" s="29">
        <f t="shared" si="311"/>
        <v>24112.654320987655</v>
      </c>
      <c r="V116" s="29">
        <f t="shared" si="311"/>
        <v>20093.878600823045</v>
      </c>
      <c r="W116" s="29">
        <f t="shared" si="311"/>
        <v>16744.898834019201</v>
      </c>
      <c r="X116" s="29">
        <f t="shared" si="311"/>
        <v>13954.082361682669</v>
      </c>
      <c r="Y116" s="29">
        <f t="shared" si="311"/>
        <v>11628.401968068893</v>
      </c>
      <c r="Z116" s="29">
        <f t="shared" si="311"/>
        <v>9690.3349733907453</v>
      </c>
      <c r="AA116" s="29">
        <f t="shared" si="311"/>
        <v>8075.2791444922868</v>
      </c>
      <c r="AB116" s="29">
        <f t="shared" si="311"/>
        <v>6729.3992870769061</v>
      </c>
      <c r="AD116" s="173"/>
      <c r="AE116" s="200">
        <v>1000000</v>
      </c>
      <c r="AF116" s="15" t="s">
        <v>19</v>
      </c>
      <c r="AG116" s="29">
        <f t="shared" ref="AG116:AP116" si="312">AG$51/10*$C116/(2+$E$10)</f>
        <v>34722.222222222226</v>
      </c>
      <c r="AH116" s="29">
        <f t="shared" si="312"/>
        <v>28935.185185185182</v>
      </c>
      <c r="AI116" s="29">
        <f t="shared" si="312"/>
        <v>24112.654320987655</v>
      </c>
      <c r="AJ116" s="29">
        <f t="shared" si="312"/>
        <v>20093.878600823045</v>
      </c>
      <c r="AK116" s="29">
        <f t="shared" si="312"/>
        <v>16744.898834019201</v>
      </c>
      <c r="AL116" s="29">
        <f t="shared" si="312"/>
        <v>13954.082361682669</v>
      </c>
      <c r="AM116" s="29">
        <f t="shared" si="312"/>
        <v>11628.401968068893</v>
      </c>
      <c r="AN116" s="29">
        <f t="shared" si="312"/>
        <v>9690.3349733907453</v>
      </c>
      <c r="AO116" s="29">
        <f t="shared" si="312"/>
        <v>8075.2791444922868</v>
      </c>
      <c r="AP116" s="29">
        <f t="shared" si="312"/>
        <v>6729.3992870769061</v>
      </c>
      <c r="AR116" s="173"/>
      <c r="AS116" s="200">
        <v>1000000</v>
      </c>
      <c r="AT116" s="15" t="s">
        <v>19</v>
      </c>
      <c r="AU116" s="29">
        <f t="shared" ref="AU116:BD116" si="313">AU$51/10*$C116/(2+$E$10)</f>
        <v>34722.222222222226</v>
      </c>
      <c r="AV116" s="29">
        <f t="shared" si="313"/>
        <v>28935.185185185182</v>
      </c>
      <c r="AW116" s="29">
        <f t="shared" si="313"/>
        <v>24112.654320987655</v>
      </c>
      <c r="AX116" s="29">
        <f t="shared" si="313"/>
        <v>20093.878600823045</v>
      </c>
      <c r="AY116" s="29">
        <f t="shared" si="313"/>
        <v>16744.898834019201</v>
      </c>
      <c r="AZ116" s="29">
        <f t="shared" si="313"/>
        <v>13954.082361682669</v>
      </c>
      <c r="BA116" s="29">
        <f t="shared" si="313"/>
        <v>11628.401968068893</v>
      </c>
      <c r="BB116" s="29">
        <f t="shared" si="313"/>
        <v>9690.3349733907453</v>
      </c>
      <c r="BC116" s="29">
        <f t="shared" si="313"/>
        <v>8075.2791444922868</v>
      </c>
      <c r="BD116" s="29">
        <f t="shared" si="313"/>
        <v>6729.3992870769061</v>
      </c>
      <c r="BF116" s="173"/>
      <c r="BG116" s="200">
        <v>1000000</v>
      </c>
      <c r="BH116" s="15" t="s">
        <v>19</v>
      </c>
      <c r="BI116" s="29">
        <f t="shared" ref="BI116:BR116" si="314">BI$51/10*$C116/(2+$E$10)</f>
        <v>34722.222222222226</v>
      </c>
      <c r="BJ116" s="29">
        <f t="shared" si="314"/>
        <v>28935.185185185182</v>
      </c>
      <c r="BK116" s="29">
        <f t="shared" si="314"/>
        <v>24112.654320987655</v>
      </c>
      <c r="BL116" s="29">
        <f t="shared" si="314"/>
        <v>20093.878600823045</v>
      </c>
      <c r="BM116" s="29">
        <f t="shared" si="314"/>
        <v>16744.898834019201</v>
      </c>
      <c r="BN116" s="29">
        <f t="shared" si="314"/>
        <v>13954.082361682669</v>
      </c>
      <c r="BO116" s="29">
        <f t="shared" si="314"/>
        <v>11628.401968068893</v>
      </c>
      <c r="BP116" s="29">
        <f t="shared" si="314"/>
        <v>9690.3349733907453</v>
      </c>
      <c r="BQ116" s="29">
        <f t="shared" si="314"/>
        <v>8075.2791444922868</v>
      </c>
      <c r="BR116" s="29">
        <f t="shared" si="314"/>
        <v>6729.3992870769061</v>
      </c>
    </row>
    <row r="117" spans="2:70" ht="14.25" x14ac:dyDescent="0.45">
      <c r="B117" s="173"/>
      <c r="C117" s="200"/>
      <c r="D117" s="15" t="s">
        <v>22</v>
      </c>
      <c r="E117" s="29"/>
      <c r="F117" s="29"/>
      <c r="G117" s="29"/>
      <c r="H117" s="29"/>
      <c r="I117" s="30">
        <f>AVERAGE(E116:I116)</f>
        <v>24921.767832647463</v>
      </c>
      <c r="J117" s="29"/>
      <c r="K117" s="29"/>
      <c r="L117" s="29"/>
      <c r="M117" s="29"/>
      <c r="N117" s="29">
        <f>AVERAGE(E116:N116)</f>
        <v>17468.633689794879</v>
      </c>
      <c r="P117" s="173"/>
      <c r="Q117" s="200"/>
      <c r="R117" s="15" t="s">
        <v>22</v>
      </c>
      <c r="S117" s="29"/>
      <c r="T117" s="29"/>
      <c r="U117" s="29"/>
      <c r="V117" s="29"/>
      <c r="W117" s="30">
        <f>AVERAGE(S116:W116)</f>
        <v>24921.767832647463</v>
      </c>
      <c r="X117" s="29"/>
      <c r="Y117" s="29"/>
      <c r="Z117" s="29"/>
      <c r="AA117" s="29"/>
      <c r="AB117" s="29">
        <f>AVERAGE(S116:AB116)</f>
        <v>17468.633689794879</v>
      </c>
      <c r="AD117" s="173"/>
      <c r="AE117" s="200"/>
      <c r="AF117" s="15" t="s">
        <v>22</v>
      </c>
      <c r="AG117" s="29"/>
      <c r="AH117" s="29"/>
      <c r="AI117" s="29"/>
      <c r="AJ117" s="29"/>
      <c r="AK117" s="30">
        <f>AVERAGE(AG116:AK116)</f>
        <v>24921.767832647463</v>
      </c>
      <c r="AL117" s="29"/>
      <c r="AM117" s="29"/>
      <c r="AN117" s="29"/>
      <c r="AO117" s="29"/>
      <c r="AP117" s="29">
        <f>AVERAGE(AG116:AP116)</f>
        <v>17468.633689794879</v>
      </c>
      <c r="AR117" s="173"/>
      <c r="AS117" s="200"/>
      <c r="AT117" s="15" t="s">
        <v>22</v>
      </c>
      <c r="AU117" s="29"/>
      <c r="AV117" s="29"/>
      <c r="AW117" s="29"/>
      <c r="AX117" s="29"/>
      <c r="AY117" s="30">
        <f>AVERAGE(AU116:AY116)</f>
        <v>24921.767832647463</v>
      </c>
      <c r="AZ117" s="29"/>
      <c r="BA117" s="29"/>
      <c r="BB117" s="29"/>
      <c r="BC117" s="29"/>
      <c r="BD117" s="29">
        <f>AVERAGE(AU116:BD116)</f>
        <v>17468.633689794879</v>
      </c>
      <c r="BF117" s="173"/>
      <c r="BG117" s="200"/>
      <c r="BH117" s="15" t="s">
        <v>22</v>
      </c>
      <c r="BI117" s="29"/>
      <c r="BJ117" s="29"/>
      <c r="BK117" s="29"/>
      <c r="BL117" s="29"/>
      <c r="BM117" s="30">
        <f>AVERAGE(BI116:BM116)</f>
        <v>24921.767832647463</v>
      </c>
      <c r="BN117" s="29"/>
      <c r="BO117" s="29"/>
      <c r="BP117" s="29"/>
      <c r="BQ117" s="29"/>
      <c r="BR117" s="29">
        <f>AVERAGE(BI116:BR116)</f>
        <v>17468.633689794879</v>
      </c>
    </row>
    <row r="118" spans="2:70" ht="14.25" x14ac:dyDescent="0.45">
      <c r="B118" s="174"/>
      <c r="C118" s="200"/>
      <c r="D118" s="15" t="s">
        <v>41</v>
      </c>
      <c r="E118" s="29">
        <f t="shared" ref="E118:N118" si="315">E$52/10*$C116/(2+$E$10)</f>
        <v>34722.222222222234</v>
      </c>
      <c r="F118" s="29">
        <f t="shared" si="315"/>
        <v>63657.407407407394</v>
      </c>
      <c r="G118" s="29">
        <f t="shared" si="315"/>
        <v>87770.0617283951</v>
      </c>
      <c r="H118" s="29">
        <f t="shared" si="315"/>
        <v>107863.94032921805</v>
      </c>
      <c r="I118" s="30">
        <f t="shared" si="315"/>
        <v>124608.83916323735</v>
      </c>
      <c r="J118" s="29">
        <f t="shared" si="315"/>
        <v>138562.92152491983</v>
      </c>
      <c r="K118" s="29">
        <f t="shared" si="315"/>
        <v>150191.32349298897</v>
      </c>
      <c r="L118" s="29">
        <f t="shared" si="315"/>
        <v>159881.65846637971</v>
      </c>
      <c r="M118" s="29">
        <f t="shared" si="315"/>
        <v>167956.93761087224</v>
      </c>
      <c r="N118" s="29">
        <f t="shared" si="315"/>
        <v>174686.33689794855</v>
      </c>
      <c r="P118" s="174"/>
      <c r="Q118" s="200"/>
      <c r="R118" s="15" t="s">
        <v>41</v>
      </c>
      <c r="S118" s="29">
        <f t="shared" ref="S118:AB118" si="316">S$52/10*$C116/(2+$E$10)</f>
        <v>34722.222222222234</v>
      </c>
      <c r="T118" s="29">
        <f t="shared" si="316"/>
        <v>63657.407407407394</v>
      </c>
      <c r="U118" s="29">
        <f t="shared" si="316"/>
        <v>87770.0617283951</v>
      </c>
      <c r="V118" s="29">
        <f t="shared" si="316"/>
        <v>107863.94032921805</v>
      </c>
      <c r="W118" s="30">
        <f t="shared" si="316"/>
        <v>124608.83916323735</v>
      </c>
      <c r="X118" s="29">
        <f t="shared" si="316"/>
        <v>138562.92152491983</v>
      </c>
      <c r="Y118" s="29">
        <f t="shared" si="316"/>
        <v>150191.32349298897</v>
      </c>
      <c r="Z118" s="29">
        <f t="shared" si="316"/>
        <v>159881.65846637971</v>
      </c>
      <c r="AA118" s="29">
        <f t="shared" si="316"/>
        <v>167956.93761087224</v>
      </c>
      <c r="AB118" s="29">
        <f t="shared" si="316"/>
        <v>174686.33689794855</v>
      </c>
      <c r="AD118" s="174"/>
      <c r="AE118" s="200"/>
      <c r="AF118" s="15" t="s">
        <v>41</v>
      </c>
      <c r="AG118" s="29">
        <f t="shared" ref="AG118:AP118" si="317">AG$52/10*$C116/(2+$E$10)</f>
        <v>34722.222222222234</v>
      </c>
      <c r="AH118" s="29">
        <f t="shared" si="317"/>
        <v>63657.407407407394</v>
      </c>
      <c r="AI118" s="29">
        <f t="shared" si="317"/>
        <v>87770.0617283951</v>
      </c>
      <c r="AJ118" s="29">
        <f t="shared" si="317"/>
        <v>107863.94032921805</v>
      </c>
      <c r="AK118" s="30">
        <f t="shared" si="317"/>
        <v>124608.83916323735</v>
      </c>
      <c r="AL118" s="29">
        <f t="shared" si="317"/>
        <v>138562.92152491983</v>
      </c>
      <c r="AM118" s="29">
        <f t="shared" si="317"/>
        <v>150191.32349298897</v>
      </c>
      <c r="AN118" s="29">
        <f t="shared" si="317"/>
        <v>159881.65846637971</v>
      </c>
      <c r="AO118" s="29">
        <f t="shared" si="317"/>
        <v>167956.93761087224</v>
      </c>
      <c r="AP118" s="29">
        <f t="shared" si="317"/>
        <v>174686.33689794855</v>
      </c>
      <c r="AR118" s="174"/>
      <c r="AS118" s="200"/>
      <c r="AT118" s="15" t="s">
        <v>41</v>
      </c>
      <c r="AU118" s="29">
        <f t="shared" ref="AU118:BD118" si="318">AU$52/10*$C116/(2+$E$10)</f>
        <v>34722.222222222234</v>
      </c>
      <c r="AV118" s="29">
        <f t="shared" si="318"/>
        <v>63657.407407407394</v>
      </c>
      <c r="AW118" s="29">
        <f t="shared" si="318"/>
        <v>87770.0617283951</v>
      </c>
      <c r="AX118" s="29">
        <f t="shared" si="318"/>
        <v>107863.94032921805</v>
      </c>
      <c r="AY118" s="30">
        <f t="shared" si="318"/>
        <v>124608.83916323735</v>
      </c>
      <c r="AZ118" s="29">
        <f t="shared" si="318"/>
        <v>138562.92152491983</v>
      </c>
      <c r="BA118" s="29">
        <f t="shared" si="318"/>
        <v>150191.32349298897</v>
      </c>
      <c r="BB118" s="29">
        <f t="shared" si="318"/>
        <v>159881.65846637971</v>
      </c>
      <c r="BC118" s="29">
        <f t="shared" si="318"/>
        <v>167956.93761087224</v>
      </c>
      <c r="BD118" s="29">
        <f t="shared" si="318"/>
        <v>174686.33689794855</v>
      </c>
      <c r="BF118" s="174"/>
      <c r="BG118" s="200"/>
      <c r="BH118" s="15" t="s">
        <v>41</v>
      </c>
      <c r="BI118" s="29">
        <f t="shared" ref="BI118:BR118" si="319">BI$52/10*$C116/(2+$E$10)</f>
        <v>34722.222222222234</v>
      </c>
      <c r="BJ118" s="29">
        <f t="shared" si="319"/>
        <v>63657.407407407394</v>
      </c>
      <c r="BK118" s="29">
        <f t="shared" si="319"/>
        <v>87770.0617283951</v>
      </c>
      <c r="BL118" s="29">
        <f t="shared" si="319"/>
        <v>107863.94032921805</v>
      </c>
      <c r="BM118" s="30">
        <f t="shared" si="319"/>
        <v>124608.83916323735</v>
      </c>
      <c r="BN118" s="29">
        <f t="shared" si="319"/>
        <v>138562.92152491983</v>
      </c>
      <c r="BO118" s="29">
        <f t="shared" si="319"/>
        <v>150191.32349298897</v>
      </c>
      <c r="BP118" s="29">
        <f t="shared" si="319"/>
        <v>159881.65846637971</v>
      </c>
      <c r="BQ118" s="29">
        <f t="shared" si="319"/>
        <v>167956.93761087224</v>
      </c>
      <c r="BR118" s="29">
        <f t="shared" si="319"/>
        <v>174686.33689794855</v>
      </c>
    </row>
    <row r="119" spans="2:70" ht="15" customHeight="1" x14ac:dyDescent="0.45">
      <c r="B119" s="3"/>
      <c r="C119" s="1"/>
      <c r="D119" s="40"/>
      <c r="E119" s="10"/>
      <c r="F119" s="10"/>
      <c r="G119" s="10"/>
      <c r="H119" s="10"/>
      <c r="I119" s="10"/>
      <c r="J119" s="10"/>
      <c r="K119" s="10"/>
      <c r="L119" s="10"/>
      <c r="M119" s="10"/>
      <c r="N119" s="10"/>
      <c r="P119" s="3"/>
      <c r="Q119" s="1"/>
      <c r="R119" s="40"/>
      <c r="S119" s="10"/>
      <c r="T119" s="10"/>
      <c r="U119" s="10"/>
      <c r="V119" s="10"/>
      <c r="W119" s="10"/>
      <c r="X119" s="10"/>
      <c r="Y119" s="10"/>
      <c r="Z119" s="10"/>
      <c r="AA119" s="10"/>
      <c r="AB119" s="10"/>
      <c r="AD119" s="3"/>
      <c r="AE119" s="1"/>
      <c r="AF119" s="40"/>
      <c r="AG119" s="10"/>
      <c r="AH119" s="10"/>
      <c r="AI119" s="10"/>
      <c r="AJ119" s="10"/>
      <c r="AK119" s="10"/>
      <c r="AL119" s="10"/>
      <c r="AM119" s="10"/>
      <c r="AN119" s="10"/>
      <c r="AO119" s="10"/>
      <c r="AP119" s="10"/>
      <c r="AR119" s="3"/>
      <c r="AS119" s="1"/>
      <c r="AT119" s="40"/>
      <c r="AU119" s="10"/>
      <c r="AV119" s="10"/>
      <c r="AW119" s="10"/>
      <c r="AX119" s="10"/>
      <c r="AY119" s="10"/>
      <c r="AZ119" s="10"/>
      <c r="BA119" s="10"/>
      <c r="BB119" s="10"/>
      <c r="BC119" s="10"/>
      <c r="BD119" s="10"/>
      <c r="BF119" s="3"/>
      <c r="BG119" s="1"/>
      <c r="BH119" s="40"/>
      <c r="BI119" s="10"/>
      <c r="BJ119" s="10"/>
      <c r="BK119" s="10"/>
      <c r="BL119" s="10"/>
      <c r="BM119" s="10"/>
      <c r="BN119" s="10"/>
      <c r="BO119" s="10"/>
      <c r="BP119" s="10"/>
      <c r="BQ119" s="10"/>
      <c r="BR119" s="10"/>
    </row>
    <row r="120" spans="2:70" ht="15" customHeight="1" x14ac:dyDescent="0.45">
      <c r="D120" s="14"/>
      <c r="E120" s="13"/>
      <c r="F120" s="13"/>
      <c r="G120" s="13"/>
      <c r="H120" s="13"/>
      <c r="I120" s="13"/>
      <c r="J120" s="13"/>
      <c r="K120" s="13"/>
      <c r="L120" s="13"/>
      <c r="M120" s="13"/>
      <c r="N120" s="13"/>
      <c r="R120" s="14"/>
      <c r="S120" s="13"/>
      <c r="T120" s="13"/>
      <c r="U120" s="13"/>
      <c r="V120" s="13"/>
      <c r="W120" s="13"/>
      <c r="X120" s="13"/>
      <c r="Y120" s="13"/>
      <c r="Z120" s="13"/>
      <c r="AA120" s="13"/>
      <c r="AB120" s="13"/>
      <c r="AF120" s="14"/>
      <c r="AG120" s="13"/>
      <c r="AH120" s="13"/>
      <c r="AI120" s="13"/>
      <c r="AJ120" s="13"/>
      <c r="AK120" s="13"/>
      <c r="AL120" s="13"/>
      <c r="AM120" s="13"/>
      <c r="AN120" s="13"/>
      <c r="AO120" s="13"/>
      <c r="AP120" s="13"/>
      <c r="AT120" s="14"/>
      <c r="AU120" s="13"/>
      <c r="AV120" s="13"/>
      <c r="AW120" s="13"/>
      <c r="AX120" s="13"/>
      <c r="AY120" s="13"/>
      <c r="AZ120" s="13"/>
      <c r="BA120" s="13"/>
      <c r="BB120" s="13"/>
      <c r="BC120" s="13"/>
      <c r="BD120" s="13"/>
      <c r="BH120" s="14"/>
      <c r="BI120" s="13"/>
      <c r="BJ120" s="13"/>
      <c r="BK120" s="13"/>
      <c r="BL120" s="13"/>
      <c r="BM120" s="13"/>
      <c r="BN120" s="13"/>
      <c r="BO120" s="13"/>
      <c r="BP120" s="13"/>
      <c r="BQ120" s="13"/>
      <c r="BR120" s="13"/>
    </row>
    <row r="121" spans="2:70" ht="15" customHeight="1" x14ac:dyDescent="0.45">
      <c r="G121" s="12"/>
      <c r="U121" s="12"/>
      <c r="AI121" s="12"/>
      <c r="AW121" s="12"/>
      <c r="BK121" s="12"/>
    </row>
  </sheetData>
  <mergeCells count="495">
    <mergeCell ref="AH62:AH63"/>
    <mergeCell ref="AI62:AI63"/>
    <mergeCell ref="AJ62:AJ63"/>
    <mergeCell ref="B62:B63"/>
    <mergeCell ref="I62:I63"/>
    <mergeCell ref="J62:J63"/>
    <mergeCell ref="K62:K63"/>
    <mergeCell ref="L62:L63"/>
    <mergeCell ref="M62:M63"/>
    <mergeCell ref="N62:N63"/>
    <mergeCell ref="P62:P63"/>
    <mergeCell ref="Q62:Q63"/>
    <mergeCell ref="AE56:AE60"/>
    <mergeCell ref="AS56:AS60"/>
    <mergeCell ref="BG56:BG60"/>
    <mergeCell ref="C62:C63"/>
    <mergeCell ref="D62:D63"/>
    <mergeCell ref="E62:E63"/>
    <mergeCell ref="F62:F63"/>
    <mergeCell ref="G62:G63"/>
    <mergeCell ref="H62:H63"/>
    <mergeCell ref="R62:R63"/>
    <mergeCell ref="S62:S63"/>
    <mergeCell ref="T62:T63"/>
    <mergeCell ref="U62:U63"/>
    <mergeCell ref="V62:V63"/>
    <mergeCell ref="W62:W63"/>
    <mergeCell ref="X62:X63"/>
    <mergeCell ref="Y62:Y63"/>
    <mergeCell ref="Z62:Z63"/>
    <mergeCell ref="AA62:AA63"/>
    <mergeCell ref="AB62:AB63"/>
    <mergeCell ref="AD62:AD63"/>
    <mergeCell ref="AE62:AE63"/>
    <mergeCell ref="AF62:AF63"/>
    <mergeCell ref="AG62:AG63"/>
    <mergeCell ref="BG40:BG44"/>
    <mergeCell ref="B46:B47"/>
    <mergeCell ref="C46:C47"/>
    <mergeCell ref="D46:D47"/>
    <mergeCell ref="E46:E47"/>
    <mergeCell ref="F46:F47"/>
    <mergeCell ref="G46:G47"/>
    <mergeCell ref="H46:H47"/>
    <mergeCell ref="I46:I47"/>
    <mergeCell ref="J46:J47"/>
    <mergeCell ref="K46:K47"/>
    <mergeCell ref="L46:L47"/>
    <mergeCell ref="M46:M47"/>
    <mergeCell ref="N46:N47"/>
    <mergeCell ref="P46:P47"/>
    <mergeCell ref="Q46:Q47"/>
    <mergeCell ref="R46:R47"/>
    <mergeCell ref="S46:S47"/>
    <mergeCell ref="T46:T47"/>
    <mergeCell ref="U46:U47"/>
    <mergeCell ref="V46:V47"/>
    <mergeCell ref="W46:W47"/>
    <mergeCell ref="X46:X47"/>
    <mergeCell ref="Y46:Y47"/>
    <mergeCell ref="BG24:BG28"/>
    <mergeCell ref="B30:B31"/>
    <mergeCell ref="C30:C31"/>
    <mergeCell ref="D30:D31"/>
    <mergeCell ref="E30:E31"/>
    <mergeCell ref="F30:F31"/>
    <mergeCell ref="G30:G31"/>
    <mergeCell ref="H30:H31"/>
    <mergeCell ref="I30:I31"/>
    <mergeCell ref="J30:J31"/>
    <mergeCell ref="K30:K31"/>
    <mergeCell ref="L30:L31"/>
    <mergeCell ref="M30:M31"/>
    <mergeCell ref="N30:N31"/>
    <mergeCell ref="P30:P31"/>
    <mergeCell ref="Q30:Q31"/>
    <mergeCell ref="B24:B28"/>
    <mergeCell ref="C24:C28"/>
    <mergeCell ref="P24:P28"/>
    <mergeCell ref="Q24:Q28"/>
    <mergeCell ref="AD24:AD28"/>
    <mergeCell ref="AE24:AE28"/>
    <mergeCell ref="AR24:AR28"/>
    <mergeCell ref="AS24:AS28"/>
    <mergeCell ref="AP12:AP13"/>
    <mergeCell ref="BF24:BF28"/>
    <mergeCell ref="AI12:AI13"/>
    <mergeCell ref="AJ12:AJ13"/>
    <mergeCell ref="P14:P15"/>
    <mergeCell ref="BK2:BM3"/>
    <mergeCell ref="BO2:BR2"/>
    <mergeCell ref="B14:B15"/>
    <mergeCell ref="C14:C15"/>
    <mergeCell ref="AT2:AU3"/>
    <mergeCell ref="AW2:AY3"/>
    <mergeCell ref="BA2:BD2"/>
    <mergeCell ref="BH2:BI3"/>
    <mergeCell ref="U2:W3"/>
    <mergeCell ref="Y2:AB2"/>
    <mergeCell ref="Q14:Q15"/>
    <mergeCell ref="AD14:AD15"/>
    <mergeCell ref="AE14:AE15"/>
    <mergeCell ref="AR14:AR15"/>
    <mergeCell ref="AS14:AS15"/>
    <mergeCell ref="BF14:BF15"/>
    <mergeCell ref="BG14:BG15"/>
    <mergeCell ref="Y12:Y13"/>
    <mergeCell ref="Z12:Z13"/>
    <mergeCell ref="D2:E3"/>
    <mergeCell ref="G2:I3"/>
    <mergeCell ref="K2:N2"/>
    <mergeCell ref="R2:S3"/>
    <mergeCell ref="B2:C10"/>
    <mergeCell ref="P2:Q10"/>
    <mergeCell ref="AD2:AE10"/>
    <mergeCell ref="AR2:AS10"/>
    <mergeCell ref="BF2:BG10"/>
    <mergeCell ref="AF2:AG3"/>
    <mergeCell ref="AI2:AK3"/>
    <mergeCell ref="AM2:AP2"/>
    <mergeCell ref="B12:B13"/>
    <mergeCell ref="C12:C13"/>
    <mergeCell ref="D12:D13"/>
    <mergeCell ref="E12:E13"/>
    <mergeCell ref="F12:F13"/>
    <mergeCell ref="G12:G13"/>
    <mergeCell ref="H12:H13"/>
    <mergeCell ref="I12:I13"/>
    <mergeCell ref="J12:J13"/>
    <mergeCell ref="K12:K13"/>
    <mergeCell ref="L12:L13"/>
    <mergeCell ref="M12:M13"/>
    <mergeCell ref="N12:N13"/>
    <mergeCell ref="P12:P13"/>
    <mergeCell ref="Q12:Q13"/>
    <mergeCell ref="R12:R13"/>
    <mergeCell ref="S12:S13"/>
    <mergeCell ref="T12:T13"/>
    <mergeCell ref="U12:U13"/>
    <mergeCell ref="V12:V13"/>
    <mergeCell ref="W12:W13"/>
    <mergeCell ref="X12:X13"/>
    <mergeCell ref="AK12:AK13"/>
    <mergeCell ref="AL12:AL13"/>
    <mergeCell ref="AM12:AM13"/>
    <mergeCell ref="AN12:AN13"/>
    <mergeCell ref="AO12:AO13"/>
    <mergeCell ref="AB12:AB13"/>
    <mergeCell ref="AD12:AD13"/>
    <mergeCell ref="AE12:AE13"/>
    <mergeCell ref="AF12:AF13"/>
    <mergeCell ref="AG12:AG13"/>
    <mergeCell ref="AH12:AH13"/>
    <mergeCell ref="AA12:AA13"/>
    <mergeCell ref="AR12:AR13"/>
    <mergeCell ref="AS12:AS13"/>
    <mergeCell ref="AT12:AT13"/>
    <mergeCell ref="AU12:AU13"/>
    <mergeCell ref="AV12:AV13"/>
    <mergeCell ref="AW12:AW13"/>
    <mergeCell ref="AX12:AX13"/>
    <mergeCell ref="AY12:AY13"/>
    <mergeCell ref="AZ12:AZ13"/>
    <mergeCell ref="BA12:BA13"/>
    <mergeCell ref="BB12:BB13"/>
    <mergeCell ref="BC12:BC13"/>
    <mergeCell ref="BN12:BN13"/>
    <mergeCell ref="BO12:BO13"/>
    <mergeCell ref="BP12:BP13"/>
    <mergeCell ref="BQ12:BQ13"/>
    <mergeCell ref="BR12:BR13"/>
    <mergeCell ref="B16:B23"/>
    <mergeCell ref="C16:C23"/>
    <mergeCell ref="P16:P23"/>
    <mergeCell ref="Q16:Q23"/>
    <mergeCell ref="AD16:AD23"/>
    <mergeCell ref="AE16:AE23"/>
    <mergeCell ref="AR16:AR23"/>
    <mergeCell ref="AS16:AS23"/>
    <mergeCell ref="BF16:BF23"/>
    <mergeCell ref="BG16:BG23"/>
    <mergeCell ref="BD12:BD13"/>
    <mergeCell ref="BF12:BF13"/>
    <mergeCell ref="BG12:BG13"/>
    <mergeCell ref="BH12:BH13"/>
    <mergeCell ref="BI12:BI13"/>
    <mergeCell ref="BJ12:BJ13"/>
    <mergeCell ref="BK12:BK13"/>
    <mergeCell ref="BL12:BL13"/>
    <mergeCell ref="BM12:BM13"/>
    <mergeCell ref="R30:R31"/>
    <mergeCell ref="S30:S31"/>
    <mergeCell ref="T30:T31"/>
    <mergeCell ref="U30:U31"/>
    <mergeCell ref="V30:V31"/>
    <mergeCell ref="W30:W31"/>
    <mergeCell ref="X30:X31"/>
    <mergeCell ref="Y30:Y31"/>
    <mergeCell ref="Z30:Z31"/>
    <mergeCell ref="AA30:AA31"/>
    <mergeCell ref="AB30:AB31"/>
    <mergeCell ref="AD30:AD31"/>
    <mergeCell ref="AE30:AE31"/>
    <mergeCell ref="AF30:AF31"/>
    <mergeCell ref="AG30:AG31"/>
    <mergeCell ref="AH30:AH31"/>
    <mergeCell ref="AI30:AI31"/>
    <mergeCell ref="AJ30:AJ31"/>
    <mergeCell ref="AK30:AK31"/>
    <mergeCell ref="AL30:AL31"/>
    <mergeCell ref="AM30:AM31"/>
    <mergeCell ref="AN30:AN31"/>
    <mergeCell ref="AO30:AO31"/>
    <mergeCell ref="AP30:AP31"/>
    <mergeCell ref="AR30:AR31"/>
    <mergeCell ref="AS30:AS31"/>
    <mergeCell ref="AT30:AT31"/>
    <mergeCell ref="AU30:AU31"/>
    <mergeCell ref="AV30:AV31"/>
    <mergeCell ref="AW30:AW31"/>
    <mergeCell ref="BK30:BK31"/>
    <mergeCell ref="BL30:BL31"/>
    <mergeCell ref="BM30:BM31"/>
    <mergeCell ref="BN30:BN31"/>
    <mergeCell ref="BO30:BO31"/>
    <mergeCell ref="BP30:BP31"/>
    <mergeCell ref="AX30:AX31"/>
    <mergeCell ref="AY30:AY31"/>
    <mergeCell ref="AZ30:AZ31"/>
    <mergeCell ref="BA30:BA31"/>
    <mergeCell ref="BB30:BB31"/>
    <mergeCell ref="BC30:BC31"/>
    <mergeCell ref="BD30:BD31"/>
    <mergeCell ref="BF30:BF31"/>
    <mergeCell ref="BG30:BG31"/>
    <mergeCell ref="BQ30:BQ31"/>
    <mergeCell ref="BR30:BR31"/>
    <mergeCell ref="B32:B44"/>
    <mergeCell ref="C32:C36"/>
    <mergeCell ref="P32:P44"/>
    <mergeCell ref="Q32:Q36"/>
    <mergeCell ref="AD32:AD44"/>
    <mergeCell ref="AE32:AE36"/>
    <mergeCell ref="AR32:AR44"/>
    <mergeCell ref="AS32:AS36"/>
    <mergeCell ref="BF32:BF44"/>
    <mergeCell ref="BG32:BG36"/>
    <mergeCell ref="C37:C39"/>
    <mergeCell ref="Q37:Q39"/>
    <mergeCell ref="AE37:AE39"/>
    <mergeCell ref="AS37:AS39"/>
    <mergeCell ref="BG37:BG39"/>
    <mergeCell ref="C40:C44"/>
    <mergeCell ref="Q40:Q44"/>
    <mergeCell ref="AE40:AE44"/>
    <mergeCell ref="AS40:AS44"/>
    <mergeCell ref="BH30:BH31"/>
    <mergeCell ref="BI30:BI31"/>
    <mergeCell ref="BJ30:BJ31"/>
    <mergeCell ref="Z46:Z47"/>
    <mergeCell ref="AA46:AA47"/>
    <mergeCell ref="AB46:AB47"/>
    <mergeCell ref="AD46:AD47"/>
    <mergeCell ref="AE46:AE47"/>
    <mergeCell ref="AF46:AF47"/>
    <mergeCell ref="AG46:AG47"/>
    <mergeCell ref="AH46:AH47"/>
    <mergeCell ref="AI46:AI47"/>
    <mergeCell ref="AJ46:AJ47"/>
    <mergeCell ref="AK46:AK47"/>
    <mergeCell ref="AL46:AL47"/>
    <mergeCell ref="AM46:AM47"/>
    <mergeCell ref="AN46:AN47"/>
    <mergeCell ref="AO46:AO47"/>
    <mergeCell ref="AP46:AP47"/>
    <mergeCell ref="AR46:AR47"/>
    <mergeCell ref="AS46:AS47"/>
    <mergeCell ref="BD46:BD47"/>
    <mergeCell ref="BF46:BF47"/>
    <mergeCell ref="BG46:BG47"/>
    <mergeCell ref="BH46:BH47"/>
    <mergeCell ref="BI46:BI47"/>
    <mergeCell ref="BJ46:BJ47"/>
    <mergeCell ref="BK46:BK47"/>
    <mergeCell ref="BL46:BL47"/>
    <mergeCell ref="AT46:AT47"/>
    <mergeCell ref="AU46:AU47"/>
    <mergeCell ref="AV46:AV47"/>
    <mergeCell ref="AW46:AW47"/>
    <mergeCell ref="AX46:AX47"/>
    <mergeCell ref="AY46:AY47"/>
    <mergeCell ref="AZ46:AZ47"/>
    <mergeCell ref="BA46:BA47"/>
    <mergeCell ref="BB46:BB47"/>
    <mergeCell ref="BM46:BM47"/>
    <mergeCell ref="BN46:BN47"/>
    <mergeCell ref="BO46:BO47"/>
    <mergeCell ref="BP46:BP47"/>
    <mergeCell ref="BQ46:BQ47"/>
    <mergeCell ref="BR46:BR47"/>
    <mergeCell ref="B48:B60"/>
    <mergeCell ref="C48:C52"/>
    <mergeCell ref="P48:P60"/>
    <mergeCell ref="Q48:Q52"/>
    <mergeCell ref="AD48:AD60"/>
    <mergeCell ref="AE48:AE52"/>
    <mergeCell ref="AR48:AR60"/>
    <mergeCell ref="AS48:AS52"/>
    <mergeCell ref="BF48:BF60"/>
    <mergeCell ref="BG48:BG52"/>
    <mergeCell ref="C53:C55"/>
    <mergeCell ref="Q53:Q55"/>
    <mergeCell ref="AE53:AE55"/>
    <mergeCell ref="AS53:AS55"/>
    <mergeCell ref="BG53:BG55"/>
    <mergeCell ref="C56:C60"/>
    <mergeCell ref="Q56:Q60"/>
    <mergeCell ref="BC46:BC47"/>
    <mergeCell ref="AK62:AK63"/>
    <mergeCell ref="AL62:AL63"/>
    <mergeCell ref="AM62:AM63"/>
    <mergeCell ref="AN62:AN63"/>
    <mergeCell ref="AO62:AO63"/>
    <mergeCell ref="AP62:AP63"/>
    <mergeCell ref="AR62:AR63"/>
    <mergeCell ref="AS62:AS63"/>
    <mergeCell ref="AT62:AT63"/>
    <mergeCell ref="AU62:AU63"/>
    <mergeCell ref="AV62:AV63"/>
    <mergeCell ref="AW62:AW63"/>
    <mergeCell ref="AX62:AX63"/>
    <mergeCell ref="AY62:AY63"/>
    <mergeCell ref="AZ62:AZ63"/>
    <mergeCell ref="BA62:BA63"/>
    <mergeCell ref="BB62:BB63"/>
    <mergeCell ref="BC62:BC63"/>
    <mergeCell ref="BD62:BD63"/>
    <mergeCell ref="BF62:BF63"/>
    <mergeCell ref="BG62:BG63"/>
    <mergeCell ref="BH62:BH63"/>
    <mergeCell ref="BI62:BI63"/>
    <mergeCell ref="BJ62:BJ63"/>
    <mergeCell ref="BK62:BK63"/>
    <mergeCell ref="BL62:BL63"/>
    <mergeCell ref="BM62:BM63"/>
    <mergeCell ref="BN62:BN63"/>
    <mergeCell ref="BO62:BO63"/>
    <mergeCell ref="BP62:BP63"/>
    <mergeCell ref="BQ62:BQ63"/>
    <mergeCell ref="BR62:BR63"/>
    <mergeCell ref="B64:B76"/>
    <mergeCell ref="C64:C68"/>
    <mergeCell ref="P64:P76"/>
    <mergeCell ref="Q64:Q68"/>
    <mergeCell ref="AD64:AD76"/>
    <mergeCell ref="AE64:AE68"/>
    <mergeCell ref="AR64:AR76"/>
    <mergeCell ref="AS64:AS68"/>
    <mergeCell ref="BF64:BF76"/>
    <mergeCell ref="BG64:BG68"/>
    <mergeCell ref="C69:C71"/>
    <mergeCell ref="Q69:Q71"/>
    <mergeCell ref="AE69:AE71"/>
    <mergeCell ref="AS69:AS71"/>
    <mergeCell ref="BG69:BG71"/>
    <mergeCell ref="C72:C76"/>
    <mergeCell ref="Q72:Q76"/>
    <mergeCell ref="AE72:AE76"/>
    <mergeCell ref="AS72:AS76"/>
    <mergeCell ref="BG72:BG76"/>
    <mergeCell ref="B77:B91"/>
    <mergeCell ref="C77:C81"/>
    <mergeCell ref="P77:P91"/>
    <mergeCell ref="Q77:Q81"/>
    <mergeCell ref="AD77:AD91"/>
    <mergeCell ref="AE77:AE81"/>
    <mergeCell ref="AR77:AR91"/>
    <mergeCell ref="AS77:AS81"/>
    <mergeCell ref="BF77:BF91"/>
    <mergeCell ref="BG77:BG81"/>
    <mergeCell ref="C82:C86"/>
    <mergeCell ref="Q82:Q86"/>
    <mergeCell ref="AE82:AE86"/>
    <mergeCell ref="AS82:AS86"/>
    <mergeCell ref="BG82:BG86"/>
    <mergeCell ref="C87:C91"/>
    <mergeCell ref="Q87:Q91"/>
    <mergeCell ref="AE87:AE91"/>
    <mergeCell ref="AS87:AS91"/>
    <mergeCell ref="BG87:BG91"/>
    <mergeCell ref="B92:B106"/>
    <mergeCell ref="C92:C96"/>
    <mergeCell ref="P92:P106"/>
    <mergeCell ref="Q92:Q96"/>
    <mergeCell ref="AD92:AD106"/>
    <mergeCell ref="AE92:AE96"/>
    <mergeCell ref="AR92:AR106"/>
    <mergeCell ref="AS92:AS96"/>
    <mergeCell ref="BF92:BF106"/>
    <mergeCell ref="BG92:BG96"/>
    <mergeCell ref="C97:C101"/>
    <mergeCell ref="Q97:Q101"/>
    <mergeCell ref="AE97:AE101"/>
    <mergeCell ref="AS97:AS101"/>
    <mergeCell ref="BG97:BG101"/>
    <mergeCell ref="C102:C106"/>
    <mergeCell ref="Q102:Q106"/>
    <mergeCell ref="AE102:AE106"/>
    <mergeCell ref="AS102:AS106"/>
    <mergeCell ref="BG102:BG106"/>
    <mergeCell ref="B108:B109"/>
    <mergeCell ref="C108:C109"/>
    <mergeCell ref="D108:D109"/>
    <mergeCell ref="E108:E109"/>
    <mergeCell ref="F108:F109"/>
    <mergeCell ref="G108:G109"/>
    <mergeCell ref="H108:H109"/>
    <mergeCell ref="I108:I109"/>
    <mergeCell ref="J108:J109"/>
    <mergeCell ref="K108:K109"/>
    <mergeCell ref="L108:L109"/>
    <mergeCell ref="M108:M109"/>
    <mergeCell ref="N108:N109"/>
    <mergeCell ref="P108:P109"/>
    <mergeCell ref="Q108:Q109"/>
    <mergeCell ref="R108:R109"/>
    <mergeCell ref="S108:S109"/>
    <mergeCell ref="T108:T109"/>
    <mergeCell ref="U108:U109"/>
    <mergeCell ref="V108:V109"/>
    <mergeCell ref="W108:W109"/>
    <mergeCell ref="X108:X109"/>
    <mergeCell ref="Y108:Y109"/>
    <mergeCell ref="Z108:Z109"/>
    <mergeCell ref="AA108:AA109"/>
    <mergeCell ref="AB108:AB109"/>
    <mergeCell ref="AD108:AD109"/>
    <mergeCell ref="AE108:AE109"/>
    <mergeCell ref="AF108:AF109"/>
    <mergeCell ref="AG108:AG109"/>
    <mergeCell ref="AH108:AH109"/>
    <mergeCell ref="AI108:AI109"/>
    <mergeCell ref="AJ108:AJ109"/>
    <mergeCell ref="AK108:AK109"/>
    <mergeCell ref="AL108:AL109"/>
    <mergeCell ref="AM108:AM109"/>
    <mergeCell ref="AN108:AN109"/>
    <mergeCell ref="AO108:AO109"/>
    <mergeCell ref="AP108:AP109"/>
    <mergeCell ref="AR108:AR109"/>
    <mergeCell ref="AS108:AS109"/>
    <mergeCell ref="AT108:AT109"/>
    <mergeCell ref="AU108:AU109"/>
    <mergeCell ref="AV108:AV109"/>
    <mergeCell ref="AW108:AW109"/>
    <mergeCell ref="BJ108:BJ109"/>
    <mergeCell ref="BK108:BK109"/>
    <mergeCell ref="BL108:BL109"/>
    <mergeCell ref="BM108:BM109"/>
    <mergeCell ref="BN108:BN109"/>
    <mergeCell ref="BO108:BO109"/>
    <mergeCell ref="BP108:BP109"/>
    <mergeCell ref="AX108:AX109"/>
    <mergeCell ref="AY108:AY109"/>
    <mergeCell ref="AZ108:AZ109"/>
    <mergeCell ref="BA108:BA109"/>
    <mergeCell ref="BB108:BB109"/>
    <mergeCell ref="BC108:BC109"/>
    <mergeCell ref="BD108:BD109"/>
    <mergeCell ref="BF108:BF109"/>
    <mergeCell ref="BG108:BG109"/>
    <mergeCell ref="BQ108:BQ109"/>
    <mergeCell ref="BR108:BR109"/>
    <mergeCell ref="B110:B118"/>
    <mergeCell ref="C110:C112"/>
    <mergeCell ref="P110:P118"/>
    <mergeCell ref="Q110:Q112"/>
    <mergeCell ref="AD110:AD118"/>
    <mergeCell ref="AE110:AE112"/>
    <mergeCell ref="AR110:AR118"/>
    <mergeCell ref="AS110:AS112"/>
    <mergeCell ref="BF110:BF118"/>
    <mergeCell ref="BG110:BG112"/>
    <mergeCell ref="C113:C115"/>
    <mergeCell ref="Q113:Q115"/>
    <mergeCell ref="AE113:AE115"/>
    <mergeCell ref="AS113:AS115"/>
    <mergeCell ref="BG113:BG115"/>
    <mergeCell ref="C116:C118"/>
    <mergeCell ref="Q116:Q118"/>
    <mergeCell ref="AE116:AE118"/>
    <mergeCell ref="AS116:AS118"/>
    <mergeCell ref="BG116:BG118"/>
    <mergeCell ref="BH108:BH109"/>
    <mergeCell ref="BI108:BI109"/>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86C78-6670-4A4E-97EE-048BF303B610}">
  <dimension ref="A1:BS121"/>
  <sheetViews>
    <sheetView zoomScaleNormal="100" workbookViewId="0">
      <selection activeCell="E8" sqref="E8"/>
    </sheetView>
  </sheetViews>
  <sheetFormatPr defaultRowHeight="15" customHeight="1" x14ac:dyDescent="0.45"/>
  <cols>
    <col min="1" max="1" width="1.73046875" style="4" customWidth="1"/>
    <col min="2" max="2" width="38.19921875" style="2" bestFit="1" customWidth="1"/>
    <col min="3" max="3" width="14.46484375" style="2" bestFit="1" customWidth="1"/>
    <col min="4" max="4" width="22.46484375" style="2" bestFit="1" customWidth="1"/>
    <col min="5" max="14" width="13.6640625" style="2" customWidth="1"/>
    <col min="15" max="15" width="1.73046875" style="4" customWidth="1"/>
    <col min="16" max="16" width="38.19921875" style="2" bestFit="1" customWidth="1"/>
    <col min="17" max="17" width="14.46484375" style="2" bestFit="1" customWidth="1"/>
    <col min="18" max="18" width="22.46484375" style="2" bestFit="1" customWidth="1"/>
    <col min="19" max="28" width="13.6640625" style="2" customWidth="1"/>
    <col min="29" max="29" width="1.73046875" style="4" customWidth="1"/>
    <col min="30" max="30" width="38.19921875" style="2" bestFit="1" customWidth="1"/>
    <col min="31" max="31" width="14.46484375" style="2" bestFit="1" customWidth="1"/>
    <col min="32" max="32" width="22.46484375" style="2" bestFit="1" customWidth="1"/>
    <col min="33" max="42" width="13.6640625" style="2" customWidth="1"/>
    <col min="43" max="43" width="1.73046875" style="4" customWidth="1"/>
    <col min="44" max="44" width="38.19921875" style="2" bestFit="1" customWidth="1"/>
    <col min="45" max="45" width="14.46484375" style="2" bestFit="1" customWidth="1"/>
    <col min="46" max="46" width="22.46484375" style="2" bestFit="1" customWidth="1"/>
    <col min="47" max="56" width="13.6640625" style="2" customWidth="1"/>
    <col min="57" max="57" width="1.73046875" style="4" customWidth="1"/>
    <col min="58" max="58" width="38.19921875" style="2" bestFit="1" customWidth="1"/>
    <col min="59" max="59" width="14.46484375" style="2" bestFit="1" customWidth="1"/>
    <col min="60" max="60" width="22.46484375" style="2" bestFit="1" customWidth="1"/>
    <col min="61" max="70" width="13.6640625" style="2" customWidth="1"/>
    <col min="71" max="71" width="1.73046875" style="4" customWidth="1"/>
    <col min="72" max="16384" width="9.06640625" style="2"/>
  </cols>
  <sheetData>
    <row r="1" spans="1:71" ht="15" customHeight="1" x14ac:dyDescent="0.45">
      <c r="A1" s="8"/>
      <c r="B1" s="8"/>
      <c r="C1" s="8"/>
      <c r="D1" s="8"/>
      <c r="E1" s="8"/>
      <c r="F1" s="8"/>
      <c r="G1" s="8"/>
      <c r="H1" s="8"/>
      <c r="I1" s="8"/>
      <c r="J1" s="8"/>
      <c r="K1" s="63"/>
      <c r="L1" s="63"/>
      <c r="M1" s="63"/>
      <c r="N1" s="63"/>
      <c r="O1" s="8"/>
      <c r="P1" s="8"/>
      <c r="Q1" s="8"/>
      <c r="R1" s="8"/>
      <c r="S1" s="8"/>
      <c r="T1" s="8"/>
      <c r="U1" s="8"/>
      <c r="V1" s="8"/>
      <c r="W1" s="8"/>
      <c r="X1" s="8"/>
      <c r="Y1" s="63"/>
      <c r="Z1" s="63"/>
      <c r="AA1" s="63"/>
      <c r="AB1" s="63"/>
      <c r="AC1" s="8"/>
      <c r="AD1" s="8"/>
      <c r="AE1" s="8"/>
      <c r="AF1" s="8"/>
      <c r="AG1" s="8"/>
      <c r="AH1" s="8"/>
      <c r="AI1" s="8"/>
      <c r="AJ1" s="8"/>
      <c r="AK1" s="8"/>
      <c r="AL1" s="8"/>
      <c r="AM1" s="63"/>
      <c r="AN1" s="63"/>
      <c r="AO1" s="63"/>
      <c r="AP1" s="63"/>
      <c r="AQ1" s="8"/>
      <c r="AR1" s="8"/>
      <c r="AS1" s="8"/>
      <c r="AT1" s="8"/>
      <c r="AU1" s="8"/>
      <c r="AV1" s="8"/>
      <c r="AW1" s="8"/>
      <c r="AX1" s="8"/>
      <c r="AY1" s="8"/>
      <c r="AZ1" s="8"/>
      <c r="BA1" s="63"/>
      <c r="BB1" s="63"/>
      <c r="BC1" s="63"/>
      <c r="BD1" s="63"/>
      <c r="BE1" s="8"/>
      <c r="BF1" s="8"/>
      <c r="BG1" s="8"/>
      <c r="BH1" s="8"/>
      <c r="BI1" s="8"/>
      <c r="BJ1" s="8"/>
      <c r="BK1" s="8"/>
      <c r="BL1" s="8"/>
      <c r="BM1" s="8"/>
      <c r="BN1" s="8"/>
      <c r="BO1" s="63"/>
      <c r="BP1" s="63"/>
      <c r="BQ1" s="63"/>
      <c r="BR1" s="63"/>
    </row>
    <row r="2" spans="1:71" ht="14.25" x14ac:dyDescent="0.45">
      <c r="A2" s="8"/>
      <c r="B2" s="157" t="s">
        <v>140</v>
      </c>
      <c r="C2" s="158"/>
      <c r="D2" s="165" t="s">
        <v>152</v>
      </c>
      <c r="E2" s="166"/>
      <c r="F2" s="8"/>
      <c r="G2" s="168" t="s">
        <v>145</v>
      </c>
      <c r="H2" s="165"/>
      <c r="I2" s="165"/>
      <c r="J2" s="4"/>
      <c r="K2" s="171" t="s">
        <v>144</v>
      </c>
      <c r="L2" s="171"/>
      <c r="M2" s="171"/>
      <c r="N2" s="171"/>
      <c r="O2" s="8"/>
      <c r="P2" s="157" t="s">
        <v>140</v>
      </c>
      <c r="Q2" s="158"/>
      <c r="R2" s="165" t="s">
        <v>152</v>
      </c>
      <c r="S2" s="166"/>
      <c r="T2" s="8"/>
      <c r="U2" s="168" t="s">
        <v>145</v>
      </c>
      <c r="V2" s="165"/>
      <c r="W2" s="165"/>
      <c r="X2" s="4"/>
      <c r="Y2" s="171" t="s">
        <v>144</v>
      </c>
      <c r="Z2" s="171"/>
      <c r="AA2" s="171"/>
      <c r="AB2" s="171"/>
      <c r="AC2" s="8"/>
      <c r="AD2" s="157" t="s">
        <v>140</v>
      </c>
      <c r="AE2" s="158"/>
      <c r="AF2" s="165" t="s">
        <v>152</v>
      </c>
      <c r="AG2" s="166"/>
      <c r="AH2" s="8"/>
      <c r="AI2" s="168" t="s">
        <v>145</v>
      </c>
      <c r="AJ2" s="165"/>
      <c r="AK2" s="165"/>
      <c r="AL2" s="4"/>
      <c r="AM2" s="171" t="s">
        <v>144</v>
      </c>
      <c r="AN2" s="171"/>
      <c r="AO2" s="171"/>
      <c r="AP2" s="171"/>
      <c r="AQ2" s="8"/>
      <c r="AR2" s="157" t="s">
        <v>140</v>
      </c>
      <c r="AS2" s="158"/>
      <c r="AT2" s="165" t="s">
        <v>152</v>
      </c>
      <c r="AU2" s="166"/>
      <c r="AV2" s="8"/>
      <c r="AW2" s="168" t="s">
        <v>145</v>
      </c>
      <c r="AX2" s="165"/>
      <c r="AY2" s="165"/>
      <c r="AZ2" s="4"/>
      <c r="BA2" s="171" t="s">
        <v>144</v>
      </c>
      <c r="BB2" s="171"/>
      <c r="BC2" s="171"/>
      <c r="BD2" s="171"/>
      <c r="BE2" s="8"/>
      <c r="BF2" s="157" t="s">
        <v>140</v>
      </c>
      <c r="BG2" s="158"/>
      <c r="BH2" s="165" t="s">
        <v>152</v>
      </c>
      <c r="BI2" s="166"/>
      <c r="BJ2" s="8"/>
      <c r="BK2" s="168" t="s">
        <v>145</v>
      </c>
      <c r="BL2" s="165"/>
      <c r="BM2" s="165"/>
      <c r="BN2" s="4"/>
      <c r="BO2" s="171" t="s">
        <v>144</v>
      </c>
      <c r="BP2" s="171"/>
      <c r="BQ2" s="171"/>
      <c r="BR2" s="171"/>
    </row>
    <row r="3" spans="1:71" ht="14.25" x14ac:dyDescent="0.45">
      <c r="A3" s="8"/>
      <c r="B3" s="159"/>
      <c r="C3" s="160"/>
      <c r="D3" s="162"/>
      <c r="E3" s="167"/>
      <c r="F3" s="8"/>
      <c r="G3" s="169"/>
      <c r="H3" s="170"/>
      <c r="I3" s="170"/>
      <c r="J3" s="4"/>
      <c r="K3" s="64" t="s">
        <v>53</v>
      </c>
      <c r="L3" s="64" t="s">
        <v>51</v>
      </c>
      <c r="M3" s="64" t="s">
        <v>32</v>
      </c>
      <c r="N3" s="64" t="s">
        <v>33</v>
      </c>
      <c r="O3" s="8"/>
      <c r="P3" s="159"/>
      <c r="Q3" s="160"/>
      <c r="R3" s="162"/>
      <c r="S3" s="167"/>
      <c r="T3" s="8"/>
      <c r="U3" s="169"/>
      <c r="V3" s="170"/>
      <c r="W3" s="170"/>
      <c r="X3" s="4"/>
      <c r="Y3" s="64" t="s">
        <v>53</v>
      </c>
      <c r="Z3" s="64" t="s">
        <v>51</v>
      </c>
      <c r="AA3" s="64" t="s">
        <v>32</v>
      </c>
      <c r="AB3" s="64" t="s">
        <v>33</v>
      </c>
      <c r="AC3" s="8"/>
      <c r="AD3" s="159"/>
      <c r="AE3" s="160"/>
      <c r="AF3" s="162"/>
      <c r="AG3" s="167"/>
      <c r="AH3" s="8"/>
      <c r="AI3" s="169"/>
      <c r="AJ3" s="170"/>
      <c r="AK3" s="170"/>
      <c r="AL3" s="4"/>
      <c r="AM3" s="64" t="s">
        <v>53</v>
      </c>
      <c r="AN3" s="64" t="s">
        <v>51</v>
      </c>
      <c r="AO3" s="64" t="s">
        <v>32</v>
      </c>
      <c r="AP3" s="64" t="s">
        <v>33</v>
      </c>
      <c r="AQ3" s="8"/>
      <c r="AR3" s="159"/>
      <c r="AS3" s="160"/>
      <c r="AT3" s="162"/>
      <c r="AU3" s="167"/>
      <c r="AV3" s="8"/>
      <c r="AW3" s="169"/>
      <c r="AX3" s="170"/>
      <c r="AY3" s="170"/>
      <c r="AZ3" s="4"/>
      <c r="BA3" s="64" t="s">
        <v>53</v>
      </c>
      <c r="BB3" s="64" t="s">
        <v>51</v>
      </c>
      <c r="BC3" s="64" t="s">
        <v>32</v>
      </c>
      <c r="BD3" s="64" t="s">
        <v>33</v>
      </c>
      <c r="BE3" s="8"/>
      <c r="BF3" s="159"/>
      <c r="BG3" s="160"/>
      <c r="BH3" s="162"/>
      <c r="BI3" s="167"/>
      <c r="BJ3" s="8"/>
      <c r="BK3" s="169"/>
      <c r="BL3" s="170"/>
      <c r="BM3" s="170"/>
      <c r="BN3" s="4"/>
      <c r="BO3" s="64" t="s">
        <v>53</v>
      </c>
      <c r="BP3" s="64" t="s">
        <v>51</v>
      </c>
      <c r="BQ3" s="64" t="s">
        <v>32</v>
      </c>
      <c r="BR3" s="64" t="s">
        <v>33</v>
      </c>
      <c r="BS3" s="9"/>
    </row>
    <row r="4" spans="1:71" ht="14.25" x14ac:dyDescent="0.45">
      <c r="A4" s="9"/>
      <c r="B4" s="159"/>
      <c r="C4" s="160"/>
      <c r="D4" s="32" t="s">
        <v>2</v>
      </c>
      <c r="E4" s="33">
        <v>100000</v>
      </c>
      <c r="F4" s="9"/>
      <c r="G4" s="76" t="s">
        <v>34</v>
      </c>
      <c r="H4" s="75" t="s">
        <v>39</v>
      </c>
      <c r="I4" s="41">
        <f>I41</f>
        <v>0.32836799999999994</v>
      </c>
      <c r="J4" s="9"/>
      <c r="K4" s="68">
        <f>C110</f>
        <v>20000</v>
      </c>
      <c r="L4" s="69" t="s">
        <v>40</v>
      </c>
      <c r="M4" s="42">
        <f>I111</f>
        <v>339.1939866325539</v>
      </c>
      <c r="N4" s="65">
        <f t="shared" ref="N4:N9" si="0">M4*$I$14</f>
        <v>182426666.66666666</v>
      </c>
      <c r="O4" s="9"/>
      <c r="P4" s="159"/>
      <c r="Q4" s="160"/>
      <c r="R4" s="32" t="s">
        <v>2</v>
      </c>
      <c r="S4" s="33">
        <f>E4</f>
        <v>100000</v>
      </c>
      <c r="T4" s="9"/>
      <c r="U4" s="76" t="s">
        <v>34</v>
      </c>
      <c r="V4" s="75" t="s">
        <v>39</v>
      </c>
      <c r="W4" s="41">
        <f>W41</f>
        <v>0.27363999999999999</v>
      </c>
      <c r="X4" s="9"/>
      <c r="Y4" s="68">
        <f>Q110</f>
        <v>20000</v>
      </c>
      <c r="Z4" s="69" t="s">
        <v>40</v>
      </c>
      <c r="AA4" s="42">
        <f>W111</f>
        <v>339.1939866325539</v>
      </c>
      <c r="AB4" s="65">
        <f t="shared" ref="AB4:AB9" si="1">AA4*$I$14</f>
        <v>182426666.66666666</v>
      </c>
      <c r="AC4" s="9"/>
      <c r="AD4" s="159"/>
      <c r="AE4" s="160"/>
      <c r="AF4" s="32" t="s">
        <v>2</v>
      </c>
      <c r="AG4" s="33">
        <f>S4</f>
        <v>100000</v>
      </c>
      <c r="AH4" s="9"/>
      <c r="AI4" s="76" t="s">
        <v>34</v>
      </c>
      <c r="AJ4" s="75" t="s">
        <v>39</v>
      </c>
      <c r="AK4" s="41">
        <f>AK41</f>
        <v>0.218912</v>
      </c>
      <c r="AL4" s="9"/>
      <c r="AM4" s="68">
        <f>AE110</f>
        <v>20000</v>
      </c>
      <c r="AN4" s="69" t="s">
        <v>40</v>
      </c>
      <c r="AO4" s="42">
        <f>AK111</f>
        <v>339.1939866325539</v>
      </c>
      <c r="AP4" s="65">
        <f t="shared" ref="AP4:AP9" si="2">AO4*$I$14</f>
        <v>182426666.66666666</v>
      </c>
      <c r="AQ4" s="9"/>
      <c r="AR4" s="159"/>
      <c r="AS4" s="160"/>
      <c r="AT4" s="32" t="s">
        <v>2</v>
      </c>
      <c r="AU4" s="33">
        <f>AG4</f>
        <v>100000</v>
      </c>
      <c r="AV4" s="9"/>
      <c r="AW4" s="76" t="s">
        <v>34</v>
      </c>
      <c r="AX4" s="75" t="s">
        <v>39</v>
      </c>
      <c r="AY4" s="41">
        <f>AY41</f>
        <v>0.16418400000000002</v>
      </c>
      <c r="AZ4" s="9"/>
      <c r="BA4" s="68">
        <f>AS110</f>
        <v>20000</v>
      </c>
      <c r="BB4" s="69" t="s">
        <v>40</v>
      </c>
      <c r="BC4" s="42">
        <f>AY111</f>
        <v>339.1939866325539</v>
      </c>
      <c r="BD4" s="65">
        <f t="shared" ref="BD4:BD9" si="3">BC4*$I$14</f>
        <v>182426666.66666666</v>
      </c>
      <c r="BE4" s="9"/>
      <c r="BF4" s="159"/>
      <c r="BG4" s="160"/>
      <c r="BH4" s="32" t="s">
        <v>2</v>
      </c>
      <c r="BI4" s="33">
        <f>AU4</f>
        <v>100000</v>
      </c>
      <c r="BJ4" s="9"/>
      <c r="BK4" s="76" t="s">
        <v>34</v>
      </c>
      <c r="BL4" s="75" t="s">
        <v>39</v>
      </c>
      <c r="BM4" s="41">
        <f>BM41</f>
        <v>0.10945600000000003</v>
      </c>
      <c r="BN4" s="9"/>
      <c r="BO4" s="68">
        <f>BG110</f>
        <v>20000</v>
      </c>
      <c r="BP4" s="69" t="s">
        <v>40</v>
      </c>
      <c r="BQ4" s="42">
        <f>BM111</f>
        <v>339.1939866325539</v>
      </c>
      <c r="BR4" s="65">
        <f t="shared" ref="BR4:BR9" si="4">BQ4*$I$14</f>
        <v>182426666.66666666</v>
      </c>
      <c r="BS4" s="9"/>
    </row>
    <row r="5" spans="1:71" ht="14.25" x14ac:dyDescent="0.45">
      <c r="A5" s="37"/>
      <c r="B5" s="159"/>
      <c r="C5" s="160"/>
      <c r="D5" s="18" t="s">
        <v>59</v>
      </c>
      <c r="E5" s="34">
        <v>0.01</v>
      </c>
      <c r="F5" s="37"/>
      <c r="G5" s="45" t="s">
        <v>37</v>
      </c>
      <c r="H5" s="66" t="s">
        <v>39</v>
      </c>
      <c r="I5" s="81">
        <f>I65</f>
        <v>0.32562622716725176</v>
      </c>
      <c r="J5" s="37"/>
      <c r="K5" s="68">
        <f>C110</f>
        <v>20000</v>
      </c>
      <c r="L5" s="67" t="s">
        <v>41</v>
      </c>
      <c r="M5" s="42">
        <f>I112</f>
        <v>1695.9699331627696</v>
      </c>
      <c r="N5" s="65">
        <f t="shared" si="0"/>
        <v>912133333.33333337</v>
      </c>
      <c r="O5" s="37"/>
      <c r="P5" s="159"/>
      <c r="Q5" s="160"/>
      <c r="R5" s="18" t="s">
        <v>59</v>
      </c>
      <c r="S5" s="34">
        <f>E5</f>
        <v>0.01</v>
      </c>
      <c r="T5" s="37"/>
      <c r="U5" s="45" t="s">
        <v>37</v>
      </c>
      <c r="V5" s="66" t="s">
        <v>39</v>
      </c>
      <c r="W5" s="81">
        <f>W65</f>
        <v>0.32562622716725176</v>
      </c>
      <c r="X5" s="37"/>
      <c r="Y5" s="68">
        <f>Q110</f>
        <v>20000</v>
      </c>
      <c r="Z5" s="67" t="s">
        <v>41</v>
      </c>
      <c r="AA5" s="42">
        <f>W112</f>
        <v>1695.9699331627696</v>
      </c>
      <c r="AB5" s="65">
        <f t="shared" si="1"/>
        <v>912133333.33333337</v>
      </c>
      <c r="AC5" s="37"/>
      <c r="AD5" s="159"/>
      <c r="AE5" s="160"/>
      <c r="AF5" s="18" t="s">
        <v>59</v>
      </c>
      <c r="AG5" s="34">
        <f>S5</f>
        <v>0.01</v>
      </c>
      <c r="AH5" s="37"/>
      <c r="AI5" s="45" t="s">
        <v>37</v>
      </c>
      <c r="AJ5" s="66" t="s">
        <v>39</v>
      </c>
      <c r="AK5" s="81">
        <f>AK65</f>
        <v>0.32562622716725176</v>
      </c>
      <c r="AL5" s="37"/>
      <c r="AM5" s="68">
        <f>AE110</f>
        <v>20000</v>
      </c>
      <c r="AN5" s="67" t="s">
        <v>41</v>
      </c>
      <c r="AO5" s="42">
        <f>AK112</f>
        <v>1695.9699331627696</v>
      </c>
      <c r="AP5" s="65">
        <f t="shared" si="2"/>
        <v>912133333.33333337</v>
      </c>
      <c r="AQ5" s="37"/>
      <c r="AR5" s="159"/>
      <c r="AS5" s="160"/>
      <c r="AT5" s="18" t="s">
        <v>59</v>
      </c>
      <c r="AU5" s="34">
        <f>AG5</f>
        <v>0.01</v>
      </c>
      <c r="AV5" s="37"/>
      <c r="AW5" s="45" t="s">
        <v>37</v>
      </c>
      <c r="AX5" s="66" t="s">
        <v>39</v>
      </c>
      <c r="AY5" s="81">
        <f>AY65</f>
        <v>0.32562622716725176</v>
      </c>
      <c r="AZ5" s="37"/>
      <c r="BA5" s="68">
        <f>AS110</f>
        <v>20000</v>
      </c>
      <c r="BB5" s="67" t="s">
        <v>41</v>
      </c>
      <c r="BC5" s="42">
        <f>AY112</f>
        <v>1695.9699331627696</v>
      </c>
      <c r="BD5" s="65">
        <f t="shared" si="3"/>
        <v>912133333.33333337</v>
      </c>
      <c r="BE5" s="37"/>
      <c r="BF5" s="159"/>
      <c r="BG5" s="160"/>
      <c r="BH5" s="18" t="s">
        <v>59</v>
      </c>
      <c r="BI5" s="34">
        <f>AU5</f>
        <v>0.01</v>
      </c>
      <c r="BJ5" s="37"/>
      <c r="BK5" s="45" t="s">
        <v>37</v>
      </c>
      <c r="BL5" s="66" t="s">
        <v>39</v>
      </c>
      <c r="BM5" s="81">
        <f>BM65</f>
        <v>0.32562622716725176</v>
      </c>
      <c r="BN5" s="37"/>
      <c r="BO5" s="68">
        <f>BG110</f>
        <v>20000</v>
      </c>
      <c r="BP5" s="67" t="s">
        <v>41</v>
      </c>
      <c r="BQ5" s="42">
        <f>BM112</f>
        <v>1695.9699331627696</v>
      </c>
      <c r="BR5" s="65">
        <f t="shared" si="4"/>
        <v>912133333.33333337</v>
      </c>
      <c r="BS5" s="37"/>
    </row>
    <row r="6" spans="1:71" ht="14.25" x14ac:dyDescent="0.45">
      <c r="A6" s="37"/>
      <c r="B6" s="159"/>
      <c r="C6" s="160"/>
      <c r="D6" s="18" t="s">
        <v>143</v>
      </c>
      <c r="E6" s="35">
        <v>0.4</v>
      </c>
      <c r="F6" s="37"/>
      <c r="G6" s="45" t="s">
        <v>58</v>
      </c>
      <c r="H6" s="66" t="s">
        <v>39</v>
      </c>
      <c r="I6" s="81">
        <f>I78</f>
        <v>2.4070327839590649E-2</v>
      </c>
      <c r="J6" s="37"/>
      <c r="K6" s="68">
        <f>C113</f>
        <v>400000</v>
      </c>
      <c r="L6" s="69" t="s">
        <v>40</v>
      </c>
      <c r="M6" s="42">
        <f>I114</f>
        <v>6783.8797326510785</v>
      </c>
      <c r="N6" s="65">
        <f t="shared" si="0"/>
        <v>3648533333.3333335</v>
      </c>
      <c r="O6" s="37"/>
      <c r="P6" s="159"/>
      <c r="Q6" s="160"/>
      <c r="R6" s="18" t="s">
        <v>143</v>
      </c>
      <c r="S6" s="35">
        <f>E6</f>
        <v>0.4</v>
      </c>
      <c r="T6" s="37"/>
      <c r="U6" s="45" t="s">
        <v>58</v>
      </c>
      <c r="V6" s="66" t="s">
        <v>39</v>
      </c>
      <c r="W6" s="81">
        <f>W78</f>
        <v>2.4070327839590649E-2</v>
      </c>
      <c r="X6" s="37"/>
      <c r="Y6" s="68">
        <f>Q113</f>
        <v>400000</v>
      </c>
      <c r="Z6" s="69" t="s">
        <v>40</v>
      </c>
      <c r="AA6" s="42">
        <f>W114</f>
        <v>6783.8797326510785</v>
      </c>
      <c r="AB6" s="65">
        <f t="shared" si="1"/>
        <v>3648533333.3333335</v>
      </c>
      <c r="AC6" s="37"/>
      <c r="AD6" s="159"/>
      <c r="AE6" s="160"/>
      <c r="AF6" s="18" t="s">
        <v>143</v>
      </c>
      <c r="AG6" s="35">
        <f>S6</f>
        <v>0.4</v>
      </c>
      <c r="AH6" s="37"/>
      <c r="AI6" s="45" t="s">
        <v>58</v>
      </c>
      <c r="AJ6" s="66" t="s">
        <v>39</v>
      </c>
      <c r="AK6" s="81">
        <f>AK78</f>
        <v>2.4070327839590649E-2</v>
      </c>
      <c r="AL6" s="37"/>
      <c r="AM6" s="68">
        <f>AE113</f>
        <v>400000</v>
      </c>
      <c r="AN6" s="69" t="s">
        <v>40</v>
      </c>
      <c r="AO6" s="42">
        <f>AK114</f>
        <v>6783.8797326510785</v>
      </c>
      <c r="AP6" s="65">
        <f t="shared" si="2"/>
        <v>3648533333.3333335</v>
      </c>
      <c r="AQ6" s="37"/>
      <c r="AR6" s="159"/>
      <c r="AS6" s="160"/>
      <c r="AT6" s="18" t="s">
        <v>143</v>
      </c>
      <c r="AU6" s="35">
        <f>AG6</f>
        <v>0.4</v>
      </c>
      <c r="AV6" s="37"/>
      <c r="AW6" s="45" t="s">
        <v>58</v>
      </c>
      <c r="AX6" s="66" t="s">
        <v>39</v>
      </c>
      <c r="AY6" s="81">
        <f>AY78</f>
        <v>2.4070327839590649E-2</v>
      </c>
      <c r="AZ6" s="37"/>
      <c r="BA6" s="68">
        <f>AS113</f>
        <v>400000</v>
      </c>
      <c r="BB6" s="69" t="s">
        <v>40</v>
      </c>
      <c r="BC6" s="42">
        <f>AY114</f>
        <v>6783.8797326510785</v>
      </c>
      <c r="BD6" s="65">
        <f t="shared" si="3"/>
        <v>3648533333.3333335</v>
      </c>
      <c r="BE6" s="37"/>
      <c r="BF6" s="159"/>
      <c r="BG6" s="160"/>
      <c r="BH6" s="18" t="s">
        <v>143</v>
      </c>
      <c r="BI6" s="35">
        <f>AU6</f>
        <v>0.4</v>
      </c>
      <c r="BJ6" s="37"/>
      <c r="BK6" s="45" t="s">
        <v>58</v>
      </c>
      <c r="BL6" s="66" t="s">
        <v>39</v>
      </c>
      <c r="BM6" s="81">
        <f>BM78</f>
        <v>2.4070327839590649E-2</v>
      </c>
      <c r="BN6" s="37"/>
      <c r="BO6" s="68">
        <f>BG113</f>
        <v>400000</v>
      </c>
      <c r="BP6" s="69" t="s">
        <v>40</v>
      </c>
      <c r="BQ6" s="42">
        <f>BM114</f>
        <v>6783.8797326510785</v>
      </c>
      <c r="BR6" s="65">
        <f t="shared" si="4"/>
        <v>3648533333.3333335</v>
      </c>
      <c r="BS6" s="37"/>
    </row>
    <row r="7" spans="1:71" ht="14.25" x14ac:dyDescent="0.45">
      <c r="A7" s="9"/>
      <c r="B7" s="159"/>
      <c r="C7" s="160"/>
      <c r="D7" s="32" t="s">
        <v>149</v>
      </c>
      <c r="E7" s="36">
        <v>0.15</v>
      </c>
      <c r="F7" s="9"/>
      <c r="G7" s="45" t="s">
        <v>154</v>
      </c>
      <c r="H7" s="66" t="s">
        <v>39</v>
      </c>
      <c r="I7" s="81">
        <f>-I33</f>
        <v>-6.1054917593859705E-2</v>
      </c>
      <c r="J7" s="9"/>
      <c r="K7" s="68">
        <f>C113</f>
        <v>400000</v>
      </c>
      <c r="L7" s="67" t="s">
        <v>41</v>
      </c>
      <c r="M7" s="42">
        <f>I115</f>
        <v>33919.398663255386</v>
      </c>
      <c r="N7" s="65">
        <f t="shared" si="0"/>
        <v>18242666666.666664</v>
      </c>
      <c r="O7" s="9"/>
      <c r="P7" s="159"/>
      <c r="Q7" s="160"/>
      <c r="R7" s="32" t="s">
        <v>149</v>
      </c>
      <c r="S7" s="36">
        <f>E7-0.025</f>
        <v>0.125</v>
      </c>
      <c r="T7" s="9"/>
      <c r="U7" s="45" t="s">
        <v>154</v>
      </c>
      <c r="V7" s="66" t="s">
        <v>39</v>
      </c>
      <c r="W7" s="81">
        <f>-W33</f>
        <v>-5.0879097994883084E-2</v>
      </c>
      <c r="X7" s="9"/>
      <c r="Y7" s="68">
        <f>Q113</f>
        <v>400000</v>
      </c>
      <c r="Z7" s="67" t="s">
        <v>41</v>
      </c>
      <c r="AA7" s="42">
        <f>W115</f>
        <v>33919.398663255386</v>
      </c>
      <c r="AB7" s="65">
        <f t="shared" si="1"/>
        <v>18242666666.666664</v>
      </c>
      <c r="AC7" s="9"/>
      <c r="AD7" s="159"/>
      <c r="AE7" s="160"/>
      <c r="AF7" s="32" t="s">
        <v>149</v>
      </c>
      <c r="AG7" s="36">
        <f>S7-0.025</f>
        <v>0.1</v>
      </c>
      <c r="AH7" s="9"/>
      <c r="AI7" s="45" t="s">
        <v>154</v>
      </c>
      <c r="AJ7" s="66" t="s">
        <v>39</v>
      </c>
      <c r="AK7" s="81">
        <f>-AK33</f>
        <v>-4.070327839590647E-2</v>
      </c>
      <c r="AL7" s="9"/>
      <c r="AM7" s="68">
        <f>AE113</f>
        <v>400000</v>
      </c>
      <c r="AN7" s="67" t="s">
        <v>41</v>
      </c>
      <c r="AO7" s="42">
        <f>AK115</f>
        <v>33919.398663255386</v>
      </c>
      <c r="AP7" s="65">
        <f t="shared" si="2"/>
        <v>18242666666.666664</v>
      </c>
      <c r="AQ7" s="9"/>
      <c r="AR7" s="159"/>
      <c r="AS7" s="160"/>
      <c r="AT7" s="32" t="s">
        <v>149</v>
      </c>
      <c r="AU7" s="36">
        <f>AG7-0.025</f>
        <v>7.5000000000000011E-2</v>
      </c>
      <c r="AV7" s="9"/>
      <c r="AW7" s="45" t="s">
        <v>154</v>
      </c>
      <c r="AX7" s="66" t="s">
        <v>39</v>
      </c>
      <c r="AY7" s="81">
        <f>-AY33</f>
        <v>-3.0527458796929856E-2</v>
      </c>
      <c r="AZ7" s="9"/>
      <c r="BA7" s="68">
        <f>AS113</f>
        <v>400000</v>
      </c>
      <c r="BB7" s="67" t="s">
        <v>41</v>
      </c>
      <c r="BC7" s="42">
        <f>AY115</f>
        <v>33919.398663255386</v>
      </c>
      <c r="BD7" s="65">
        <f t="shared" si="3"/>
        <v>18242666666.666664</v>
      </c>
      <c r="BE7" s="9"/>
      <c r="BF7" s="159"/>
      <c r="BG7" s="160"/>
      <c r="BH7" s="32" t="s">
        <v>149</v>
      </c>
      <c r="BI7" s="36">
        <f>AU7-0.025</f>
        <v>5.000000000000001E-2</v>
      </c>
      <c r="BJ7" s="9"/>
      <c r="BK7" s="45" t="s">
        <v>154</v>
      </c>
      <c r="BL7" s="66" t="s">
        <v>39</v>
      </c>
      <c r="BM7" s="81">
        <f>-BM33</f>
        <v>-2.0351639197953235E-2</v>
      </c>
      <c r="BN7" s="9"/>
      <c r="BO7" s="68">
        <f>BG113</f>
        <v>400000</v>
      </c>
      <c r="BP7" s="67" t="s">
        <v>41</v>
      </c>
      <c r="BQ7" s="42">
        <f>BM115</f>
        <v>33919.398663255386</v>
      </c>
      <c r="BR7" s="65">
        <f t="shared" si="4"/>
        <v>18242666666.666664</v>
      </c>
      <c r="BS7" s="9"/>
    </row>
    <row r="8" spans="1:71" ht="14.25" x14ac:dyDescent="0.45">
      <c r="A8" s="9"/>
      <c r="B8" s="159"/>
      <c r="C8" s="160"/>
      <c r="D8" s="32" t="s">
        <v>150</v>
      </c>
      <c r="E8" s="36">
        <v>0.05</v>
      </c>
      <c r="F8" s="9"/>
      <c r="G8" s="45" t="s">
        <v>153</v>
      </c>
      <c r="H8" s="66" t="s">
        <v>39</v>
      </c>
      <c r="I8" s="81">
        <f>-I49</f>
        <v>-5.0879097994883084E-2</v>
      </c>
      <c r="J8" s="9"/>
      <c r="K8" s="77">
        <f>C116</f>
        <v>1000000</v>
      </c>
      <c r="L8" s="78" t="s">
        <v>40</v>
      </c>
      <c r="M8" s="42">
        <f>I117</f>
        <v>16959.699331627697</v>
      </c>
      <c r="N8" s="65">
        <f t="shared" si="0"/>
        <v>9121333333.333334</v>
      </c>
      <c r="O8" s="9"/>
      <c r="P8" s="159"/>
      <c r="Q8" s="160"/>
      <c r="R8" s="32" t="s">
        <v>150</v>
      </c>
      <c r="S8" s="36">
        <f>E8</f>
        <v>0.05</v>
      </c>
      <c r="T8" s="9"/>
      <c r="U8" s="45" t="s">
        <v>153</v>
      </c>
      <c r="V8" s="66" t="s">
        <v>39</v>
      </c>
      <c r="W8" s="81">
        <f>-W49</f>
        <v>-5.0879097994883084E-2</v>
      </c>
      <c r="X8" s="9"/>
      <c r="Y8" s="77">
        <f>Q116</f>
        <v>1000000</v>
      </c>
      <c r="Z8" s="78" t="s">
        <v>40</v>
      </c>
      <c r="AA8" s="42">
        <f>W117</f>
        <v>16959.699331627697</v>
      </c>
      <c r="AB8" s="65">
        <f t="shared" si="1"/>
        <v>9121333333.333334</v>
      </c>
      <c r="AC8" s="9"/>
      <c r="AD8" s="159"/>
      <c r="AE8" s="160"/>
      <c r="AF8" s="32" t="s">
        <v>150</v>
      </c>
      <c r="AG8" s="36">
        <f>S8</f>
        <v>0.05</v>
      </c>
      <c r="AH8" s="9"/>
      <c r="AI8" s="45" t="s">
        <v>153</v>
      </c>
      <c r="AJ8" s="66" t="s">
        <v>39</v>
      </c>
      <c r="AK8" s="81">
        <f>-AK49</f>
        <v>-5.0879097994883084E-2</v>
      </c>
      <c r="AL8" s="9"/>
      <c r="AM8" s="77">
        <f>AE116</f>
        <v>1000000</v>
      </c>
      <c r="AN8" s="78" t="s">
        <v>40</v>
      </c>
      <c r="AO8" s="42">
        <f>AK117</f>
        <v>16959.699331627697</v>
      </c>
      <c r="AP8" s="65">
        <f t="shared" si="2"/>
        <v>9121333333.333334</v>
      </c>
      <c r="AQ8" s="9"/>
      <c r="AR8" s="159"/>
      <c r="AS8" s="160"/>
      <c r="AT8" s="32" t="s">
        <v>150</v>
      </c>
      <c r="AU8" s="36">
        <f>AG8</f>
        <v>0.05</v>
      </c>
      <c r="AV8" s="9"/>
      <c r="AW8" s="45" t="s">
        <v>153</v>
      </c>
      <c r="AX8" s="66" t="s">
        <v>39</v>
      </c>
      <c r="AY8" s="81">
        <f>-AY49</f>
        <v>-5.0879097994883084E-2</v>
      </c>
      <c r="AZ8" s="9"/>
      <c r="BA8" s="77">
        <f>AS116</f>
        <v>1000000</v>
      </c>
      <c r="BB8" s="78" t="s">
        <v>40</v>
      </c>
      <c r="BC8" s="42">
        <f>AY117</f>
        <v>16959.699331627697</v>
      </c>
      <c r="BD8" s="65">
        <f t="shared" si="3"/>
        <v>9121333333.333334</v>
      </c>
      <c r="BE8" s="9"/>
      <c r="BF8" s="159"/>
      <c r="BG8" s="160"/>
      <c r="BH8" s="32" t="s">
        <v>150</v>
      </c>
      <c r="BI8" s="36">
        <f>AU8</f>
        <v>0.05</v>
      </c>
      <c r="BJ8" s="9"/>
      <c r="BK8" s="45" t="s">
        <v>153</v>
      </c>
      <c r="BL8" s="66" t="s">
        <v>39</v>
      </c>
      <c r="BM8" s="81">
        <f>-BM49</f>
        <v>-5.0879097994883084E-2</v>
      </c>
      <c r="BN8" s="9"/>
      <c r="BO8" s="77">
        <f>BG116</f>
        <v>1000000</v>
      </c>
      <c r="BP8" s="78" t="s">
        <v>40</v>
      </c>
      <c r="BQ8" s="42">
        <f>BM117</f>
        <v>16959.699331627697</v>
      </c>
      <c r="BR8" s="65">
        <f t="shared" si="4"/>
        <v>9121333333.333334</v>
      </c>
      <c r="BS8" s="9"/>
    </row>
    <row r="9" spans="1:71" ht="14.25" x14ac:dyDescent="0.45">
      <c r="A9" s="9"/>
      <c r="B9" s="159"/>
      <c r="C9" s="160"/>
      <c r="D9" s="32" t="s">
        <v>151</v>
      </c>
      <c r="E9" s="36">
        <v>7.4999999999999997E-2</v>
      </c>
      <c r="F9" s="9"/>
      <c r="G9" s="74" t="s">
        <v>38</v>
      </c>
      <c r="H9" s="75" t="s">
        <v>39</v>
      </c>
      <c r="I9" s="41">
        <f>I93</f>
        <v>0.23776253941809961</v>
      </c>
      <c r="J9" s="8"/>
      <c r="K9" s="77">
        <f>C116</f>
        <v>1000000</v>
      </c>
      <c r="L9" s="79" t="s">
        <v>41</v>
      </c>
      <c r="M9" s="42">
        <f>I118</f>
        <v>84798.49665813848</v>
      </c>
      <c r="N9" s="65">
        <f t="shared" si="0"/>
        <v>45606666666.666672</v>
      </c>
      <c r="O9" s="9"/>
      <c r="P9" s="159"/>
      <c r="Q9" s="160"/>
      <c r="R9" s="32" t="s">
        <v>151</v>
      </c>
      <c r="S9" s="36">
        <f>E9</f>
        <v>7.4999999999999997E-2</v>
      </c>
      <c r="T9" s="9"/>
      <c r="U9" s="74" t="s">
        <v>38</v>
      </c>
      <c r="V9" s="75" t="s">
        <v>39</v>
      </c>
      <c r="W9" s="41">
        <f>W93</f>
        <v>0.24793835901707623</v>
      </c>
      <c r="X9" s="8"/>
      <c r="Y9" s="77">
        <f>Q116</f>
        <v>1000000</v>
      </c>
      <c r="Z9" s="79" t="s">
        <v>41</v>
      </c>
      <c r="AA9" s="42">
        <f>W118</f>
        <v>84798.49665813848</v>
      </c>
      <c r="AB9" s="65">
        <f t="shared" si="1"/>
        <v>45606666666.666672</v>
      </c>
      <c r="AC9" s="9"/>
      <c r="AD9" s="159"/>
      <c r="AE9" s="160"/>
      <c r="AF9" s="32" t="s">
        <v>151</v>
      </c>
      <c r="AG9" s="36">
        <f>S9</f>
        <v>7.4999999999999997E-2</v>
      </c>
      <c r="AH9" s="9"/>
      <c r="AI9" s="74" t="s">
        <v>38</v>
      </c>
      <c r="AJ9" s="75" t="s">
        <v>39</v>
      </c>
      <c r="AK9" s="41">
        <f>AK93</f>
        <v>0.25811417861605285</v>
      </c>
      <c r="AL9" s="8"/>
      <c r="AM9" s="77">
        <f>AE116</f>
        <v>1000000</v>
      </c>
      <c r="AN9" s="79" t="s">
        <v>41</v>
      </c>
      <c r="AO9" s="42">
        <f>AK118</f>
        <v>84798.49665813848</v>
      </c>
      <c r="AP9" s="65">
        <f t="shared" si="2"/>
        <v>45606666666.666672</v>
      </c>
      <c r="AQ9" s="9"/>
      <c r="AR9" s="159"/>
      <c r="AS9" s="160"/>
      <c r="AT9" s="32" t="s">
        <v>151</v>
      </c>
      <c r="AU9" s="36">
        <f>AG9</f>
        <v>7.4999999999999997E-2</v>
      </c>
      <c r="AV9" s="9"/>
      <c r="AW9" s="74" t="s">
        <v>38</v>
      </c>
      <c r="AX9" s="75" t="s">
        <v>39</v>
      </c>
      <c r="AY9" s="41">
        <f>AY93</f>
        <v>0.26828999821502947</v>
      </c>
      <c r="AZ9" s="8"/>
      <c r="BA9" s="77">
        <f>AS116</f>
        <v>1000000</v>
      </c>
      <c r="BB9" s="79" t="s">
        <v>41</v>
      </c>
      <c r="BC9" s="42">
        <f>AY118</f>
        <v>84798.49665813848</v>
      </c>
      <c r="BD9" s="65">
        <f t="shared" si="3"/>
        <v>45606666666.666672</v>
      </c>
      <c r="BE9" s="9"/>
      <c r="BF9" s="159"/>
      <c r="BG9" s="160"/>
      <c r="BH9" s="32" t="s">
        <v>151</v>
      </c>
      <c r="BI9" s="36">
        <f>AU9</f>
        <v>7.4999999999999997E-2</v>
      </c>
      <c r="BJ9" s="9"/>
      <c r="BK9" s="74" t="s">
        <v>38</v>
      </c>
      <c r="BL9" s="75" t="s">
        <v>39</v>
      </c>
      <c r="BM9" s="41">
        <f>BM93</f>
        <v>0.27846581781400603</v>
      </c>
      <c r="BN9" s="8"/>
      <c r="BO9" s="77">
        <f>BG116</f>
        <v>1000000</v>
      </c>
      <c r="BP9" s="79" t="s">
        <v>41</v>
      </c>
      <c r="BQ9" s="42">
        <f>BM118</f>
        <v>84798.49665813848</v>
      </c>
      <c r="BR9" s="65">
        <f t="shared" si="4"/>
        <v>45606666666.666672</v>
      </c>
      <c r="BS9" s="9"/>
    </row>
    <row r="10" spans="1:71" ht="14.25" x14ac:dyDescent="0.45">
      <c r="A10" s="9"/>
      <c r="B10" s="159"/>
      <c r="C10" s="160"/>
      <c r="D10" s="32" t="s">
        <v>60</v>
      </c>
      <c r="E10" s="36">
        <v>1</v>
      </c>
      <c r="F10" s="3"/>
      <c r="G10" s="10"/>
      <c r="H10" s="10"/>
      <c r="I10" s="3"/>
      <c r="J10" s="8"/>
      <c r="K10" s="10"/>
      <c r="L10" s="10"/>
      <c r="M10" s="3"/>
      <c r="N10" s="8"/>
      <c r="O10" s="9"/>
      <c r="P10" s="159"/>
      <c r="Q10" s="160"/>
      <c r="R10" s="32" t="s">
        <v>60</v>
      </c>
      <c r="S10" s="36">
        <f>E10</f>
        <v>1</v>
      </c>
      <c r="T10" s="3"/>
      <c r="U10" s="10"/>
      <c r="V10" s="10"/>
      <c r="W10" s="3"/>
      <c r="X10" s="8"/>
      <c r="Y10" s="10"/>
      <c r="Z10" s="10"/>
      <c r="AA10" s="3"/>
      <c r="AB10" s="8"/>
      <c r="AC10" s="9"/>
      <c r="AD10" s="159"/>
      <c r="AE10" s="160"/>
      <c r="AF10" s="32" t="s">
        <v>60</v>
      </c>
      <c r="AG10" s="36">
        <f>S10</f>
        <v>1</v>
      </c>
      <c r="AH10" s="3"/>
      <c r="AI10" s="10"/>
      <c r="AJ10" s="10"/>
      <c r="AK10" s="3"/>
      <c r="AL10" s="8"/>
      <c r="AM10" s="10"/>
      <c r="AN10" s="10"/>
      <c r="AO10" s="3"/>
      <c r="AP10" s="8"/>
      <c r="AQ10" s="9"/>
      <c r="AR10" s="159"/>
      <c r="AS10" s="160"/>
      <c r="AT10" s="32" t="s">
        <v>60</v>
      </c>
      <c r="AU10" s="36">
        <f>AG10</f>
        <v>1</v>
      </c>
      <c r="AV10" s="3"/>
      <c r="AW10" s="10"/>
      <c r="AX10" s="10"/>
      <c r="AY10" s="3"/>
      <c r="AZ10" s="8"/>
      <c r="BA10" s="10"/>
      <c r="BB10" s="10"/>
      <c r="BC10" s="3"/>
      <c r="BD10" s="8"/>
      <c r="BE10" s="9"/>
      <c r="BF10" s="159"/>
      <c r="BG10" s="160"/>
      <c r="BH10" s="32" t="s">
        <v>60</v>
      </c>
      <c r="BI10" s="36">
        <f>AU10</f>
        <v>1</v>
      </c>
      <c r="BJ10" s="3"/>
      <c r="BK10" s="10"/>
      <c r="BL10" s="10"/>
      <c r="BM10" s="3"/>
      <c r="BN10" s="8"/>
      <c r="BO10" s="10"/>
      <c r="BP10" s="10"/>
      <c r="BQ10" s="3"/>
      <c r="BR10" s="8"/>
      <c r="BS10" s="9"/>
    </row>
    <row r="11" spans="1:71" ht="15" customHeight="1" x14ac:dyDescent="0.45">
      <c r="A11" s="8"/>
      <c r="B11" s="10"/>
      <c r="C11" s="8"/>
      <c r="D11" s="10"/>
      <c r="E11" s="3"/>
      <c r="F11" s="3"/>
      <c r="G11" s="10"/>
      <c r="H11" s="10"/>
      <c r="I11" s="3"/>
      <c r="J11" s="8"/>
      <c r="K11" s="8"/>
      <c r="L11" s="8"/>
      <c r="M11" s="8"/>
      <c r="N11" s="8"/>
      <c r="O11" s="8"/>
      <c r="P11" s="10"/>
      <c r="Q11" s="8"/>
      <c r="R11" s="10"/>
      <c r="S11" s="3"/>
      <c r="T11" s="3"/>
      <c r="U11" s="10"/>
      <c r="V11" s="10"/>
      <c r="W11" s="3"/>
      <c r="X11" s="8"/>
      <c r="Y11" s="8"/>
      <c r="Z11" s="8"/>
      <c r="AA11" s="8"/>
      <c r="AB11" s="8"/>
      <c r="AC11" s="8"/>
      <c r="AD11" s="10"/>
      <c r="AE11" s="8"/>
      <c r="AF11" s="10"/>
      <c r="AG11" s="3"/>
      <c r="AH11" s="3"/>
      <c r="AI11" s="10"/>
      <c r="AJ11" s="10"/>
      <c r="AK11" s="3"/>
      <c r="AL11" s="8"/>
      <c r="AM11" s="8"/>
      <c r="AN11" s="8"/>
      <c r="AO11" s="8"/>
      <c r="AP11" s="8"/>
      <c r="AQ11" s="8"/>
      <c r="AR11" s="10"/>
      <c r="AS11" s="8"/>
      <c r="AT11" s="10"/>
      <c r="AU11" s="3"/>
      <c r="AV11" s="3"/>
      <c r="AW11" s="10"/>
      <c r="AX11" s="10"/>
      <c r="AY11" s="3"/>
      <c r="AZ11" s="8"/>
      <c r="BA11" s="8"/>
      <c r="BB11" s="8"/>
      <c r="BC11" s="8"/>
      <c r="BD11" s="8"/>
      <c r="BE11" s="8"/>
      <c r="BF11" s="10"/>
      <c r="BG11" s="8"/>
      <c r="BH11" s="10"/>
      <c r="BI11" s="3"/>
      <c r="BJ11" s="3"/>
      <c r="BK11" s="10"/>
      <c r="BL11" s="10"/>
      <c r="BM11" s="3"/>
      <c r="BN11" s="8"/>
      <c r="BO11" s="8"/>
      <c r="BP11" s="8"/>
      <c r="BQ11" s="8"/>
      <c r="BR11" s="8"/>
      <c r="BS11" s="8"/>
    </row>
    <row r="12" spans="1:71" ht="14.25" x14ac:dyDescent="0.45">
      <c r="B12" s="161" t="s">
        <v>52</v>
      </c>
      <c r="C12" s="161" t="s">
        <v>50</v>
      </c>
      <c r="D12" s="161" t="s">
        <v>51</v>
      </c>
      <c r="E12" s="163" t="s">
        <v>3</v>
      </c>
      <c r="F12" s="163" t="s">
        <v>4</v>
      </c>
      <c r="G12" s="163" t="s">
        <v>5</v>
      </c>
      <c r="H12" s="163" t="s">
        <v>6</v>
      </c>
      <c r="I12" s="163" t="s">
        <v>7</v>
      </c>
      <c r="J12" s="163" t="s">
        <v>8</v>
      </c>
      <c r="K12" s="163" t="s">
        <v>9</v>
      </c>
      <c r="L12" s="163" t="s">
        <v>10</v>
      </c>
      <c r="M12" s="163" t="s">
        <v>11</v>
      </c>
      <c r="N12" s="163" t="s">
        <v>12</v>
      </c>
      <c r="P12" s="161" t="s">
        <v>52</v>
      </c>
      <c r="Q12" s="161" t="s">
        <v>50</v>
      </c>
      <c r="R12" s="161" t="s">
        <v>51</v>
      </c>
      <c r="S12" s="163" t="s">
        <v>3</v>
      </c>
      <c r="T12" s="163" t="s">
        <v>4</v>
      </c>
      <c r="U12" s="163" t="s">
        <v>5</v>
      </c>
      <c r="V12" s="163" t="s">
        <v>6</v>
      </c>
      <c r="W12" s="163" t="s">
        <v>7</v>
      </c>
      <c r="X12" s="163" t="s">
        <v>8</v>
      </c>
      <c r="Y12" s="163" t="s">
        <v>9</v>
      </c>
      <c r="Z12" s="163" t="s">
        <v>10</v>
      </c>
      <c r="AA12" s="163" t="s">
        <v>11</v>
      </c>
      <c r="AB12" s="163" t="s">
        <v>12</v>
      </c>
      <c r="AD12" s="161" t="s">
        <v>52</v>
      </c>
      <c r="AE12" s="161" t="s">
        <v>50</v>
      </c>
      <c r="AF12" s="161" t="s">
        <v>51</v>
      </c>
      <c r="AG12" s="163" t="s">
        <v>3</v>
      </c>
      <c r="AH12" s="163" t="s">
        <v>4</v>
      </c>
      <c r="AI12" s="163" t="s">
        <v>5</v>
      </c>
      <c r="AJ12" s="163" t="s">
        <v>6</v>
      </c>
      <c r="AK12" s="163" t="s">
        <v>7</v>
      </c>
      <c r="AL12" s="163" t="s">
        <v>8</v>
      </c>
      <c r="AM12" s="163" t="s">
        <v>9</v>
      </c>
      <c r="AN12" s="163" t="s">
        <v>10</v>
      </c>
      <c r="AO12" s="163" t="s">
        <v>11</v>
      </c>
      <c r="AP12" s="163" t="s">
        <v>12</v>
      </c>
      <c r="AR12" s="161" t="s">
        <v>52</v>
      </c>
      <c r="AS12" s="161" t="s">
        <v>50</v>
      </c>
      <c r="AT12" s="161" t="s">
        <v>51</v>
      </c>
      <c r="AU12" s="163" t="s">
        <v>3</v>
      </c>
      <c r="AV12" s="163" t="s">
        <v>4</v>
      </c>
      <c r="AW12" s="163" t="s">
        <v>5</v>
      </c>
      <c r="AX12" s="163" t="s">
        <v>6</v>
      </c>
      <c r="AY12" s="163" t="s">
        <v>7</v>
      </c>
      <c r="AZ12" s="163" t="s">
        <v>8</v>
      </c>
      <c r="BA12" s="163" t="s">
        <v>9</v>
      </c>
      <c r="BB12" s="163" t="s">
        <v>10</v>
      </c>
      <c r="BC12" s="163" t="s">
        <v>11</v>
      </c>
      <c r="BD12" s="163" t="s">
        <v>12</v>
      </c>
      <c r="BF12" s="161" t="s">
        <v>52</v>
      </c>
      <c r="BG12" s="161" t="s">
        <v>50</v>
      </c>
      <c r="BH12" s="161" t="s">
        <v>51</v>
      </c>
      <c r="BI12" s="163" t="s">
        <v>3</v>
      </c>
      <c r="BJ12" s="163" t="s">
        <v>4</v>
      </c>
      <c r="BK12" s="163" t="s">
        <v>5</v>
      </c>
      <c r="BL12" s="163" t="s">
        <v>6</v>
      </c>
      <c r="BM12" s="163" t="s">
        <v>7</v>
      </c>
      <c r="BN12" s="163" t="s">
        <v>8</v>
      </c>
      <c r="BO12" s="163" t="s">
        <v>9</v>
      </c>
      <c r="BP12" s="163" t="s">
        <v>10</v>
      </c>
      <c r="BQ12" s="163" t="s">
        <v>11</v>
      </c>
      <c r="BR12" s="163" t="s">
        <v>12</v>
      </c>
    </row>
    <row r="13" spans="1:71" ht="14.25" x14ac:dyDescent="0.45">
      <c r="B13" s="162"/>
      <c r="C13" s="162"/>
      <c r="D13" s="162"/>
      <c r="E13" s="164"/>
      <c r="F13" s="164"/>
      <c r="G13" s="164"/>
      <c r="H13" s="164"/>
      <c r="I13" s="164"/>
      <c r="J13" s="164"/>
      <c r="K13" s="164"/>
      <c r="L13" s="164"/>
      <c r="M13" s="164"/>
      <c r="N13" s="164"/>
      <c r="P13" s="162"/>
      <c r="Q13" s="162"/>
      <c r="R13" s="162"/>
      <c r="S13" s="164"/>
      <c r="T13" s="164"/>
      <c r="U13" s="164"/>
      <c r="V13" s="164"/>
      <c r="W13" s="164"/>
      <c r="X13" s="164"/>
      <c r="Y13" s="164"/>
      <c r="Z13" s="164"/>
      <c r="AA13" s="164"/>
      <c r="AB13" s="164"/>
      <c r="AD13" s="162"/>
      <c r="AE13" s="162"/>
      <c r="AF13" s="162"/>
      <c r="AG13" s="164"/>
      <c r="AH13" s="164"/>
      <c r="AI13" s="164"/>
      <c r="AJ13" s="164"/>
      <c r="AK13" s="164"/>
      <c r="AL13" s="164"/>
      <c r="AM13" s="164"/>
      <c r="AN13" s="164"/>
      <c r="AO13" s="164"/>
      <c r="AP13" s="164"/>
      <c r="AR13" s="162"/>
      <c r="AS13" s="162"/>
      <c r="AT13" s="162"/>
      <c r="AU13" s="164"/>
      <c r="AV13" s="164"/>
      <c r="AW13" s="164"/>
      <c r="AX13" s="164"/>
      <c r="AY13" s="164"/>
      <c r="AZ13" s="164"/>
      <c r="BA13" s="164"/>
      <c r="BB13" s="164"/>
      <c r="BC13" s="164"/>
      <c r="BD13" s="164"/>
      <c r="BF13" s="162"/>
      <c r="BG13" s="162"/>
      <c r="BH13" s="162"/>
      <c r="BI13" s="164"/>
      <c r="BJ13" s="164"/>
      <c r="BK13" s="164"/>
      <c r="BL13" s="164"/>
      <c r="BM13" s="164"/>
      <c r="BN13" s="164"/>
      <c r="BO13" s="164"/>
      <c r="BP13" s="164"/>
      <c r="BQ13" s="164"/>
      <c r="BR13" s="164"/>
    </row>
    <row r="14" spans="1:71" ht="14.25" x14ac:dyDescent="0.45">
      <c r="B14" s="172" t="s">
        <v>20</v>
      </c>
      <c r="C14" s="172" t="s">
        <v>33</v>
      </c>
      <c r="D14" s="19" t="s">
        <v>48</v>
      </c>
      <c r="E14" s="21">
        <f>($E$4 * $E$6) + $E$4</f>
        <v>140000</v>
      </c>
      <c r="F14" s="21">
        <f t="shared" ref="F14:N14" si="5">(E14 * $E$6) + E14</f>
        <v>196000</v>
      </c>
      <c r="G14" s="21">
        <f>(F14 * $E$6) + F14</f>
        <v>274400</v>
      </c>
      <c r="H14" s="21">
        <f t="shared" si="5"/>
        <v>384160</v>
      </c>
      <c r="I14" s="21">
        <f t="shared" si="5"/>
        <v>537824</v>
      </c>
      <c r="J14" s="21">
        <f>(I14 * $E$6) + I14</f>
        <v>752953.6</v>
      </c>
      <c r="K14" s="21">
        <f t="shared" si="5"/>
        <v>1054135.04</v>
      </c>
      <c r="L14" s="21">
        <f t="shared" si="5"/>
        <v>1475789.0560000001</v>
      </c>
      <c r="M14" s="21">
        <f t="shared" si="5"/>
        <v>2066104.6784000001</v>
      </c>
      <c r="N14" s="21">
        <f t="shared" si="5"/>
        <v>2892546.5497600003</v>
      </c>
      <c r="P14" s="172" t="s">
        <v>20</v>
      </c>
      <c r="Q14" s="172" t="s">
        <v>33</v>
      </c>
      <c r="R14" s="19" t="s">
        <v>48</v>
      </c>
      <c r="S14" s="21">
        <f>($E$4 * $E$6) + $E$4</f>
        <v>140000</v>
      </c>
      <c r="T14" s="21">
        <f t="shared" ref="T14:AB14" si="6">(S14 * $E$6) + S14</f>
        <v>196000</v>
      </c>
      <c r="U14" s="21">
        <f>(T14 * $E$6) + T14</f>
        <v>274400</v>
      </c>
      <c r="V14" s="21">
        <f t="shared" si="6"/>
        <v>384160</v>
      </c>
      <c r="W14" s="21">
        <f t="shared" si="6"/>
        <v>537824</v>
      </c>
      <c r="X14" s="21">
        <f>(W14 * $E$6) + W14</f>
        <v>752953.6</v>
      </c>
      <c r="Y14" s="21">
        <f t="shared" si="6"/>
        <v>1054135.04</v>
      </c>
      <c r="Z14" s="21">
        <f t="shared" si="6"/>
        <v>1475789.0560000001</v>
      </c>
      <c r="AA14" s="21">
        <f t="shared" si="6"/>
        <v>2066104.6784000001</v>
      </c>
      <c r="AB14" s="21">
        <f t="shared" si="6"/>
        <v>2892546.5497600003</v>
      </c>
      <c r="AD14" s="172" t="s">
        <v>20</v>
      </c>
      <c r="AE14" s="172" t="s">
        <v>33</v>
      </c>
      <c r="AF14" s="19" t="s">
        <v>48</v>
      </c>
      <c r="AG14" s="21">
        <f>($E$4 * $E$6) + $E$4</f>
        <v>140000</v>
      </c>
      <c r="AH14" s="21">
        <f t="shared" ref="AH14:AP14" si="7">(AG14 * $E$6) + AG14</f>
        <v>196000</v>
      </c>
      <c r="AI14" s="21">
        <f>(AH14 * $E$6) + AH14</f>
        <v>274400</v>
      </c>
      <c r="AJ14" s="21">
        <f t="shared" si="7"/>
        <v>384160</v>
      </c>
      <c r="AK14" s="21">
        <f t="shared" si="7"/>
        <v>537824</v>
      </c>
      <c r="AL14" s="21">
        <f>(AK14 * $E$6) + AK14</f>
        <v>752953.6</v>
      </c>
      <c r="AM14" s="21">
        <f t="shared" si="7"/>
        <v>1054135.04</v>
      </c>
      <c r="AN14" s="21">
        <f t="shared" si="7"/>
        <v>1475789.0560000001</v>
      </c>
      <c r="AO14" s="21">
        <f t="shared" si="7"/>
        <v>2066104.6784000001</v>
      </c>
      <c r="AP14" s="21">
        <f t="shared" si="7"/>
        <v>2892546.5497600003</v>
      </c>
      <c r="AR14" s="172" t="s">
        <v>20</v>
      </c>
      <c r="AS14" s="172" t="s">
        <v>33</v>
      </c>
      <c r="AT14" s="19" t="s">
        <v>48</v>
      </c>
      <c r="AU14" s="21">
        <f>($E$4 * $E$6) + $E$4</f>
        <v>140000</v>
      </c>
      <c r="AV14" s="21">
        <f t="shared" ref="AV14:BD14" si="8">(AU14 * $E$6) + AU14</f>
        <v>196000</v>
      </c>
      <c r="AW14" s="21">
        <f>(AV14 * $E$6) + AV14</f>
        <v>274400</v>
      </c>
      <c r="AX14" s="21">
        <f t="shared" si="8"/>
        <v>384160</v>
      </c>
      <c r="AY14" s="21">
        <f t="shared" si="8"/>
        <v>537824</v>
      </c>
      <c r="AZ14" s="21">
        <f>(AY14 * $E$6) + AY14</f>
        <v>752953.6</v>
      </c>
      <c r="BA14" s="21">
        <f t="shared" si="8"/>
        <v>1054135.04</v>
      </c>
      <c r="BB14" s="21">
        <f t="shared" si="8"/>
        <v>1475789.0560000001</v>
      </c>
      <c r="BC14" s="21">
        <f t="shared" si="8"/>
        <v>2066104.6784000001</v>
      </c>
      <c r="BD14" s="21">
        <f t="shared" si="8"/>
        <v>2892546.5497600003</v>
      </c>
      <c r="BF14" s="172" t="s">
        <v>20</v>
      </c>
      <c r="BG14" s="172" t="s">
        <v>33</v>
      </c>
      <c r="BH14" s="19" t="s">
        <v>48</v>
      </c>
      <c r="BI14" s="21">
        <f>($E$4 * $E$6) + $E$4</f>
        <v>140000</v>
      </c>
      <c r="BJ14" s="21">
        <f t="shared" ref="BJ14:BR14" si="9">(BI14 * $E$6) + BI14</f>
        <v>196000</v>
      </c>
      <c r="BK14" s="21">
        <f>(BJ14 * $E$6) + BJ14</f>
        <v>274400</v>
      </c>
      <c r="BL14" s="21">
        <f t="shared" si="9"/>
        <v>384160</v>
      </c>
      <c r="BM14" s="21">
        <f t="shared" si="9"/>
        <v>537824</v>
      </c>
      <c r="BN14" s="21">
        <f>(BM14 * $E$6) + BM14</f>
        <v>752953.6</v>
      </c>
      <c r="BO14" s="21">
        <f t="shared" si="9"/>
        <v>1054135.04</v>
      </c>
      <c r="BP14" s="21">
        <f t="shared" si="9"/>
        <v>1475789.0560000001</v>
      </c>
      <c r="BQ14" s="21">
        <f t="shared" si="9"/>
        <v>2066104.6784000001</v>
      </c>
      <c r="BR14" s="21">
        <f t="shared" si="9"/>
        <v>2892546.5497600003</v>
      </c>
    </row>
    <row r="15" spans="1:71" ht="14.25" x14ac:dyDescent="0.45">
      <c r="B15" s="174"/>
      <c r="C15" s="174"/>
      <c r="D15" s="19" t="s">
        <v>49</v>
      </c>
      <c r="E15" s="25">
        <f>E14*21000000</f>
        <v>2940000000000</v>
      </c>
      <c r="F15" s="25">
        <f t="shared" ref="F15:N15" si="10">F14*21000000</f>
        <v>4116000000000</v>
      </c>
      <c r="G15" s="25">
        <f t="shared" si="10"/>
        <v>5762400000000</v>
      </c>
      <c r="H15" s="25">
        <f t="shared" si="10"/>
        <v>8067360000000</v>
      </c>
      <c r="I15" s="25">
        <f t="shared" si="10"/>
        <v>11294304000000</v>
      </c>
      <c r="J15" s="25">
        <f t="shared" si="10"/>
        <v>15812025600000</v>
      </c>
      <c r="K15" s="25">
        <f t="shared" si="10"/>
        <v>22136835840000</v>
      </c>
      <c r="L15" s="25">
        <f t="shared" si="10"/>
        <v>30991570176000.004</v>
      </c>
      <c r="M15" s="25">
        <f t="shared" si="10"/>
        <v>43388198246400</v>
      </c>
      <c r="N15" s="25">
        <f t="shared" si="10"/>
        <v>60743477544960.008</v>
      </c>
      <c r="P15" s="174"/>
      <c r="Q15" s="174"/>
      <c r="R15" s="19" t="s">
        <v>49</v>
      </c>
      <c r="S15" s="25">
        <f>S14*21000000</f>
        <v>2940000000000</v>
      </c>
      <c r="T15" s="25">
        <f t="shared" ref="T15:AB15" si="11">T14*21000000</f>
        <v>4116000000000</v>
      </c>
      <c r="U15" s="25">
        <f t="shared" si="11"/>
        <v>5762400000000</v>
      </c>
      <c r="V15" s="25">
        <f t="shared" si="11"/>
        <v>8067360000000</v>
      </c>
      <c r="W15" s="25">
        <f t="shared" si="11"/>
        <v>11294304000000</v>
      </c>
      <c r="X15" s="25">
        <f t="shared" si="11"/>
        <v>15812025600000</v>
      </c>
      <c r="Y15" s="25">
        <f t="shared" si="11"/>
        <v>22136835840000</v>
      </c>
      <c r="Z15" s="25">
        <f t="shared" si="11"/>
        <v>30991570176000.004</v>
      </c>
      <c r="AA15" s="25">
        <f t="shared" si="11"/>
        <v>43388198246400</v>
      </c>
      <c r="AB15" s="25">
        <f t="shared" si="11"/>
        <v>60743477544960.008</v>
      </c>
      <c r="AD15" s="174"/>
      <c r="AE15" s="174"/>
      <c r="AF15" s="19" t="s">
        <v>49</v>
      </c>
      <c r="AG15" s="25">
        <f>AG14*21000000</f>
        <v>2940000000000</v>
      </c>
      <c r="AH15" s="25">
        <f t="shared" ref="AH15:AP15" si="12">AH14*21000000</f>
        <v>4116000000000</v>
      </c>
      <c r="AI15" s="25">
        <f t="shared" si="12"/>
        <v>5762400000000</v>
      </c>
      <c r="AJ15" s="25">
        <f t="shared" si="12"/>
        <v>8067360000000</v>
      </c>
      <c r="AK15" s="25">
        <f t="shared" si="12"/>
        <v>11294304000000</v>
      </c>
      <c r="AL15" s="25">
        <f t="shared" si="12"/>
        <v>15812025600000</v>
      </c>
      <c r="AM15" s="25">
        <f t="shared" si="12"/>
        <v>22136835840000</v>
      </c>
      <c r="AN15" s="25">
        <f t="shared" si="12"/>
        <v>30991570176000.004</v>
      </c>
      <c r="AO15" s="25">
        <f t="shared" si="12"/>
        <v>43388198246400</v>
      </c>
      <c r="AP15" s="25">
        <f t="shared" si="12"/>
        <v>60743477544960.008</v>
      </c>
      <c r="AR15" s="174"/>
      <c r="AS15" s="174"/>
      <c r="AT15" s="19" t="s">
        <v>49</v>
      </c>
      <c r="AU15" s="25">
        <f>AU14*21000000</f>
        <v>2940000000000</v>
      </c>
      <c r="AV15" s="25">
        <f t="shared" ref="AV15:BD15" si="13">AV14*21000000</f>
        <v>4116000000000</v>
      </c>
      <c r="AW15" s="25">
        <f t="shared" si="13"/>
        <v>5762400000000</v>
      </c>
      <c r="AX15" s="25">
        <f t="shared" si="13"/>
        <v>8067360000000</v>
      </c>
      <c r="AY15" s="25">
        <f t="shared" si="13"/>
        <v>11294304000000</v>
      </c>
      <c r="AZ15" s="25">
        <f t="shared" si="13"/>
        <v>15812025600000</v>
      </c>
      <c r="BA15" s="25">
        <f t="shared" si="13"/>
        <v>22136835840000</v>
      </c>
      <c r="BB15" s="25">
        <f t="shared" si="13"/>
        <v>30991570176000.004</v>
      </c>
      <c r="BC15" s="25">
        <f t="shared" si="13"/>
        <v>43388198246400</v>
      </c>
      <c r="BD15" s="25">
        <f t="shared" si="13"/>
        <v>60743477544960.008</v>
      </c>
      <c r="BF15" s="174"/>
      <c r="BG15" s="174"/>
      <c r="BH15" s="19" t="s">
        <v>49</v>
      </c>
      <c r="BI15" s="25">
        <f>BI14*21000000</f>
        <v>2940000000000</v>
      </c>
      <c r="BJ15" s="25">
        <f t="shared" ref="BJ15:BR15" si="14">BJ14*21000000</f>
        <v>4116000000000</v>
      </c>
      <c r="BK15" s="25">
        <f t="shared" si="14"/>
        <v>5762400000000</v>
      </c>
      <c r="BL15" s="25">
        <f t="shared" si="14"/>
        <v>8067360000000</v>
      </c>
      <c r="BM15" s="25">
        <f t="shared" si="14"/>
        <v>11294304000000</v>
      </c>
      <c r="BN15" s="25">
        <f t="shared" si="14"/>
        <v>15812025600000</v>
      </c>
      <c r="BO15" s="25">
        <f t="shared" si="14"/>
        <v>22136835840000</v>
      </c>
      <c r="BP15" s="25">
        <f t="shared" si="14"/>
        <v>30991570176000.004</v>
      </c>
      <c r="BQ15" s="25">
        <f t="shared" si="14"/>
        <v>43388198246400</v>
      </c>
      <c r="BR15" s="25">
        <f t="shared" si="14"/>
        <v>60743477544960.008</v>
      </c>
    </row>
    <row r="16" spans="1:71" ht="14.25" x14ac:dyDescent="0.45">
      <c r="B16" s="172" t="s">
        <v>16</v>
      </c>
      <c r="C16" s="175" t="s">
        <v>32</v>
      </c>
      <c r="D16" s="19" t="s">
        <v>160</v>
      </c>
      <c r="E16" s="26">
        <f t="shared" ref="E16:N16" si="15">(E14-$E4)/E14</f>
        <v>0.2857142857142857</v>
      </c>
      <c r="F16" s="26">
        <f t="shared" si="15"/>
        <v>0.48979591836734693</v>
      </c>
      <c r="G16" s="26">
        <f t="shared" si="15"/>
        <v>0.63556851311953355</v>
      </c>
      <c r="H16" s="26">
        <f t="shared" si="15"/>
        <v>0.73969179508538108</v>
      </c>
      <c r="I16" s="26">
        <f t="shared" si="15"/>
        <v>0.81406556791812934</v>
      </c>
      <c r="J16" s="26">
        <f t="shared" si="15"/>
        <v>0.86718969137009239</v>
      </c>
      <c r="K16" s="26">
        <f t="shared" si="15"/>
        <v>0.90513549383578029</v>
      </c>
      <c r="L16" s="26">
        <f t="shared" si="15"/>
        <v>0.93223963845412883</v>
      </c>
      <c r="M16" s="26">
        <f t="shared" si="15"/>
        <v>0.95159974175294915</v>
      </c>
      <c r="N16" s="26">
        <f t="shared" si="15"/>
        <v>0.96542838696639222</v>
      </c>
      <c r="P16" s="172" t="s">
        <v>16</v>
      </c>
      <c r="Q16" s="175" t="s">
        <v>32</v>
      </c>
      <c r="R16" s="19" t="s">
        <v>160</v>
      </c>
      <c r="S16" s="26">
        <f t="shared" ref="S16:AB16" si="16">(S14-$E4)/S14</f>
        <v>0.2857142857142857</v>
      </c>
      <c r="T16" s="26">
        <f t="shared" si="16"/>
        <v>0.48979591836734693</v>
      </c>
      <c r="U16" s="26">
        <f t="shared" si="16"/>
        <v>0.63556851311953355</v>
      </c>
      <c r="V16" s="26">
        <f t="shared" si="16"/>
        <v>0.73969179508538108</v>
      </c>
      <c r="W16" s="26">
        <f t="shared" si="16"/>
        <v>0.81406556791812934</v>
      </c>
      <c r="X16" s="26">
        <f t="shared" si="16"/>
        <v>0.86718969137009239</v>
      </c>
      <c r="Y16" s="26">
        <f t="shared" si="16"/>
        <v>0.90513549383578029</v>
      </c>
      <c r="Z16" s="26">
        <f t="shared" si="16"/>
        <v>0.93223963845412883</v>
      </c>
      <c r="AA16" s="26">
        <f t="shared" si="16"/>
        <v>0.95159974175294915</v>
      </c>
      <c r="AB16" s="26">
        <f t="shared" si="16"/>
        <v>0.96542838696639222</v>
      </c>
      <c r="AD16" s="172" t="s">
        <v>16</v>
      </c>
      <c r="AE16" s="175" t="s">
        <v>32</v>
      </c>
      <c r="AF16" s="19" t="s">
        <v>160</v>
      </c>
      <c r="AG16" s="26">
        <f t="shared" ref="AG16:AP16" si="17">(AG14-$E4)/AG14</f>
        <v>0.2857142857142857</v>
      </c>
      <c r="AH16" s="26">
        <f t="shared" si="17"/>
        <v>0.48979591836734693</v>
      </c>
      <c r="AI16" s="26">
        <f t="shared" si="17"/>
        <v>0.63556851311953355</v>
      </c>
      <c r="AJ16" s="26">
        <f t="shared" si="17"/>
        <v>0.73969179508538108</v>
      </c>
      <c r="AK16" s="26">
        <f t="shared" si="17"/>
        <v>0.81406556791812934</v>
      </c>
      <c r="AL16" s="26">
        <f t="shared" si="17"/>
        <v>0.86718969137009239</v>
      </c>
      <c r="AM16" s="26">
        <f t="shared" si="17"/>
        <v>0.90513549383578029</v>
      </c>
      <c r="AN16" s="26">
        <f t="shared" si="17"/>
        <v>0.93223963845412883</v>
      </c>
      <c r="AO16" s="26">
        <f t="shared" si="17"/>
        <v>0.95159974175294915</v>
      </c>
      <c r="AP16" s="26">
        <f t="shared" si="17"/>
        <v>0.96542838696639222</v>
      </c>
      <c r="AR16" s="172" t="s">
        <v>16</v>
      </c>
      <c r="AS16" s="175" t="s">
        <v>32</v>
      </c>
      <c r="AT16" s="19" t="s">
        <v>160</v>
      </c>
      <c r="AU16" s="26">
        <f t="shared" ref="AU16:BD16" si="18">(AU14-$E4)/AU14</f>
        <v>0.2857142857142857</v>
      </c>
      <c r="AV16" s="26">
        <f t="shared" si="18"/>
        <v>0.48979591836734693</v>
      </c>
      <c r="AW16" s="26">
        <f t="shared" si="18"/>
        <v>0.63556851311953355</v>
      </c>
      <c r="AX16" s="26">
        <f t="shared" si="18"/>
        <v>0.73969179508538108</v>
      </c>
      <c r="AY16" s="26">
        <f t="shared" si="18"/>
        <v>0.81406556791812934</v>
      </c>
      <c r="AZ16" s="26">
        <f t="shared" si="18"/>
        <v>0.86718969137009239</v>
      </c>
      <c r="BA16" s="26">
        <f t="shared" si="18"/>
        <v>0.90513549383578029</v>
      </c>
      <c r="BB16" s="26">
        <f t="shared" si="18"/>
        <v>0.93223963845412883</v>
      </c>
      <c r="BC16" s="26">
        <f t="shared" si="18"/>
        <v>0.95159974175294915</v>
      </c>
      <c r="BD16" s="26">
        <f t="shared" si="18"/>
        <v>0.96542838696639222</v>
      </c>
      <c r="BF16" s="172" t="s">
        <v>16</v>
      </c>
      <c r="BG16" s="175" t="s">
        <v>32</v>
      </c>
      <c r="BH16" s="19" t="s">
        <v>160</v>
      </c>
      <c r="BI16" s="26">
        <f t="shared" ref="BI16:BR16" si="19">(BI14-$E4)/BI14</f>
        <v>0.2857142857142857</v>
      </c>
      <c r="BJ16" s="26">
        <f t="shared" si="19"/>
        <v>0.48979591836734693</v>
      </c>
      <c r="BK16" s="26">
        <f t="shared" si="19"/>
        <v>0.63556851311953355</v>
      </c>
      <c r="BL16" s="26">
        <f t="shared" si="19"/>
        <v>0.73969179508538108</v>
      </c>
      <c r="BM16" s="26">
        <f t="shared" si="19"/>
        <v>0.81406556791812934</v>
      </c>
      <c r="BN16" s="26">
        <f t="shared" si="19"/>
        <v>0.86718969137009239</v>
      </c>
      <c r="BO16" s="26">
        <f t="shared" si="19"/>
        <v>0.90513549383578029</v>
      </c>
      <c r="BP16" s="26">
        <f t="shared" si="19"/>
        <v>0.93223963845412883</v>
      </c>
      <c r="BQ16" s="26">
        <f t="shared" si="19"/>
        <v>0.95159974175294915</v>
      </c>
      <c r="BR16" s="26">
        <f t="shared" si="19"/>
        <v>0.96542838696639222</v>
      </c>
    </row>
    <row r="17" spans="1:71" ht="14.25" x14ac:dyDescent="0.45">
      <c r="B17" s="173"/>
      <c r="C17" s="176"/>
      <c r="D17" s="19" t="s">
        <v>159</v>
      </c>
      <c r="E17" s="26">
        <f>1-E16</f>
        <v>0.7142857142857143</v>
      </c>
      <c r="F17" s="26">
        <f t="shared" ref="F17:N17" si="20">1-F16</f>
        <v>0.51020408163265307</v>
      </c>
      <c r="G17" s="26">
        <f t="shared" si="20"/>
        <v>0.36443148688046645</v>
      </c>
      <c r="H17" s="26">
        <f t="shared" si="20"/>
        <v>0.26030820491461892</v>
      </c>
      <c r="I17" s="26">
        <f t="shared" si="20"/>
        <v>0.18593443208187066</v>
      </c>
      <c r="J17" s="26">
        <f t="shared" si="20"/>
        <v>0.13281030862990761</v>
      </c>
      <c r="K17" s="26">
        <f t="shared" si="20"/>
        <v>9.4864506164219708E-2</v>
      </c>
      <c r="L17" s="26">
        <f t="shared" si="20"/>
        <v>6.7760361545871173E-2</v>
      </c>
      <c r="M17" s="26">
        <f t="shared" si="20"/>
        <v>4.8400258247050854E-2</v>
      </c>
      <c r="N17" s="26">
        <f t="shared" si="20"/>
        <v>3.4571613033607784E-2</v>
      </c>
      <c r="P17" s="173"/>
      <c r="Q17" s="176"/>
      <c r="R17" s="19" t="s">
        <v>159</v>
      </c>
      <c r="S17" s="26">
        <f>1-S16</f>
        <v>0.7142857142857143</v>
      </c>
      <c r="T17" s="26">
        <f t="shared" ref="T17:AB17" si="21">1-T16</f>
        <v>0.51020408163265307</v>
      </c>
      <c r="U17" s="26">
        <f t="shared" si="21"/>
        <v>0.36443148688046645</v>
      </c>
      <c r="V17" s="26">
        <f t="shared" si="21"/>
        <v>0.26030820491461892</v>
      </c>
      <c r="W17" s="26">
        <f t="shared" si="21"/>
        <v>0.18593443208187066</v>
      </c>
      <c r="X17" s="26">
        <f t="shared" si="21"/>
        <v>0.13281030862990761</v>
      </c>
      <c r="Y17" s="26">
        <f t="shared" si="21"/>
        <v>9.4864506164219708E-2</v>
      </c>
      <c r="Z17" s="26">
        <f t="shared" si="21"/>
        <v>6.7760361545871173E-2</v>
      </c>
      <c r="AA17" s="26">
        <f t="shared" si="21"/>
        <v>4.8400258247050854E-2</v>
      </c>
      <c r="AB17" s="26">
        <f t="shared" si="21"/>
        <v>3.4571613033607784E-2</v>
      </c>
      <c r="AD17" s="173"/>
      <c r="AE17" s="176"/>
      <c r="AF17" s="19" t="s">
        <v>159</v>
      </c>
      <c r="AG17" s="26">
        <f>1-AG16</f>
        <v>0.7142857142857143</v>
      </c>
      <c r="AH17" s="26">
        <f t="shared" ref="AH17:AP17" si="22">1-AH16</f>
        <v>0.51020408163265307</v>
      </c>
      <c r="AI17" s="26">
        <f t="shared" si="22"/>
        <v>0.36443148688046645</v>
      </c>
      <c r="AJ17" s="26">
        <f t="shared" si="22"/>
        <v>0.26030820491461892</v>
      </c>
      <c r="AK17" s="26">
        <f t="shared" si="22"/>
        <v>0.18593443208187066</v>
      </c>
      <c r="AL17" s="26">
        <f t="shared" si="22"/>
        <v>0.13281030862990761</v>
      </c>
      <c r="AM17" s="26">
        <f t="shared" si="22"/>
        <v>9.4864506164219708E-2</v>
      </c>
      <c r="AN17" s="26">
        <f t="shared" si="22"/>
        <v>6.7760361545871173E-2</v>
      </c>
      <c r="AO17" s="26">
        <f t="shared" si="22"/>
        <v>4.8400258247050854E-2</v>
      </c>
      <c r="AP17" s="26">
        <f t="shared" si="22"/>
        <v>3.4571613033607784E-2</v>
      </c>
      <c r="AR17" s="173"/>
      <c r="AS17" s="176"/>
      <c r="AT17" s="19" t="s">
        <v>159</v>
      </c>
      <c r="AU17" s="26">
        <f>1-AU16</f>
        <v>0.7142857142857143</v>
      </c>
      <c r="AV17" s="26">
        <f t="shared" ref="AV17:BD17" si="23">1-AV16</f>
        <v>0.51020408163265307</v>
      </c>
      <c r="AW17" s="26">
        <f t="shared" si="23"/>
        <v>0.36443148688046645</v>
      </c>
      <c r="AX17" s="26">
        <f t="shared" si="23"/>
        <v>0.26030820491461892</v>
      </c>
      <c r="AY17" s="26">
        <f t="shared" si="23"/>
        <v>0.18593443208187066</v>
      </c>
      <c r="AZ17" s="26">
        <f t="shared" si="23"/>
        <v>0.13281030862990761</v>
      </c>
      <c r="BA17" s="26">
        <f t="shared" si="23"/>
        <v>9.4864506164219708E-2</v>
      </c>
      <c r="BB17" s="26">
        <f t="shared" si="23"/>
        <v>6.7760361545871173E-2</v>
      </c>
      <c r="BC17" s="26">
        <f t="shared" si="23"/>
        <v>4.8400258247050854E-2</v>
      </c>
      <c r="BD17" s="26">
        <f t="shared" si="23"/>
        <v>3.4571613033607784E-2</v>
      </c>
      <c r="BF17" s="173"/>
      <c r="BG17" s="176"/>
      <c r="BH17" s="19" t="s">
        <v>159</v>
      </c>
      <c r="BI17" s="26">
        <f>1-BI16</f>
        <v>0.7142857142857143</v>
      </c>
      <c r="BJ17" s="26">
        <f t="shared" ref="BJ17:BR17" si="24">1-BJ16</f>
        <v>0.51020408163265307</v>
      </c>
      <c r="BK17" s="26">
        <f t="shared" si="24"/>
        <v>0.36443148688046645</v>
      </c>
      <c r="BL17" s="26">
        <f t="shared" si="24"/>
        <v>0.26030820491461892</v>
      </c>
      <c r="BM17" s="26">
        <f t="shared" si="24"/>
        <v>0.18593443208187066</v>
      </c>
      <c r="BN17" s="26">
        <f t="shared" si="24"/>
        <v>0.13281030862990761</v>
      </c>
      <c r="BO17" s="26">
        <f t="shared" si="24"/>
        <v>9.4864506164219708E-2</v>
      </c>
      <c r="BP17" s="26">
        <f t="shared" si="24"/>
        <v>6.7760361545871173E-2</v>
      </c>
      <c r="BQ17" s="26">
        <f t="shared" si="24"/>
        <v>4.8400258247050854E-2</v>
      </c>
      <c r="BR17" s="26">
        <f t="shared" si="24"/>
        <v>3.4571613033607784E-2</v>
      </c>
    </row>
    <row r="18" spans="1:71" ht="14.25" x14ac:dyDescent="0.45">
      <c r="B18" s="173"/>
      <c r="C18" s="176"/>
      <c r="D18" s="19" t="s">
        <v>158</v>
      </c>
      <c r="E18" s="80">
        <f>E16</f>
        <v>0.2857142857142857</v>
      </c>
      <c r="F18" s="80">
        <f t="shared" ref="F18:N18" si="25">F16-E16</f>
        <v>0.20408163265306123</v>
      </c>
      <c r="G18" s="80">
        <f>G16-F16</f>
        <v>0.14577259475218662</v>
      </c>
      <c r="H18" s="80">
        <f t="shared" si="25"/>
        <v>0.10412328196584753</v>
      </c>
      <c r="I18" s="80">
        <f t="shared" si="25"/>
        <v>7.4373772832748264E-2</v>
      </c>
      <c r="J18" s="80">
        <f>J16-I16</f>
        <v>5.3124123451963046E-2</v>
      </c>
      <c r="K18" s="80">
        <f t="shared" si="25"/>
        <v>3.7945802465687906E-2</v>
      </c>
      <c r="L18" s="80">
        <f t="shared" si="25"/>
        <v>2.7104144618348536E-2</v>
      </c>
      <c r="M18" s="80">
        <f t="shared" si="25"/>
        <v>1.9360103298820319E-2</v>
      </c>
      <c r="N18" s="80">
        <f t="shared" si="25"/>
        <v>1.3828645213443069E-2</v>
      </c>
      <c r="P18" s="173"/>
      <c r="Q18" s="176"/>
      <c r="R18" s="19" t="s">
        <v>158</v>
      </c>
      <c r="S18" s="80">
        <f>S16</f>
        <v>0.2857142857142857</v>
      </c>
      <c r="T18" s="80">
        <f t="shared" ref="T18:AB18" si="26">T16-S16</f>
        <v>0.20408163265306123</v>
      </c>
      <c r="U18" s="80">
        <f>U16-T16</f>
        <v>0.14577259475218662</v>
      </c>
      <c r="V18" s="80">
        <f t="shared" si="26"/>
        <v>0.10412328196584753</v>
      </c>
      <c r="W18" s="80">
        <f t="shared" si="26"/>
        <v>7.4373772832748264E-2</v>
      </c>
      <c r="X18" s="80">
        <f>X16-W16</f>
        <v>5.3124123451963046E-2</v>
      </c>
      <c r="Y18" s="80">
        <f t="shared" si="26"/>
        <v>3.7945802465687906E-2</v>
      </c>
      <c r="Z18" s="80">
        <f t="shared" si="26"/>
        <v>2.7104144618348536E-2</v>
      </c>
      <c r="AA18" s="80">
        <f t="shared" si="26"/>
        <v>1.9360103298820319E-2</v>
      </c>
      <c r="AB18" s="80">
        <f t="shared" si="26"/>
        <v>1.3828645213443069E-2</v>
      </c>
      <c r="AD18" s="173"/>
      <c r="AE18" s="176"/>
      <c r="AF18" s="19" t="s">
        <v>158</v>
      </c>
      <c r="AG18" s="80">
        <f>AG16</f>
        <v>0.2857142857142857</v>
      </c>
      <c r="AH18" s="80">
        <f t="shared" ref="AH18:AP18" si="27">AH16-AG16</f>
        <v>0.20408163265306123</v>
      </c>
      <c r="AI18" s="80">
        <f>AI16-AH16</f>
        <v>0.14577259475218662</v>
      </c>
      <c r="AJ18" s="80">
        <f t="shared" si="27"/>
        <v>0.10412328196584753</v>
      </c>
      <c r="AK18" s="80">
        <f t="shared" si="27"/>
        <v>7.4373772832748264E-2</v>
      </c>
      <c r="AL18" s="80">
        <f>AL16-AK16</f>
        <v>5.3124123451963046E-2</v>
      </c>
      <c r="AM18" s="80">
        <f t="shared" si="27"/>
        <v>3.7945802465687906E-2</v>
      </c>
      <c r="AN18" s="80">
        <f t="shared" si="27"/>
        <v>2.7104144618348536E-2</v>
      </c>
      <c r="AO18" s="80">
        <f t="shared" si="27"/>
        <v>1.9360103298820319E-2</v>
      </c>
      <c r="AP18" s="80">
        <f t="shared" si="27"/>
        <v>1.3828645213443069E-2</v>
      </c>
      <c r="AR18" s="173"/>
      <c r="AS18" s="176"/>
      <c r="AT18" s="19" t="s">
        <v>158</v>
      </c>
      <c r="AU18" s="80">
        <f>AU16</f>
        <v>0.2857142857142857</v>
      </c>
      <c r="AV18" s="80">
        <f t="shared" ref="AV18:BD18" si="28">AV16-AU16</f>
        <v>0.20408163265306123</v>
      </c>
      <c r="AW18" s="80">
        <f>AW16-AV16</f>
        <v>0.14577259475218662</v>
      </c>
      <c r="AX18" s="80">
        <f t="shared" si="28"/>
        <v>0.10412328196584753</v>
      </c>
      <c r="AY18" s="80">
        <f t="shared" si="28"/>
        <v>7.4373772832748264E-2</v>
      </c>
      <c r="AZ18" s="80">
        <f>AZ16-AY16</f>
        <v>5.3124123451963046E-2</v>
      </c>
      <c r="BA18" s="80">
        <f t="shared" si="28"/>
        <v>3.7945802465687906E-2</v>
      </c>
      <c r="BB18" s="80">
        <f t="shared" si="28"/>
        <v>2.7104144618348536E-2</v>
      </c>
      <c r="BC18" s="80">
        <f t="shared" si="28"/>
        <v>1.9360103298820319E-2</v>
      </c>
      <c r="BD18" s="80">
        <f t="shared" si="28"/>
        <v>1.3828645213443069E-2</v>
      </c>
      <c r="BF18" s="173"/>
      <c r="BG18" s="176"/>
      <c r="BH18" s="19" t="s">
        <v>158</v>
      </c>
      <c r="BI18" s="80">
        <f>BI16</f>
        <v>0.2857142857142857</v>
      </c>
      <c r="BJ18" s="80">
        <f t="shared" ref="BJ18:BR18" si="29">BJ16-BI16</f>
        <v>0.20408163265306123</v>
      </c>
      <c r="BK18" s="80">
        <f>BK16-BJ16</f>
        <v>0.14577259475218662</v>
      </c>
      <c r="BL18" s="80">
        <f t="shared" si="29"/>
        <v>0.10412328196584753</v>
      </c>
      <c r="BM18" s="80">
        <f t="shared" si="29"/>
        <v>7.4373772832748264E-2</v>
      </c>
      <c r="BN18" s="80">
        <f>BN16-BM16</f>
        <v>5.3124123451963046E-2</v>
      </c>
      <c r="BO18" s="80">
        <f t="shared" si="29"/>
        <v>3.7945802465687906E-2</v>
      </c>
      <c r="BP18" s="80">
        <f t="shared" si="29"/>
        <v>2.7104144618348536E-2</v>
      </c>
      <c r="BQ18" s="80">
        <f t="shared" si="29"/>
        <v>1.9360103298820319E-2</v>
      </c>
      <c r="BR18" s="80">
        <f t="shared" si="29"/>
        <v>1.3828645213443069E-2</v>
      </c>
    </row>
    <row r="19" spans="1:71" ht="14.25" x14ac:dyDescent="0.45">
      <c r="B19" s="173"/>
      <c r="C19" s="176"/>
      <c r="D19" s="19" t="s">
        <v>157</v>
      </c>
      <c r="E19" s="80"/>
      <c r="F19" s="80"/>
      <c r="G19" s="80"/>
      <c r="H19" s="80"/>
      <c r="I19" s="80">
        <f>AVERAGE(E18:I18)</f>
        <v>0.16281311358362588</v>
      </c>
      <c r="J19" s="26"/>
      <c r="K19" s="26"/>
      <c r="L19" s="26"/>
      <c r="M19" s="26"/>
      <c r="N19" s="80">
        <f>AVERAGE(E18:N18)</f>
        <v>9.6542838696639224E-2</v>
      </c>
      <c r="P19" s="173"/>
      <c r="Q19" s="176"/>
      <c r="R19" s="19" t="s">
        <v>157</v>
      </c>
      <c r="S19" s="80"/>
      <c r="T19" s="80"/>
      <c r="U19" s="80"/>
      <c r="V19" s="80"/>
      <c r="W19" s="80">
        <f>AVERAGE(S18:W18)</f>
        <v>0.16281311358362588</v>
      </c>
      <c r="X19" s="26"/>
      <c r="Y19" s="26"/>
      <c r="Z19" s="26"/>
      <c r="AA19" s="26"/>
      <c r="AB19" s="80">
        <f>AVERAGE(S18:AB18)</f>
        <v>9.6542838696639224E-2</v>
      </c>
      <c r="AD19" s="173"/>
      <c r="AE19" s="176"/>
      <c r="AF19" s="19" t="s">
        <v>157</v>
      </c>
      <c r="AG19" s="80"/>
      <c r="AH19" s="80"/>
      <c r="AI19" s="80"/>
      <c r="AJ19" s="80"/>
      <c r="AK19" s="80">
        <f>AVERAGE(AG18:AK18)</f>
        <v>0.16281311358362588</v>
      </c>
      <c r="AL19" s="26"/>
      <c r="AM19" s="26"/>
      <c r="AN19" s="26"/>
      <c r="AO19" s="26"/>
      <c r="AP19" s="80">
        <f>AVERAGE(AG18:AP18)</f>
        <v>9.6542838696639224E-2</v>
      </c>
      <c r="AR19" s="173"/>
      <c r="AS19" s="176"/>
      <c r="AT19" s="19" t="s">
        <v>157</v>
      </c>
      <c r="AU19" s="80"/>
      <c r="AV19" s="80"/>
      <c r="AW19" s="80"/>
      <c r="AX19" s="80"/>
      <c r="AY19" s="80">
        <f>AVERAGE(AU18:AY18)</f>
        <v>0.16281311358362588</v>
      </c>
      <c r="AZ19" s="26"/>
      <c r="BA19" s="26"/>
      <c r="BB19" s="26"/>
      <c r="BC19" s="26"/>
      <c r="BD19" s="80">
        <f>AVERAGE(AU18:BD18)</f>
        <v>9.6542838696639224E-2</v>
      </c>
      <c r="BF19" s="173"/>
      <c r="BG19" s="176"/>
      <c r="BH19" s="19" t="s">
        <v>157</v>
      </c>
      <c r="BI19" s="80"/>
      <c r="BJ19" s="80"/>
      <c r="BK19" s="80"/>
      <c r="BL19" s="80"/>
      <c r="BM19" s="80">
        <f>AVERAGE(BI18:BM18)</f>
        <v>0.16281311358362588</v>
      </c>
      <c r="BN19" s="26"/>
      <c r="BO19" s="26"/>
      <c r="BP19" s="26"/>
      <c r="BQ19" s="26"/>
      <c r="BR19" s="80">
        <f>AVERAGE(BI18:BR18)</f>
        <v>9.6542838696639224E-2</v>
      </c>
    </row>
    <row r="20" spans="1:71" ht="14.25" x14ac:dyDescent="0.45">
      <c r="B20" s="173"/>
      <c r="C20" s="176"/>
      <c r="D20" s="19" t="s">
        <v>155</v>
      </c>
      <c r="E20" s="80">
        <f>$E$10*E18</f>
        <v>0.2857142857142857</v>
      </c>
      <c r="F20" s="80">
        <f t="shared" ref="F20:N20" si="30">$E$10*F18</f>
        <v>0.20408163265306123</v>
      </c>
      <c r="G20" s="80">
        <f t="shared" si="30"/>
        <v>0.14577259475218662</v>
      </c>
      <c r="H20" s="80">
        <f t="shared" si="30"/>
        <v>0.10412328196584753</v>
      </c>
      <c r="I20" s="80">
        <f t="shared" si="30"/>
        <v>7.4373772832748264E-2</v>
      </c>
      <c r="J20" s="80">
        <f t="shared" si="30"/>
        <v>5.3124123451963046E-2</v>
      </c>
      <c r="K20" s="80">
        <f t="shared" si="30"/>
        <v>3.7945802465687906E-2</v>
      </c>
      <c r="L20" s="80">
        <f t="shared" si="30"/>
        <v>2.7104144618348536E-2</v>
      </c>
      <c r="M20" s="80">
        <f t="shared" si="30"/>
        <v>1.9360103298820319E-2</v>
      </c>
      <c r="N20" s="80">
        <f t="shared" si="30"/>
        <v>1.3828645213443069E-2</v>
      </c>
      <c r="P20" s="173"/>
      <c r="Q20" s="176"/>
      <c r="R20" s="19" t="s">
        <v>155</v>
      </c>
      <c r="S20" s="80">
        <f>$E$10*S18</f>
        <v>0.2857142857142857</v>
      </c>
      <c r="T20" s="80">
        <f t="shared" ref="T20:AB20" si="31">$E$10*T18</f>
        <v>0.20408163265306123</v>
      </c>
      <c r="U20" s="80">
        <f t="shared" si="31"/>
        <v>0.14577259475218662</v>
      </c>
      <c r="V20" s="80">
        <f t="shared" si="31"/>
        <v>0.10412328196584753</v>
      </c>
      <c r="W20" s="80">
        <f t="shared" si="31"/>
        <v>7.4373772832748264E-2</v>
      </c>
      <c r="X20" s="80">
        <f t="shared" si="31"/>
        <v>5.3124123451963046E-2</v>
      </c>
      <c r="Y20" s="80">
        <f t="shared" si="31"/>
        <v>3.7945802465687906E-2</v>
      </c>
      <c r="Z20" s="80">
        <f t="shared" si="31"/>
        <v>2.7104144618348536E-2</v>
      </c>
      <c r="AA20" s="80">
        <f t="shared" si="31"/>
        <v>1.9360103298820319E-2</v>
      </c>
      <c r="AB20" s="80">
        <f t="shared" si="31"/>
        <v>1.3828645213443069E-2</v>
      </c>
      <c r="AD20" s="173"/>
      <c r="AE20" s="176"/>
      <c r="AF20" s="19" t="s">
        <v>155</v>
      </c>
      <c r="AG20" s="80">
        <f>$E$10*AG18</f>
        <v>0.2857142857142857</v>
      </c>
      <c r="AH20" s="80">
        <f t="shared" ref="AH20:AP20" si="32">$E$10*AH18</f>
        <v>0.20408163265306123</v>
      </c>
      <c r="AI20" s="80">
        <f t="shared" si="32"/>
        <v>0.14577259475218662</v>
      </c>
      <c r="AJ20" s="80">
        <f t="shared" si="32"/>
        <v>0.10412328196584753</v>
      </c>
      <c r="AK20" s="80">
        <f t="shared" si="32"/>
        <v>7.4373772832748264E-2</v>
      </c>
      <c r="AL20" s="80">
        <f t="shared" si="32"/>
        <v>5.3124123451963046E-2</v>
      </c>
      <c r="AM20" s="80">
        <f t="shared" si="32"/>
        <v>3.7945802465687906E-2</v>
      </c>
      <c r="AN20" s="80">
        <f t="shared" si="32"/>
        <v>2.7104144618348536E-2</v>
      </c>
      <c r="AO20" s="80">
        <f t="shared" si="32"/>
        <v>1.9360103298820319E-2</v>
      </c>
      <c r="AP20" s="80">
        <f t="shared" si="32"/>
        <v>1.3828645213443069E-2</v>
      </c>
      <c r="AR20" s="173"/>
      <c r="AS20" s="176"/>
      <c r="AT20" s="19" t="s">
        <v>155</v>
      </c>
      <c r="AU20" s="80">
        <f>$E$10*AU18</f>
        <v>0.2857142857142857</v>
      </c>
      <c r="AV20" s="80">
        <f t="shared" ref="AV20:BD20" si="33">$E$10*AV18</f>
        <v>0.20408163265306123</v>
      </c>
      <c r="AW20" s="80">
        <f t="shared" si="33"/>
        <v>0.14577259475218662</v>
      </c>
      <c r="AX20" s="80">
        <f t="shared" si="33"/>
        <v>0.10412328196584753</v>
      </c>
      <c r="AY20" s="80">
        <f t="shared" si="33"/>
        <v>7.4373772832748264E-2</v>
      </c>
      <c r="AZ20" s="80">
        <f t="shared" si="33"/>
        <v>5.3124123451963046E-2</v>
      </c>
      <c r="BA20" s="80">
        <f t="shared" si="33"/>
        <v>3.7945802465687906E-2</v>
      </c>
      <c r="BB20" s="80">
        <f t="shared" si="33"/>
        <v>2.7104144618348536E-2</v>
      </c>
      <c r="BC20" s="80">
        <f t="shared" si="33"/>
        <v>1.9360103298820319E-2</v>
      </c>
      <c r="BD20" s="80">
        <f t="shared" si="33"/>
        <v>1.3828645213443069E-2</v>
      </c>
      <c r="BF20" s="173"/>
      <c r="BG20" s="176"/>
      <c r="BH20" s="19" t="s">
        <v>155</v>
      </c>
      <c r="BI20" s="80">
        <f>$E$10*BI18</f>
        <v>0.2857142857142857</v>
      </c>
      <c r="BJ20" s="80">
        <f t="shared" ref="BJ20:BR20" si="34">$E$10*BJ18</f>
        <v>0.20408163265306123</v>
      </c>
      <c r="BK20" s="80">
        <f t="shared" si="34"/>
        <v>0.14577259475218662</v>
      </c>
      <c r="BL20" s="80">
        <f t="shared" si="34"/>
        <v>0.10412328196584753</v>
      </c>
      <c r="BM20" s="80">
        <f t="shared" si="34"/>
        <v>7.4373772832748264E-2</v>
      </c>
      <c r="BN20" s="80">
        <f t="shared" si="34"/>
        <v>5.3124123451963046E-2</v>
      </c>
      <c r="BO20" s="80">
        <f t="shared" si="34"/>
        <v>3.7945802465687906E-2</v>
      </c>
      <c r="BP20" s="80">
        <f t="shared" si="34"/>
        <v>2.7104144618348536E-2</v>
      </c>
      <c r="BQ20" s="80">
        <f t="shared" si="34"/>
        <v>1.9360103298820319E-2</v>
      </c>
      <c r="BR20" s="80">
        <f t="shared" si="34"/>
        <v>1.3828645213443069E-2</v>
      </c>
    </row>
    <row r="21" spans="1:71" ht="14.25" x14ac:dyDescent="0.45">
      <c r="B21" s="173"/>
      <c r="C21" s="176"/>
      <c r="D21" s="19" t="s">
        <v>156</v>
      </c>
      <c r="E21" s="80"/>
      <c r="F21" s="80"/>
      <c r="G21" s="80"/>
      <c r="H21" s="80"/>
      <c r="I21" s="80">
        <f>AVERAGE(E20:I20)</f>
        <v>0.16281311358362588</v>
      </c>
      <c r="J21" s="26"/>
      <c r="K21" s="26"/>
      <c r="L21" s="26"/>
      <c r="M21" s="26"/>
      <c r="N21" s="80">
        <f>AVERAGE(E20:N20)</f>
        <v>9.6542838696639224E-2</v>
      </c>
      <c r="P21" s="173"/>
      <c r="Q21" s="176"/>
      <c r="R21" s="19" t="s">
        <v>156</v>
      </c>
      <c r="S21" s="80"/>
      <c r="T21" s="80"/>
      <c r="U21" s="80"/>
      <c r="V21" s="80"/>
      <c r="W21" s="80">
        <f>AVERAGE(S20:W20)</f>
        <v>0.16281311358362588</v>
      </c>
      <c r="X21" s="26"/>
      <c r="Y21" s="26"/>
      <c r="Z21" s="26"/>
      <c r="AA21" s="26"/>
      <c r="AB21" s="80">
        <f>AVERAGE(S20:AB20)</f>
        <v>9.6542838696639224E-2</v>
      </c>
      <c r="AD21" s="173"/>
      <c r="AE21" s="176"/>
      <c r="AF21" s="19" t="s">
        <v>156</v>
      </c>
      <c r="AG21" s="80"/>
      <c r="AH21" s="80"/>
      <c r="AI21" s="80"/>
      <c r="AJ21" s="80"/>
      <c r="AK21" s="80">
        <f>AVERAGE(AG20:AK20)</f>
        <v>0.16281311358362588</v>
      </c>
      <c r="AL21" s="26"/>
      <c r="AM21" s="26"/>
      <c r="AN21" s="26"/>
      <c r="AO21" s="26"/>
      <c r="AP21" s="80">
        <f>AVERAGE(AG20:AP20)</f>
        <v>9.6542838696639224E-2</v>
      </c>
      <c r="AR21" s="173"/>
      <c r="AS21" s="176"/>
      <c r="AT21" s="19" t="s">
        <v>156</v>
      </c>
      <c r="AU21" s="80"/>
      <c r="AV21" s="80"/>
      <c r="AW21" s="80"/>
      <c r="AX21" s="80"/>
      <c r="AY21" s="80">
        <f>AVERAGE(AU20:AY20)</f>
        <v>0.16281311358362588</v>
      </c>
      <c r="AZ21" s="26"/>
      <c r="BA21" s="26"/>
      <c r="BB21" s="26"/>
      <c r="BC21" s="26"/>
      <c r="BD21" s="80">
        <f>AVERAGE(AU20:BD20)</f>
        <v>9.6542838696639224E-2</v>
      </c>
      <c r="BF21" s="173"/>
      <c r="BG21" s="176"/>
      <c r="BH21" s="19" t="s">
        <v>156</v>
      </c>
      <c r="BI21" s="80"/>
      <c r="BJ21" s="80"/>
      <c r="BK21" s="80"/>
      <c r="BL21" s="80"/>
      <c r="BM21" s="80">
        <f>AVERAGE(BI20:BM20)</f>
        <v>0.16281311358362588</v>
      </c>
      <c r="BN21" s="26"/>
      <c r="BO21" s="26"/>
      <c r="BP21" s="26"/>
      <c r="BQ21" s="26"/>
      <c r="BR21" s="80">
        <f>AVERAGE(BI20:BR20)</f>
        <v>9.6542838696639224E-2</v>
      </c>
    </row>
    <row r="22" spans="1:71" ht="14.25" x14ac:dyDescent="0.45">
      <c r="B22" s="173"/>
      <c r="C22" s="176"/>
      <c r="D22" s="15" t="s">
        <v>61</v>
      </c>
      <c r="E22" s="17">
        <f>E18+E20</f>
        <v>0.5714285714285714</v>
      </c>
      <c r="F22" s="17">
        <f t="shared" ref="F22:N22" si="35">F18+F20</f>
        <v>0.40816326530612246</v>
      </c>
      <c r="G22" s="17">
        <f t="shared" si="35"/>
        <v>0.29154518950437325</v>
      </c>
      <c r="H22" s="17">
        <f t="shared" si="35"/>
        <v>0.20824656393169505</v>
      </c>
      <c r="I22" s="17">
        <f t="shared" si="35"/>
        <v>0.14874754566549653</v>
      </c>
      <c r="J22" s="17">
        <f t="shared" si="35"/>
        <v>0.10624824690392609</v>
      </c>
      <c r="K22" s="17">
        <f t="shared" si="35"/>
        <v>7.5891604931375811E-2</v>
      </c>
      <c r="L22" s="17">
        <f t="shared" si="35"/>
        <v>5.4208289236697071E-2</v>
      </c>
      <c r="M22" s="17">
        <f t="shared" si="35"/>
        <v>3.8720206597640638E-2</v>
      </c>
      <c r="N22" s="17">
        <f t="shared" si="35"/>
        <v>2.7657290426886139E-2</v>
      </c>
      <c r="P22" s="173"/>
      <c r="Q22" s="176"/>
      <c r="R22" s="15" t="s">
        <v>61</v>
      </c>
      <c r="S22" s="17">
        <f>S18+S20</f>
        <v>0.5714285714285714</v>
      </c>
      <c r="T22" s="17">
        <f t="shared" ref="T22:AB22" si="36">T18+T20</f>
        <v>0.40816326530612246</v>
      </c>
      <c r="U22" s="17">
        <f t="shared" si="36"/>
        <v>0.29154518950437325</v>
      </c>
      <c r="V22" s="17">
        <f t="shared" si="36"/>
        <v>0.20824656393169505</v>
      </c>
      <c r="W22" s="17">
        <f t="shared" si="36"/>
        <v>0.14874754566549653</v>
      </c>
      <c r="X22" s="17">
        <f t="shared" si="36"/>
        <v>0.10624824690392609</v>
      </c>
      <c r="Y22" s="17">
        <f t="shared" si="36"/>
        <v>7.5891604931375811E-2</v>
      </c>
      <c r="Z22" s="17">
        <f t="shared" si="36"/>
        <v>5.4208289236697071E-2</v>
      </c>
      <c r="AA22" s="17">
        <f t="shared" si="36"/>
        <v>3.8720206597640638E-2</v>
      </c>
      <c r="AB22" s="17">
        <f t="shared" si="36"/>
        <v>2.7657290426886139E-2</v>
      </c>
      <c r="AD22" s="173"/>
      <c r="AE22" s="176"/>
      <c r="AF22" s="15" t="s">
        <v>61</v>
      </c>
      <c r="AG22" s="17">
        <f>AG18+AG20</f>
        <v>0.5714285714285714</v>
      </c>
      <c r="AH22" s="17">
        <f t="shared" ref="AH22:AP22" si="37">AH18+AH20</f>
        <v>0.40816326530612246</v>
      </c>
      <c r="AI22" s="17">
        <f t="shared" si="37"/>
        <v>0.29154518950437325</v>
      </c>
      <c r="AJ22" s="17">
        <f t="shared" si="37"/>
        <v>0.20824656393169505</v>
      </c>
      <c r="AK22" s="17">
        <f t="shared" si="37"/>
        <v>0.14874754566549653</v>
      </c>
      <c r="AL22" s="17">
        <f t="shared" si="37"/>
        <v>0.10624824690392609</v>
      </c>
      <c r="AM22" s="17">
        <f t="shared" si="37"/>
        <v>7.5891604931375811E-2</v>
      </c>
      <c r="AN22" s="17">
        <f t="shared" si="37"/>
        <v>5.4208289236697071E-2</v>
      </c>
      <c r="AO22" s="17">
        <f t="shared" si="37"/>
        <v>3.8720206597640638E-2</v>
      </c>
      <c r="AP22" s="17">
        <f t="shared" si="37"/>
        <v>2.7657290426886139E-2</v>
      </c>
      <c r="AR22" s="173"/>
      <c r="AS22" s="176"/>
      <c r="AT22" s="15" t="s">
        <v>61</v>
      </c>
      <c r="AU22" s="17">
        <f>AU18+AU20</f>
        <v>0.5714285714285714</v>
      </c>
      <c r="AV22" s="17">
        <f t="shared" ref="AV22:BD22" si="38">AV18+AV20</f>
        <v>0.40816326530612246</v>
      </c>
      <c r="AW22" s="17">
        <f t="shared" si="38"/>
        <v>0.29154518950437325</v>
      </c>
      <c r="AX22" s="17">
        <f t="shared" si="38"/>
        <v>0.20824656393169505</v>
      </c>
      <c r="AY22" s="17">
        <f t="shared" si="38"/>
        <v>0.14874754566549653</v>
      </c>
      <c r="AZ22" s="17">
        <f t="shared" si="38"/>
        <v>0.10624824690392609</v>
      </c>
      <c r="BA22" s="17">
        <f t="shared" si="38"/>
        <v>7.5891604931375811E-2</v>
      </c>
      <c r="BB22" s="17">
        <f t="shared" si="38"/>
        <v>5.4208289236697071E-2</v>
      </c>
      <c r="BC22" s="17">
        <f t="shared" si="38"/>
        <v>3.8720206597640638E-2</v>
      </c>
      <c r="BD22" s="17">
        <f t="shared" si="38"/>
        <v>2.7657290426886139E-2</v>
      </c>
      <c r="BF22" s="173"/>
      <c r="BG22" s="176"/>
      <c r="BH22" s="15" t="s">
        <v>61</v>
      </c>
      <c r="BI22" s="17">
        <f>BI18+BI20</f>
        <v>0.5714285714285714</v>
      </c>
      <c r="BJ22" s="17">
        <f t="shared" ref="BJ22:BR22" si="39">BJ18+BJ20</f>
        <v>0.40816326530612246</v>
      </c>
      <c r="BK22" s="17">
        <f t="shared" si="39"/>
        <v>0.29154518950437325</v>
      </c>
      <c r="BL22" s="17">
        <f t="shared" si="39"/>
        <v>0.20824656393169505</v>
      </c>
      <c r="BM22" s="17">
        <f t="shared" si="39"/>
        <v>0.14874754566549653</v>
      </c>
      <c r="BN22" s="17">
        <f t="shared" si="39"/>
        <v>0.10624824690392609</v>
      </c>
      <c r="BO22" s="17">
        <f t="shared" si="39"/>
        <v>7.5891604931375811E-2</v>
      </c>
      <c r="BP22" s="17">
        <f t="shared" si="39"/>
        <v>5.4208289236697071E-2</v>
      </c>
      <c r="BQ22" s="17">
        <f t="shared" si="39"/>
        <v>3.8720206597640638E-2</v>
      </c>
      <c r="BR22" s="17">
        <f t="shared" si="39"/>
        <v>2.7657290426886139E-2</v>
      </c>
    </row>
    <row r="23" spans="1:71" ht="14.25" x14ac:dyDescent="0.45">
      <c r="B23" s="174"/>
      <c r="C23" s="177"/>
      <c r="D23" s="15" t="s">
        <v>62</v>
      </c>
      <c r="E23" s="17"/>
      <c r="F23" s="17"/>
      <c r="G23" s="17"/>
      <c r="H23" s="17"/>
      <c r="I23" s="17">
        <f>AVERAGE(E22:I22)</f>
        <v>0.32562622716725176</v>
      </c>
      <c r="J23" s="16"/>
      <c r="K23" s="16"/>
      <c r="L23" s="16"/>
      <c r="M23" s="16"/>
      <c r="N23" s="17">
        <f>AVERAGE(E22:N22)</f>
        <v>0.19308567739327845</v>
      </c>
      <c r="P23" s="174"/>
      <c r="Q23" s="177"/>
      <c r="R23" s="15" t="s">
        <v>62</v>
      </c>
      <c r="S23" s="17"/>
      <c r="T23" s="17"/>
      <c r="U23" s="17"/>
      <c r="V23" s="17"/>
      <c r="W23" s="17">
        <f>AVERAGE(S22:W22)</f>
        <v>0.32562622716725176</v>
      </c>
      <c r="X23" s="16"/>
      <c r="Y23" s="16"/>
      <c r="Z23" s="16"/>
      <c r="AA23" s="16"/>
      <c r="AB23" s="17">
        <f>AVERAGE(S22:AB22)</f>
        <v>0.19308567739327845</v>
      </c>
      <c r="AD23" s="174"/>
      <c r="AE23" s="177"/>
      <c r="AF23" s="15" t="s">
        <v>62</v>
      </c>
      <c r="AG23" s="17"/>
      <c r="AH23" s="17"/>
      <c r="AI23" s="17"/>
      <c r="AJ23" s="17"/>
      <c r="AK23" s="17">
        <f>AVERAGE(AG22:AK22)</f>
        <v>0.32562622716725176</v>
      </c>
      <c r="AL23" s="16"/>
      <c r="AM23" s="16"/>
      <c r="AN23" s="16"/>
      <c r="AO23" s="16"/>
      <c r="AP23" s="17">
        <f>AVERAGE(AG22:AP22)</f>
        <v>0.19308567739327845</v>
      </c>
      <c r="AR23" s="174"/>
      <c r="AS23" s="177"/>
      <c r="AT23" s="15" t="s">
        <v>62</v>
      </c>
      <c r="AU23" s="17"/>
      <c r="AV23" s="17"/>
      <c r="AW23" s="17"/>
      <c r="AX23" s="17"/>
      <c r="AY23" s="17">
        <f>AVERAGE(AU22:AY22)</f>
        <v>0.32562622716725176</v>
      </c>
      <c r="AZ23" s="16"/>
      <c r="BA23" s="16"/>
      <c r="BB23" s="16"/>
      <c r="BC23" s="16"/>
      <c r="BD23" s="17">
        <f>AVERAGE(AU22:BD22)</f>
        <v>0.19308567739327845</v>
      </c>
      <c r="BF23" s="174"/>
      <c r="BG23" s="177"/>
      <c r="BH23" s="15" t="s">
        <v>62</v>
      </c>
      <c r="BI23" s="17"/>
      <c r="BJ23" s="17"/>
      <c r="BK23" s="17"/>
      <c r="BL23" s="17"/>
      <c r="BM23" s="17">
        <f>AVERAGE(BI22:BM22)</f>
        <v>0.32562622716725176</v>
      </c>
      <c r="BN23" s="16"/>
      <c r="BO23" s="16"/>
      <c r="BP23" s="16"/>
      <c r="BQ23" s="16"/>
      <c r="BR23" s="17">
        <f>AVERAGE(BI22:BR22)</f>
        <v>0.19308567739327845</v>
      </c>
    </row>
    <row r="24" spans="1:71" ht="14.25" x14ac:dyDescent="0.45">
      <c r="B24" s="172" t="s">
        <v>17</v>
      </c>
      <c r="C24" s="175" t="s">
        <v>32</v>
      </c>
      <c r="D24" s="15" t="s">
        <v>43</v>
      </c>
      <c r="E24" s="17">
        <f>((1+$E$10)*$E$5)+($E$5*E17)</f>
        <v>2.7142857142857142E-2</v>
      </c>
      <c r="F24" s="17">
        <f t="shared" ref="F24:N24" si="40">((1+$E$10)*$E$5)+($E$5*F17)</f>
        <v>2.5102040816326533E-2</v>
      </c>
      <c r="G24" s="17">
        <f t="shared" si="40"/>
        <v>2.3644314868804667E-2</v>
      </c>
      <c r="H24" s="17">
        <f t="shared" si="40"/>
        <v>2.2603082049146191E-2</v>
      </c>
      <c r="I24" s="17">
        <f t="shared" si="40"/>
        <v>2.1859344320818708E-2</v>
      </c>
      <c r="J24" s="17">
        <f t="shared" si="40"/>
        <v>2.1328103086299077E-2</v>
      </c>
      <c r="K24" s="17">
        <f t="shared" si="40"/>
        <v>2.0948645061642197E-2</v>
      </c>
      <c r="L24" s="17">
        <f t="shared" si="40"/>
        <v>2.0677603615458711E-2</v>
      </c>
      <c r="M24" s="17">
        <f t="shared" si="40"/>
        <v>2.048400258247051E-2</v>
      </c>
      <c r="N24" s="17">
        <f t="shared" si="40"/>
        <v>2.0345716130336079E-2</v>
      </c>
      <c r="P24" s="172" t="s">
        <v>17</v>
      </c>
      <c r="Q24" s="175" t="s">
        <v>32</v>
      </c>
      <c r="R24" s="15" t="s">
        <v>43</v>
      </c>
      <c r="S24" s="17">
        <f>((1+$E$10)*$E$5)+($E$5*S17)</f>
        <v>2.7142857142857142E-2</v>
      </c>
      <c r="T24" s="17">
        <f t="shared" ref="T24:AB24" si="41">((1+$E$10)*$E$5)+($E$5*T17)</f>
        <v>2.5102040816326533E-2</v>
      </c>
      <c r="U24" s="17">
        <f t="shared" si="41"/>
        <v>2.3644314868804667E-2</v>
      </c>
      <c r="V24" s="17">
        <f t="shared" si="41"/>
        <v>2.2603082049146191E-2</v>
      </c>
      <c r="W24" s="17">
        <f t="shared" si="41"/>
        <v>2.1859344320818708E-2</v>
      </c>
      <c r="X24" s="17">
        <f t="shared" si="41"/>
        <v>2.1328103086299077E-2</v>
      </c>
      <c r="Y24" s="17">
        <f t="shared" si="41"/>
        <v>2.0948645061642197E-2</v>
      </c>
      <c r="Z24" s="17">
        <f t="shared" si="41"/>
        <v>2.0677603615458711E-2</v>
      </c>
      <c r="AA24" s="17">
        <f t="shared" si="41"/>
        <v>2.048400258247051E-2</v>
      </c>
      <c r="AB24" s="17">
        <f t="shared" si="41"/>
        <v>2.0345716130336079E-2</v>
      </c>
      <c r="AD24" s="172" t="s">
        <v>17</v>
      </c>
      <c r="AE24" s="175" t="s">
        <v>32</v>
      </c>
      <c r="AF24" s="15" t="s">
        <v>43</v>
      </c>
      <c r="AG24" s="17">
        <f>((1+$E$10)*$E$5)+($E$5*AG17)</f>
        <v>2.7142857142857142E-2</v>
      </c>
      <c r="AH24" s="17">
        <f t="shared" ref="AH24:AP24" si="42">((1+$E$10)*$E$5)+($E$5*AH17)</f>
        <v>2.5102040816326533E-2</v>
      </c>
      <c r="AI24" s="17">
        <f t="shared" si="42"/>
        <v>2.3644314868804667E-2</v>
      </c>
      <c r="AJ24" s="17">
        <f t="shared" si="42"/>
        <v>2.2603082049146191E-2</v>
      </c>
      <c r="AK24" s="17">
        <f t="shared" si="42"/>
        <v>2.1859344320818708E-2</v>
      </c>
      <c r="AL24" s="17">
        <f t="shared" si="42"/>
        <v>2.1328103086299077E-2</v>
      </c>
      <c r="AM24" s="17">
        <f t="shared" si="42"/>
        <v>2.0948645061642197E-2</v>
      </c>
      <c r="AN24" s="17">
        <f t="shared" si="42"/>
        <v>2.0677603615458711E-2</v>
      </c>
      <c r="AO24" s="17">
        <f t="shared" si="42"/>
        <v>2.048400258247051E-2</v>
      </c>
      <c r="AP24" s="17">
        <f t="shared" si="42"/>
        <v>2.0345716130336079E-2</v>
      </c>
      <c r="AR24" s="172" t="s">
        <v>17</v>
      </c>
      <c r="AS24" s="175" t="s">
        <v>32</v>
      </c>
      <c r="AT24" s="15" t="s">
        <v>43</v>
      </c>
      <c r="AU24" s="17">
        <f>((1+$E$10)*$E$5)+($E$5*AU17)</f>
        <v>2.7142857142857142E-2</v>
      </c>
      <c r="AV24" s="17">
        <f t="shared" ref="AV24:BD24" si="43">((1+$E$10)*$E$5)+($E$5*AV17)</f>
        <v>2.5102040816326533E-2</v>
      </c>
      <c r="AW24" s="17">
        <f t="shared" si="43"/>
        <v>2.3644314868804667E-2</v>
      </c>
      <c r="AX24" s="17">
        <f t="shared" si="43"/>
        <v>2.2603082049146191E-2</v>
      </c>
      <c r="AY24" s="17">
        <f t="shared" si="43"/>
        <v>2.1859344320818708E-2</v>
      </c>
      <c r="AZ24" s="17">
        <f t="shared" si="43"/>
        <v>2.1328103086299077E-2</v>
      </c>
      <c r="BA24" s="17">
        <f t="shared" si="43"/>
        <v>2.0948645061642197E-2</v>
      </c>
      <c r="BB24" s="17">
        <f t="shared" si="43"/>
        <v>2.0677603615458711E-2</v>
      </c>
      <c r="BC24" s="17">
        <f t="shared" si="43"/>
        <v>2.048400258247051E-2</v>
      </c>
      <c r="BD24" s="17">
        <f t="shared" si="43"/>
        <v>2.0345716130336079E-2</v>
      </c>
      <c r="BF24" s="172" t="s">
        <v>17</v>
      </c>
      <c r="BG24" s="175" t="s">
        <v>32</v>
      </c>
      <c r="BH24" s="15" t="s">
        <v>43</v>
      </c>
      <c r="BI24" s="17">
        <f>((1+$E$10)*$E$5)+($E$5*BI17)</f>
        <v>2.7142857142857142E-2</v>
      </c>
      <c r="BJ24" s="17">
        <f t="shared" ref="BJ24:BR24" si="44">((1+$E$10)*$E$5)+($E$5*BJ17)</f>
        <v>2.5102040816326533E-2</v>
      </c>
      <c r="BK24" s="17">
        <f t="shared" si="44"/>
        <v>2.3644314868804667E-2</v>
      </c>
      <c r="BL24" s="17">
        <f t="shared" si="44"/>
        <v>2.2603082049146191E-2</v>
      </c>
      <c r="BM24" s="17">
        <f t="shared" si="44"/>
        <v>2.1859344320818708E-2</v>
      </c>
      <c r="BN24" s="17">
        <f t="shared" si="44"/>
        <v>2.1328103086299077E-2</v>
      </c>
      <c r="BO24" s="17">
        <f t="shared" si="44"/>
        <v>2.0948645061642197E-2</v>
      </c>
      <c r="BP24" s="17">
        <f t="shared" si="44"/>
        <v>2.0677603615458711E-2</v>
      </c>
      <c r="BQ24" s="17">
        <f t="shared" si="44"/>
        <v>2.048400258247051E-2</v>
      </c>
      <c r="BR24" s="17">
        <f t="shared" si="44"/>
        <v>2.0345716130336079E-2</v>
      </c>
    </row>
    <row r="25" spans="1:71" ht="14.25" x14ac:dyDescent="0.45">
      <c r="B25" s="173"/>
      <c r="C25" s="176"/>
      <c r="D25" s="15" t="s">
        <v>44</v>
      </c>
      <c r="E25" s="17"/>
      <c r="F25" s="17"/>
      <c r="G25" s="17"/>
      <c r="H25" s="17"/>
      <c r="I25" s="17">
        <f>AVERAGE(E24:I24)</f>
        <v>2.4070327839590649E-2</v>
      </c>
      <c r="J25" s="16"/>
      <c r="K25" s="16"/>
      <c r="L25" s="16"/>
      <c r="M25" s="16"/>
      <c r="N25" s="17">
        <f>AVERAGE(E24:N24)</f>
        <v>2.2413570967415981E-2</v>
      </c>
      <c r="P25" s="173"/>
      <c r="Q25" s="176"/>
      <c r="R25" s="15" t="s">
        <v>44</v>
      </c>
      <c r="S25" s="17"/>
      <c r="T25" s="17"/>
      <c r="U25" s="17"/>
      <c r="V25" s="17"/>
      <c r="W25" s="17">
        <f>AVERAGE(S24:W24)</f>
        <v>2.4070327839590649E-2</v>
      </c>
      <c r="X25" s="16"/>
      <c r="Y25" s="16"/>
      <c r="Z25" s="16"/>
      <c r="AA25" s="16"/>
      <c r="AB25" s="17">
        <f>AVERAGE(S24:AB24)</f>
        <v>2.2413570967415981E-2</v>
      </c>
      <c r="AD25" s="173"/>
      <c r="AE25" s="176"/>
      <c r="AF25" s="15" t="s">
        <v>44</v>
      </c>
      <c r="AG25" s="17"/>
      <c r="AH25" s="17"/>
      <c r="AI25" s="17"/>
      <c r="AJ25" s="17"/>
      <c r="AK25" s="17">
        <f>AVERAGE(AG24:AK24)</f>
        <v>2.4070327839590649E-2</v>
      </c>
      <c r="AL25" s="16"/>
      <c r="AM25" s="16"/>
      <c r="AN25" s="16"/>
      <c r="AO25" s="16"/>
      <c r="AP25" s="17">
        <f>AVERAGE(AG24:AP24)</f>
        <v>2.2413570967415981E-2</v>
      </c>
      <c r="AR25" s="173"/>
      <c r="AS25" s="176"/>
      <c r="AT25" s="15" t="s">
        <v>44</v>
      </c>
      <c r="AU25" s="17"/>
      <c r="AV25" s="17"/>
      <c r="AW25" s="17"/>
      <c r="AX25" s="17"/>
      <c r="AY25" s="17">
        <f>AVERAGE(AU24:AY24)</f>
        <v>2.4070327839590649E-2</v>
      </c>
      <c r="AZ25" s="16"/>
      <c r="BA25" s="16"/>
      <c r="BB25" s="16"/>
      <c r="BC25" s="16"/>
      <c r="BD25" s="17">
        <f>AVERAGE(AU24:BD24)</f>
        <v>2.2413570967415981E-2</v>
      </c>
      <c r="BF25" s="173"/>
      <c r="BG25" s="176"/>
      <c r="BH25" s="15" t="s">
        <v>44</v>
      </c>
      <c r="BI25" s="17"/>
      <c r="BJ25" s="17"/>
      <c r="BK25" s="17"/>
      <c r="BL25" s="17"/>
      <c r="BM25" s="17">
        <f>AVERAGE(BI24:BM24)</f>
        <v>2.4070327839590649E-2</v>
      </c>
      <c r="BN25" s="16"/>
      <c r="BO25" s="16"/>
      <c r="BP25" s="16"/>
      <c r="BQ25" s="16"/>
      <c r="BR25" s="17">
        <f>AVERAGE(BI24:BR24)</f>
        <v>2.2413570967415981E-2</v>
      </c>
    </row>
    <row r="26" spans="1:71" ht="14.25" x14ac:dyDescent="0.45">
      <c r="B26" s="173"/>
      <c r="C26" s="176"/>
      <c r="D26" s="19" t="s">
        <v>42</v>
      </c>
      <c r="E26" s="80">
        <f>E24</f>
        <v>2.7142857142857142E-2</v>
      </c>
      <c r="F26" s="80">
        <f t="shared" ref="F26:N26" si="45">E26+F24</f>
        <v>5.2244897959183675E-2</v>
      </c>
      <c r="G26" s="80">
        <f>F26+G24</f>
        <v>7.5889212827988342E-2</v>
      </c>
      <c r="H26" s="80">
        <f t="shared" si="45"/>
        <v>9.849229487713454E-2</v>
      </c>
      <c r="I26" s="80">
        <f t="shared" si="45"/>
        <v>0.12035163919795325</v>
      </c>
      <c r="J26" s="80">
        <f>I26+J24</f>
        <v>0.14167974228425231</v>
      </c>
      <c r="K26" s="80">
        <f t="shared" si="45"/>
        <v>0.16262838734589452</v>
      </c>
      <c r="L26" s="80">
        <f t="shared" si="45"/>
        <v>0.18330599096135322</v>
      </c>
      <c r="M26" s="80">
        <f t="shared" si="45"/>
        <v>0.20378999354382374</v>
      </c>
      <c r="N26" s="80">
        <f t="shared" si="45"/>
        <v>0.22413570967415983</v>
      </c>
      <c r="P26" s="173"/>
      <c r="Q26" s="176"/>
      <c r="R26" s="19" t="s">
        <v>42</v>
      </c>
      <c r="S26" s="80">
        <f>S24</f>
        <v>2.7142857142857142E-2</v>
      </c>
      <c r="T26" s="80">
        <f t="shared" ref="T26:AB26" si="46">S26+T24</f>
        <v>5.2244897959183675E-2</v>
      </c>
      <c r="U26" s="80">
        <f>T26+U24</f>
        <v>7.5889212827988342E-2</v>
      </c>
      <c r="V26" s="80">
        <f t="shared" si="46"/>
        <v>9.849229487713454E-2</v>
      </c>
      <c r="W26" s="80">
        <f t="shared" si="46"/>
        <v>0.12035163919795325</v>
      </c>
      <c r="X26" s="80">
        <f>W26+X24</f>
        <v>0.14167974228425231</v>
      </c>
      <c r="Y26" s="80">
        <f t="shared" si="46"/>
        <v>0.16262838734589452</v>
      </c>
      <c r="Z26" s="80">
        <f t="shared" si="46"/>
        <v>0.18330599096135322</v>
      </c>
      <c r="AA26" s="80">
        <f t="shared" si="46"/>
        <v>0.20378999354382374</v>
      </c>
      <c r="AB26" s="80">
        <f t="shared" si="46"/>
        <v>0.22413570967415983</v>
      </c>
      <c r="AD26" s="173"/>
      <c r="AE26" s="176"/>
      <c r="AF26" s="19" t="s">
        <v>42</v>
      </c>
      <c r="AG26" s="80">
        <f>AG24</f>
        <v>2.7142857142857142E-2</v>
      </c>
      <c r="AH26" s="80">
        <f t="shared" ref="AH26:AP26" si="47">AG26+AH24</f>
        <v>5.2244897959183675E-2</v>
      </c>
      <c r="AI26" s="80">
        <f>AH26+AI24</f>
        <v>7.5889212827988342E-2</v>
      </c>
      <c r="AJ26" s="80">
        <f t="shared" si="47"/>
        <v>9.849229487713454E-2</v>
      </c>
      <c r="AK26" s="80">
        <f t="shared" si="47"/>
        <v>0.12035163919795325</v>
      </c>
      <c r="AL26" s="80">
        <f>AK26+AL24</f>
        <v>0.14167974228425231</v>
      </c>
      <c r="AM26" s="80">
        <f t="shared" si="47"/>
        <v>0.16262838734589452</v>
      </c>
      <c r="AN26" s="80">
        <f t="shared" si="47"/>
        <v>0.18330599096135322</v>
      </c>
      <c r="AO26" s="80">
        <f t="shared" si="47"/>
        <v>0.20378999354382374</v>
      </c>
      <c r="AP26" s="80">
        <f t="shared" si="47"/>
        <v>0.22413570967415983</v>
      </c>
      <c r="AR26" s="173"/>
      <c r="AS26" s="176"/>
      <c r="AT26" s="19" t="s">
        <v>42</v>
      </c>
      <c r="AU26" s="80">
        <f>AU24</f>
        <v>2.7142857142857142E-2</v>
      </c>
      <c r="AV26" s="80">
        <f t="shared" ref="AV26:BD26" si="48">AU26+AV24</f>
        <v>5.2244897959183675E-2</v>
      </c>
      <c r="AW26" s="80">
        <f>AV26+AW24</f>
        <v>7.5889212827988342E-2</v>
      </c>
      <c r="AX26" s="80">
        <f t="shared" si="48"/>
        <v>9.849229487713454E-2</v>
      </c>
      <c r="AY26" s="80">
        <f t="shared" si="48"/>
        <v>0.12035163919795325</v>
      </c>
      <c r="AZ26" s="80">
        <f>AY26+AZ24</f>
        <v>0.14167974228425231</v>
      </c>
      <c r="BA26" s="80">
        <f t="shared" si="48"/>
        <v>0.16262838734589452</v>
      </c>
      <c r="BB26" s="80">
        <f t="shared" si="48"/>
        <v>0.18330599096135322</v>
      </c>
      <c r="BC26" s="80">
        <f t="shared" si="48"/>
        <v>0.20378999354382374</v>
      </c>
      <c r="BD26" s="80">
        <f t="shared" si="48"/>
        <v>0.22413570967415983</v>
      </c>
      <c r="BF26" s="173"/>
      <c r="BG26" s="176"/>
      <c r="BH26" s="19" t="s">
        <v>42</v>
      </c>
      <c r="BI26" s="80">
        <f>BI24</f>
        <v>2.7142857142857142E-2</v>
      </c>
      <c r="BJ26" s="80">
        <f t="shared" ref="BJ26:BR26" si="49">BI26+BJ24</f>
        <v>5.2244897959183675E-2</v>
      </c>
      <c r="BK26" s="80">
        <f>BJ26+BK24</f>
        <v>7.5889212827988342E-2</v>
      </c>
      <c r="BL26" s="80">
        <f t="shared" si="49"/>
        <v>9.849229487713454E-2</v>
      </c>
      <c r="BM26" s="80">
        <f t="shared" si="49"/>
        <v>0.12035163919795325</v>
      </c>
      <c r="BN26" s="80">
        <f>BM26+BN24</f>
        <v>0.14167974228425231</v>
      </c>
      <c r="BO26" s="80">
        <f t="shared" si="49"/>
        <v>0.16262838734589452</v>
      </c>
      <c r="BP26" s="80">
        <f t="shared" si="49"/>
        <v>0.18330599096135322</v>
      </c>
      <c r="BQ26" s="80">
        <f t="shared" si="49"/>
        <v>0.20378999354382374</v>
      </c>
      <c r="BR26" s="80">
        <f t="shared" si="49"/>
        <v>0.22413570967415983</v>
      </c>
    </row>
    <row r="27" spans="1:71" ht="14.25" x14ac:dyDescent="0.45">
      <c r="B27" s="173"/>
      <c r="C27" s="176"/>
      <c r="D27" s="19" t="s">
        <v>83</v>
      </c>
      <c r="E27" s="80">
        <f t="shared" ref="E27:N27" si="50">((1+$E$10)*$E$5)+$E$5</f>
        <v>0.03</v>
      </c>
      <c r="F27" s="80">
        <f t="shared" si="50"/>
        <v>0.03</v>
      </c>
      <c r="G27" s="80">
        <f t="shared" si="50"/>
        <v>0.03</v>
      </c>
      <c r="H27" s="80">
        <f t="shared" si="50"/>
        <v>0.03</v>
      </c>
      <c r="I27" s="80">
        <f t="shared" si="50"/>
        <v>0.03</v>
      </c>
      <c r="J27" s="80">
        <f t="shared" si="50"/>
        <v>0.03</v>
      </c>
      <c r="K27" s="80">
        <f t="shared" si="50"/>
        <v>0.03</v>
      </c>
      <c r="L27" s="80">
        <f t="shared" si="50"/>
        <v>0.03</v>
      </c>
      <c r="M27" s="80">
        <f t="shared" si="50"/>
        <v>0.03</v>
      </c>
      <c r="N27" s="80">
        <f t="shared" si="50"/>
        <v>0.03</v>
      </c>
      <c r="P27" s="173"/>
      <c r="Q27" s="176"/>
      <c r="R27" s="19" t="s">
        <v>83</v>
      </c>
      <c r="S27" s="80">
        <f t="shared" ref="S27:AB27" si="51">((1+$E$10)*$E$5)+$E$5</f>
        <v>0.03</v>
      </c>
      <c r="T27" s="80">
        <f t="shared" si="51"/>
        <v>0.03</v>
      </c>
      <c r="U27" s="80">
        <f t="shared" si="51"/>
        <v>0.03</v>
      </c>
      <c r="V27" s="80">
        <f t="shared" si="51"/>
        <v>0.03</v>
      </c>
      <c r="W27" s="80">
        <f t="shared" si="51"/>
        <v>0.03</v>
      </c>
      <c r="X27" s="80">
        <f t="shared" si="51"/>
        <v>0.03</v>
      </c>
      <c r="Y27" s="80">
        <f t="shared" si="51"/>
        <v>0.03</v>
      </c>
      <c r="Z27" s="80">
        <f t="shared" si="51"/>
        <v>0.03</v>
      </c>
      <c r="AA27" s="80">
        <f t="shared" si="51"/>
        <v>0.03</v>
      </c>
      <c r="AB27" s="80">
        <f t="shared" si="51"/>
        <v>0.03</v>
      </c>
      <c r="AD27" s="173"/>
      <c r="AE27" s="176"/>
      <c r="AF27" s="19" t="s">
        <v>83</v>
      </c>
      <c r="AG27" s="80">
        <f t="shared" ref="AG27:AP27" si="52">((1+$E$10)*$E$5)+$E$5</f>
        <v>0.03</v>
      </c>
      <c r="AH27" s="80">
        <f t="shared" si="52"/>
        <v>0.03</v>
      </c>
      <c r="AI27" s="80">
        <f t="shared" si="52"/>
        <v>0.03</v>
      </c>
      <c r="AJ27" s="80">
        <f t="shared" si="52"/>
        <v>0.03</v>
      </c>
      <c r="AK27" s="80">
        <f t="shared" si="52"/>
        <v>0.03</v>
      </c>
      <c r="AL27" s="80">
        <f t="shared" si="52"/>
        <v>0.03</v>
      </c>
      <c r="AM27" s="80">
        <f t="shared" si="52"/>
        <v>0.03</v>
      </c>
      <c r="AN27" s="80">
        <f t="shared" si="52"/>
        <v>0.03</v>
      </c>
      <c r="AO27" s="80">
        <f t="shared" si="52"/>
        <v>0.03</v>
      </c>
      <c r="AP27" s="80">
        <f t="shared" si="52"/>
        <v>0.03</v>
      </c>
      <c r="AR27" s="173"/>
      <c r="AS27" s="176"/>
      <c r="AT27" s="19" t="s">
        <v>83</v>
      </c>
      <c r="AU27" s="80">
        <f t="shared" ref="AU27:BD27" si="53">((1+$E$10)*$E$5)+$E$5</f>
        <v>0.03</v>
      </c>
      <c r="AV27" s="80">
        <f t="shared" si="53"/>
        <v>0.03</v>
      </c>
      <c r="AW27" s="80">
        <f t="shared" si="53"/>
        <v>0.03</v>
      </c>
      <c r="AX27" s="80">
        <f t="shared" si="53"/>
        <v>0.03</v>
      </c>
      <c r="AY27" s="80">
        <f t="shared" si="53"/>
        <v>0.03</v>
      </c>
      <c r="AZ27" s="80">
        <f t="shared" si="53"/>
        <v>0.03</v>
      </c>
      <c r="BA27" s="80">
        <f t="shared" si="53"/>
        <v>0.03</v>
      </c>
      <c r="BB27" s="80">
        <f t="shared" si="53"/>
        <v>0.03</v>
      </c>
      <c r="BC27" s="80">
        <f t="shared" si="53"/>
        <v>0.03</v>
      </c>
      <c r="BD27" s="80">
        <f t="shared" si="53"/>
        <v>0.03</v>
      </c>
      <c r="BF27" s="173"/>
      <c r="BG27" s="176"/>
      <c r="BH27" s="19" t="s">
        <v>83</v>
      </c>
      <c r="BI27" s="80">
        <f t="shared" ref="BI27:BR27" si="54">((1+$E$10)*$E$5)+$E$5</f>
        <v>0.03</v>
      </c>
      <c r="BJ27" s="80">
        <f t="shared" si="54"/>
        <v>0.03</v>
      </c>
      <c r="BK27" s="80">
        <f t="shared" si="54"/>
        <v>0.03</v>
      </c>
      <c r="BL27" s="80">
        <f t="shared" si="54"/>
        <v>0.03</v>
      </c>
      <c r="BM27" s="80">
        <f t="shared" si="54"/>
        <v>0.03</v>
      </c>
      <c r="BN27" s="80">
        <f t="shared" si="54"/>
        <v>0.03</v>
      </c>
      <c r="BO27" s="80">
        <f t="shared" si="54"/>
        <v>0.03</v>
      </c>
      <c r="BP27" s="80">
        <f t="shared" si="54"/>
        <v>0.03</v>
      </c>
      <c r="BQ27" s="80">
        <f t="shared" si="54"/>
        <v>0.03</v>
      </c>
      <c r="BR27" s="80">
        <f t="shared" si="54"/>
        <v>0.03</v>
      </c>
      <c r="BS27" s="11"/>
    </row>
    <row r="28" spans="1:71" ht="14.25" x14ac:dyDescent="0.45">
      <c r="B28" s="174"/>
      <c r="C28" s="177"/>
      <c r="D28" s="19" t="s">
        <v>84</v>
      </c>
      <c r="E28" s="80">
        <f>E27</f>
        <v>0.03</v>
      </c>
      <c r="F28" s="80">
        <f>E28+F27</f>
        <v>0.06</v>
      </c>
      <c r="G28" s="80">
        <f>F28+G27</f>
        <v>0.09</v>
      </c>
      <c r="H28" s="80">
        <f t="shared" ref="H28:N28" si="55">G28+H27</f>
        <v>0.12</v>
      </c>
      <c r="I28" s="80">
        <f t="shared" si="55"/>
        <v>0.15</v>
      </c>
      <c r="J28" s="80">
        <f>I28+J27</f>
        <v>0.18</v>
      </c>
      <c r="K28" s="80">
        <f t="shared" si="55"/>
        <v>0.21</v>
      </c>
      <c r="L28" s="80">
        <f t="shared" si="55"/>
        <v>0.24</v>
      </c>
      <c r="M28" s="80">
        <f t="shared" si="55"/>
        <v>0.27</v>
      </c>
      <c r="N28" s="80">
        <f t="shared" si="55"/>
        <v>0.30000000000000004</v>
      </c>
      <c r="P28" s="174"/>
      <c r="Q28" s="177"/>
      <c r="R28" s="19" t="s">
        <v>84</v>
      </c>
      <c r="S28" s="80">
        <f>S27</f>
        <v>0.03</v>
      </c>
      <c r="T28" s="80">
        <f>S28+T27</f>
        <v>0.06</v>
      </c>
      <c r="U28" s="80">
        <f>T28+U27</f>
        <v>0.09</v>
      </c>
      <c r="V28" s="80">
        <f t="shared" ref="V28:AB28" si="56">U28+V27</f>
        <v>0.12</v>
      </c>
      <c r="W28" s="80">
        <f t="shared" si="56"/>
        <v>0.15</v>
      </c>
      <c r="X28" s="80">
        <f>W28+X27</f>
        <v>0.18</v>
      </c>
      <c r="Y28" s="80">
        <f t="shared" si="56"/>
        <v>0.21</v>
      </c>
      <c r="Z28" s="80">
        <f t="shared" si="56"/>
        <v>0.24</v>
      </c>
      <c r="AA28" s="80">
        <f t="shared" si="56"/>
        <v>0.27</v>
      </c>
      <c r="AB28" s="80">
        <f t="shared" si="56"/>
        <v>0.30000000000000004</v>
      </c>
      <c r="AD28" s="174"/>
      <c r="AE28" s="177"/>
      <c r="AF28" s="19" t="s">
        <v>84</v>
      </c>
      <c r="AG28" s="80">
        <f>AG27</f>
        <v>0.03</v>
      </c>
      <c r="AH28" s="80">
        <f>AG28+AH27</f>
        <v>0.06</v>
      </c>
      <c r="AI28" s="80">
        <f>AH28+AI27</f>
        <v>0.09</v>
      </c>
      <c r="AJ28" s="80">
        <f t="shared" ref="AJ28:AP28" si="57">AI28+AJ27</f>
        <v>0.12</v>
      </c>
      <c r="AK28" s="80">
        <f t="shared" si="57"/>
        <v>0.15</v>
      </c>
      <c r="AL28" s="80">
        <f>AK28+AL27</f>
        <v>0.18</v>
      </c>
      <c r="AM28" s="80">
        <f t="shared" si="57"/>
        <v>0.21</v>
      </c>
      <c r="AN28" s="80">
        <f t="shared" si="57"/>
        <v>0.24</v>
      </c>
      <c r="AO28" s="80">
        <f t="shared" si="57"/>
        <v>0.27</v>
      </c>
      <c r="AP28" s="80">
        <f t="shared" si="57"/>
        <v>0.30000000000000004</v>
      </c>
      <c r="AR28" s="174"/>
      <c r="AS28" s="177"/>
      <c r="AT28" s="19" t="s">
        <v>84</v>
      </c>
      <c r="AU28" s="80">
        <f>AU27</f>
        <v>0.03</v>
      </c>
      <c r="AV28" s="80">
        <f>AU28+AV27</f>
        <v>0.06</v>
      </c>
      <c r="AW28" s="80">
        <f>AV28+AW27</f>
        <v>0.09</v>
      </c>
      <c r="AX28" s="80">
        <f t="shared" ref="AX28:BD28" si="58">AW28+AX27</f>
        <v>0.12</v>
      </c>
      <c r="AY28" s="80">
        <f t="shared" si="58"/>
        <v>0.15</v>
      </c>
      <c r="AZ28" s="80">
        <f>AY28+AZ27</f>
        <v>0.18</v>
      </c>
      <c r="BA28" s="80">
        <f t="shared" si="58"/>
        <v>0.21</v>
      </c>
      <c r="BB28" s="80">
        <f t="shared" si="58"/>
        <v>0.24</v>
      </c>
      <c r="BC28" s="80">
        <f t="shared" si="58"/>
        <v>0.27</v>
      </c>
      <c r="BD28" s="80">
        <f t="shared" si="58"/>
        <v>0.30000000000000004</v>
      </c>
      <c r="BF28" s="174"/>
      <c r="BG28" s="177"/>
      <c r="BH28" s="19" t="s">
        <v>84</v>
      </c>
      <c r="BI28" s="80">
        <f>BI27</f>
        <v>0.03</v>
      </c>
      <c r="BJ28" s="80">
        <f>BI28+BJ27</f>
        <v>0.06</v>
      </c>
      <c r="BK28" s="80">
        <f>BJ28+BK27</f>
        <v>0.09</v>
      </c>
      <c r="BL28" s="80">
        <f t="shared" ref="BL28:BR28" si="59">BK28+BL27</f>
        <v>0.12</v>
      </c>
      <c r="BM28" s="80">
        <f t="shared" si="59"/>
        <v>0.15</v>
      </c>
      <c r="BN28" s="80">
        <f>BM28+BN27</f>
        <v>0.18</v>
      </c>
      <c r="BO28" s="80">
        <f t="shared" si="59"/>
        <v>0.21</v>
      </c>
      <c r="BP28" s="80">
        <f t="shared" si="59"/>
        <v>0.24</v>
      </c>
      <c r="BQ28" s="80">
        <f t="shared" si="59"/>
        <v>0.27</v>
      </c>
      <c r="BR28" s="80">
        <f t="shared" si="59"/>
        <v>0.30000000000000004</v>
      </c>
      <c r="BS28" s="11"/>
    </row>
    <row r="29" spans="1:71" ht="15" customHeight="1" x14ac:dyDescent="0.45">
      <c r="B29" s="3"/>
      <c r="C29" s="1"/>
      <c r="D29" s="43"/>
      <c r="E29" s="31"/>
      <c r="F29" s="31"/>
      <c r="G29" s="31"/>
      <c r="H29" s="31"/>
      <c r="I29" s="31"/>
      <c r="J29" s="31"/>
      <c r="K29" s="31"/>
      <c r="L29" s="31"/>
      <c r="M29" s="31"/>
      <c r="N29" s="31"/>
      <c r="P29" s="3"/>
      <c r="Q29" s="1"/>
      <c r="R29" s="43"/>
      <c r="S29" s="31"/>
      <c r="T29" s="31"/>
      <c r="U29" s="31"/>
      <c r="V29" s="31"/>
      <c r="W29" s="31"/>
      <c r="X29" s="31"/>
      <c r="Y29" s="31"/>
      <c r="Z29" s="31"/>
      <c r="AA29" s="31"/>
      <c r="AB29" s="31"/>
      <c r="AD29" s="3"/>
      <c r="AE29" s="1"/>
      <c r="AF29" s="43"/>
      <c r="AG29" s="31"/>
      <c r="AH29" s="31"/>
      <c r="AI29" s="31"/>
      <c r="AJ29" s="31"/>
      <c r="AK29" s="31"/>
      <c r="AL29" s="31"/>
      <c r="AM29" s="31"/>
      <c r="AN29" s="31"/>
      <c r="AO29" s="31"/>
      <c r="AP29" s="31"/>
      <c r="AR29" s="3"/>
      <c r="AS29" s="1"/>
      <c r="AT29" s="43"/>
      <c r="AU29" s="31"/>
      <c r="AV29" s="31"/>
      <c r="AW29" s="31"/>
      <c r="AX29" s="31"/>
      <c r="AY29" s="31"/>
      <c r="AZ29" s="31"/>
      <c r="BA29" s="31"/>
      <c r="BB29" s="31"/>
      <c r="BC29" s="31"/>
      <c r="BD29" s="31"/>
      <c r="BF29" s="3"/>
      <c r="BG29" s="1"/>
      <c r="BH29" s="43"/>
      <c r="BI29" s="31"/>
      <c r="BJ29" s="31"/>
      <c r="BK29" s="31"/>
      <c r="BL29" s="31"/>
      <c r="BM29" s="31"/>
      <c r="BN29" s="31"/>
      <c r="BO29" s="31"/>
      <c r="BP29" s="31"/>
      <c r="BQ29" s="31"/>
      <c r="BR29" s="31"/>
    </row>
    <row r="30" spans="1:71" ht="14.25" x14ac:dyDescent="0.45">
      <c r="A30" s="8"/>
      <c r="B30" s="178" t="s">
        <v>146</v>
      </c>
      <c r="C30" s="180" t="s">
        <v>21</v>
      </c>
      <c r="D30" s="182" t="str">
        <f>"10 BTC / "&amp;TEXT($E$4*10, "$###0.00,,")&amp;"M USD"</f>
        <v>10 BTC / $1.00M USD</v>
      </c>
      <c r="E30" s="163" t="s">
        <v>3</v>
      </c>
      <c r="F30" s="163" t="s">
        <v>4</v>
      </c>
      <c r="G30" s="163" t="s">
        <v>5</v>
      </c>
      <c r="H30" s="163" t="s">
        <v>6</v>
      </c>
      <c r="I30" s="163" t="s">
        <v>7</v>
      </c>
      <c r="J30" s="163" t="s">
        <v>8</v>
      </c>
      <c r="K30" s="163" t="s">
        <v>9</v>
      </c>
      <c r="L30" s="163" t="s">
        <v>10</v>
      </c>
      <c r="M30" s="163" t="s">
        <v>11</v>
      </c>
      <c r="N30" s="163" t="s">
        <v>12</v>
      </c>
      <c r="O30" s="8"/>
      <c r="P30" s="178" t="s">
        <v>146</v>
      </c>
      <c r="Q30" s="180" t="s">
        <v>21</v>
      </c>
      <c r="R30" s="182" t="str">
        <f>"10 BTC / "&amp;TEXT($E$4*10, "$###0.00,,")&amp;"M USD"</f>
        <v>10 BTC / $1.00M USD</v>
      </c>
      <c r="S30" s="163" t="s">
        <v>3</v>
      </c>
      <c r="T30" s="163" t="s">
        <v>4</v>
      </c>
      <c r="U30" s="163" t="s">
        <v>5</v>
      </c>
      <c r="V30" s="163" t="s">
        <v>6</v>
      </c>
      <c r="W30" s="163" t="s">
        <v>7</v>
      </c>
      <c r="X30" s="163" t="s">
        <v>8</v>
      </c>
      <c r="Y30" s="163" t="s">
        <v>9</v>
      </c>
      <c r="Z30" s="163" t="s">
        <v>10</v>
      </c>
      <c r="AA30" s="163" t="s">
        <v>11</v>
      </c>
      <c r="AB30" s="163" t="s">
        <v>12</v>
      </c>
      <c r="AC30" s="8"/>
      <c r="AD30" s="178" t="s">
        <v>146</v>
      </c>
      <c r="AE30" s="180" t="s">
        <v>21</v>
      </c>
      <c r="AF30" s="182" t="str">
        <f>"10 BTC / "&amp;TEXT($E$4*10, "$###0.00,,")&amp;"M USD"</f>
        <v>10 BTC / $1.00M USD</v>
      </c>
      <c r="AG30" s="163" t="s">
        <v>3</v>
      </c>
      <c r="AH30" s="163" t="s">
        <v>4</v>
      </c>
      <c r="AI30" s="163" t="s">
        <v>5</v>
      </c>
      <c r="AJ30" s="163" t="s">
        <v>6</v>
      </c>
      <c r="AK30" s="163" t="s">
        <v>7</v>
      </c>
      <c r="AL30" s="163" t="s">
        <v>8</v>
      </c>
      <c r="AM30" s="163" t="s">
        <v>9</v>
      </c>
      <c r="AN30" s="163" t="s">
        <v>10</v>
      </c>
      <c r="AO30" s="163" t="s">
        <v>11</v>
      </c>
      <c r="AP30" s="163" t="s">
        <v>12</v>
      </c>
      <c r="AQ30" s="8"/>
      <c r="AR30" s="178" t="s">
        <v>146</v>
      </c>
      <c r="AS30" s="180" t="s">
        <v>21</v>
      </c>
      <c r="AT30" s="182" t="str">
        <f>"10 BTC / "&amp;TEXT($E$4*10, "$###0.00,,")&amp;"M USD"</f>
        <v>10 BTC / $1.00M USD</v>
      </c>
      <c r="AU30" s="163" t="s">
        <v>3</v>
      </c>
      <c r="AV30" s="163" t="s">
        <v>4</v>
      </c>
      <c r="AW30" s="163" t="s">
        <v>5</v>
      </c>
      <c r="AX30" s="163" t="s">
        <v>6</v>
      </c>
      <c r="AY30" s="163" t="s">
        <v>7</v>
      </c>
      <c r="AZ30" s="163" t="s">
        <v>8</v>
      </c>
      <c r="BA30" s="163" t="s">
        <v>9</v>
      </c>
      <c r="BB30" s="163" t="s">
        <v>10</v>
      </c>
      <c r="BC30" s="163" t="s">
        <v>11</v>
      </c>
      <c r="BD30" s="163" t="s">
        <v>12</v>
      </c>
      <c r="BE30" s="8"/>
      <c r="BF30" s="178" t="s">
        <v>146</v>
      </c>
      <c r="BG30" s="180" t="s">
        <v>21</v>
      </c>
      <c r="BH30" s="182" t="str">
        <f>"10 BTC / "&amp;TEXT($E$4*10, "$###0.00,,")&amp;"M USD"</f>
        <v>10 BTC / $1.00M USD</v>
      </c>
      <c r="BI30" s="163" t="s">
        <v>3</v>
      </c>
      <c r="BJ30" s="163" t="s">
        <v>4</v>
      </c>
      <c r="BK30" s="163" t="s">
        <v>5</v>
      </c>
      <c r="BL30" s="163" t="s">
        <v>6</v>
      </c>
      <c r="BM30" s="163" t="s">
        <v>7</v>
      </c>
      <c r="BN30" s="163" t="s">
        <v>8</v>
      </c>
      <c r="BO30" s="163" t="s">
        <v>9</v>
      </c>
      <c r="BP30" s="163" t="s">
        <v>10</v>
      </c>
      <c r="BQ30" s="163" t="s">
        <v>11</v>
      </c>
      <c r="BR30" s="163" t="s">
        <v>12</v>
      </c>
      <c r="BS30" s="8"/>
    </row>
    <row r="31" spans="1:71" ht="14.25" x14ac:dyDescent="0.45">
      <c r="B31" s="179"/>
      <c r="C31" s="181"/>
      <c r="D31" s="183"/>
      <c r="E31" s="164"/>
      <c r="F31" s="164"/>
      <c r="G31" s="164"/>
      <c r="H31" s="164"/>
      <c r="I31" s="164"/>
      <c r="J31" s="164"/>
      <c r="K31" s="164"/>
      <c r="L31" s="164"/>
      <c r="M31" s="164"/>
      <c r="N31" s="164"/>
      <c r="P31" s="179"/>
      <c r="Q31" s="181"/>
      <c r="R31" s="183"/>
      <c r="S31" s="164"/>
      <c r="T31" s="164"/>
      <c r="U31" s="164"/>
      <c r="V31" s="164"/>
      <c r="W31" s="164"/>
      <c r="X31" s="164"/>
      <c r="Y31" s="164"/>
      <c r="Z31" s="164"/>
      <c r="AA31" s="164"/>
      <c r="AB31" s="164"/>
      <c r="AD31" s="179"/>
      <c r="AE31" s="181"/>
      <c r="AF31" s="183"/>
      <c r="AG31" s="164"/>
      <c r="AH31" s="164"/>
      <c r="AI31" s="164"/>
      <c r="AJ31" s="164"/>
      <c r="AK31" s="164"/>
      <c r="AL31" s="164"/>
      <c r="AM31" s="164"/>
      <c r="AN31" s="164"/>
      <c r="AO31" s="164"/>
      <c r="AP31" s="164"/>
      <c r="AR31" s="179"/>
      <c r="AS31" s="181"/>
      <c r="AT31" s="183"/>
      <c r="AU31" s="164"/>
      <c r="AV31" s="164"/>
      <c r="AW31" s="164"/>
      <c r="AX31" s="164"/>
      <c r="AY31" s="164"/>
      <c r="AZ31" s="164"/>
      <c r="BA31" s="164"/>
      <c r="BB31" s="164"/>
      <c r="BC31" s="164"/>
      <c r="BD31" s="164"/>
      <c r="BF31" s="179"/>
      <c r="BG31" s="181"/>
      <c r="BH31" s="183"/>
      <c r="BI31" s="164"/>
      <c r="BJ31" s="164"/>
      <c r="BK31" s="164"/>
      <c r="BL31" s="164"/>
      <c r="BM31" s="164"/>
      <c r="BN31" s="164"/>
      <c r="BO31" s="164"/>
      <c r="BP31" s="164"/>
      <c r="BQ31" s="164"/>
      <c r="BR31" s="164"/>
    </row>
    <row r="32" spans="1:71" ht="14.25" x14ac:dyDescent="0.45">
      <c r="B32" s="172" t="s">
        <v>57</v>
      </c>
      <c r="C32" s="186" t="s">
        <v>32</v>
      </c>
      <c r="D32" s="15" t="s">
        <v>61</v>
      </c>
      <c r="E32" s="16">
        <f t="shared" ref="E32:N32" si="60">E37*$E$4/E$14</f>
        <v>0.10714285714285714</v>
      </c>
      <c r="F32" s="16">
        <f t="shared" si="60"/>
        <v>7.6530612244897961E-2</v>
      </c>
      <c r="G32" s="16">
        <f t="shared" si="60"/>
        <v>5.466472303206997E-2</v>
      </c>
      <c r="H32" s="16">
        <f t="shared" si="60"/>
        <v>3.9046230737192836E-2</v>
      </c>
      <c r="I32" s="16">
        <f t="shared" si="60"/>
        <v>2.7890164812280599E-2</v>
      </c>
      <c r="J32" s="16">
        <f t="shared" si="60"/>
        <v>1.9921546294486142E-2</v>
      </c>
      <c r="K32" s="16">
        <f t="shared" si="60"/>
        <v>1.4229675924632958E-2</v>
      </c>
      <c r="L32" s="16">
        <f t="shared" si="60"/>
        <v>1.0164054231880684E-2</v>
      </c>
      <c r="M32" s="16">
        <f t="shared" si="60"/>
        <v>7.260038737057631E-3</v>
      </c>
      <c r="N32" s="16">
        <f t="shared" si="60"/>
        <v>5.1857419550411649E-3</v>
      </c>
      <c r="P32" s="172" t="s">
        <v>57</v>
      </c>
      <c r="Q32" s="186" t="s">
        <v>32</v>
      </c>
      <c r="R32" s="15" t="s">
        <v>61</v>
      </c>
      <c r="S32" s="16">
        <f t="shared" ref="S32:AB32" si="61">S37*$E$4/S$14</f>
        <v>8.9285714285714288E-2</v>
      </c>
      <c r="T32" s="16">
        <f t="shared" si="61"/>
        <v>6.3775510204081634E-2</v>
      </c>
      <c r="U32" s="16">
        <f t="shared" si="61"/>
        <v>4.5553935860058306E-2</v>
      </c>
      <c r="V32" s="16">
        <f t="shared" si="61"/>
        <v>3.2538525614327365E-2</v>
      </c>
      <c r="W32" s="16">
        <f t="shared" si="61"/>
        <v>2.3241804010233832E-2</v>
      </c>
      <c r="X32" s="16">
        <f t="shared" si="61"/>
        <v>1.6601288578738452E-2</v>
      </c>
      <c r="Y32" s="16">
        <f t="shared" si="61"/>
        <v>1.1858063270527465E-2</v>
      </c>
      <c r="Z32" s="16">
        <f t="shared" si="61"/>
        <v>8.4700451932339035E-3</v>
      </c>
      <c r="AA32" s="16">
        <f t="shared" si="61"/>
        <v>6.0500322808813593E-3</v>
      </c>
      <c r="AB32" s="16">
        <f t="shared" si="61"/>
        <v>4.3214516292009704E-3</v>
      </c>
      <c r="AD32" s="172" t="s">
        <v>57</v>
      </c>
      <c r="AE32" s="186" t="s">
        <v>32</v>
      </c>
      <c r="AF32" s="15" t="s">
        <v>61</v>
      </c>
      <c r="AG32" s="16">
        <f t="shared" ref="AG32:AP32" si="62">AG37*$E$4/AG$14</f>
        <v>7.1428571428571425E-2</v>
      </c>
      <c r="AH32" s="16">
        <f t="shared" si="62"/>
        <v>5.1020408163265307E-2</v>
      </c>
      <c r="AI32" s="16">
        <f t="shared" si="62"/>
        <v>3.6443148688046649E-2</v>
      </c>
      <c r="AJ32" s="16">
        <f t="shared" si="62"/>
        <v>2.6030820491461892E-2</v>
      </c>
      <c r="AK32" s="16">
        <f t="shared" si="62"/>
        <v>1.8593443208187066E-2</v>
      </c>
      <c r="AL32" s="16">
        <f t="shared" si="62"/>
        <v>1.3281030862990761E-2</v>
      </c>
      <c r="AM32" s="16">
        <f t="shared" si="62"/>
        <v>9.4864506164219712E-3</v>
      </c>
      <c r="AN32" s="16">
        <f t="shared" si="62"/>
        <v>6.7760361545871227E-3</v>
      </c>
      <c r="AO32" s="16">
        <f t="shared" si="62"/>
        <v>4.8400258247050876E-3</v>
      </c>
      <c r="AP32" s="16">
        <f t="shared" si="62"/>
        <v>3.4571613033607764E-3</v>
      </c>
      <c r="AR32" s="172" t="s">
        <v>57</v>
      </c>
      <c r="AS32" s="186" t="s">
        <v>32</v>
      </c>
      <c r="AT32" s="15" t="s">
        <v>61</v>
      </c>
      <c r="AU32" s="16">
        <f t="shared" ref="AU32:BD32" si="63">AU37*$E$4/AU$14</f>
        <v>5.3571428571428575E-2</v>
      </c>
      <c r="AV32" s="16">
        <f t="shared" si="63"/>
        <v>3.8265306122448987E-2</v>
      </c>
      <c r="AW32" s="16">
        <f t="shared" si="63"/>
        <v>2.7332361516034989E-2</v>
      </c>
      <c r="AX32" s="16">
        <f t="shared" si="63"/>
        <v>1.9523115368596421E-2</v>
      </c>
      <c r="AY32" s="16">
        <f t="shared" si="63"/>
        <v>1.3945082406140301E-2</v>
      </c>
      <c r="AZ32" s="16">
        <f t="shared" si="63"/>
        <v>9.9607731472430728E-3</v>
      </c>
      <c r="BA32" s="16">
        <f t="shared" si="63"/>
        <v>7.1148379623164797E-3</v>
      </c>
      <c r="BB32" s="16">
        <f t="shared" si="63"/>
        <v>5.0820271159403426E-3</v>
      </c>
      <c r="BC32" s="16">
        <f t="shared" si="63"/>
        <v>3.6300193685288159E-3</v>
      </c>
      <c r="BD32" s="16">
        <f t="shared" si="63"/>
        <v>2.5928709775205829E-3</v>
      </c>
      <c r="BF32" s="172" t="s">
        <v>57</v>
      </c>
      <c r="BG32" s="186" t="s">
        <v>32</v>
      </c>
      <c r="BH32" s="15" t="s">
        <v>61</v>
      </c>
      <c r="BI32" s="16">
        <f t="shared" ref="BI32:BR32" si="64">BI37*$E$4/BI$14</f>
        <v>3.5714285714285719E-2</v>
      </c>
      <c r="BJ32" s="16">
        <f t="shared" si="64"/>
        <v>2.5510204081632657E-2</v>
      </c>
      <c r="BK32" s="16">
        <f t="shared" si="64"/>
        <v>1.8221574344023328E-2</v>
      </c>
      <c r="BL32" s="16">
        <f t="shared" si="64"/>
        <v>1.3015410245730948E-2</v>
      </c>
      <c r="BM32" s="16">
        <f t="shared" si="64"/>
        <v>9.2967216040935347E-3</v>
      </c>
      <c r="BN32" s="16">
        <f t="shared" si="64"/>
        <v>6.6405154314953816E-3</v>
      </c>
      <c r="BO32" s="16">
        <f t="shared" si="64"/>
        <v>4.7432253082109865E-3</v>
      </c>
      <c r="BP32" s="16">
        <f t="shared" si="64"/>
        <v>3.3880180772935618E-3</v>
      </c>
      <c r="BQ32" s="16">
        <f t="shared" si="64"/>
        <v>2.4200129123525442E-3</v>
      </c>
      <c r="BR32" s="16">
        <f t="shared" si="64"/>
        <v>1.7285806516803886E-3</v>
      </c>
    </row>
    <row r="33" spans="2:70" ht="14.25" x14ac:dyDescent="0.45">
      <c r="B33" s="173"/>
      <c r="C33" s="186"/>
      <c r="D33" s="15" t="s">
        <v>62</v>
      </c>
      <c r="E33" s="16"/>
      <c r="F33" s="16"/>
      <c r="G33" s="16"/>
      <c r="H33" s="16"/>
      <c r="I33" s="82">
        <f>AVERAGE(E32:I32)</f>
        <v>6.1054917593859705E-2</v>
      </c>
      <c r="J33" s="16"/>
      <c r="K33" s="16"/>
      <c r="L33" s="16"/>
      <c r="M33" s="16"/>
      <c r="N33" s="17">
        <f>AVERAGE(E32:N32)</f>
        <v>3.6203564511239711E-2</v>
      </c>
      <c r="P33" s="173"/>
      <c r="Q33" s="186"/>
      <c r="R33" s="15" t="s">
        <v>62</v>
      </c>
      <c r="S33" s="16"/>
      <c r="T33" s="16"/>
      <c r="U33" s="16"/>
      <c r="V33" s="16"/>
      <c r="W33" s="82">
        <f>AVERAGE(S32:W32)</f>
        <v>5.0879097994883084E-2</v>
      </c>
      <c r="X33" s="16"/>
      <c r="Y33" s="16"/>
      <c r="Z33" s="16"/>
      <c r="AA33" s="16"/>
      <c r="AB33" s="17">
        <f>AVERAGE(S32:AB32)</f>
        <v>3.0169637092699753E-2</v>
      </c>
      <c r="AD33" s="173"/>
      <c r="AE33" s="186"/>
      <c r="AF33" s="15" t="s">
        <v>62</v>
      </c>
      <c r="AG33" s="16"/>
      <c r="AH33" s="16"/>
      <c r="AI33" s="16"/>
      <c r="AJ33" s="16"/>
      <c r="AK33" s="82">
        <f>AVERAGE(AG32:AK32)</f>
        <v>4.070327839590647E-2</v>
      </c>
      <c r="AL33" s="16"/>
      <c r="AM33" s="16"/>
      <c r="AN33" s="16"/>
      <c r="AO33" s="16"/>
      <c r="AP33" s="17">
        <f>AVERAGE(AG32:AP32)</f>
        <v>2.4135709674159806E-2</v>
      </c>
      <c r="AR33" s="173"/>
      <c r="AS33" s="186"/>
      <c r="AT33" s="15" t="s">
        <v>62</v>
      </c>
      <c r="AU33" s="16"/>
      <c r="AV33" s="16"/>
      <c r="AW33" s="16"/>
      <c r="AX33" s="16"/>
      <c r="AY33" s="82">
        <f>AVERAGE(AU32:AY32)</f>
        <v>3.0527458796929856E-2</v>
      </c>
      <c r="AZ33" s="16"/>
      <c r="BA33" s="16"/>
      <c r="BB33" s="16"/>
      <c r="BC33" s="16"/>
      <c r="BD33" s="17">
        <f>AVERAGE(AU32:BD32)</f>
        <v>1.8101782255619859E-2</v>
      </c>
      <c r="BF33" s="173"/>
      <c r="BG33" s="186"/>
      <c r="BH33" s="15" t="s">
        <v>62</v>
      </c>
      <c r="BI33" s="16"/>
      <c r="BJ33" s="16"/>
      <c r="BK33" s="16"/>
      <c r="BL33" s="16"/>
      <c r="BM33" s="82">
        <f>AVERAGE(BI32:BM32)</f>
        <v>2.0351639197953235E-2</v>
      </c>
      <c r="BN33" s="16"/>
      <c r="BO33" s="16"/>
      <c r="BP33" s="16"/>
      <c r="BQ33" s="16"/>
      <c r="BR33" s="17">
        <f>AVERAGE(BI32:BR32)</f>
        <v>1.2067854837079905E-2</v>
      </c>
    </row>
    <row r="34" spans="2:70" ht="14.25" x14ac:dyDescent="0.45">
      <c r="B34" s="173"/>
      <c r="C34" s="186"/>
      <c r="D34" s="15" t="s">
        <v>42</v>
      </c>
      <c r="E34" s="16">
        <f t="shared" ref="E34:N34" si="65">E$16*(E32/E$18)</f>
        <v>0.10714285714285714</v>
      </c>
      <c r="F34" s="16">
        <f t="shared" si="65"/>
        <v>0.18367346938775508</v>
      </c>
      <c r="G34" s="16">
        <f>G$16*(G32/G$18)</f>
        <v>0.23833819241982501</v>
      </c>
      <c r="H34" s="16">
        <f>H$16*(H32/H$18)</f>
        <v>0.277384423157018</v>
      </c>
      <c r="I34" s="16">
        <f>I$16*(I32/I$18)</f>
        <v>0.30527458796929852</v>
      </c>
      <c r="J34" s="16">
        <f t="shared" si="65"/>
        <v>0.32519613426378463</v>
      </c>
      <c r="K34" s="16">
        <f t="shared" si="65"/>
        <v>0.33942581018841744</v>
      </c>
      <c r="L34" s="16">
        <f t="shared" si="65"/>
        <v>0.34958986442029771</v>
      </c>
      <c r="M34" s="16">
        <f t="shared" si="65"/>
        <v>0.35684990315735649</v>
      </c>
      <c r="N34" s="16">
        <f t="shared" si="65"/>
        <v>0.36203564511239805</v>
      </c>
      <c r="P34" s="173"/>
      <c r="Q34" s="186"/>
      <c r="R34" s="15" t="s">
        <v>42</v>
      </c>
      <c r="S34" s="16">
        <f t="shared" ref="S34:AB34" si="66">S$16*(S32/S$18)</f>
        <v>8.9285714285714274E-2</v>
      </c>
      <c r="T34" s="16">
        <f t="shared" si="66"/>
        <v>0.15306122448979592</v>
      </c>
      <c r="U34" s="16">
        <f>U$16*(U32/U$18)</f>
        <v>0.19861516034985416</v>
      </c>
      <c r="V34" s="16">
        <f>V$16*(V32/V$18)</f>
        <v>0.23115368596418168</v>
      </c>
      <c r="W34" s="16">
        <f>W$16*(W32/W$18)</f>
        <v>0.25439548997441541</v>
      </c>
      <c r="X34" s="16">
        <f t="shared" si="66"/>
        <v>0.27099677855315385</v>
      </c>
      <c r="Y34" s="16">
        <f t="shared" si="66"/>
        <v>0.28285484182368126</v>
      </c>
      <c r="Z34" s="16">
        <f t="shared" si="66"/>
        <v>0.29132488701691478</v>
      </c>
      <c r="AA34" s="16">
        <f t="shared" si="66"/>
        <v>0.29737491929779708</v>
      </c>
      <c r="AB34" s="16">
        <f t="shared" si="66"/>
        <v>0.30169637092699836</v>
      </c>
      <c r="AD34" s="173"/>
      <c r="AE34" s="186"/>
      <c r="AF34" s="15" t="s">
        <v>42</v>
      </c>
      <c r="AG34" s="16">
        <f t="shared" ref="AG34:AP34" si="67">AG$16*(AG32/AG$18)</f>
        <v>7.1428571428571425E-2</v>
      </c>
      <c r="AH34" s="16">
        <f t="shared" si="67"/>
        <v>0.12244897959183673</v>
      </c>
      <c r="AI34" s="16">
        <f>AI$16*(AI32/AI$18)</f>
        <v>0.15889212827988336</v>
      </c>
      <c r="AJ34" s="16">
        <f>AJ$16*(AJ32/AJ$18)</f>
        <v>0.18492294877134535</v>
      </c>
      <c r="AK34" s="16">
        <f>AK$16*(AK32/AK$18)</f>
        <v>0.20351639197953234</v>
      </c>
      <c r="AL34" s="16">
        <f t="shared" si="67"/>
        <v>0.2167974228425231</v>
      </c>
      <c r="AM34" s="16">
        <f t="shared" si="67"/>
        <v>0.22628387345894493</v>
      </c>
      <c r="AN34" s="16">
        <f t="shared" si="67"/>
        <v>0.23305990961353182</v>
      </c>
      <c r="AO34" s="16">
        <f t="shared" si="67"/>
        <v>0.23789993543823765</v>
      </c>
      <c r="AP34" s="16">
        <f t="shared" si="67"/>
        <v>0.24135709674159869</v>
      </c>
      <c r="AR34" s="173"/>
      <c r="AS34" s="186"/>
      <c r="AT34" s="15" t="s">
        <v>42</v>
      </c>
      <c r="AU34" s="16">
        <f t="shared" ref="AU34:BD34" si="68">AU$16*(AU32/AU$18)</f>
        <v>5.3571428571428575E-2</v>
      </c>
      <c r="AV34" s="16">
        <f t="shared" si="68"/>
        <v>9.1836734693877556E-2</v>
      </c>
      <c r="AW34" s="16">
        <f>AW$16*(AW32/AW$18)</f>
        <v>0.11916909620991252</v>
      </c>
      <c r="AX34" s="16">
        <f>AX$16*(AX32/AX$18)</f>
        <v>0.13869221157850903</v>
      </c>
      <c r="AY34" s="16">
        <f>AY$16*(AY32/AY$18)</f>
        <v>0.15263729398464929</v>
      </c>
      <c r="AZ34" s="16">
        <f t="shared" si="68"/>
        <v>0.16259806713189234</v>
      </c>
      <c r="BA34" s="16">
        <f t="shared" si="68"/>
        <v>0.16971290509420875</v>
      </c>
      <c r="BB34" s="16">
        <f t="shared" si="68"/>
        <v>0.17479493221014888</v>
      </c>
      <c r="BC34" s="16">
        <f t="shared" si="68"/>
        <v>0.17842495157867824</v>
      </c>
      <c r="BD34" s="16">
        <f t="shared" si="68"/>
        <v>0.18101782255619905</v>
      </c>
      <c r="BF34" s="173"/>
      <c r="BG34" s="186"/>
      <c r="BH34" s="15" t="s">
        <v>42</v>
      </c>
      <c r="BI34" s="16">
        <f t="shared" ref="BI34:BR34" si="69">BI$16*(BI32/BI$18)</f>
        <v>3.5714285714285719E-2</v>
      </c>
      <c r="BJ34" s="16">
        <f t="shared" si="69"/>
        <v>6.122448979591838E-2</v>
      </c>
      <c r="BK34" s="16">
        <f>BK$16*(BK32/BK$18)</f>
        <v>7.9446064139941694E-2</v>
      </c>
      <c r="BL34" s="16">
        <f>BL$16*(BL32/BL$18)</f>
        <v>9.2461474385672676E-2</v>
      </c>
      <c r="BM34" s="16">
        <f>BM$16*(BM32/BM$18)</f>
        <v>0.1017581959897662</v>
      </c>
      <c r="BN34" s="16">
        <f t="shared" si="69"/>
        <v>0.10839871142126158</v>
      </c>
      <c r="BO34" s="16">
        <f t="shared" si="69"/>
        <v>0.11314193672947249</v>
      </c>
      <c r="BP34" s="16">
        <f t="shared" si="69"/>
        <v>0.11652995480676592</v>
      </c>
      <c r="BQ34" s="16">
        <f t="shared" si="69"/>
        <v>0.11894996771911885</v>
      </c>
      <c r="BR34" s="16">
        <f t="shared" si="69"/>
        <v>0.12067854837079937</v>
      </c>
    </row>
    <row r="35" spans="2:70" ht="14.25" x14ac:dyDescent="0.45">
      <c r="B35" s="173"/>
      <c r="C35" s="185"/>
      <c r="D35" s="19" t="s">
        <v>45</v>
      </c>
      <c r="E35" s="20">
        <f t="shared" ref="E35:N35" si="70">10*E32</f>
        <v>1.0714285714285714</v>
      </c>
      <c r="F35" s="20">
        <f t="shared" si="70"/>
        <v>0.76530612244897966</v>
      </c>
      <c r="G35" s="20">
        <f t="shared" si="70"/>
        <v>0.54664723032069973</v>
      </c>
      <c r="H35" s="20">
        <f t="shared" si="70"/>
        <v>0.39046230737192833</v>
      </c>
      <c r="I35" s="20">
        <f t="shared" si="70"/>
        <v>0.27890164812280599</v>
      </c>
      <c r="J35" s="20">
        <f t="shared" si="70"/>
        <v>0.19921546294486142</v>
      </c>
      <c r="K35" s="20">
        <f t="shared" si="70"/>
        <v>0.14229675924632956</v>
      </c>
      <c r="L35" s="20">
        <f t="shared" si="70"/>
        <v>0.10164054231880684</v>
      </c>
      <c r="M35" s="20">
        <f t="shared" si="70"/>
        <v>7.2600387370576308E-2</v>
      </c>
      <c r="N35" s="20">
        <f t="shared" si="70"/>
        <v>5.1857419550411649E-2</v>
      </c>
      <c r="P35" s="173"/>
      <c r="Q35" s="185"/>
      <c r="R35" s="19" t="s">
        <v>45</v>
      </c>
      <c r="S35" s="20">
        <f t="shared" ref="S35:AB35" si="71">10*S32</f>
        <v>0.8928571428571429</v>
      </c>
      <c r="T35" s="20">
        <f t="shared" si="71"/>
        <v>0.63775510204081631</v>
      </c>
      <c r="U35" s="20">
        <f t="shared" si="71"/>
        <v>0.45553935860058303</v>
      </c>
      <c r="V35" s="20">
        <f t="shared" si="71"/>
        <v>0.32538525614327363</v>
      </c>
      <c r="W35" s="20">
        <f t="shared" si="71"/>
        <v>0.23241804010233832</v>
      </c>
      <c r="X35" s="20">
        <f t="shared" si="71"/>
        <v>0.16601288578738452</v>
      </c>
      <c r="Y35" s="20">
        <f t="shared" si="71"/>
        <v>0.11858063270527465</v>
      </c>
      <c r="Z35" s="20">
        <f t="shared" si="71"/>
        <v>8.4700451932339035E-2</v>
      </c>
      <c r="AA35" s="20">
        <f t="shared" si="71"/>
        <v>6.0500322808813595E-2</v>
      </c>
      <c r="AB35" s="20">
        <f t="shared" si="71"/>
        <v>4.3214516292009703E-2</v>
      </c>
      <c r="AD35" s="173"/>
      <c r="AE35" s="185"/>
      <c r="AF35" s="19" t="s">
        <v>45</v>
      </c>
      <c r="AG35" s="20">
        <f t="shared" ref="AG35:AP35" si="72">10*AG32</f>
        <v>0.71428571428571419</v>
      </c>
      <c r="AH35" s="20">
        <f t="shared" si="72"/>
        <v>0.51020408163265307</v>
      </c>
      <c r="AI35" s="20">
        <f t="shared" si="72"/>
        <v>0.3644314868804665</v>
      </c>
      <c r="AJ35" s="20">
        <f t="shared" si="72"/>
        <v>0.26030820491461892</v>
      </c>
      <c r="AK35" s="20">
        <f t="shared" si="72"/>
        <v>0.18593443208187066</v>
      </c>
      <c r="AL35" s="20">
        <f t="shared" si="72"/>
        <v>0.13281030862990761</v>
      </c>
      <c r="AM35" s="20">
        <f t="shared" si="72"/>
        <v>9.4864506164219708E-2</v>
      </c>
      <c r="AN35" s="20">
        <f t="shared" si="72"/>
        <v>6.7760361545871228E-2</v>
      </c>
      <c r="AO35" s="20">
        <f t="shared" si="72"/>
        <v>4.8400258247050874E-2</v>
      </c>
      <c r="AP35" s="20">
        <f t="shared" si="72"/>
        <v>3.4571613033607763E-2</v>
      </c>
      <c r="AR35" s="173"/>
      <c r="AS35" s="185"/>
      <c r="AT35" s="19" t="s">
        <v>45</v>
      </c>
      <c r="AU35" s="20">
        <f t="shared" ref="AU35:BD35" si="73">10*AU32</f>
        <v>0.53571428571428581</v>
      </c>
      <c r="AV35" s="20">
        <f t="shared" si="73"/>
        <v>0.38265306122448989</v>
      </c>
      <c r="AW35" s="20">
        <f t="shared" si="73"/>
        <v>0.27332361516034986</v>
      </c>
      <c r="AX35" s="20">
        <f t="shared" si="73"/>
        <v>0.19523115368596422</v>
      </c>
      <c r="AY35" s="20">
        <f t="shared" si="73"/>
        <v>0.13945082406140302</v>
      </c>
      <c r="AZ35" s="20">
        <f t="shared" si="73"/>
        <v>9.9607731472430724E-2</v>
      </c>
      <c r="BA35" s="20">
        <f t="shared" si="73"/>
        <v>7.1148379623164795E-2</v>
      </c>
      <c r="BB35" s="20">
        <f t="shared" si="73"/>
        <v>5.0820271159403428E-2</v>
      </c>
      <c r="BC35" s="20">
        <f t="shared" si="73"/>
        <v>3.6300193685288161E-2</v>
      </c>
      <c r="BD35" s="20">
        <f t="shared" si="73"/>
        <v>2.5928709775205828E-2</v>
      </c>
      <c r="BF35" s="173"/>
      <c r="BG35" s="185"/>
      <c r="BH35" s="19" t="s">
        <v>45</v>
      </c>
      <c r="BI35" s="20">
        <f t="shared" ref="BI35:BR35" si="74">10*BI32</f>
        <v>0.35714285714285721</v>
      </c>
      <c r="BJ35" s="20">
        <f t="shared" si="74"/>
        <v>0.25510204081632659</v>
      </c>
      <c r="BK35" s="20">
        <f t="shared" si="74"/>
        <v>0.18221574344023328</v>
      </c>
      <c r="BL35" s="20">
        <f t="shared" si="74"/>
        <v>0.13015410245730946</v>
      </c>
      <c r="BM35" s="20">
        <f t="shared" si="74"/>
        <v>9.2967216040935344E-2</v>
      </c>
      <c r="BN35" s="20">
        <f t="shared" si="74"/>
        <v>6.6405154314953821E-2</v>
      </c>
      <c r="BO35" s="20">
        <f t="shared" si="74"/>
        <v>4.7432253082109868E-2</v>
      </c>
      <c r="BP35" s="20">
        <f t="shared" si="74"/>
        <v>3.3880180772935614E-2</v>
      </c>
      <c r="BQ35" s="20">
        <f t="shared" si="74"/>
        <v>2.4200129123525441E-2</v>
      </c>
      <c r="BR35" s="20">
        <f t="shared" si="74"/>
        <v>1.7285806516803885E-2</v>
      </c>
    </row>
    <row r="36" spans="2:70" ht="14.25" x14ac:dyDescent="0.45">
      <c r="B36" s="173"/>
      <c r="C36" s="185"/>
      <c r="D36" s="19" t="s">
        <v>46</v>
      </c>
      <c r="E36" s="20">
        <f>10*E34</f>
        <v>1.0714285714285714</v>
      </c>
      <c r="F36" s="20">
        <f>10*F34</f>
        <v>1.8367346938775508</v>
      </c>
      <c r="G36" s="20">
        <f>10*G34</f>
        <v>2.3833819241982503</v>
      </c>
      <c r="H36" s="20">
        <f t="shared" ref="H36:N36" si="75">10*H34</f>
        <v>2.7738442315701799</v>
      </c>
      <c r="I36" s="20">
        <f t="shared" si="75"/>
        <v>3.0527458796929849</v>
      </c>
      <c r="J36" s="20">
        <f t="shared" si="75"/>
        <v>3.2519613426378462</v>
      </c>
      <c r="K36" s="20">
        <f t="shared" si="75"/>
        <v>3.3942581018841746</v>
      </c>
      <c r="L36" s="20">
        <f t="shared" si="75"/>
        <v>3.4958986442029771</v>
      </c>
      <c r="M36" s="20">
        <f t="shared" si="75"/>
        <v>3.5684990315735647</v>
      </c>
      <c r="N36" s="20">
        <f t="shared" si="75"/>
        <v>3.6203564511239805</v>
      </c>
      <c r="P36" s="173"/>
      <c r="Q36" s="185"/>
      <c r="R36" s="19" t="s">
        <v>46</v>
      </c>
      <c r="S36" s="20">
        <f>10*S34</f>
        <v>0.89285714285714279</v>
      </c>
      <c r="T36" s="20">
        <f>10*T34</f>
        <v>1.5306122448979593</v>
      </c>
      <c r="U36" s="20">
        <f>10*U34</f>
        <v>1.9861516034985416</v>
      </c>
      <c r="V36" s="20">
        <f t="shared" ref="V36:AB36" si="76">10*V34</f>
        <v>2.3115368596418167</v>
      </c>
      <c r="W36" s="20">
        <f t="shared" si="76"/>
        <v>2.5439548997441541</v>
      </c>
      <c r="X36" s="20">
        <f t="shared" si="76"/>
        <v>2.7099677855315383</v>
      </c>
      <c r="Y36" s="20">
        <f t="shared" si="76"/>
        <v>2.8285484182368128</v>
      </c>
      <c r="Z36" s="20">
        <f t="shared" si="76"/>
        <v>2.9132488701691477</v>
      </c>
      <c r="AA36" s="20">
        <f t="shared" si="76"/>
        <v>2.9737491929779707</v>
      </c>
      <c r="AB36" s="20">
        <f t="shared" si="76"/>
        <v>3.0169637092699837</v>
      </c>
      <c r="AD36" s="173"/>
      <c r="AE36" s="185"/>
      <c r="AF36" s="19" t="s">
        <v>46</v>
      </c>
      <c r="AG36" s="20">
        <f>10*AG34</f>
        <v>0.71428571428571419</v>
      </c>
      <c r="AH36" s="20">
        <f>10*AH34</f>
        <v>1.2244897959183674</v>
      </c>
      <c r="AI36" s="20">
        <f>10*AI34</f>
        <v>1.5889212827988337</v>
      </c>
      <c r="AJ36" s="20">
        <f t="shared" ref="AJ36:AP36" si="77">10*AJ34</f>
        <v>1.8492294877134534</v>
      </c>
      <c r="AK36" s="20">
        <f t="shared" si="77"/>
        <v>2.0351639197953233</v>
      </c>
      <c r="AL36" s="20">
        <f t="shared" si="77"/>
        <v>2.1679742284252308</v>
      </c>
      <c r="AM36" s="20">
        <f t="shared" si="77"/>
        <v>2.2628387345894492</v>
      </c>
      <c r="AN36" s="20">
        <f t="shared" si="77"/>
        <v>2.3305990961353182</v>
      </c>
      <c r="AO36" s="20">
        <f t="shared" si="77"/>
        <v>2.3789993543823766</v>
      </c>
      <c r="AP36" s="20">
        <f t="shared" si="77"/>
        <v>2.4135709674159869</v>
      </c>
      <c r="AR36" s="173"/>
      <c r="AS36" s="185"/>
      <c r="AT36" s="19" t="s">
        <v>46</v>
      </c>
      <c r="AU36" s="20">
        <f>10*AU34</f>
        <v>0.53571428571428581</v>
      </c>
      <c r="AV36" s="20">
        <f>10*AV34</f>
        <v>0.91836734693877553</v>
      </c>
      <c r="AW36" s="20">
        <f>10*AW34</f>
        <v>1.1916909620991252</v>
      </c>
      <c r="AX36" s="20">
        <f t="shared" ref="AX36:BD36" si="78">10*AX34</f>
        <v>1.3869221157850902</v>
      </c>
      <c r="AY36" s="20">
        <f t="shared" si="78"/>
        <v>1.5263729398464929</v>
      </c>
      <c r="AZ36" s="20">
        <f t="shared" si="78"/>
        <v>1.6259806713189233</v>
      </c>
      <c r="BA36" s="20">
        <f t="shared" si="78"/>
        <v>1.6971290509420875</v>
      </c>
      <c r="BB36" s="20">
        <f t="shared" si="78"/>
        <v>1.7479493221014888</v>
      </c>
      <c r="BC36" s="20">
        <f t="shared" si="78"/>
        <v>1.7842495157867824</v>
      </c>
      <c r="BD36" s="20">
        <f t="shared" si="78"/>
        <v>1.8101782255619905</v>
      </c>
      <c r="BF36" s="173"/>
      <c r="BG36" s="185"/>
      <c r="BH36" s="19" t="s">
        <v>46</v>
      </c>
      <c r="BI36" s="20">
        <f>10*BI34</f>
        <v>0.35714285714285721</v>
      </c>
      <c r="BJ36" s="20">
        <f>10*BJ34</f>
        <v>0.6122448979591838</v>
      </c>
      <c r="BK36" s="20">
        <f>10*BK34</f>
        <v>0.79446064139941697</v>
      </c>
      <c r="BL36" s="20">
        <f t="shared" ref="BL36:BR36" si="79">10*BL34</f>
        <v>0.92461474385672671</v>
      </c>
      <c r="BM36" s="20">
        <f t="shared" si="79"/>
        <v>1.0175819598976619</v>
      </c>
      <c r="BN36" s="20">
        <f t="shared" si="79"/>
        <v>1.0839871142126158</v>
      </c>
      <c r="BO36" s="20">
        <f t="shared" si="79"/>
        <v>1.131419367294725</v>
      </c>
      <c r="BP36" s="20">
        <f t="shared" si="79"/>
        <v>1.1652995480676593</v>
      </c>
      <c r="BQ36" s="20">
        <f t="shared" si="79"/>
        <v>1.1894996771911885</v>
      </c>
      <c r="BR36" s="20">
        <f t="shared" si="79"/>
        <v>1.2067854837079937</v>
      </c>
    </row>
    <row r="37" spans="2:70" ht="14.25" x14ac:dyDescent="0.45">
      <c r="B37" s="173"/>
      <c r="C37" s="184" t="s">
        <v>36</v>
      </c>
      <c r="D37" s="15" t="s">
        <v>43</v>
      </c>
      <c r="E37" s="16">
        <f>E7</f>
        <v>0.15</v>
      </c>
      <c r="F37" s="16">
        <f>E37</f>
        <v>0.15</v>
      </c>
      <c r="G37" s="16">
        <f t="shared" ref="G37:N37" si="80">F37</f>
        <v>0.15</v>
      </c>
      <c r="H37" s="16">
        <f t="shared" si="80"/>
        <v>0.15</v>
      </c>
      <c r="I37" s="16">
        <f t="shared" si="80"/>
        <v>0.15</v>
      </c>
      <c r="J37" s="16">
        <f t="shared" si="80"/>
        <v>0.15</v>
      </c>
      <c r="K37" s="16">
        <f t="shared" si="80"/>
        <v>0.15</v>
      </c>
      <c r="L37" s="16">
        <f t="shared" si="80"/>
        <v>0.15</v>
      </c>
      <c r="M37" s="16">
        <f t="shared" si="80"/>
        <v>0.15</v>
      </c>
      <c r="N37" s="16">
        <f t="shared" si="80"/>
        <v>0.15</v>
      </c>
      <c r="P37" s="173"/>
      <c r="Q37" s="184" t="s">
        <v>36</v>
      </c>
      <c r="R37" s="15" t="s">
        <v>43</v>
      </c>
      <c r="S37" s="16">
        <f>S7</f>
        <v>0.125</v>
      </c>
      <c r="T37" s="16">
        <f>S37</f>
        <v>0.125</v>
      </c>
      <c r="U37" s="16">
        <f t="shared" ref="U37:AB37" si="81">T37</f>
        <v>0.125</v>
      </c>
      <c r="V37" s="16">
        <f t="shared" si="81"/>
        <v>0.125</v>
      </c>
      <c r="W37" s="16">
        <f t="shared" si="81"/>
        <v>0.125</v>
      </c>
      <c r="X37" s="16">
        <f t="shared" si="81"/>
        <v>0.125</v>
      </c>
      <c r="Y37" s="16">
        <f t="shared" si="81"/>
        <v>0.125</v>
      </c>
      <c r="Z37" s="16">
        <f t="shared" si="81"/>
        <v>0.125</v>
      </c>
      <c r="AA37" s="16">
        <f t="shared" si="81"/>
        <v>0.125</v>
      </c>
      <c r="AB37" s="16">
        <f t="shared" si="81"/>
        <v>0.125</v>
      </c>
      <c r="AD37" s="173"/>
      <c r="AE37" s="184" t="s">
        <v>36</v>
      </c>
      <c r="AF37" s="15" t="s">
        <v>43</v>
      </c>
      <c r="AG37" s="16">
        <f>AG7</f>
        <v>0.1</v>
      </c>
      <c r="AH37" s="16">
        <f>AG37</f>
        <v>0.1</v>
      </c>
      <c r="AI37" s="16">
        <f t="shared" ref="AI37:AP37" si="82">AH37</f>
        <v>0.1</v>
      </c>
      <c r="AJ37" s="16">
        <f t="shared" si="82"/>
        <v>0.1</v>
      </c>
      <c r="AK37" s="16">
        <f t="shared" si="82"/>
        <v>0.1</v>
      </c>
      <c r="AL37" s="16">
        <f t="shared" si="82"/>
        <v>0.1</v>
      </c>
      <c r="AM37" s="16">
        <f t="shared" si="82"/>
        <v>0.1</v>
      </c>
      <c r="AN37" s="16">
        <f t="shared" si="82"/>
        <v>0.1</v>
      </c>
      <c r="AO37" s="16">
        <f t="shared" si="82"/>
        <v>0.1</v>
      </c>
      <c r="AP37" s="16">
        <f t="shared" si="82"/>
        <v>0.1</v>
      </c>
      <c r="AR37" s="173"/>
      <c r="AS37" s="184" t="s">
        <v>36</v>
      </c>
      <c r="AT37" s="15" t="s">
        <v>43</v>
      </c>
      <c r="AU37" s="16">
        <f>AU7</f>
        <v>7.5000000000000011E-2</v>
      </c>
      <c r="AV37" s="16">
        <f>AU37</f>
        <v>7.5000000000000011E-2</v>
      </c>
      <c r="AW37" s="16">
        <f t="shared" ref="AW37:BD37" si="83">AV37</f>
        <v>7.5000000000000011E-2</v>
      </c>
      <c r="AX37" s="16">
        <f t="shared" si="83"/>
        <v>7.5000000000000011E-2</v>
      </c>
      <c r="AY37" s="16">
        <f t="shared" si="83"/>
        <v>7.5000000000000011E-2</v>
      </c>
      <c r="AZ37" s="16">
        <f t="shared" si="83"/>
        <v>7.5000000000000011E-2</v>
      </c>
      <c r="BA37" s="16">
        <f t="shared" si="83"/>
        <v>7.5000000000000011E-2</v>
      </c>
      <c r="BB37" s="16">
        <f t="shared" si="83"/>
        <v>7.5000000000000011E-2</v>
      </c>
      <c r="BC37" s="16">
        <f t="shared" si="83"/>
        <v>7.5000000000000011E-2</v>
      </c>
      <c r="BD37" s="16">
        <f t="shared" si="83"/>
        <v>7.5000000000000011E-2</v>
      </c>
      <c r="BF37" s="173"/>
      <c r="BG37" s="184" t="s">
        <v>36</v>
      </c>
      <c r="BH37" s="15" t="s">
        <v>43</v>
      </c>
      <c r="BI37" s="16">
        <f>BI7</f>
        <v>5.000000000000001E-2</v>
      </c>
      <c r="BJ37" s="16">
        <f>BI37</f>
        <v>5.000000000000001E-2</v>
      </c>
      <c r="BK37" s="16">
        <f t="shared" ref="BK37:BR37" si="84">BJ37</f>
        <v>5.000000000000001E-2</v>
      </c>
      <c r="BL37" s="16">
        <f t="shared" si="84"/>
        <v>5.000000000000001E-2</v>
      </c>
      <c r="BM37" s="16">
        <f t="shared" si="84"/>
        <v>5.000000000000001E-2</v>
      </c>
      <c r="BN37" s="16">
        <f t="shared" si="84"/>
        <v>5.000000000000001E-2</v>
      </c>
      <c r="BO37" s="16">
        <f t="shared" si="84"/>
        <v>5.000000000000001E-2</v>
      </c>
      <c r="BP37" s="16">
        <f t="shared" si="84"/>
        <v>5.000000000000001E-2</v>
      </c>
      <c r="BQ37" s="16">
        <f t="shared" si="84"/>
        <v>5.000000000000001E-2</v>
      </c>
      <c r="BR37" s="16">
        <f t="shared" si="84"/>
        <v>5.000000000000001E-2</v>
      </c>
    </row>
    <row r="38" spans="2:70" ht="14.25" x14ac:dyDescent="0.45">
      <c r="B38" s="173"/>
      <c r="C38" s="185"/>
      <c r="D38" s="19" t="s">
        <v>45</v>
      </c>
      <c r="E38" s="21">
        <f>E35*E$14</f>
        <v>150000</v>
      </c>
      <c r="F38" s="21">
        <f t="shared" ref="F38:N38" si="85">F35*F$14</f>
        <v>150000</v>
      </c>
      <c r="G38" s="21">
        <f>G35*G$14</f>
        <v>150000</v>
      </c>
      <c r="H38" s="21">
        <f>H35*H$14</f>
        <v>150000</v>
      </c>
      <c r="I38" s="21">
        <f>I35*I$14</f>
        <v>150000</v>
      </c>
      <c r="J38" s="21">
        <f t="shared" si="85"/>
        <v>150000</v>
      </c>
      <c r="K38" s="21">
        <f t="shared" si="85"/>
        <v>150000</v>
      </c>
      <c r="L38" s="21">
        <f t="shared" si="85"/>
        <v>150000</v>
      </c>
      <c r="M38" s="21">
        <f t="shared" si="85"/>
        <v>150000</v>
      </c>
      <c r="N38" s="21">
        <f t="shared" si="85"/>
        <v>150000</v>
      </c>
      <c r="P38" s="173"/>
      <c r="Q38" s="185"/>
      <c r="R38" s="19" t="s">
        <v>45</v>
      </c>
      <c r="S38" s="21">
        <f>S35*S$14</f>
        <v>125000</v>
      </c>
      <c r="T38" s="21">
        <f t="shared" ref="T38:AB38" si="86">T35*T$14</f>
        <v>125000</v>
      </c>
      <c r="U38" s="21">
        <f>U35*U$14</f>
        <v>124999.99999999999</v>
      </c>
      <c r="V38" s="21">
        <f>V35*V$14</f>
        <v>125000</v>
      </c>
      <c r="W38" s="21">
        <f>W35*W$14</f>
        <v>125000</v>
      </c>
      <c r="X38" s="21">
        <f t="shared" si="86"/>
        <v>125000</v>
      </c>
      <c r="Y38" s="21">
        <f t="shared" si="86"/>
        <v>125000</v>
      </c>
      <c r="Z38" s="21">
        <f t="shared" si="86"/>
        <v>125000.00000000001</v>
      </c>
      <c r="AA38" s="21">
        <f t="shared" si="86"/>
        <v>125000</v>
      </c>
      <c r="AB38" s="21">
        <f t="shared" si="86"/>
        <v>124999.99999999999</v>
      </c>
      <c r="AD38" s="173"/>
      <c r="AE38" s="185"/>
      <c r="AF38" s="19" t="s">
        <v>45</v>
      </c>
      <c r="AG38" s="21">
        <f>AG35*AG$14</f>
        <v>99999.999999999985</v>
      </c>
      <c r="AH38" s="21">
        <f t="shared" ref="AH38:AP38" si="87">AH35*AH$14</f>
        <v>100000</v>
      </c>
      <c r="AI38" s="21">
        <f>AI35*AI$14</f>
        <v>100000.00000000001</v>
      </c>
      <c r="AJ38" s="21">
        <f>AJ35*AJ$14</f>
        <v>100000</v>
      </c>
      <c r="AK38" s="21">
        <f>AK35*AK$14</f>
        <v>100000</v>
      </c>
      <c r="AL38" s="21">
        <f t="shared" si="87"/>
        <v>100000</v>
      </c>
      <c r="AM38" s="21">
        <f t="shared" si="87"/>
        <v>99999.999999999985</v>
      </c>
      <c r="AN38" s="21">
        <f t="shared" si="87"/>
        <v>100000.00000000001</v>
      </c>
      <c r="AO38" s="21">
        <f t="shared" si="87"/>
        <v>100000</v>
      </c>
      <c r="AP38" s="21">
        <f t="shared" si="87"/>
        <v>100000</v>
      </c>
      <c r="AR38" s="173"/>
      <c r="AS38" s="185"/>
      <c r="AT38" s="19" t="s">
        <v>45</v>
      </c>
      <c r="AU38" s="21">
        <f>AU35*AU$14</f>
        <v>75000.000000000015</v>
      </c>
      <c r="AV38" s="21">
        <f t="shared" ref="AV38:BD38" si="88">AV35*AV$14</f>
        <v>75000.000000000015</v>
      </c>
      <c r="AW38" s="21">
        <f>AW35*AW$14</f>
        <v>75000</v>
      </c>
      <c r="AX38" s="21">
        <f>AX35*AX$14</f>
        <v>75000.000000000015</v>
      </c>
      <c r="AY38" s="21">
        <f>AY35*AY$14</f>
        <v>75000.000000000015</v>
      </c>
      <c r="AZ38" s="21">
        <f t="shared" si="88"/>
        <v>75000.000000000015</v>
      </c>
      <c r="BA38" s="21">
        <f t="shared" si="88"/>
        <v>75000.000000000015</v>
      </c>
      <c r="BB38" s="21">
        <f t="shared" si="88"/>
        <v>75000.000000000015</v>
      </c>
      <c r="BC38" s="21">
        <f t="shared" si="88"/>
        <v>75000.000000000015</v>
      </c>
      <c r="BD38" s="21">
        <f t="shared" si="88"/>
        <v>75000.000000000015</v>
      </c>
      <c r="BF38" s="173"/>
      <c r="BG38" s="185"/>
      <c r="BH38" s="19" t="s">
        <v>45</v>
      </c>
      <c r="BI38" s="21">
        <f>BI35*BI$14</f>
        <v>50000.000000000007</v>
      </c>
      <c r="BJ38" s="21">
        <f t="shared" ref="BJ38:BR38" si="89">BJ35*BJ$14</f>
        <v>50000.000000000015</v>
      </c>
      <c r="BK38" s="21">
        <f>BK35*BK$14</f>
        <v>50000.000000000015</v>
      </c>
      <c r="BL38" s="21">
        <f>BL35*BL$14</f>
        <v>50000</v>
      </c>
      <c r="BM38" s="21">
        <f>BM35*BM$14</f>
        <v>50000.000000000007</v>
      </c>
      <c r="BN38" s="21">
        <f t="shared" si="89"/>
        <v>50000.000000000015</v>
      </c>
      <c r="BO38" s="21">
        <f t="shared" si="89"/>
        <v>50000.000000000007</v>
      </c>
      <c r="BP38" s="21">
        <f t="shared" si="89"/>
        <v>50000.000000000007</v>
      </c>
      <c r="BQ38" s="21">
        <f t="shared" si="89"/>
        <v>50000.000000000007</v>
      </c>
      <c r="BR38" s="21">
        <f t="shared" si="89"/>
        <v>50000.000000000007</v>
      </c>
    </row>
    <row r="39" spans="2:70" ht="14.25" x14ac:dyDescent="0.45">
      <c r="B39" s="173"/>
      <c r="C39" s="185"/>
      <c r="D39" s="19" t="s">
        <v>46</v>
      </c>
      <c r="E39" s="21">
        <f>E38</f>
        <v>150000</v>
      </c>
      <c r="F39" s="21">
        <f>E39+F38</f>
        <v>300000</v>
      </c>
      <c r="G39" s="21">
        <f>F39+G38</f>
        <v>450000</v>
      </c>
      <c r="H39" s="21">
        <f t="shared" ref="H39:N39" si="90">G39+H38</f>
        <v>600000</v>
      </c>
      <c r="I39" s="21">
        <f t="shared" si="90"/>
        <v>750000</v>
      </c>
      <c r="J39" s="21">
        <f>I39+J38</f>
        <v>900000</v>
      </c>
      <c r="K39" s="21">
        <f t="shared" si="90"/>
        <v>1050000</v>
      </c>
      <c r="L39" s="21">
        <f t="shared" si="90"/>
        <v>1200000</v>
      </c>
      <c r="M39" s="21">
        <f t="shared" si="90"/>
        <v>1350000</v>
      </c>
      <c r="N39" s="21">
        <f t="shared" si="90"/>
        <v>1500000</v>
      </c>
      <c r="P39" s="173"/>
      <c r="Q39" s="185"/>
      <c r="R39" s="19" t="s">
        <v>46</v>
      </c>
      <c r="S39" s="21">
        <f>S38</f>
        <v>125000</v>
      </c>
      <c r="T39" s="21">
        <f>S39+T38</f>
        <v>250000</v>
      </c>
      <c r="U39" s="21">
        <f>T39+U38</f>
        <v>375000</v>
      </c>
      <c r="V39" s="21">
        <f t="shared" ref="V39:AB39" si="91">U39+V38</f>
        <v>500000</v>
      </c>
      <c r="W39" s="21">
        <f t="shared" si="91"/>
        <v>625000</v>
      </c>
      <c r="X39" s="21">
        <f>W39+X38</f>
        <v>750000</v>
      </c>
      <c r="Y39" s="21">
        <f t="shared" si="91"/>
        <v>875000</v>
      </c>
      <c r="Z39" s="21">
        <f t="shared" si="91"/>
        <v>1000000</v>
      </c>
      <c r="AA39" s="21">
        <f t="shared" si="91"/>
        <v>1125000</v>
      </c>
      <c r="AB39" s="21">
        <f t="shared" si="91"/>
        <v>1250000</v>
      </c>
      <c r="AD39" s="173"/>
      <c r="AE39" s="185"/>
      <c r="AF39" s="19" t="s">
        <v>46</v>
      </c>
      <c r="AG39" s="21">
        <f>AG38</f>
        <v>99999.999999999985</v>
      </c>
      <c r="AH39" s="21">
        <f>AG39+AH38</f>
        <v>200000</v>
      </c>
      <c r="AI39" s="21">
        <f>AH39+AI38</f>
        <v>300000</v>
      </c>
      <c r="AJ39" s="21">
        <f t="shared" ref="AJ39:AP39" si="92">AI39+AJ38</f>
        <v>400000</v>
      </c>
      <c r="AK39" s="21">
        <f t="shared" si="92"/>
        <v>500000</v>
      </c>
      <c r="AL39" s="21">
        <f>AK39+AL38</f>
        <v>600000</v>
      </c>
      <c r="AM39" s="21">
        <f t="shared" si="92"/>
        <v>700000</v>
      </c>
      <c r="AN39" s="21">
        <f t="shared" si="92"/>
        <v>800000</v>
      </c>
      <c r="AO39" s="21">
        <f t="shared" si="92"/>
        <v>900000</v>
      </c>
      <c r="AP39" s="21">
        <f t="shared" si="92"/>
        <v>1000000</v>
      </c>
      <c r="AR39" s="173"/>
      <c r="AS39" s="185"/>
      <c r="AT39" s="19" t="s">
        <v>46</v>
      </c>
      <c r="AU39" s="21">
        <f>AU38</f>
        <v>75000.000000000015</v>
      </c>
      <c r="AV39" s="21">
        <f>AU39+AV38</f>
        <v>150000.00000000003</v>
      </c>
      <c r="AW39" s="21">
        <f>AV39+AW38</f>
        <v>225000.00000000003</v>
      </c>
      <c r="AX39" s="21">
        <f t="shared" ref="AX39:BD39" si="93">AW39+AX38</f>
        <v>300000.00000000006</v>
      </c>
      <c r="AY39" s="21">
        <f t="shared" si="93"/>
        <v>375000.00000000006</v>
      </c>
      <c r="AZ39" s="21">
        <f>AY39+AZ38</f>
        <v>450000.00000000006</v>
      </c>
      <c r="BA39" s="21">
        <f t="shared" si="93"/>
        <v>525000.00000000012</v>
      </c>
      <c r="BB39" s="21">
        <f t="shared" si="93"/>
        <v>600000.00000000012</v>
      </c>
      <c r="BC39" s="21">
        <f t="shared" si="93"/>
        <v>675000.00000000012</v>
      </c>
      <c r="BD39" s="21">
        <f t="shared" si="93"/>
        <v>750000.00000000012</v>
      </c>
      <c r="BF39" s="173"/>
      <c r="BG39" s="185"/>
      <c r="BH39" s="19" t="s">
        <v>46</v>
      </c>
      <c r="BI39" s="21">
        <f>BI38</f>
        <v>50000.000000000007</v>
      </c>
      <c r="BJ39" s="21">
        <f>BI39+BJ38</f>
        <v>100000.00000000003</v>
      </c>
      <c r="BK39" s="21">
        <f>BJ39+BK38</f>
        <v>150000.00000000006</v>
      </c>
      <c r="BL39" s="21">
        <f t="shared" ref="BL39:BR39" si="94">BK39+BL38</f>
        <v>200000.00000000006</v>
      </c>
      <c r="BM39" s="21">
        <f t="shared" si="94"/>
        <v>250000.00000000006</v>
      </c>
      <c r="BN39" s="21">
        <f>BM39+BN38</f>
        <v>300000.00000000006</v>
      </c>
      <c r="BO39" s="21">
        <f t="shared" si="94"/>
        <v>350000.00000000006</v>
      </c>
      <c r="BP39" s="21">
        <f t="shared" si="94"/>
        <v>400000.00000000006</v>
      </c>
      <c r="BQ39" s="21">
        <f t="shared" si="94"/>
        <v>450000.00000000006</v>
      </c>
      <c r="BR39" s="21">
        <f t="shared" si="94"/>
        <v>500000.00000000006</v>
      </c>
    </row>
    <row r="40" spans="2:70" ht="14.25" x14ac:dyDescent="0.45">
      <c r="B40" s="173"/>
      <c r="C40" s="184" t="s">
        <v>35</v>
      </c>
      <c r="D40" s="15" t="s">
        <v>43</v>
      </c>
      <c r="E40" s="16">
        <f>E34*E$14/$E$4</f>
        <v>0.15</v>
      </c>
      <c r="F40" s="16">
        <f>F34*F$14/$E$4-E40</f>
        <v>0.21</v>
      </c>
      <c r="G40" s="16">
        <f>G34*G$14/$E$4-F40-E40</f>
        <v>0.29399999999999982</v>
      </c>
      <c r="H40" s="16">
        <f>H34*H$14/$E$4-G40-F40-E40</f>
        <v>0.41160000000000052</v>
      </c>
      <c r="I40" s="16">
        <f>I34*I$14/$E$4-H40-G40-F40-E40</f>
        <v>0.57623999999999953</v>
      </c>
      <c r="J40" s="16">
        <f>J34*J$14/$E$4-I40-H40-G40-F40-E40</f>
        <v>0.80673600000000001</v>
      </c>
      <c r="K40" s="16">
        <f>K34*K$14/$E$4-J40-I40-H40-G40-F40-E40</f>
        <v>1.1294303999999988</v>
      </c>
      <c r="L40" s="16">
        <f>L34*L$14/$E$4-K40-J40-I40-H40-G40-F40-E40</f>
        <v>1.5812025599999939</v>
      </c>
      <c r="M40" s="16">
        <f>M34*M$14/$E$4-L40-K40-J40-I40-H40-G40-F40-E40</f>
        <v>2.2136835840000191</v>
      </c>
      <c r="N40" s="16">
        <f>N34*N$14/$E$4-M40-L40-K40-J40-I40-H40-G40-F40-E40</f>
        <v>3.0991570176000169</v>
      </c>
      <c r="P40" s="173"/>
      <c r="Q40" s="184" t="s">
        <v>35</v>
      </c>
      <c r="R40" s="15" t="s">
        <v>43</v>
      </c>
      <c r="S40" s="16">
        <f>S34*S$14/$E$4</f>
        <v>0.12499999999999999</v>
      </c>
      <c r="T40" s="16">
        <f>T34*T$14/$E$4-S40</f>
        <v>0.17499999999999999</v>
      </c>
      <c r="U40" s="16">
        <f>U34*U$14/$E$4-T40-S40</f>
        <v>0.24499999999999983</v>
      </c>
      <c r="V40" s="16">
        <f>V34*V$14/$E$4-U40-T40-S40</f>
        <v>0.34300000000000047</v>
      </c>
      <c r="W40" s="16">
        <f>W34*W$14/$E$4-V40-U40-T40-S40</f>
        <v>0.48019999999999974</v>
      </c>
      <c r="X40" s="16">
        <f>X34*X$14/$E$4-W40-V40-U40-T40-S40</f>
        <v>0.67227999999999954</v>
      </c>
      <c r="Y40" s="16">
        <f>Y34*Y$14/$E$4-X40-W40-V40-U40-T40-S40</f>
        <v>0.94119199999999981</v>
      </c>
      <c r="Z40" s="16">
        <f>Z34*Z$14/$E$4-Y40-X40-W40-V40-U40-T40-S40</f>
        <v>1.3176687999999941</v>
      </c>
      <c r="AA40" s="16">
        <f>AA34*AA$14/$E$4-Z40-Y40-X40-W40-V40-U40-T40-S40</f>
        <v>1.8447363200000166</v>
      </c>
      <c r="AB40" s="16">
        <f>AB34*AB$14/$E$4-AA40-Z40-Y40-X40-W40-V40-U40-T40-S40</f>
        <v>2.5826308480000115</v>
      </c>
      <c r="AD40" s="173"/>
      <c r="AE40" s="184" t="s">
        <v>35</v>
      </c>
      <c r="AF40" s="15" t="s">
        <v>43</v>
      </c>
      <c r="AG40" s="16">
        <f>AG34*AG$14/$E$4</f>
        <v>0.1</v>
      </c>
      <c r="AH40" s="16">
        <f>AH34*AH$14/$E$4-AG40</f>
        <v>0.13999999999999999</v>
      </c>
      <c r="AI40" s="16">
        <f>AI34*AI$14/$E$4-AH40-AG40</f>
        <v>0.19599999999999992</v>
      </c>
      <c r="AJ40" s="16">
        <f>AJ34*AJ$14/$E$4-AI40-AH40-AG40</f>
        <v>0.27440000000000031</v>
      </c>
      <c r="AK40" s="16">
        <f>AK34*AK$14/$E$4-AJ40-AI40-AH40-AG40</f>
        <v>0.38415999999999972</v>
      </c>
      <c r="AL40" s="16">
        <f>AL34*AL$14/$E$4-AK40-AJ40-AI40-AH40-AG40</f>
        <v>0.53782399999999975</v>
      </c>
      <c r="AM40" s="16">
        <f>AM34*AM$14/$E$4-AL40-AK40-AJ40-AI40-AH40-AG40</f>
        <v>0.75295359999999922</v>
      </c>
      <c r="AN40" s="16">
        <f>AN34*AN$14/$E$4-AM40-AL40-AK40-AJ40-AI40-AH40-AG40</f>
        <v>1.0541350399999958</v>
      </c>
      <c r="AO40" s="16">
        <f>AO34*AO$14/$E$4-AN40-AM40-AL40-AK40-AJ40-AI40-AH40-AG40</f>
        <v>1.4757890560000133</v>
      </c>
      <c r="AP40" s="16">
        <f>AP34*AP$14/$E$4-AO40-AN40-AM40-AL40-AK40-AJ40-AI40-AH40-AG40</f>
        <v>2.0661046784000119</v>
      </c>
      <c r="AR40" s="173"/>
      <c r="AS40" s="184" t="s">
        <v>35</v>
      </c>
      <c r="AT40" s="15" t="s">
        <v>43</v>
      </c>
      <c r="AU40" s="16">
        <f>AU34*AU$14/$E$4</f>
        <v>7.5000000000000011E-2</v>
      </c>
      <c r="AV40" s="16">
        <f>AV34*AV$14/$E$4-AU40</f>
        <v>0.10499999999999998</v>
      </c>
      <c r="AW40" s="16">
        <f>AW34*AW$14/$E$4-AV40-AU40</f>
        <v>0.14699999999999996</v>
      </c>
      <c r="AX40" s="16">
        <f>AX34*AX$14/$E$4-AW40-AV40-AU40</f>
        <v>0.20580000000000032</v>
      </c>
      <c r="AY40" s="16">
        <f>AY34*AY$14/$E$4-AX40-AW40-AV40-AU40</f>
        <v>0.28811999999999982</v>
      </c>
      <c r="AZ40" s="16">
        <f>AZ34*AZ$14/$E$4-AY40-AX40-AW40-AV40-AU40</f>
        <v>0.40336800000000012</v>
      </c>
      <c r="BA40" s="16">
        <f>BA34*BA$14/$E$4-AZ40-AY40-AX40-AW40-AV40-AU40</f>
        <v>0.56471519999999953</v>
      </c>
      <c r="BB40" s="16">
        <f>BB34*BB$14/$E$4-BA40-AZ40-AY40-AX40-AW40-AV40-AU40</f>
        <v>0.79060127999999619</v>
      </c>
      <c r="BC40" s="16">
        <f>BC34*BC$14/$E$4-BB40-BA40-AZ40-AY40-AX40-AW40-AV40-AU40</f>
        <v>1.1068417920000098</v>
      </c>
      <c r="BD40" s="16">
        <f>BD34*BD$14/$E$4-BC40-BB40-BA40-AZ40-AY40-AX40-AW40-AV40-AU40</f>
        <v>1.54957850880001</v>
      </c>
      <c r="BF40" s="173"/>
      <c r="BG40" s="184" t="s">
        <v>35</v>
      </c>
      <c r="BH40" s="15" t="s">
        <v>43</v>
      </c>
      <c r="BI40" s="16">
        <f>BI34*BI$14/$E$4</f>
        <v>5.000000000000001E-2</v>
      </c>
      <c r="BJ40" s="16">
        <f>BJ34*BJ$14/$E$4-BI40</f>
        <v>7.0000000000000007E-2</v>
      </c>
      <c r="BK40" s="16">
        <f>BK34*BK$14/$E$4-BJ40-BI40</f>
        <v>9.7999999999999976E-2</v>
      </c>
      <c r="BL40" s="16">
        <f>BL34*BL$14/$E$4-BK40-BJ40-BI40</f>
        <v>0.13720000000000013</v>
      </c>
      <c r="BM40" s="16">
        <f>BM34*BM$14/$E$4-BL40-BK40-BJ40-BI40</f>
        <v>0.19208</v>
      </c>
      <c r="BN40" s="16">
        <f>BN34*BN$14/$E$4-BM40-BL40-BK40-BJ40-BI40</f>
        <v>0.26891200000000004</v>
      </c>
      <c r="BO40" s="16">
        <f>BO34*BO$14/$E$4-BN40-BM40-BL40-BK40-BJ40-BI40</f>
        <v>0.3764767999999995</v>
      </c>
      <c r="BP40" s="16">
        <f>BP34*BP$14/$E$4-BO40-BN40-BM40-BL40-BK40-BJ40-BI40</f>
        <v>0.52706751999999768</v>
      </c>
      <c r="BQ40" s="16">
        <f>BQ34*BQ$14/$E$4-BP40-BO40-BN40-BM40-BL40-BK40-BJ40-BI40</f>
        <v>0.73789452800000688</v>
      </c>
      <c r="BR40" s="16">
        <f>BR34*BR$14/$E$4-BQ40-BP40-BO40-BN40-BM40-BL40-BK40-BJ40-BI40</f>
        <v>1.0330523392000064</v>
      </c>
    </row>
    <row r="41" spans="2:70" ht="14.25" x14ac:dyDescent="0.45">
      <c r="B41" s="173"/>
      <c r="C41" s="186"/>
      <c r="D41" s="15" t="s">
        <v>44</v>
      </c>
      <c r="E41" s="17"/>
      <c r="F41" s="17"/>
      <c r="G41" s="17"/>
      <c r="H41" s="17"/>
      <c r="I41" s="38">
        <f>AVERAGE(E40:I40)</f>
        <v>0.32836799999999994</v>
      </c>
      <c r="J41" s="17"/>
      <c r="K41" s="17"/>
      <c r="L41" s="17"/>
      <c r="M41" s="17"/>
      <c r="N41" s="17">
        <f>AVERAGE(E40:N40)</f>
        <v>1.047204956160003</v>
      </c>
      <c r="P41" s="173"/>
      <c r="Q41" s="186"/>
      <c r="R41" s="15" t="s">
        <v>44</v>
      </c>
      <c r="S41" s="17"/>
      <c r="T41" s="17"/>
      <c r="U41" s="17"/>
      <c r="V41" s="17"/>
      <c r="W41" s="38">
        <f>AVERAGE(S40:W40)</f>
        <v>0.27363999999999999</v>
      </c>
      <c r="X41" s="17"/>
      <c r="Y41" s="17"/>
      <c r="Z41" s="17"/>
      <c r="AA41" s="17"/>
      <c r="AB41" s="17">
        <f>AVERAGE(S40:AB40)</f>
        <v>0.87267079680000226</v>
      </c>
      <c r="AD41" s="173"/>
      <c r="AE41" s="186"/>
      <c r="AF41" s="15" t="s">
        <v>44</v>
      </c>
      <c r="AG41" s="17"/>
      <c r="AH41" s="17"/>
      <c r="AI41" s="17"/>
      <c r="AJ41" s="17"/>
      <c r="AK41" s="38">
        <f>AVERAGE(AG40:AK40)</f>
        <v>0.218912</v>
      </c>
      <c r="AL41" s="17"/>
      <c r="AM41" s="17"/>
      <c r="AN41" s="17"/>
      <c r="AO41" s="17"/>
      <c r="AP41" s="17">
        <f>AVERAGE(AG40:AP40)</f>
        <v>0.69813663744000198</v>
      </c>
      <c r="AR41" s="173"/>
      <c r="AS41" s="186"/>
      <c r="AT41" s="15" t="s">
        <v>44</v>
      </c>
      <c r="AU41" s="17"/>
      <c r="AV41" s="17"/>
      <c r="AW41" s="17"/>
      <c r="AX41" s="17"/>
      <c r="AY41" s="38">
        <f>AVERAGE(AU40:AY40)</f>
        <v>0.16418400000000002</v>
      </c>
      <c r="AZ41" s="17"/>
      <c r="BA41" s="17"/>
      <c r="BB41" s="17"/>
      <c r="BC41" s="17"/>
      <c r="BD41" s="17">
        <f>AVERAGE(AU40:BD40)</f>
        <v>0.52360247808000149</v>
      </c>
      <c r="BF41" s="173"/>
      <c r="BG41" s="186"/>
      <c r="BH41" s="15" t="s">
        <v>44</v>
      </c>
      <c r="BI41" s="17"/>
      <c r="BJ41" s="17"/>
      <c r="BK41" s="17"/>
      <c r="BL41" s="17"/>
      <c r="BM41" s="38">
        <f>AVERAGE(BI40:BM40)</f>
        <v>0.10945600000000003</v>
      </c>
      <c r="BN41" s="17"/>
      <c r="BO41" s="17"/>
      <c r="BP41" s="17"/>
      <c r="BQ41" s="17"/>
      <c r="BR41" s="17">
        <f>AVERAGE(BI40:BR40)</f>
        <v>0.3490683187200011</v>
      </c>
    </row>
    <row r="42" spans="2:70" ht="14.25" x14ac:dyDescent="0.45">
      <c r="B42" s="173"/>
      <c r="C42" s="185"/>
      <c r="D42" s="19" t="s">
        <v>45</v>
      </c>
      <c r="E42" s="22">
        <f>E44</f>
        <v>150000</v>
      </c>
      <c r="F42" s="22">
        <f>F44-E44</f>
        <v>209999.99999999994</v>
      </c>
      <c r="G42" s="22">
        <f>G44-F44</f>
        <v>293999.99999999994</v>
      </c>
      <c r="H42" s="22">
        <f t="shared" ref="H42:N42" si="95">H44-G44</f>
        <v>411600.00000000035</v>
      </c>
      <c r="I42" s="22">
        <f t="shared" si="95"/>
        <v>576239.99999999977</v>
      </c>
      <c r="J42" s="22">
        <f>J44-I44</f>
        <v>806735.99999999953</v>
      </c>
      <c r="K42" s="22">
        <f t="shared" si="95"/>
        <v>1129430.399999999</v>
      </c>
      <c r="L42" s="22">
        <f t="shared" si="95"/>
        <v>1581202.5599999931</v>
      </c>
      <c r="M42" s="22">
        <f t="shared" si="95"/>
        <v>2213683.5840000203</v>
      </c>
      <c r="N42" s="22">
        <f t="shared" si="95"/>
        <v>3099157.0176000176</v>
      </c>
      <c r="P42" s="173"/>
      <c r="Q42" s="185"/>
      <c r="R42" s="19" t="s">
        <v>45</v>
      </c>
      <c r="S42" s="22">
        <f>S44</f>
        <v>124999.99999999999</v>
      </c>
      <c r="T42" s="22">
        <f>T44-S44</f>
        <v>175000</v>
      </c>
      <c r="U42" s="22">
        <f>U44-T44</f>
        <v>244999.99999999977</v>
      </c>
      <c r="V42" s="22">
        <f t="shared" ref="V42:AB42" si="96">V44-U44</f>
        <v>343000.00000000047</v>
      </c>
      <c r="W42" s="22">
        <f t="shared" si="96"/>
        <v>480199.99999999977</v>
      </c>
      <c r="X42" s="22">
        <f>X44-W44</f>
        <v>672279.99999999953</v>
      </c>
      <c r="Y42" s="22">
        <f t="shared" si="96"/>
        <v>941192</v>
      </c>
      <c r="Z42" s="22">
        <f t="shared" si="96"/>
        <v>1317668.7999999938</v>
      </c>
      <c r="AA42" s="22">
        <f t="shared" si="96"/>
        <v>1844736.3200000171</v>
      </c>
      <c r="AB42" s="22">
        <f t="shared" si="96"/>
        <v>2582630.8480000142</v>
      </c>
      <c r="AD42" s="173"/>
      <c r="AE42" s="185"/>
      <c r="AF42" s="19" t="s">
        <v>45</v>
      </c>
      <c r="AG42" s="22">
        <f>AG44</f>
        <v>99999.999999999985</v>
      </c>
      <c r="AH42" s="22">
        <f>AH44-AG44</f>
        <v>140000</v>
      </c>
      <c r="AI42" s="22">
        <f>AI44-AH44</f>
        <v>195999.99999999994</v>
      </c>
      <c r="AJ42" s="22">
        <f t="shared" ref="AJ42:AP42" si="97">AJ44-AI44</f>
        <v>274400.00000000029</v>
      </c>
      <c r="AK42" s="22">
        <f t="shared" si="97"/>
        <v>384159.99999999977</v>
      </c>
      <c r="AL42" s="22">
        <f>AL44-AK44</f>
        <v>537823.99999999977</v>
      </c>
      <c r="AM42" s="22">
        <f t="shared" si="97"/>
        <v>752953.59999999893</v>
      </c>
      <c r="AN42" s="22">
        <f t="shared" si="97"/>
        <v>1054135.0399999963</v>
      </c>
      <c r="AO42" s="22">
        <f t="shared" si="97"/>
        <v>1475789.0560000129</v>
      </c>
      <c r="AP42" s="22">
        <f t="shared" si="97"/>
        <v>2066104.6784000108</v>
      </c>
      <c r="AR42" s="173"/>
      <c r="AS42" s="185"/>
      <c r="AT42" s="19" t="s">
        <v>45</v>
      </c>
      <c r="AU42" s="22">
        <f>AU44</f>
        <v>75000.000000000015</v>
      </c>
      <c r="AV42" s="22">
        <f>AV44-AU44</f>
        <v>104999.99999999999</v>
      </c>
      <c r="AW42" s="22">
        <f>AW44-AV44</f>
        <v>146999.99999999994</v>
      </c>
      <c r="AX42" s="22">
        <f t="shared" ref="AX42:BD42" si="98">AX44-AW44</f>
        <v>205800.00000000029</v>
      </c>
      <c r="AY42" s="22">
        <f t="shared" si="98"/>
        <v>288120</v>
      </c>
      <c r="AZ42" s="22">
        <f>AZ44-AY44</f>
        <v>403367.99999999977</v>
      </c>
      <c r="BA42" s="22">
        <f t="shared" si="98"/>
        <v>564715.19999999949</v>
      </c>
      <c r="BB42" s="22">
        <f t="shared" si="98"/>
        <v>790601.27999999677</v>
      </c>
      <c r="BC42" s="22">
        <f t="shared" si="98"/>
        <v>1106841.7920000097</v>
      </c>
      <c r="BD42" s="22">
        <f t="shared" si="98"/>
        <v>1549578.5088000088</v>
      </c>
      <c r="BF42" s="173"/>
      <c r="BG42" s="185"/>
      <c r="BH42" s="19" t="s">
        <v>45</v>
      </c>
      <c r="BI42" s="22">
        <f>BI44</f>
        <v>50000.000000000007</v>
      </c>
      <c r="BJ42" s="22">
        <f>BJ44-BI44</f>
        <v>70000.000000000029</v>
      </c>
      <c r="BK42" s="22">
        <f>BK44-BJ44</f>
        <v>98000</v>
      </c>
      <c r="BL42" s="22">
        <f t="shared" ref="BL42:BR42" si="99">BL44-BK44</f>
        <v>137200.00000000009</v>
      </c>
      <c r="BM42" s="22">
        <f t="shared" si="99"/>
        <v>192080</v>
      </c>
      <c r="BN42" s="22">
        <f>BN44-BM44</f>
        <v>268912.00000000012</v>
      </c>
      <c r="BO42" s="22">
        <f t="shared" si="99"/>
        <v>376476.79999999958</v>
      </c>
      <c r="BP42" s="22">
        <f t="shared" si="99"/>
        <v>527067.51999999792</v>
      </c>
      <c r="BQ42" s="22">
        <f t="shared" si="99"/>
        <v>737894.52800000669</v>
      </c>
      <c r="BR42" s="22">
        <f t="shared" si="99"/>
        <v>1033052.3392000059</v>
      </c>
    </row>
    <row r="43" spans="2:70" ht="14.25" x14ac:dyDescent="0.45">
      <c r="B43" s="173"/>
      <c r="C43" s="185"/>
      <c r="D43" s="19" t="s">
        <v>47</v>
      </c>
      <c r="E43" s="22"/>
      <c r="F43" s="22"/>
      <c r="G43" s="22"/>
      <c r="H43" s="22"/>
      <c r="I43" s="22">
        <f>AVERAGE(E42:I42)</f>
        <v>328368</v>
      </c>
      <c r="J43" s="22"/>
      <c r="K43" s="22"/>
      <c r="L43" s="22"/>
      <c r="M43" s="22"/>
      <c r="N43" s="22">
        <f>AVERAGE(E42:N42)</f>
        <v>1047204.956160003</v>
      </c>
      <c r="P43" s="173"/>
      <c r="Q43" s="185"/>
      <c r="R43" s="19" t="s">
        <v>47</v>
      </c>
      <c r="S43" s="22"/>
      <c r="T43" s="22"/>
      <c r="U43" s="22"/>
      <c r="V43" s="22"/>
      <c r="W43" s="22">
        <f>AVERAGE(S42:W42)</f>
        <v>273640</v>
      </c>
      <c r="X43" s="22"/>
      <c r="Y43" s="22"/>
      <c r="Z43" s="22"/>
      <c r="AA43" s="22"/>
      <c r="AB43" s="22">
        <f>AVERAGE(S42:AB42)</f>
        <v>872670.79680000246</v>
      </c>
      <c r="AD43" s="173"/>
      <c r="AE43" s="185"/>
      <c r="AF43" s="19" t="s">
        <v>47</v>
      </c>
      <c r="AG43" s="22"/>
      <c r="AH43" s="22"/>
      <c r="AI43" s="22"/>
      <c r="AJ43" s="22"/>
      <c r="AK43" s="22">
        <f>AVERAGE(AG42:AK42)</f>
        <v>218912</v>
      </c>
      <c r="AL43" s="22"/>
      <c r="AM43" s="22"/>
      <c r="AN43" s="22"/>
      <c r="AO43" s="22"/>
      <c r="AP43" s="22">
        <f>AVERAGE(AG42:AP42)</f>
        <v>698136.63744000182</v>
      </c>
      <c r="AR43" s="173"/>
      <c r="AS43" s="185"/>
      <c r="AT43" s="19" t="s">
        <v>47</v>
      </c>
      <c r="AU43" s="22"/>
      <c r="AV43" s="22"/>
      <c r="AW43" s="22"/>
      <c r="AX43" s="22"/>
      <c r="AY43" s="22">
        <f>AVERAGE(AU42:AY42)</f>
        <v>164184.00000000006</v>
      </c>
      <c r="AZ43" s="22"/>
      <c r="BA43" s="22"/>
      <c r="BB43" s="22"/>
      <c r="BC43" s="22"/>
      <c r="BD43" s="22">
        <f>AVERAGE(AU42:BD42)</f>
        <v>523602.47808000149</v>
      </c>
      <c r="BF43" s="173"/>
      <c r="BG43" s="185"/>
      <c r="BH43" s="19" t="s">
        <v>47</v>
      </c>
      <c r="BI43" s="22"/>
      <c r="BJ43" s="22"/>
      <c r="BK43" s="22"/>
      <c r="BL43" s="22"/>
      <c r="BM43" s="22">
        <f>AVERAGE(BI42:BM42)</f>
        <v>109456.00000000003</v>
      </c>
      <c r="BN43" s="22"/>
      <c r="BO43" s="22"/>
      <c r="BP43" s="22"/>
      <c r="BQ43" s="22"/>
      <c r="BR43" s="22">
        <f>AVERAGE(BI42:BR42)</f>
        <v>349068.31872000103</v>
      </c>
    </row>
    <row r="44" spans="2:70" ht="14.25" x14ac:dyDescent="0.45">
      <c r="B44" s="174"/>
      <c r="C44" s="185"/>
      <c r="D44" s="19" t="s">
        <v>46</v>
      </c>
      <c r="E44" s="21">
        <f t="shared" ref="E44:N44" si="100">E36*E$14</f>
        <v>150000</v>
      </c>
      <c r="F44" s="21">
        <f t="shared" si="100"/>
        <v>359999.99999999994</v>
      </c>
      <c r="G44" s="21">
        <f>G36*G$14</f>
        <v>653999.99999999988</v>
      </c>
      <c r="H44" s="21">
        <f>H36*H$14</f>
        <v>1065600.0000000002</v>
      </c>
      <c r="I44" s="21">
        <f>I36*I$14</f>
        <v>1641840</v>
      </c>
      <c r="J44" s="21">
        <f t="shared" si="100"/>
        <v>2448575.9999999995</v>
      </c>
      <c r="K44" s="21">
        <f t="shared" si="100"/>
        <v>3578006.3999999985</v>
      </c>
      <c r="L44" s="21">
        <f t="shared" si="100"/>
        <v>5159208.9599999916</v>
      </c>
      <c r="M44" s="21">
        <f t="shared" si="100"/>
        <v>7372892.5440000119</v>
      </c>
      <c r="N44" s="21">
        <f t="shared" si="100"/>
        <v>10472049.561600029</v>
      </c>
      <c r="P44" s="174"/>
      <c r="Q44" s="185"/>
      <c r="R44" s="19" t="s">
        <v>46</v>
      </c>
      <c r="S44" s="21">
        <f t="shared" ref="S44:AB44" si="101">S36*S$14</f>
        <v>124999.99999999999</v>
      </c>
      <c r="T44" s="21">
        <f t="shared" si="101"/>
        <v>300000</v>
      </c>
      <c r="U44" s="21">
        <f>U36*U$14</f>
        <v>544999.99999999977</v>
      </c>
      <c r="V44" s="21">
        <f>V36*V$14</f>
        <v>888000.00000000023</v>
      </c>
      <c r="W44" s="21">
        <f>W36*W$14</f>
        <v>1368200</v>
      </c>
      <c r="X44" s="21">
        <f t="shared" si="101"/>
        <v>2040479.9999999995</v>
      </c>
      <c r="Y44" s="21">
        <f t="shared" si="101"/>
        <v>2981671.9999999995</v>
      </c>
      <c r="Z44" s="21">
        <f t="shared" si="101"/>
        <v>4299340.7999999933</v>
      </c>
      <c r="AA44" s="21">
        <f t="shared" si="101"/>
        <v>6144077.1200000104</v>
      </c>
      <c r="AB44" s="21">
        <f t="shared" si="101"/>
        <v>8726707.9680000246</v>
      </c>
      <c r="AD44" s="174"/>
      <c r="AE44" s="185"/>
      <c r="AF44" s="19" t="s">
        <v>46</v>
      </c>
      <c r="AG44" s="21">
        <f t="shared" ref="AG44:AP44" si="102">AG36*AG$14</f>
        <v>99999.999999999985</v>
      </c>
      <c r="AH44" s="21">
        <f t="shared" si="102"/>
        <v>240000</v>
      </c>
      <c r="AI44" s="21">
        <f>AI36*AI$14</f>
        <v>435999.99999999994</v>
      </c>
      <c r="AJ44" s="21">
        <f>AJ36*AJ$14</f>
        <v>710400.00000000023</v>
      </c>
      <c r="AK44" s="21">
        <f>AK36*AK$14</f>
        <v>1094560</v>
      </c>
      <c r="AL44" s="21">
        <f t="shared" si="102"/>
        <v>1632383.9999999998</v>
      </c>
      <c r="AM44" s="21">
        <f t="shared" si="102"/>
        <v>2385337.5999999987</v>
      </c>
      <c r="AN44" s="21">
        <f t="shared" si="102"/>
        <v>3439472.639999995</v>
      </c>
      <c r="AO44" s="21">
        <f t="shared" si="102"/>
        <v>4915261.6960000079</v>
      </c>
      <c r="AP44" s="21">
        <f t="shared" si="102"/>
        <v>6981366.3744000187</v>
      </c>
      <c r="AR44" s="174"/>
      <c r="AS44" s="185"/>
      <c r="AT44" s="19" t="s">
        <v>46</v>
      </c>
      <c r="AU44" s="21">
        <f t="shared" ref="AU44:BD44" si="103">AU36*AU$14</f>
        <v>75000.000000000015</v>
      </c>
      <c r="AV44" s="21">
        <f t="shared" si="103"/>
        <v>180000</v>
      </c>
      <c r="AW44" s="21">
        <f>AW36*AW$14</f>
        <v>326999.99999999994</v>
      </c>
      <c r="AX44" s="21">
        <f>AX36*AX$14</f>
        <v>532800.00000000023</v>
      </c>
      <c r="AY44" s="21">
        <f>AY36*AY$14</f>
        <v>820920.00000000023</v>
      </c>
      <c r="AZ44" s="21">
        <f t="shared" si="103"/>
        <v>1224288</v>
      </c>
      <c r="BA44" s="21">
        <f t="shared" si="103"/>
        <v>1789003.1999999995</v>
      </c>
      <c r="BB44" s="21">
        <f t="shared" si="103"/>
        <v>2579604.4799999963</v>
      </c>
      <c r="BC44" s="21">
        <f t="shared" si="103"/>
        <v>3686446.2720000059</v>
      </c>
      <c r="BD44" s="21">
        <f t="shared" si="103"/>
        <v>5236024.7808000147</v>
      </c>
      <c r="BF44" s="174"/>
      <c r="BG44" s="185"/>
      <c r="BH44" s="19" t="s">
        <v>46</v>
      </c>
      <c r="BI44" s="21">
        <f t="shared" ref="BI44:BR44" si="104">BI36*BI$14</f>
        <v>50000.000000000007</v>
      </c>
      <c r="BJ44" s="21">
        <f t="shared" si="104"/>
        <v>120000.00000000003</v>
      </c>
      <c r="BK44" s="21">
        <f>BK36*BK$14</f>
        <v>218000.00000000003</v>
      </c>
      <c r="BL44" s="21">
        <f>BL36*BL$14</f>
        <v>355200.00000000012</v>
      </c>
      <c r="BM44" s="21">
        <f>BM36*BM$14</f>
        <v>547280.00000000012</v>
      </c>
      <c r="BN44" s="21">
        <f t="shared" si="104"/>
        <v>816192.00000000023</v>
      </c>
      <c r="BO44" s="21">
        <f t="shared" si="104"/>
        <v>1192668.7999999998</v>
      </c>
      <c r="BP44" s="21">
        <f t="shared" si="104"/>
        <v>1719736.3199999977</v>
      </c>
      <c r="BQ44" s="21">
        <f t="shared" si="104"/>
        <v>2457630.8480000044</v>
      </c>
      <c r="BR44" s="21">
        <f t="shared" si="104"/>
        <v>3490683.1872000103</v>
      </c>
    </row>
    <row r="45" spans="2:70" ht="15" customHeight="1" x14ac:dyDescent="0.45">
      <c r="B45" s="3"/>
      <c r="C45" s="1"/>
      <c r="D45" s="43"/>
      <c r="E45" s="31"/>
      <c r="F45" s="31"/>
      <c r="G45" s="31"/>
      <c r="H45" s="31"/>
      <c r="I45" s="31"/>
      <c r="J45" s="31"/>
      <c r="K45" s="31"/>
      <c r="L45" s="31"/>
      <c r="M45" s="31"/>
      <c r="N45" s="31"/>
      <c r="P45" s="3"/>
      <c r="Q45" s="1"/>
      <c r="R45" s="43"/>
      <c r="S45" s="31"/>
      <c r="T45" s="31"/>
      <c r="U45" s="31"/>
      <c r="V45" s="31"/>
      <c r="W45" s="31"/>
      <c r="X45" s="31"/>
      <c r="Y45" s="31"/>
      <c r="Z45" s="31"/>
      <c r="AA45" s="31"/>
      <c r="AB45" s="31"/>
      <c r="AD45" s="3"/>
      <c r="AE45" s="1"/>
      <c r="AF45" s="43"/>
      <c r="AG45" s="31"/>
      <c r="AH45" s="31"/>
      <c r="AI45" s="31"/>
      <c r="AJ45" s="31"/>
      <c r="AK45" s="31"/>
      <c r="AL45" s="31"/>
      <c r="AM45" s="31"/>
      <c r="AN45" s="31"/>
      <c r="AO45" s="31"/>
      <c r="AP45" s="31"/>
      <c r="AR45" s="3"/>
      <c r="AS45" s="1"/>
      <c r="AT45" s="43"/>
      <c r="AU45" s="31"/>
      <c r="AV45" s="31"/>
      <c r="AW45" s="31"/>
      <c r="AX45" s="31"/>
      <c r="AY45" s="31"/>
      <c r="AZ45" s="31"/>
      <c r="BA45" s="31"/>
      <c r="BB45" s="31"/>
      <c r="BC45" s="31"/>
      <c r="BD45" s="31"/>
      <c r="BF45" s="3"/>
      <c r="BG45" s="1"/>
      <c r="BH45" s="43"/>
      <c r="BI45" s="31"/>
      <c r="BJ45" s="31"/>
      <c r="BK45" s="31"/>
      <c r="BL45" s="31"/>
      <c r="BM45" s="31"/>
      <c r="BN45" s="31"/>
      <c r="BO45" s="31"/>
      <c r="BP45" s="31"/>
      <c r="BQ45" s="31"/>
      <c r="BR45" s="31"/>
    </row>
    <row r="46" spans="2:70" ht="14.25" x14ac:dyDescent="0.45">
      <c r="B46" s="187" t="s">
        <v>148</v>
      </c>
      <c r="C46" s="191" t="s">
        <v>21</v>
      </c>
      <c r="D46" s="193" t="str">
        <f>"10 BTC / "&amp;TEXT($E$4*10, "$###0.00,,")&amp;"M USD"</f>
        <v>10 BTC / $1.00M USD</v>
      </c>
      <c r="E46" s="163" t="s">
        <v>3</v>
      </c>
      <c r="F46" s="163" t="s">
        <v>4</v>
      </c>
      <c r="G46" s="163" t="s">
        <v>5</v>
      </c>
      <c r="H46" s="163" t="s">
        <v>6</v>
      </c>
      <c r="I46" s="163" t="s">
        <v>7</v>
      </c>
      <c r="J46" s="163" t="s">
        <v>8</v>
      </c>
      <c r="K46" s="163" t="s">
        <v>9</v>
      </c>
      <c r="L46" s="163" t="s">
        <v>10</v>
      </c>
      <c r="M46" s="163" t="s">
        <v>11</v>
      </c>
      <c r="N46" s="163" t="s">
        <v>12</v>
      </c>
      <c r="P46" s="187" t="s">
        <v>148</v>
      </c>
      <c r="Q46" s="191" t="s">
        <v>21</v>
      </c>
      <c r="R46" s="193" t="str">
        <f>"10 BTC / "&amp;TEXT($E$4*10, "$###0.00,,")&amp;"M USD"</f>
        <v>10 BTC / $1.00M USD</v>
      </c>
      <c r="S46" s="163" t="s">
        <v>3</v>
      </c>
      <c r="T46" s="163" t="s">
        <v>4</v>
      </c>
      <c r="U46" s="163" t="s">
        <v>5</v>
      </c>
      <c r="V46" s="163" t="s">
        <v>6</v>
      </c>
      <c r="W46" s="163" t="s">
        <v>7</v>
      </c>
      <c r="X46" s="163" t="s">
        <v>8</v>
      </c>
      <c r="Y46" s="163" t="s">
        <v>9</v>
      </c>
      <c r="Z46" s="163" t="s">
        <v>10</v>
      </c>
      <c r="AA46" s="163" t="s">
        <v>11</v>
      </c>
      <c r="AB46" s="163" t="s">
        <v>12</v>
      </c>
      <c r="AD46" s="187" t="s">
        <v>148</v>
      </c>
      <c r="AE46" s="191" t="s">
        <v>21</v>
      </c>
      <c r="AF46" s="193" t="str">
        <f>"10 BTC / "&amp;TEXT($E$4*10, "$###0.00,,")&amp;"M USD"</f>
        <v>10 BTC / $1.00M USD</v>
      </c>
      <c r="AG46" s="163" t="s">
        <v>3</v>
      </c>
      <c r="AH46" s="163" t="s">
        <v>4</v>
      </c>
      <c r="AI46" s="163" t="s">
        <v>5</v>
      </c>
      <c r="AJ46" s="163" t="s">
        <v>6</v>
      </c>
      <c r="AK46" s="163" t="s">
        <v>7</v>
      </c>
      <c r="AL46" s="163" t="s">
        <v>8</v>
      </c>
      <c r="AM46" s="163" t="s">
        <v>9</v>
      </c>
      <c r="AN46" s="163" t="s">
        <v>10</v>
      </c>
      <c r="AO46" s="163" t="s">
        <v>11</v>
      </c>
      <c r="AP46" s="163" t="s">
        <v>12</v>
      </c>
      <c r="AR46" s="187" t="s">
        <v>148</v>
      </c>
      <c r="AS46" s="191" t="s">
        <v>21</v>
      </c>
      <c r="AT46" s="193" t="str">
        <f>"10 BTC / "&amp;TEXT($E$4*10, "$###0.00,,")&amp;"M USD"</f>
        <v>10 BTC / $1.00M USD</v>
      </c>
      <c r="AU46" s="163" t="s">
        <v>3</v>
      </c>
      <c r="AV46" s="163" t="s">
        <v>4</v>
      </c>
      <c r="AW46" s="163" t="s">
        <v>5</v>
      </c>
      <c r="AX46" s="163" t="s">
        <v>6</v>
      </c>
      <c r="AY46" s="163" t="s">
        <v>7</v>
      </c>
      <c r="AZ46" s="163" t="s">
        <v>8</v>
      </c>
      <c r="BA46" s="163" t="s">
        <v>9</v>
      </c>
      <c r="BB46" s="163" t="s">
        <v>10</v>
      </c>
      <c r="BC46" s="163" t="s">
        <v>11</v>
      </c>
      <c r="BD46" s="163" t="s">
        <v>12</v>
      </c>
      <c r="BF46" s="187" t="s">
        <v>148</v>
      </c>
      <c r="BG46" s="191" t="s">
        <v>21</v>
      </c>
      <c r="BH46" s="193" t="str">
        <f>"10 BTC / "&amp;TEXT($E$4*10, "$###0.00,,")&amp;"M USD"</f>
        <v>10 BTC / $1.00M USD</v>
      </c>
      <c r="BI46" s="163" t="s">
        <v>3</v>
      </c>
      <c r="BJ46" s="163" t="s">
        <v>4</v>
      </c>
      <c r="BK46" s="163" t="s">
        <v>5</v>
      </c>
      <c r="BL46" s="163" t="s">
        <v>6</v>
      </c>
      <c r="BM46" s="163" t="s">
        <v>7</v>
      </c>
      <c r="BN46" s="163" t="s">
        <v>8</v>
      </c>
      <c r="BO46" s="163" t="s">
        <v>9</v>
      </c>
      <c r="BP46" s="163" t="s">
        <v>10</v>
      </c>
      <c r="BQ46" s="163" t="s">
        <v>11</v>
      </c>
      <c r="BR46" s="163" t="s">
        <v>12</v>
      </c>
    </row>
    <row r="47" spans="2:70" ht="14.25" x14ac:dyDescent="0.45">
      <c r="B47" s="188"/>
      <c r="C47" s="192"/>
      <c r="D47" s="194"/>
      <c r="E47" s="164"/>
      <c r="F47" s="164"/>
      <c r="G47" s="164"/>
      <c r="H47" s="164"/>
      <c r="I47" s="164"/>
      <c r="J47" s="164"/>
      <c r="K47" s="164"/>
      <c r="L47" s="164"/>
      <c r="M47" s="164"/>
      <c r="N47" s="164"/>
      <c r="P47" s="188"/>
      <c r="Q47" s="192"/>
      <c r="R47" s="194"/>
      <c r="S47" s="164"/>
      <c r="T47" s="164"/>
      <c r="U47" s="164"/>
      <c r="V47" s="164"/>
      <c r="W47" s="164"/>
      <c r="X47" s="164"/>
      <c r="Y47" s="164"/>
      <c r="Z47" s="164"/>
      <c r="AA47" s="164"/>
      <c r="AB47" s="164"/>
      <c r="AD47" s="188"/>
      <c r="AE47" s="192"/>
      <c r="AF47" s="194"/>
      <c r="AG47" s="164"/>
      <c r="AH47" s="164"/>
      <c r="AI47" s="164"/>
      <c r="AJ47" s="164"/>
      <c r="AK47" s="164"/>
      <c r="AL47" s="164"/>
      <c r="AM47" s="164"/>
      <c r="AN47" s="164"/>
      <c r="AO47" s="164"/>
      <c r="AP47" s="164"/>
      <c r="AR47" s="188"/>
      <c r="AS47" s="192"/>
      <c r="AT47" s="194"/>
      <c r="AU47" s="164"/>
      <c r="AV47" s="164"/>
      <c r="AW47" s="164"/>
      <c r="AX47" s="164"/>
      <c r="AY47" s="164"/>
      <c r="AZ47" s="164"/>
      <c r="BA47" s="164"/>
      <c r="BB47" s="164"/>
      <c r="BC47" s="164"/>
      <c r="BD47" s="164"/>
      <c r="BF47" s="188"/>
      <c r="BG47" s="192"/>
      <c r="BH47" s="194"/>
      <c r="BI47" s="164"/>
      <c r="BJ47" s="164"/>
      <c r="BK47" s="164"/>
      <c r="BL47" s="164"/>
      <c r="BM47" s="164"/>
      <c r="BN47" s="164"/>
      <c r="BO47" s="164"/>
      <c r="BP47" s="164"/>
      <c r="BQ47" s="164"/>
      <c r="BR47" s="164"/>
    </row>
    <row r="48" spans="2:70" ht="14.25" x14ac:dyDescent="0.45">
      <c r="B48" s="172" t="s">
        <v>57</v>
      </c>
      <c r="C48" s="186" t="s">
        <v>32</v>
      </c>
      <c r="D48" s="15" t="s">
        <v>43</v>
      </c>
      <c r="E48" s="16">
        <f>E53*$E$4/E$14</f>
        <v>8.9285714285714288E-2</v>
      </c>
      <c r="F48" s="16">
        <f t="shared" ref="F48:N48" si="105">F53*$E$4/F$14</f>
        <v>6.3775510204081634E-2</v>
      </c>
      <c r="G48" s="16">
        <f t="shared" si="105"/>
        <v>4.5553935860058306E-2</v>
      </c>
      <c r="H48" s="16">
        <f t="shared" si="105"/>
        <v>3.2538525614327365E-2</v>
      </c>
      <c r="I48" s="16">
        <f t="shared" si="105"/>
        <v>2.3241804010233832E-2</v>
      </c>
      <c r="J48" s="16">
        <f t="shared" si="105"/>
        <v>1.6601288578738452E-2</v>
      </c>
      <c r="K48" s="16">
        <f t="shared" si="105"/>
        <v>1.1858063270527465E-2</v>
      </c>
      <c r="L48" s="16">
        <f t="shared" si="105"/>
        <v>8.4700451932339035E-3</v>
      </c>
      <c r="M48" s="16">
        <f t="shared" si="105"/>
        <v>6.0500322808813593E-3</v>
      </c>
      <c r="N48" s="16">
        <f t="shared" si="105"/>
        <v>4.3214516292009704E-3</v>
      </c>
      <c r="P48" s="172" t="s">
        <v>57</v>
      </c>
      <c r="Q48" s="186" t="s">
        <v>32</v>
      </c>
      <c r="R48" s="15" t="s">
        <v>43</v>
      </c>
      <c r="S48" s="16">
        <f>S53*$E$4/S$14</f>
        <v>8.9285714285714288E-2</v>
      </c>
      <c r="T48" s="16">
        <f t="shared" ref="T48:AB48" si="106">T53*$E$4/T$14</f>
        <v>6.3775510204081634E-2</v>
      </c>
      <c r="U48" s="16">
        <f t="shared" si="106"/>
        <v>4.5553935860058306E-2</v>
      </c>
      <c r="V48" s="16">
        <f t="shared" si="106"/>
        <v>3.2538525614327365E-2</v>
      </c>
      <c r="W48" s="16">
        <f t="shared" si="106"/>
        <v>2.3241804010233832E-2</v>
      </c>
      <c r="X48" s="16">
        <f t="shared" si="106"/>
        <v>1.6601288578738452E-2</v>
      </c>
      <c r="Y48" s="16">
        <f t="shared" si="106"/>
        <v>1.1858063270527465E-2</v>
      </c>
      <c r="Z48" s="16">
        <f t="shared" si="106"/>
        <v>8.4700451932339035E-3</v>
      </c>
      <c r="AA48" s="16">
        <f t="shared" si="106"/>
        <v>6.0500322808813593E-3</v>
      </c>
      <c r="AB48" s="16">
        <f t="shared" si="106"/>
        <v>4.3214516292009704E-3</v>
      </c>
      <c r="AD48" s="172" t="s">
        <v>57</v>
      </c>
      <c r="AE48" s="186" t="s">
        <v>32</v>
      </c>
      <c r="AF48" s="15" t="s">
        <v>43</v>
      </c>
      <c r="AG48" s="16">
        <f>AG53*$E$4/AG$14</f>
        <v>8.9285714285714288E-2</v>
      </c>
      <c r="AH48" s="16">
        <f t="shared" ref="AH48:AP48" si="107">AH53*$E$4/AH$14</f>
        <v>6.3775510204081634E-2</v>
      </c>
      <c r="AI48" s="16">
        <f t="shared" si="107"/>
        <v>4.5553935860058306E-2</v>
      </c>
      <c r="AJ48" s="16">
        <f t="shared" si="107"/>
        <v>3.2538525614327365E-2</v>
      </c>
      <c r="AK48" s="16">
        <f t="shared" si="107"/>
        <v>2.3241804010233832E-2</v>
      </c>
      <c r="AL48" s="16">
        <f t="shared" si="107"/>
        <v>1.6601288578738452E-2</v>
      </c>
      <c r="AM48" s="16">
        <f t="shared" si="107"/>
        <v>1.1858063270527465E-2</v>
      </c>
      <c r="AN48" s="16">
        <f t="shared" si="107"/>
        <v>8.4700451932339035E-3</v>
      </c>
      <c r="AO48" s="16">
        <f t="shared" si="107"/>
        <v>6.0500322808813593E-3</v>
      </c>
      <c r="AP48" s="16">
        <f t="shared" si="107"/>
        <v>4.3214516292009704E-3</v>
      </c>
      <c r="AR48" s="172" t="s">
        <v>57</v>
      </c>
      <c r="AS48" s="186" t="s">
        <v>32</v>
      </c>
      <c r="AT48" s="15" t="s">
        <v>43</v>
      </c>
      <c r="AU48" s="16">
        <f>AU53*$E$4/AU$14</f>
        <v>8.9285714285714288E-2</v>
      </c>
      <c r="AV48" s="16">
        <f t="shared" ref="AV48:BD48" si="108">AV53*$E$4/AV$14</f>
        <v>6.3775510204081634E-2</v>
      </c>
      <c r="AW48" s="16">
        <f t="shared" si="108"/>
        <v>4.5553935860058306E-2</v>
      </c>
      <c r="AX48" s="16">
        <f t="shared" si="108"/>
        <v>3.2538525614327365E-2</v>
      </c>
      <c r="AY48" s="16">
        <f t="shared" si="108"/>
        <v>2.3241804010233832E-2</v>
      </c>
      <c r="AZ48" s="16">
        <f t="shared" si="108"/>
        <v>1.6601288578738452E-2</v>
      </c>
      <c r="BA48" s="16">
        <f t="shared" si="108"/>
        <v>1.1858063270527465E-2</v>
      </c>
      <c r="BB48" s="16">
        <f t="shared" si="108"/>
        <v>8.4700451932339035E-3</v>
      </c>
      <c r="BC48" s="16">
        <f t="shared" si="108"/>
        <v>6.0500322808813593E-3</v>
      </c>
      <c r="BD48" s="16">
        <f t="shared" si="108"/>
        <v>4.3214516292009704E-3</v>
      </c>
      <c r="BF48" s="172" t="s">
        <v>57</v>
      </c>
      <c r="BG48" s="186" t="s">
        <v>32</v>
      </c>
      <c r="BH48" s="15" t="s">
        <v>43</v>
      </c>
      <c r="BI48" s="16">
        <f>BI53*$E$4/BI$14</f>
        <v>8.9285714285714288E-2</v>
      </c>
      <c r="BJ48" s="16">
        <f t="shared" ref="BJ48:BR48" si="109">BJ53*$E$4/BJ$14</f>
        <v>6.3775510204081634E-2</v>
      </c>
      <c r="BK48" s="16">
        <f t="shared" si="109"/>
        <v>4.5553935860058306E-2</v>
      </c>
      <c r="BL48" s="16">
        <f t="shared" si="109"/>
        <v>3.2538525614327365E-2</v>
      </c>
      <c r="BM48" s="16">
        <f t="shared" si="109"/>
        <v>2.3241804010233832E-2</v>
      </c>
      <c r="BN48" s="16">
        <f t="shared" si="109"/>
        <v>1.6601288578738452E-2</v>
      </c>
      <c r="BO48" s="16">
        <f t="shared" si="109"/>
        <v>1.1858063270527465E-2</v>
      </c>
      <c r="BP48" s="16">
        <f t="shared" si="109"/>
        <v>8.4700451932339035E-3</v>
      </c>
      <c r="BQ48" s="16">
        <f t="shared" si="109"/>
        <v>6.0500322808813593E-3</v>
      </c>
      <c r="BR48" s="16">
        <f t="shared" si="109"/>
        <v>4.3214516292009704E-3</v>
      </c>
    </row>
    <row r="49" spans="1:71" ht="14.25" x14ac:dyDescent="0.45">
      <c r="B49" s="173"/>
      <c r="C49" s="186"/>
      <c r="D49" s="15" t="s">
        <v>44</v>
      </c>
      <c r="E49" s="16"/>
      <c r="F49" s="16"/>
      <c r="G49" s="16"/>
      <c r="H49" s="16"/>
      <c r="I49" s="153">
        <f>AVERAGE(E48:I48)</f>
        <v>5.0879097994883084E-2</v>
      </c>
      <c r="J49" s="16"/>
      <c r="K49" s="16"/>
      <c r="L49" s="16"/>
      <c r="M49" s="16"/>
      <c r="N49" s="17">
        <f>AVERAGE(E48:N48)</f>
        <v>3.0169637092699753E-2</v>
      </c>
      <c r="P49" s="173"/>
      <c r="Q49" s="186"/>
      <c r="R49" s="15" t="s">
        <v>44</v>
      </c>
      <c r="S49" s="16"/>
      <c r="T49" s="16"/>
      <c r="U49" s="16"/>
      <c r="V49" s="16"/>
      <c r="W49" s="153">
        <f>AVERAGE(S48:W48)</f>
        <v>5.0879097994883084E-2</v>
      </c>
      <c r="X49" s="16"/>
      <c r="Y49" s="16"/>
      <c r="Z49" s="16"/>
      <c r="AA49" s="16"/>
      <c r="AB49" s="17">
        <f>AVERAGE(S48:AB48)</f>
        <v>3.0169637092699753E-2</v>
      </c>
      <c r="AD49" s="173"/>
      <c r="AE49" s="186"/>
      <c r="AF49" s="15" t="s">
        <v>44</v>
      </c>
      <c r="AG49" s="16"/>
      <c r="AH49" s="16"/>
      <c r="AI49" s="16"/>
      <c r="AJ49" s="16"/>
      <c r="AK49" s="153">
        <f>AVERAGE(AG48:AK48)</f>
        <v>5.0879097994883084E-2</v>
      </c>
      <c r="AL49" s="16"/>
      <c r="AM49" s="16"/>
      <c r="AN49" s="16"/>
      <c r="AO49" s="16"/>
      <c r="AP49" s="17">
        <f>AVERAGE(AG48:AP48)</f>
        <v>3.0169637092699753E-2</v>
      </c>
      <c r="AR49" s="173"/>
      <c r="AS49" s="186"/>
      <c r="AT49" s="15" t="s">
        <v>44</v>
      </c>
      <c r="AU49" s="16"/>
      <c r="AV49" s="16"/>
      <c r="AW49" s="16"/>
      <c r="AX49" s="16"/>
      <c r="AY49" s="153">
        <f>AVERAGE(AU48:AY48)</f>
        <v>5.0879097994883084E-2</v>
      </c>
      <c r="AZ49" s="16"/>
      <c r="BA49" s="16"/>
      <c r="BB49" s="16"/>
      <c r="BC49" s="16"/>
      <c r="BD49" s="17">
        <f>AVERAGE(AU48:BD48)</f>
        <v>3.0169637092699753E-2</v>
      </c>
      <c r="BF49" s="173"/>
      <c r="BG49" s="186"/>
      <c r="BH49" s="15" t="s">
        <v>44</v>
      </c>
      <c r="BI49" s="16"/>
      <c r="BJ49" s="16"/>
      <c r="BK49" s="16"/>
      <c r="BL49" s="16"/>
      <c r="BM49" s="153">
        <f>AVERAGE(BI48:BM48)</f>
        <v>5.0879097994883084E-2</v>
      </c>
      <c r="BN49" s="16"/>
      <c r="BO49" s="16"/>
      <c r="BP49" s="16"/>
      <c r="BQ49" s="16"/>
      <c r="BR49" s="17">
        <f>AVERAGE(BI48:BR48)</f>
        <v>3.0169637092699753E-2</v>
      </c>
    </row>
    <row r="50" spans="1:71" ht="14.25" x14ac:dyDescent="0.45">
      <c r="B50" s="173"/>
      <c r="C50" s="186"/>
      <c r="D50" s="15" t="s">
        <v>42</v>
      </c>
      <c r="E50" s="16">
        <f t="shared" ref="E50:N50" si="110">E$16*(E48/E$18)</f>
        <v>8.9285714285714274E-2</v>
      </c>
      <c r="F50" s="16">
        <f t="shared" si="110"/>
        <v>0.15306122448979592</v>
      </c>
      <c r="G50" s="16">
        <f t="shared" si="110"/>
        <v>0.19861516034985416</v>
      </c>
      <c r="H50" s="16">
        <f t="shared" si="110"/>
        <v>0.23115368596418168</v>
      </c>
      <c r="I50" s="16">
        <f t="shared" si="110"/>
        <v>0.25439548997441541</v>
      </c>
      <c r="J50" s="16">
        <f t="shared" si="110"/>
        <v>0.27099677855315385</v>
      </c>
      <c r="K50" s="16">
        <f t="shared" si="110"/>
        <v>0.28285484182368126</v>
      </c>
      <c r="L50" s="16">
        <f t="shared" si="110"/>
        <v>0.29132488701691478</v>
      </c>
      <c r="M50" s="16">
        <f t="shared" si="110"/>
        <v>0.29737491929779708</v>
      </c>
      <c r="N50" s="16">
        <f t="shared" si="110"/>
        <v>0.30169637092699836</v>
      </c>
      <c r="P50" s="173"/>
      <c r="Q50" s="186"/>
      <c r="R50" s="15" t="s">
        <v>42</v>
      </c>
      <c r="S50" s="16">
        <f t="shared" ref="S50:AB50" si="111">S$16*(S48/S$18)</f>
        <v>8.9285714285714274E-2</v>
      </c>
      <c r="T50" s="16">
        <f t="shared" si="111"/>
        <v>0.15306122448979592</v>
      </c>
      <c r="U50" s="16">
        <f t="shared" si="111"/>
        <v>0.19861516034985416</v>
      </c>
      <c r="V50" s="16">
        <f t="shared" si="111"/>
        <v>0.23115368596418168</v>
      </c>
      <c r="W50" s="16">
        <f t="shared" si="111"/>
        <v>0.25439548997441541</v>
      </c>
      <c r="X50" s="16">
        <f t="shared" si="111"/>
        <v>0.27099677855315385</v>
      </c>
      <c r="Y50" s="16">
        <f t="shared" si="111"/>
        <v>0.28285484182368126</v>
      </c>
      <c r="Z50" s="16">
        <f t="shared" si="111"/>
        <v>0.29132488701691478</v>
      </c>
      <c r="AA50" s="16">
        <f t="shared" si="111"/>
        <v>0.29737491929779708</v>
      </c>
      <c r="AB50" s="16">
        <f t="shared" si="111"/>
        <v>0.30169637092699836</v>
      </c>
      <c r="AD50" s="173"/>
      <c r="AE50" s="186"/>
      <c r="AF50" s="15" t="s">
        <v>42</v>
      </c>
      <c r="AG50" s="16">
        <f t="shared" ref="AG50:AP50" si="112">AG$16*(AG48/AG$18)</f>
        <v>8.9285714285714274E-2</v>
      </c>
      <c r="AH50" s="16">
        <f t="shared" si="112"/>
        <v>0.15306122448979592</v>
      </c>
      <c r="AI50" s="16">
        <f t="shared" si="112"/>
        <v>0.19861516034985416</v>
      </c>
      <c r="AJ50" s="16">
        <f t="shared" si="112"/>
        <v>0.23115368596418168</v>
      </c>
      <c r="AK50" s="16">
        <f t="shared" si="112"/>
        <v>0.25439548997441541</v>
      </c>
      <c r="AL50" s="16">
        <f t="shared" si="112"/>
        <v>0.27099677855315385</v>
      </c>
      <c r="AM50" s="16">
        <f t="shared" si="112"/>
        <v>0.28285484182368126</v>
      </c>
      <c r="AN50" s="16">
        <f t="shared" si="112"/>
        <v>0.29132488701691478</v>
      </c>
      <c r="AO50" s="16">
        <f t="shared" si="112"/>
        <v>0.29737491929779708</v>
      </c>
      <c r="AP50" s="16">
        <f t="shared" si="112"/>
        <v>0.30169637092699836</v>
      </c>
      <c r="AR50" s="173"/>
      <c r="AS50" s="186"/>
      <c r="AT50" s="15" t="s">
        <v>42</v>
      </c>
      <c r="AU50" s="16">
        <f t="shared" ref="AU50:BD50" si="113">AU$16*(AU48/AU$18)</f>
        <v>8.9285714285714274E-2</v>
      </c>
      <c r="AV50" s="16">
        <f t="shared" si="113"/>
        <v>0.15306122448979592</v>
      </c>
      <c r="AW50" s="16">
        <f t="shared" si="113"/>
        <v>0.19861516034985416</v>
      </c>
      <c r="AX50" s="16">
        <f t="shared" si="113"/>
        <v>0.23115368596418168</v>
      </c>
      <c r="AY50" s="16">
        <f t="shared" si="113"/>
        <v>0.25439548997441541</v>
      </c>
      <c r="AZ50" s="16">
        <f t="shared" si="113"/>
        <v>0.27099677855315385</v>
      </c>
      <c r="BA50" s="16">
        <f t="shared" si="113"/>
        <v>0.28285484182368126</v>
      </c>
      <c r="BB50" s="16">
        <f t="shared" si="113"/>
        <v>0.29132488701691478</v>
      </c>
      <c r="BC50" s="16">
        <f t="shared" si="113"/>
        <v>0.29737491929779708</v>
      </c>
      <c r="BD50" s="16">
        <f t="shared" si="113"/>
        <v>0.30169637092699836</v>
      </c>
      <c r="BF50" s="173"/>
      <c r="BG50" s="186"/>
      <c r="BH50" s="15" t="s">
        <v>42</v>
      </c>
      <c r="BI50" s="16">
        <f t="shared" ref="BI50:BR50" si="114">BI$16*(BI48/BI$18)</f>
        <v>8.9285714285714274E-2</v>
      </c>
      <c r="BJ50" s="16">
        <f t="shared" si="114"/>
        <v>0.15306122448979592</v>
      </c>
      <c r="BK50" s="16">
        <f t="shared" si="114"/>
        <v>0.19861516034985416</v>
      </c>
      <c r="BL50" s="16">
        <f t="shared" si="114"/>
        <v>0.23115368596418168</v>
      </c>
      <c r="BM50" s="16">
        <f t="shared" si="114"/>
        <v>0.25439548997441541</v>
      </c>
      <c r="BN50" s="16">
        <f t="shared" si="114"/>
        <v>0.27099677855315385</v>
      </c>
      <c r="BO50" s="16">
        <f t="shared" si="114"/>
        <v>0.28285484182368126</v>
      </c>
      <c r="BP50" s="16">
        <f t="shared" si="114"/>
        <v>0.29132488701691478</v>
      </c>
      <c r="BQ50" s="16">
        <f t="shared" si="114"/>
        <v>0.29737491929779708</v>
      </c>
      <c r="BR50" s="16">
        <f t="shared" si="114"/>
        <v>0.30169637092699836</v>
      </c>
    </row>
    <row r="51" spans="1:71" ht="14.25" x14ac:dyDescent="0.45">
      <c r="B51" s="173"/>
      <c r="C51" s="185"/>
      <c r="D51" s="19" t="s">
        <v>45</v>
      </c>
      <c r="E51" s="20">
        <f>10*E48</f>
        <v>0.8928571428571429</v>
      </c>
      <c r="F51" s="20">
        <f t="shared" ref="F51:N51" si="115">10*F48</f>
        <v>0.63775510204081631</v>
      </c>
      <c r="G51" s="20">
        <f t="shared" si="115"/>
        <v>0.45553935860058303</v>
      </c>
      <c r="H51" s="20">
        <f t="shared" si="115"/>
        <v>0.32538525614327363</v>
      </c>
      <c r="I51" s="20">
        <f t="shared" si="115"/>
        <v>0.23241804010233832</v>
      </c>
      <c r="J51" s="20">
        <f t="shared" si="115"/>
        <v>0.16601288578738452</v>
      </c>
      <c r="K51" s="20">
        <f t="shared" si="115"/>
        <v>0.11858063270527465</v>
      </c>
      <c r="L51" s="20">
        <f t="shared" si="115"/>
        <v>8.4700451932339035E-2</v>
      </c>
      <c r="M51" s="20">
        <f t="shared" si="115"/>
        <v>6.0500322808813595E-2</v>
      </c>
      <c r="N51" s="20">
        <f t="shared" si="115"/>
        <v>4.3214516292009703E-2</v>
      </c>
      <c r="P51" s="173"/>
      <c r="Q51" s="185"/>
      <c r="R51" s="19" t="s">
        <v>45</v>
      </c>
      <c r="S51" s="20">
        <f>10*S48</f>
        <v>0.8928571428571429</v>
      </c>
      <c r="T51" s="20">
        <f t="shared" ref="T51:AB51" si="116">10*T48</f>
        <v>0.63775510204081631</v>
      </c>
      <c r="U51" s="20">
        <f t="shared" si="116"/>
        <v>0.45553935860058303</v>
      </c>
      <c r="V51" s="20">
        <f t="shared" si="116"/>
        <v>0.32538525614327363</v>
      </c>
      <c r="W51" s="20">
        <f t="shared" si="116"/>
        <v>0.23241804010233832</v>
      </c>
      <c r="X51" s="20">
        <f t="shared" si="116"/>
        <v>0.16601288578738452</v>
      </c>
      <c r="Y51" s="20">
        <f t="shared" si="116"/>
        <v>0.11858063270527465</v>
      </c>
      <c r="Z51" s="20">
        <f t="shared" si="116"/>
        <v>8.4700451932339035E-2</v>
      </c>
      <c r="AA51" s="20">
        <f t="shared" si="116"/>
        <v>6.0500322808813595E-2</v>
      </c>
      <c r="AB51" s="20">
        <f t="shared" si="116"/>
        <v>4.3214516292009703E-2</v>
      </c>
      <c r="AD51" s="173"/>
      <c r="AE51" s="185"/>
      <c r="AF51" s="19" t="s">
        <v>45</v>
      </c>
      <c r="AG51" s="20">
        <f>10*AG48</f>
        <v>0.8928571428571429</v>
      </c>
      <c r="AH51" s="20">
        <f t="shared" ref="AH51:AP51" si="117">10*AH48</f>
        <v>0.63775510204081631</v>
      </c>
      <c r="AI51" s="20">
        <f t="shared" si="117"/>
        <v>0.45553935860058303</v>
      </c>
      <c r="AJ51" s="20">
        <f t="shared" si="117"/>
        <v>0.32538525614327363</v>
      </c>
      <c r="AK51" s="20">
        <f t="shared" si="117"/>
        <v>0.23241804010233832</v>
      </c>
      <c r="AL51" s="20">
        <f t="shared" si="117"/>
        <v>0.16601288578738452</v>
      </c>
      <c r="AM51" s="20">
        <f t="shared" si="117"/>
        <v>0.11858063270527465</v>
      </c>
      <c r="AN51" s="20">
        <f t="shared" si="117"/>
        <v>8.4700451932339035E-2</v>
      </c>
      <c r="AO51" s="20">
        <f t="shared" si="117"/>
        <v>6.0500322808813595E-2</v>
      </c>
      <c r="AP51" s="20">
        <f t="shared" si="117"/>
        <v>4.3214516292009703E-2</v>
      </c>
      <c r="AR51" s="173"/>
      <c r="AS51" s="185"/>
      <c r="AT51" s="19" t="s">
        <v>45</v>
      </c>
      <c r="AU51" s="20">
        <f>10*AU48</f>
        <v>0.8928571428571429</v>
      </c>
      <c r="AV51" s="20">
        <f t="shared" ref="AV51:BD51" si="118">10*AV48</f>
        <v>0.63775510204081631</v>
      </c>
      <c r="AW51" s="20">
        <f t="shared" si="118"/>
        <v>0.45553935860058303</v>
      </c>
      <c r="AX51" s="20">
        <f t="shared" si="118"/>
        <v>0.32538525614327363</v>
      </c>
      <c r="AY51" s="20">
        <f t="shared" si="118"/>
        <v>0.23241804010233832</v>
      </c>
      <c r="AZ51" s="20">
        <f t="shared" si="118"/>
        <v>0.16601288578738452</v>
      </c>
      <c r="BA51" s="20">
        <f t="shared" si="118"/>
        <v>0.11858063270527465</v>
      </c>
      <c r="BB51" s="20">
        <f t="shared" si="118"/>
        <v>8.4700451932339035E-2</v>
      </c>
      <c r="BC51" s="20">
        <f t="shared" si="118"/>
        <v>6.0500322808813595E-2</v>
      </c>
      <c r="BD51" s="20">
        <f t="shared" si="118"/>
        <v>4.3214516292009703E-2</v>
      </c>
      <c r="BF51" s="173"/>
      <c r="BG51" s="185"/>
      <c r="BH51" s="19" t="s">
        <v>45</v>
      </c>
      <c r="BI51" s="20">
        <f>10*BI48</f>
        <v>0.8928571428571429</v>
      </c>
      <c r="BJ51" s="20">
        <f t="shared" ref="BJ51:BR51" si="119">10*BJ48</f>
        <v>0.63775510204081631</v>
      </c>
      <c r="BK51" s="20">
        <f t="shared" si="119"/>
        <v>0.45553935860058303</v>
      </c>
      <c r="BL51" s="20">
        <f t="shared" si="119"/>
        <v>0.32538525614327363</v>
      </c>
      <c r="BM51" s="20">
        <f t="shared" si="119"/>
        <v>0.23241804010233832</v>
      </c>
      <c r="BN51" s="20">
        <f t="shared" si="119"/>
        <v>0.16601288578738452</v>
      </c>
      <c r="BO51" s="20">
        <f t="shared" si="119"/>
        <v>0.11858063270527465</v>
      </c>
      <c r="BP51" s="20">
        <f t="shared" si="119"/>
        <v>8.4700451932339035E-2</v>
      </c>
      <c r="BQ51" s="20">
        <f t="shared" si="119"/>
        <v>6.0500322808813595E-2</v>
      </c>
      <c r="BR51" s="20">
        <f t="shared" si="119"/>
        <v>4.3214516292009703E-2</v>
      </c>
    </row>
    <row r="52" spans="1:71" ht="14.25" x14ac:dyDescent="0.45">
      <c r="B52" s="173"/>
      <c r="C52" s="185"/>
      <c r="D52" s="19" t="s">
        <v>46</v>
      </c>
      <c r="E52" s="20">
        <f>10*E50</f>
        <v>0.89285714285714279</v>
      </c>
      <c r="F52" s="20">
        <f>10*F50</f>
        <v>1.5306122448979593</v>
      </c>
      <c r="G52" s="20">
        <f>10*G50</f>
        <v>1.9861516034985416</v>
      </c>
      <c r="H52" s="20">
        <f t="shared" ref="H52:N52" si="120">10*H50</f>
        <v>2.3115368596418167</v>
      </c>
      <c r="I52" s="20">
        <f t="shared" si="120"/>
        <v>2.5439548997441541</v>
      </c>
      <c r="J52" s="20">
        <f t="shared" si="120"/>
        <v>2.7099677855315383</v>
      </c>
      <c r="K52" s="20">
        <f t="shared" si="120"/>
        <v>2.8285484182368128</v>
      </c>
      <c r="L52" s="20">
        <f t="shared" si="120"/>
        <v>2.9132488701691477</v>
      </c>
      <c r="M52" s="20">
        <f t="shared" si="120"/>
        <v>2.9737491929779707</v>
      </c>
      <c r="N52" s="20">
        <f t="shared" si="120"/>
        <v>3.0169637092699837</v>
      </c>
      <c r="P52" s="173"/>
      <c r="Q52" s="185"/>
      <c r="R52" s="19" t="s">
        <v>46</v>
      </c>
      <c r="S52" s="20">
        <f>10*S50</f>
        <v>0.89285714285714279</v>
      </c>
      <c r="T52" s="20">
        <f>10*T50</f>
        <v>1.5306122448979593</v>
      </c>
      <c r="U52" s="20">
        <f>10*U50</f>
        <v>1.9861516034985416</v>
      </c>
      <c r="V52" s="20">
        <f t="shared" ref="V52:AB52" si="121">10*V50</f>
        <v>2.3115368596418167</v>
      </c>
      <c r="W52" s="20">
        <f t="shared" si="121"/>
        <v>2.5439548997441541</v>
      </c>
      <c r="X52" s="20">
        <f t="shared" si="121"/>
        <v>2.7099677855315383</v>
      </c>
      <c r="Y52" s="20">
        <f t="shared" si="121"/>
        <v>2.8285484182368128</v>
      </c>
      <c r="Z52" s="20">
        <f t="shared" si="121"/>
        <v>2.9132488701691477</v>
      </c>
      <c r="AA52" s="20">
        <f t="shared" si="121"/>
        <v>2.9737491929779707</v>
      </c>
      <c r="AB52" s="20">
        <f t="shared" si="121"/>
        <v>3.0169637092699837</v>
      </c>
      <c r="AD52" s="173"/>
      <c r="AE52" s="185"/>
      <c r="AF52" s="19" t="s">
        <v>46</v>
      </c>
      <c r="AG52" s="20">
        <f>10*AG50</f>
        <v>0.89285714285714279</v>
      </c>
      <c r="AH52" s="20">
        <f>10*AH50</f>
        <v>1.5306122448979593</v>
      </c>
      <c r="AI52" s="20">
        <f>10*AI50</f>
        <v>1.9861516034985416</v>
      </c>
      <c r="AJ52" s="20">
        <f t="shared" ref="AJ52:AP52" si="122">10*AJ50</f>
        <v>2.3115368596418167</v>
      </c>
      <c r="AK52" s="20">
        <f t="shared" si="122"/>
        <v>2.5439548997441541</v>
      </c>
      <c r="AL52" s="20">
        <f t="shared" si="122"/>
        <v>2.7099677855315383</v>
      </c>
      <c r="AM52" s="20">
        <f t="shared" si="122"/>
        <v>2.8285484182368128</v>
      </c>
      <c r="AN52" s="20">
        <f t="shared" si="122"/>
        <v>2.9132488701691477</v>
      </c>
      <c r="AO52" s="20">
        <f t="shared" si="122"/>
        <v>2.9737491929779707</v>
      </c>
      <c r="AP52" s="20">
        <f t="shared" si="122"/>
        <v>3.0169637092699837</v>
      </c>
      <c r="AR52" s="173"/>
      <c r="AS52" s="185"/>
      <c r="AT52" s="19" t="s">
        <v>46</v>
      </c>
      <c r="AU52" s="20">
        <f>10*AU50</f>
        <v>0.89285714285714279</v>
      </c>
      <c r="AV52" s="20">
        <f>10*AV50</f>
        <v>1.5306122448979593</v>
      </c>
      <c r="AW52" s="20">
        <f>10*AW50</f>
        <v>1.9861516034985416</v>
      </c>
      <c r="AX52" s="20">
        <f t="shared" ref="AX52:BD52" si="123">10*AX50</f>
        <v>2.3115368596418167</v>
      </c>
      <c r="AY52" s="20">
        <f t="shared" si="123"/>
        <v>2.5439548997441541</v>
      </c>
      <c r="AZ52" s="20">
        <f t="shared" si="123"/>
        <v>2.7099677855315383</v>
      </c>
      <c r="BA52" s="20">
        <f t="shared" si="123"/>
        <v>2.8285484182368128</v>
      </c>
      <c r="BB52" s="20">
        <f t="shared" si="123"/>
        <v>2.9132488701691477</v>
      </c>
      <c r="BC52" s="20">
        <f t="shared" si="123"/>
        <v>2.9737491929779707</v>
      </c>
      <c r="BD52" s="20">
        <f t="shared" si="123"/>
        <v>3.0169637092699837</v>
      </c>
      <c r="BF52" s="173"/>
      <c r="BG52" s="185"/>
      <c r="BH52" s="19" t="s">
        <v>46</v>
      </c>
      <c r="BI52" s="20">
        <f>10*BI50</f>
        <v>0.89285714285714279</v>
      </c>
      <c r="BJ52" s="20">
        <f>10*BJ50</f>
        <v>1.5306122448979593</v>
      </c>
      <c r="BK52" s="20">
        <f>10*BK50</f>
        <v>1.9861516034985416</v>
      </c>
      <c r="BL52" s="20">
        <f t="shared" ref="BL52:BR52" si="124">10*BL50</f>
        <v>2.3115368596418167</v>
      </c>
      <c r="BM52" s="20">
        <f t="shared" si="124"/>
        <v>2.5439548997441541</v>
      </c>
      <c r="BN52" s="20">
        <f t="shared" si="124"/>
        <v>2.7099677855315383</v>
      </c>
      <c r="BO52" s="20">
        <f t="shared" si="124"/>
        <v>2.8285484182368128</v>
      </c>
      <c r="BP52" s="20">
        <f t="shared" si="124"/>
        <v>2.9132488701691477</v>
      </c>
      <c r="BQ52" s="20">
        <f t="shared" si="124"/>
        <v>2.9737491929779707</v>
      </c>
      <c r="BR52" s="20">
        <f t="shared" si="124"/>
        <v>3.0169637092699837</v>
      </c>
    </row>
    <row r="53" spans="1:71" ht="14.25" x14ac:dyDescent="0.45">
      <c r="B53" s="173"/>
      <c r="C53" s="184" t="s">
        <v>36</v>
      </c>
      <c r="D53" s="15" t="s">
        <v>43</v>
      </c>
      <c r="E53" s="16">
        <f>$E8+($E$9*$E$10)</f>
        <v>0.125</v>
      </c>
      <c r="F53" s="16">
        <f>E53</f>
        <v>0.125</v>
      </c>
      <c r="G53" s="16">
        <f t="shared" ref="G53:N53" si="125">F53</f>
        <v>0.125</v>
      </c>
      <c r="H53" s="16">
        <f t="shared" si="125"/>
        <v>0.125</v>
      </c>
      <c r="I53" s="16">
        <f t="shared" si="125"/>
        <v>0.125</v>
      </c>
      <c r="J53" s="16">
        <f t="shared" si="125"/>
        <v>0.125</v>
      </c>
      <c r="K53" s="16">
        <f t="shared" si="125"/>
        <v>0.125</v>
      </c>
      <c r="L53" s="16">
        <f t="shared" si="125"/>
        <v>0.125</v>
      </c>
      <c r="M53" s="16">
        <f t="shared" si="125"/>
        <v>0.125</v>
      </c>
      <c r="N53" s="16">
        <f t="shared" si="125"/>
        <v>0.125</v>
      </c>
      <c r="P53" s="173"/>
      <c r="Q53" s="184" t="s">
        <v>36</v>
      </c>
      <c r="R53" s="15" t="s">
        <v>43</v>
      </c>
      <c r="S53" s="16">
        <f>$E8+($E$9*$E$10)</f>
        <v>0.125</v>
      </c>
      <c r="T53" s="16">
        <f>S53</f>
        <v>0.125</v>
      </c>
      <c r="U53" s="16">
        <f t="shared" ref="U53:AB53" si="126">T53</f>
        <v>0.125</v>
      </c>
      <c r="V53" s="16">
        <f t="shared" si="126"/>
        <v>0.125</v>
      </c>
      <c r="W53" s="16">
        <f t="shared" si="126"/>
        <v>0.125</v>
      </c>
      <c r="X53" s="16">
        <f t="shared" si="126"/>
        <v>0.125</v>
      </c>
      <c r="Y53" s="16">
        <f t="shared" si="126"/>
        <v>0.125</v>
      </c>
      <c r="Z53" s="16">
        <f t="shared" si="126"/>
        <v>0.125</v>
      </c>
      <c r="AA53" s="16">
        <f t="shared" si="126"/>
        <v>0.125</v>
      </c>
      <c r="AB53" s="16">
        <f t="shared" si="126"/>
        <v>0.125</v>
      </c>
      <c r="AD53" s="173"/>
      <c r="AE53" s="184" t="s">
        <v>36</v>
      </c>
      <c r="AF53" s="15" t="s">
        <v>43</v>
      </c>
      <c r="AG53" s="16">
        <f>$E8+($E$9*$E$10)</f>
        <v>0.125</v>
      </c>
      <c r="AH53" s="16">
        <f>AG53</f>
        <v>0.125</v>
      </c>
      <c r="AI53" s="16">
        <f t="shared" ref="AI53:AP53" si="127">AH53</f>
        <v>0.125</v>
      </c>
      <c r="AJ53" s="16">
        <f t="shared" si="127"/>
        <v>0.125</v>
      </c>
      <c r="AK53" s="16">
        <f t="shared" si="127"/>
        <v>0.125</v>
      </c>
      <c r="AL53" s="16">
        <f t="shared" si="127"/>
        <v>0.125</v>
      </c>
      <c r="AM53" s="16">
        <f t="shared" si="127"/>
        <v>0.125</v>
      </c>
      <c r="AN53" s="16">
        <f t="shared" si="127"/>
        <v>0.125</v>
      </c>
      <c r="AO53" s="16">
        <f t="shared" si="127"/>
        <v>0.125</v>
      </c>
      <c r="AP53" s="16">
        <f t="shared" si="127"/>
        <v>0.125</v>
      </c>
      <c r="AR53" s="173"/>
      <c r="AS53" s="184" t="s">
        <v>36</v>
      </c>
      <c r="AT53" s="15" t="s">
        <v>43</v>
      </c>
      <c r="AU53" s="16">
        <f>$E8+($E$9*$E$10)</f>
        <v>0.125</v>
      </c>
      <c r="AV53" s="16">
        <f>AU53</f>
        <v>0.125</v>
      </c>
      <c r="AW53" s="16">
        <f t="shared" ref="AW53:BD53" si="128">AV53</f>
        <v>0.125</v>
      </c>
      <c r="AX53" s="16">
        <f t="shared" si="128"/>
        <v>0.125</v>
      </c>
      <c r="AY53" s="16">
        <f t="shared" si="128"/>
        <v>0.125</v>
      </c>
      <c r="AZ53" s="16">
        <f t="shared" si="128"/>
        <v>0.125</v>
      </c>
      <c r="BA53" s="16">
        <f t="shared" si="128"/>
        <v>0.125</v>
      </c>
      <c r="BB53" s="16">
        <f t="shared" si="128"/>
        <v>0.125</v>
      </c>
      <c r="BC53" s="16">
        <f t="shared" si="128"/>
        <v>0.125</v>
      </c>
      <c r="BD53" s="16">
        <f t="shared" si="128"/>
        <v>0.125</v>
      </c>
      <c r="BF53" s="173"/>
      <c r="BG53" s="184" t="s">
        <v>36</v>
      </c>
      <c r="BH53" s="15" t="s">
        <v>43</v>
      </c>
      <c r="BI53" s="16">
        <f>$E8+($E$9*$E$10)</f>
        <v>0.125</v>
      </c>
      <c r="BJ53" s="16">
        <f>BI53</f>
        <v>0.125</v>
      </c>
      <c r="BK53" s="16">
        <f t="shared" ref="BK53:BR53" si="129">BJ53</f>
        <v>0.125</v>
      </c>
      <c r="BL53" s="16">
        <f t="shared" si="129"/>
        <v>0.125</v>
      </c>
      <c r="BM53" s="16">
        <f t="shared" si="129"/>
        <v>0.125</v>
      </c>
      <c r="BN53" s="16">
        <f t="shared" si="129"/>
        <v>0.125</v>
      </c>
      <c r="BO53" s="16">
        <f t="shared" si="129"/>
        <v>0.125</v>
      </c>
      <c r="BP53" s="16">
        <f t="shared" si="129"/>
        <v>0.125</v>
      </c>
      <c r="BQ53" s="16">
        <f t="shared" si="129"/>
        <v>0.125</v>
      </c>
      <c r="BR53" s="16">
        <f t="shared" si="129"/>
        <v>0.125</v>
      </c>
    </row>
    <row r="54" spans="1:71" ht="14.25" x14ac:dyDescent="0.45">
      <c r="B54" s="173"/>
      <c r="C54" s="185"/>
      <c r="D54" s="19" t="s">
        <v>45</v>
      </c>
      <c r="E54" s="21">
        <f t="shared" ref="E54:N54" si="130">E51*E$14</f>
        <v>125000</v>
      </c>
      <c r="F54" s="21">
        <f t="shared" si="130"/>
        <v>125000</v>
      </c>
      <c r="G54" s="21">
        <f t="shared" si="130"/>
        <v>124999.99999999999</v>
      </c>
      <c r="H54" s="21">
        <f t="shared" si="130"/>
        <v>125000</v>
      </c>
      <c r="I54" s="21">
        <f t="shared" si="130"/>
        <v>125000</v>
      </c>
      <c r="J54" s="21">
        <f t="shared" si="130"/>
        <v>125000</v>
      </c>
      <c r="K54" s="21">
        <f t="shared" si="130"/>
        <v>125000</v>
      </c>
      <c r="L54" s="21">
        <f t="shared" si="130"/>
        <v>125000.00000000001</v>
      </c>
      <c r="M54" s="21">
        <f t="shared" si="130"/>
        <v>125000</v>
      </c>
      <c r="N54" s="21">
        <f t="shared" si="130"/>
        <v>124999.99999999999</v>
      </c>
      <c r="P54" s="173"/>
      <c r="Q54" s="185"/>
      <c r="R54" s="19" t="s">
        <v>45</v>
      </c>
      <c r="S54" s="21">
        <f t="shared" ref="S54:AB54" si="131">S51*S$14</f>
        <v>125000</v>
      </c>
      <c r="T54" s="21">
        <f t="shared" si="131"/>
        <v>125000</v>
      </c>
      <c r="U54" s="21">
        <f t="shared" si="131"/>
        <v>124999.99999999999</v>
      </c>
      <c r="V54" s="21">
        <f t="shared" si="131"/>
        <v>125000</v>
      </c>
      <c r="W54" s="21">
        <f t="shared" si="131"/>
        <v>125000</v>
      </c>
      <c r="X54" s="21">
        <f t="shared" si="131"/>
        <v>125000</v>
      </c>
      <c r="Y54" s="21">
        <f t="shared" si="131"/>
        <v>125000</v>
      </c>
      <c r="Z54" s="21">
        <f t="shared" si="131"/>
        <v>125000.00000000001</v>
      </c>
      <c r="AA54" s="21">
        <f t="shared" si="131"/>
        <v>125000</v>
      </c>
      <c r="AB54" s="21">
        <f t="shared" si="131"/>
        <v>124999.99999999999</v>
      </c>
      <c r="AD54" s="173"/>
      <c r="AE54" s="185"/>
      <c r="AF54" s="19" t="s">
        <v>45</v>
      </c>
      <c r="AG54" s="21">
        <f t="shared" ref="AG54:AP54" si="132">AG51*AG$14</f>
        <v>125000</v>
      </c>
      <c r="AH54" s="21">
        <f t="shared" si="132"/>
        <v>125000</v>
      </c>
      <c r="AI54" s="21">
        <f t="shared" si="132"/>
        <v>124999.99999999999</v>
      </c>
      <c r="AJ54" s="21">
        <f t="shared" si="132"/>
        <v>125000</v>
      </c>
      <c r="AK54" s="21">
        <f t="shared" si="132"/>
        <v>125000</v>
      </c>
      <c r="AL54" s="21">
        <f t="shared" si="132"/>
        <v>125000</v>
      </c>
      <c r="AM54" s="21">
        <f t="shared" si="132"/>
        <v>125000</v>
      </c>
      <c r="AN54" s="21">
        <f t="shared" si="132"/>
        <v>125000.00000000001</v>
      </c>
      <c r="AO54" s="21">
        <f t="shared" si="132"/>
        <v>125000</v>
      </c>
      <c r="AP54" s="21">
        <f t="shared" si="132"/>
        <v>124999.99999999999</v>
      </c>
      <c r="AR54" s="173"/>
      <c r="AS54" s="185"/>
      <c r="AT54" s="19" t="s">
        <v>45</v>
      </c>
      <c r="AU54" s="21">
        <f t="shared" ref="AU54:BD54" si="133">AU51*AU$14</f>
        <v>125000</v>
      </c>
      <c r="AV54" s="21">
        <f t="shared" si="133"/>
        <v>125000</v>
      </c>
      <c r="AW54" s="21">
        <f t="shared" si="133"/>
        <v>124999.99999999999</v>
      </c>
      <c r="AX54" s="21">
        <f t="shared" si="133"/>
        <v>125000</v>
      </c>
      <c r="AY54" s="21">
        <f t="shared" si="133"/>
        <v>125000</v>
      </c>
      <c r="AZ54" s="21">
        <f t="shared" si="133"/>
        <v>125000</v>
      </c>
      <c r="BA54" s="21">
        <f t="shared" si="133"/>
        <v>125000</v>
      </c>
      <c r="BB54" s="21">
        <f t="shared" si="133"/>
        <v>125000.00000000001</v>
      </c>
      <c r="BC54" s="21">
        <f t="shared" si="133"/>
        <v>125000</v>
      </c>
      <c r="BD54" s="21">
        <f t="shared" si="133"/>
        <v>124999.99999999999</v>
      </c>
      <c r="BF54" s="173"/>
      <c r="BG54" s="185"/>
      <c r="BH54" s="19" t="s">
        <v>45</v>
      </c>
      <c r="BI54" s="21">
        <f t="shared" ref="BI54:BR54" si="134">BI51*BI$14</f>
        <v>125000</v>
      </c>
      <c r="BJ54" s="21">
        <f t="shared" si="134"/>
        <v>125000</v>
      </c>
      <c r="BK54" s="21">
        <f t="shared" si="134"/>
        <v>124999.99999999999</v>
      </c>
      <c r="BL54" s="21">
        <f t="shared" si="134"/>
        <v>125000</v>
      </c>
      <c r="BM54" s="21">
        <f t="shared" si="134"/>
        <v>125000</v>
      </c>
      <c r="BN54" s="21">
        <f t="shared" si="134"/>
        <v>125000</v>
      </c>
      <c r="BO54" s="21">
        <f t="shared" si="134"/>
        <v>125000</v>
      </c>
      <c r="BP54" s="21">
        <f t="shared" si="134"/>
        <v>125000.00000000001</v>
      </c>
      <c r="BQ54" s="21">
        <f t="shared" si="134"/>
        <v>125000</v>
      </c>
      <c r="BR54" s="21">
        <f t="shared" si="134"/>
        <v>124999.99999999999</v>
      </c>
    </row>
    <row r="55" spans="1:71" ht="14.25" x14ac:dyDescent="0.45">
      <c r="B55" s="173"/>
      <c r="C55" s="185"/>
      <c r="D55" s="19" t="s">
        <v>46</v>
      </c>
      <c r="E55" s="21">
        <f>E54</f>
        <v>125000</v>
      </c>
      <c r="F55" s="21">
        <f>E55+F54</f>
        <v>250000</v>
      </c>
      <c r="G55" s="21">
        <f>F55+G54</f>
        <v>375000</v>
      </c>
      <c r="H55" s="21">
        <f t="shared" ref="H55:N55" si="135">G55+H54</f>
        <v>500000</v>
      </c>
      <c r="I55" s="21">
        <f t="shared" si="135"/>
        <v>625000</v>
      </c>
      <c r="J55" s="21">
        <f>I55+J54</f>
        <v>750000</v>
      </c>
      <c r="K55" s="21">
        <f t="shared" si="135"/>
        <v>875000</v>
      </c>
      <c r="L55" s="21">
        <f t="shared" si="135"/>
        <v>1000000</v>
      </c>
      <c r="M55" s="21">
        <f t="shared" si="135"/>
        <v>1125000</v>
      </c>
      <c r="N55" s="21">
        <f t="shared" si="135"/>
        <v>1250000</v>
      </c>
      <c r="P55" s="173"/>
      <c r="Q55" s="185"/>
      <c r="R55" s="19" t="s">
        <v>46</v>
      </c>
      <c r="S55" s="21">
        <f>S54</f>
        <v>125000</v>
      </c>
      <c r="T55" s="21">
        <f>S55+T54</f>
        <v>250000</v>
      </c>
      <c r="U55" s="21">
        <f>T55+U54</f>
        <v>375000</v>
      </c>
      <c r="V55" s="21">
        <f t="shared" ref="V55:AB55" si="136">U55+V54</f>
        <v>500000</v>
      </c>
      <c r="W55" s="21">
        <f t="shared" si="136"/>
        <v>625000</v>
      </c>
      <c r="X55" s="21">
        <f>W55+X54</f>
        <v>750000</v>
      </c>
      <c r="Y55" s="21">
        <f t="shared" si="136"/>
        <v>875000</v>
      </c>
      <c r="Z55" s="21">
        <f t="shared" si="136"/>
        <v>1000000</v>
      </c>
      <c r="AA55" s="21">
        <f t="shared" si="136"/>
        <v>1125000</v>
      </c>
      <c r="AB55" s="21">
        <f t="shared" si="136"/>
        <v>1250000</v>
      </c>
      <c r="AD55" s="173"/>
      <c r="AE55" s="185"/>
      <c r="AF55" s="19" t="s">
        <v>46</v>
      </c>
      <c r="AG55" s="21">
        <f>AG54</f>
        <v>125000</v>
      </c>
      <c r="AH55" s="21">
        <f>AG55+AH54</f>
        <v>250000</v>
      </c>
      <c r="AI55" s="21">
        <f>AH55+AI54</f>
        <v>375000</v>
      </c>
      <c r="AJ55" s="21">
        <f t="shared" ref="AJ55:AP55" si="137">AI55+AJ54</f>
        <v>500000</v>
      </c>
      <c r="AK55" s="21">
        <f t="shared" si="137"/>
        <v>625000</v>
      </c>
      <c r="AL55" s="21">
        <f>AK55+AL54</f>
        <v>750000</v>
      </c>
      <c r="AM55" s="21">
        <f t="shared" si="137"/>
        <v>875000</v>
      </c>
      <c r="AN55" s="21">
        <f t="shared" si="137"/>
        <v>1000000</v>
      </c>
      <c r="AO55" s="21">
        <f t="shared" si="137"/>
        <v>1125000</v>
      </c>
      <c r="AP55" s="21">
        <f t="shared" si="137"/>
        <v>1250000</v>
      </c>
      <c r="AR55" s="173"/>
      <c r="AS55" s="185"/>
      <c r="AT55" s="19" t="s">
        <v>46</v>
      </c>
      <c r="AU55" s="21">
        <f>AU54</f>
        <v>125000</v>
      </c>
      <c r="AV55" s="21">
        <f>AU55+AV54</f>
        <v>250000</v>
      </c>
      <c r="AW55" s="21">
        <f>AV55+AW54</f>
        <v>375000</v>
      </c>
      <c r="AX55" s="21">
        <f t="shared" ref="AX55:BD55" si="138">AW55+AX54</f>
        <v>500000</v>
      </c>
      <c r="AY55" s="21">
        <f t="shared" si="138"/>
        <v>625000</v>
      </c>
      <c r="AZ55" s="21">
        <f>AY55+AZ54</f>
        <v>750000</v>
      </c>
      <c r="BA55" s="21">
        <f t="shared" si="138"/>
        <v>875000</v>
      </c>
      <c r="BB55" s="21">
        <f t="shared" si="138"/>
        <v>1000000</v>
      </c>
      <c r="BC55" s="21">
        <f t="shared" si="138"/>
        <v>1125000</v>
      </c>
      <c r="BD55" s="21">
        <f t="shared" si="138"/>
        <v>1250000</v>
      </c>
      <c r="BF55" s="173"/>
      <c r="BG55" s="185"/>
      <c r="BH55" s="19" t="s">
        <v>46</v>
      </c>
      <c r="BI55" s="21">
        <f>BI54</f>
        <v>125000</v>
      </c>
      <c r="BJ55" s="21">
        <f>BI55+BJ54</f>
        <v>250000</v>
      </c>
      <c r="BK55" s="21">
        <f>BJ55+BK54</f>
        <v>375000</v>
      </c>
      <c r="BL55" s="21">
        <f t="shared" ref="BL55:BR55" si="139">BK55+BL54</f>
        <v>500000</v>
      </c>
      <c r="BM55" s="21">
        <f t="shared" si="139"/>
        <v>625000</v>
      </c>
      <c r="BN55" s="21">
        <f>BM55+BN54</f>
        <v>750000</v>
      </c>
      <c r="BO55" s="21">
        <f t="shared" si="139"/>
        <v>875000</v>
      </c>
      <c r="BP55" s="21">
        <f t="shared" si="139"/>
        <v>1000000</v>
      </c>
      <c r="BQ55" s="21">
        <f t="shared" si="139"/>
        <v>1125000</v>
      </c>
      <c r="BR55" s="21">
        <f t="shared" si="139"/>
        <v>1250000</v>
      </c>
    </row>
    <row r="56" spans="1:71" ht="14.25" x14ac:dyDescent="0.45">
      <c r="B56" s="173"/>
      <c r="C56" s="184" t="s">
        <v>35</v>
      </c>
      <c r="D56" s="15" t="s">
        <v>43</v>
      </c>
      <c r="E56" s="16">
        <f>E50*E$14/$E$4</f>
        <v>0.12499999999999999</v>
      </c>
      <c r="F56" s="16">
        <f>F50*F$14/$E$4-E56</f>
        <v>0.17499999999999999</v>
      </c>
      <c r="G56" s="16">
        <f>G50*G$14/$E$4-F56-E56</f>
        <v>0.24499999999999983</v>
      </c>
      <c r="H56" s="16">
        <f>H50*H$14/$E$4-G56-F56-E56</f>
        <v>0.34300000000000047</v>
      </c>
      <c r="I56" s="16">
        <f>I50*I$14/$E$4-H56-G56-F56-E56</f>
        <v>0.48019999999999974</v>
      </c>
      <c r="J56" s="16">
        <f>J50*J$14/$E$4-I56-H56-G56-F56-E56</f>
        <v>0.67227999999999954</v>
      </c>
      <c r="K56" s="16">
        <f>K50*K$14/$E$4-J56-I56-H56-G56-F56-E56</f>
        <v>0.94119199999999981</v>
      </c>
      <c r="L56" s="16">
        <f>L50*L$14/$E$4-K56-J56-I56-H56-G56-F56-E56</f>
        <v>1.3176687999999941</v>
      </c>
      <c r="M56" s="16">
        <f>M50*M$14/$E$4-L56-K56-J56-I56-H56-G56-F56-E56</f>
        <v>1.8447363200000166</v>
      </c>
      <c r="N56" s="16">
        <f>N50*N$14/$E$4-M56-L56-K56-J56-I56-H56-G56-F56-E56</f>
        <v>2.5826308480000115</v>
      </c>
      <c r="P56" s="173"/>
      <c r="Q56" s="184" t="s">
        <v>35</v>
      </c>
      <c r="R56" s="15" t="s">
        <v>43</v>
      </c>
      <c r="S56" s="16">
        <f>S50*S$14/$E$4</f>
        <v>0.12499999999999999</v>
      </c>
      <c r="T56" s="16">
        <f>T50*T$14/$E$4-S56</f>
        <v>0.17499999999999999</v>
      </c>
      <c r="U56" s="16">
        <f>U50*U$14/$E$4-T56-S56</f>
        <v>0.24499999999999983</v>
      </c>
      <c r="V56" s="16">
        <f>V50*V$14/$E$4-U56-T56-S56</f>
        <v>0.34300000000000047</v>
      </c>
      <c r="W56" s="16">
        <f>W50*W$14/$E$4-V56-U56-T56-S56</f>
        <v>0.48019999999999974</v>
      </c>
      <c r="X56" s="16">
        <f>X50*X$14/$E$4-W56-V56-U56-T56-S56</f>
        <v>0.67227999999999954</v>
      </c>
      <c r="Y56" s="16">
        <f>Y50*Y$14/$E$4-X56-W56-V56-U56-T56-S56</f>
        <v>0.94119199999999981</v>
      </c>
      <c r="Z56" s="16">
        <f>Z50*Z$14/$E$4-Y56-X56-W56-V56-U56-T56-S56</f>
        <v>1.3176687999999941</v>
      </c>
      <c r="AA56" s="16">
        <f>AA50*AA$14/$E$4-Z56-Y56-X56-W56-V56-U56-T56-S56</f>
        <v>1.8447363200000166</v>
      </c>
      <c r="AB56" s="16">
        <f>AB50*AB$14/$E$4-AA56-Z56-Y56-X56-W56-V56-U56-T56-S56</f>
        <v>2.5826308480000115</v>
      </c>
      <c r="AD56" s="173"/>
      <c r="AE56" s="184" t="s">
        <v>35</v>
      </c>
      <c r="AF56" s="15" t="s">
        <v>43</v>
      </c>
      <c r="AG56" s="16">
        <f>AG50*AG$14/$E$4</f>
        <v>0.12499999999999999</v>
      </c>
      <c r="AH56" s="16">
        <f>AH50*AH$14/$E$4-AG56</f>
        <v>0.17499999999999999</v>
      </c>
      <c r="AI56" s="16">
        <f>AI50*AI$14/$E$4-AH56-AG56</f>
        <v>0.24499999999999983</v>
      </c>
      <c r="AJ56" s="16">
        <f>AJ50*AJ$14/$E$4-AI56-AH56-AG56</f>
        <v>0.34300000000000047</v>
      </c>
      <c r="AK56" s="16">
        <f>AK50*AK$14/$E$4-AJ56-AI56-AH56-AG56</f>
        <v>0.48019999999999974</v>
      </c>
      <c r="AL56" s="16">
        <f>AL50*AL$14/$E$4-AK56-AJ56-AI56-AH56-AG56</f>
        <v>0.67227999999999954</v>
      </c>
      <c r="AM56" s="16">
        <f>AM50*AM$14/$E$4-AL56-AK56-AJ56-AI56-AH56-AG56</f>
        <v>0.94119199999999981</v>
      </c>
      <c r="AN56" s="16">
        <f>AN50*AN$14/$E$4-AM56-AL56-AK56-AJ56-AI56-AH56-AG56</f>
        <v>1.3176687999999941</v>
      </c>
      <c r="AO56" s="16">
        <f>AO50*AO$14/$E$4-AN56-AM56-AL56-AK56-AJ56-AI56-AH56-AG56</f>
        <v>1.8447363200000166</v>
      </c>
      <c r="AP56" s="16">
        <f>AP50*AP$14/$E$4-AO56-AN56-AM56-AL56-AK56-AJ56-AI56-AH56-AG56</f>
        <v>2.5826308480000115</v>
      </c>
      <c r="AR56" s="173"/>
      <c r="AS56" s="184" t="s">
        <v>35</v>
      </c>
      <c r="AT56" s="15" t="s">
        <v>43</v>
      </c>
      <c r="AU56" s="16">
        <f>AU50*AU$14/$E$4</f>
        <v>0.12499999999999999</v>
      </c>
      <c r="AV56" s="16">
        <f>AV50*AV$14/$E$4-AU56</f>
        <v>0.17499999999999999</v>
      </c>
      <c r="AW56" s="16">
        <f>AW50*AW$14/$E$4-AV56-AU56</f>
        <v>0.24499999999999983</v>
      </c>
      <c r="AX56" s="16">
        <f>AX50*AX$14/$E$4-AW56-AV56-AU56</f>
        <v>0.34300000000000047</v>
      </c>
      <c r="AY56" s="16">
        <f>AY50*AY$14/$E$4-AX56-AW56-AV56-AU56</f>
        <v>0.48019999999999974</v>
      </c>
      <c r="AZ56" s="16">
        <f>AZ50*AZ$14/$E$4-AY56-AX56-AW56-AV56-AU56</f>
        <v>0.67227999999999954</v>
      </c>
      <c r="BA56" s="16">
        <f>BA50*BA$14/$E$4-AZ56-AY56-AX56-AW56-AV56-AU56</f>
        <v>0.94119199999999981</v>
      </c>
      <c r="BB56" s="16">
        <f>BB50*BB$14/$E$4-BA56-AZ56-AY56-AX56-AW56-AV56-AU56</f>
        <v>1.3176687999999941</v>
      </c>
      <c r="BC56" s="16">
        <f>BC50*BC$14/$E$4-BB56-BA56-AZ56-AY56-AX56-AW56-AV56-AU56</f>
        <v>1.8447363200000166</v>
      </c>
      <c r="BD56" s="16">
        <f>BD50*BD$14/$E$4-BC56-BB56-BA56-AZ56-AY56-AX56-AW56-AV56-AU56</f>
        <v>2.5826308480000115</v>
      </c>
      <c r="BF56" s="173"/>
      <c r="BG56" s="184" t="s">
        <v>35</v>
      </c>
      <c r="BH56" s="15" t="s">
        <v>43</v>
      </c>
      <c r="BI56" s="16">
        <f>BI50*BI$14/$E$4</f>
        <v>0.12499999999999999</v>
      </c>
      <c r="BJ56" s="16">
        <f>BJ50*BJ$14/$E$4-BI56</f>
        <v>0.17499999999999999</v>
      </c>
      <c r="BK56" s="16">
        <f>BK50*BK$14/$E$4-BJ56-BI56</f>
        <v>0.24499999999999983</v>
      </c>
      <c r="BL56" s="16">
        <f>BL50*BL$14/$E$4-BK56-BJ56-BI56</f>
        <v>0.34300000000000047</v>
      </c>
      <c r="BM56" s="16">
        <f>BM50*BM$14/$E$4-BL56-BK56-BJ56-BI56</f>
        <v>0.48019999999999974</v>
      </c>
      <c r="BN56" s="16">
        <f>BN50*BN$14/$E$4-BM56-BL56-BK56-BJ56-BI56</f>
        <v>0.67227999999999954</v>
      </c>
      <c r="BO56" s="16">
        <f>BO50*BO$14/$E$4-BN56-BM56-BL56-BK56-BJ56-BI56</f>
        <v>0.94119199999999981</v>
      </c>
      <c r="BP56" s="16">
        <f>BP50*BP$14/$E$4-BO56-BN56-BM56-BL56-BK56-BJ56-BI56</f>
        <v>1.3176687999999941</v>
      </c>
      <c r="BQ56" s="16">
        <f>BQ50*BQ$14/$E$4-BP56-BO56-BN56-BM56-BL56-BK56-BJ56-BI56</f>
        <v>1.8447363200000166</v>
      </c>
      <c r="BR56" s="16">
        <f>BR50*BR$14/$E$4-BQ56-BP56-BO56-BN56-BM56-BL56-BK56-BJ56-BI56</f>
        <v>2.5826308480000115</v>
      </c>
    </row>
    <row r="57" spans="1:71" ht="14.25" x14ac:dyDescent="0.45">
      <c r="B57" s="173"/>
      <c r="C57" s="186"/>
      <c r="D57" s="15" t="s">
        <v>44</v>
      </c>
      <c r="E57" s="17"/>
      <c r="F57" s="17"/>
      <c r="G57" s="17"/>
      <c r="H57" s="17"/>
      <c r="I57" s="17">
        <f>AVERAGE(E56:I56)</f>
        <v>0.27363999999999999</v>
      </c>
      <c r="J57" s="17"/>
      <c r="K57" s="17"/>
      <c r="L57" s="17"/>
      <c r="M57" s="17"/>
      <c r="N57" s="17">
        <f>AVERAGE(E56:N56)</f>
        <v>0.87267079680000226</v>
      </c>
      <c r="P57" s="173"/>
      <c r="Q57" s="186"/>
      <c r="R57" s="15" t="s">
        <v>44</v>
      </c>
      <c r="S57" s="17"/>
      <c r="T57" s="17"/>
      <c r="U57" s="17"/>
      <c r="V57" s="17"/>
      <c r="W57" s="17">
        <f>AVERAGE(S56:W56)</f>
        <v>0.27363999999999999</v>
      </c>
      <c r="X57" s="17"/>
      <c r="Y57" s="17"/>
      <c r="Z57" s="17"/>
      <c r="AA57" s="17"/>
      <c r="AB57" s="17">
        <f>AVERAGE(S56:AB56)</f>
        <v>0.87267079680000226</v>
      </c>
      <c r="AD57" s="173"/>
      <c r="AE57" s="186"/>
      <c r="AF57" s="15" t="s">
        <v>44</v>
      </c>
      <c r="AG57" s="17"/>
      <c r="AH57" s="17"/>
      <c r="AI57" s="17"/>
      <c r="AJ57" s="17"/>
      <c r="AK57" s="17">
        <f>AVERAGE(AG56:AK56)</f>
        <v>0.27363999999999999</v>
      </c>
      <c r="AL57" s="17"/>
      <c r="AM57" s="17"/>
      <c r="AN57" s="17"/>
      <c r="AO57" s="17"/>
      <c r="AP57" s="17">
        <f>AVERAGE(AG56:AP56)</f>
        <v>0.87267079680000226</v>
      </c>
      <c r="AR57" s="173"/>
      <c r="AS57" s="186"/>
      <c r="AT57" s="15" t="s">
        <v>44</v>
      </c>
      <c r="AU57" s="17"/>
      <c r="AV57" s="17"/>
      <c r="AW57" s="17"/>
      <c r="AX57" s="17"/>
      <c r="AY57" s="17">
        <f>AVERAGE(AU56:AY56)</f>
        <v>0.27363999999999999</v>
      </c>
      <c r="AZ57" s="17"/>
      <c r="BA57" s="17"/>
      <c r="BB57" s="17"/>
      <c r="BC57" s="17"/>
      <c r="BD57" s="17">
        <f>AVERAGE(AU56:BD56)</f>
        <v>0.87267079680000226</v>
      </c>
      <c r="BF57" s="173"/>
      <c r="BG57" s="186"/>
      <c r="BH57" s="15" t="s">
        <v>44</v>
      </c>
      <c r="BI57" s="17"/>
      <c r="BJ57" s="17"/>
      <c r="BK57" s="17"/>
      <c r="BL57" s="17"/>
      <c r="BM57" s="17">
        <f>AVERAGE(BI56:BM56)</f>
        <v>0.27363999999999999</v>
      </c>
      <c r="BN57" s="17"/>
      <c r="BO57" s="17"/>
      <c r="BP57" s="17"/>
      <c r="BQ57" s="17"/>
      <c r="BR57" s="17">
        <f>AVERAGE(BI56:BR56)</f>
        <v>0.87267079680000226</v>
      </c>
    </row>
    <row r="58" spans="1:71" ht="14.25" x14ac:dyDescent="0.45">
      <c r="B58" s="173"/>
      <c r="C58" s="185"/>
      <c r="D58" s="19" t="s">
        <v>45</v>
      </c>
      <c r="E58" s="22">
        <f>E60</f>
        <v>124999.99999999999</v>
      </c>
      <c r="F58" s="22">
        <f>F60-E60</f>
        <v>175000</v>
      </c>
      <c r="G58" s="22">
        <f>G60-F60</f>
        <v>244999.99999999977</v>
      </c>
      <c r="H58" s="22">
        <f t="shared" ref="H58:N58" si="140">H60-G60</f>
        <v>343000.00000000047</v>
      </c>
      <c r="I58" s="22">
        <f t="shared" si="140"/>
        <v>480199.99999999977</v>
      </c>
      <c r="J58" s="22">
        <f>J60-I60</f>
        <v>672279.99999999953</v>
      </c>
      <c r="K58" s="22">
        <f t="shared" si="140"/>
        <v>941192</v>
      </c>
      <c r="L58" s="22">
        <f t="shared" si="140"/>
        <v>1317668.7999999938</v>
      </c>
      <c r="M58" s="22">
        <f t="shared" si="140"/>
        <v>1844736.3200000171</v>
      </c>
      <c r="N58" s="22">
        <f t="shared" si="140"/>
        <v>2582630.8480000142</v>
      </c>
      <c r="P58" s="173"/>
      <c r="Q58" s="185"/>
      <c r="R58" s="19" t="s">
        <v>45</v>
      </c>
      <c r="S58" s="22">
        <f>S60</f>
        <v>124999.99999999999</v>
      </c>
      <c r="T58" s="22">
        <f>T60-S60</f>
        <v>175000</v>
      </c>
      <c r="U58" s="22">
        <f>U60-T60</f>
        <v>244999.99999999977</v>
      </c>
      <c r="V58" s="22">
        <f t="shared" ref="V58:AB58" si="141">V60-U60</f>
        <v>343000.00000000047</v>
      </c>
      <c r="W58" s="22">
        <f t="shared" si="141"/>
        <v>480199.99999999977</v>
      </c>
      <c r="X58" s="22">
        <f>X60-W60</f>
        <v>672279.99999999953</v>
      </c>
      <c r="Y58" s="22">
        <f t="shared" si="141"/>
        <v>941192</v>
      </c>
      <c r="Z58" s="22">
        <f t="shared" si="141"/>
        <v>1317668.7999999938</v>
      </c>
      <c r="AA58" s="22">
        <f t="shared" si="141"/>
        <v>1844736.3200000171</v>
      </c>
      <c r="AB58" s="22">
        <f t="shared" si="141"/>
        <v>2582630.8480000142</v>
      </c>
      <c r="AD58" s="173"/>
      <c r="AE58" s="185"/>
      <c r="AF58" s="19" t="s">
        <v>45</v>
      </c>
      <c r="AG58" s="22">
        <f>AG60</f>
        <v>124999.99999999999</v>
      </c>
      <c r="AH58" s="22">
        <f>AH60-AG60</f>
        <v>175000</v>
      </c>
      <c r="AI58" s="22">
        <f>AI60-AH60</f>
        <v>244999.99999999977</v>
      </c>
      <c r="AJ58" s="22">
        <f t="shared" ref="AJ58:AP58" si="142">AJ60-AI60</f>
        <v>343000.00000000047</v>
      </c>
      <c r="AK58" s="22">
        <f t="shared" si="142"/>
        <v>480199.99999999977</v>
      </c>
      <c r="AL58" s="22">
        <f>AL60-AK60</f>
        <v>672279.99999999953</v>
      </c>
      <c r="AM58" s="22">
        <f t="shared" si="142"/>
        <v>941192</v>
      </c>
      <c r="AN58" s="22">
        <f t="shared" si="142"/>
        <v>1317668.7999999938</v>
      </c>
      <c r="AO58" s="22">
        <f t="shared" si="142"/>
        <v>1844736.3200000171</v>
      </c>
      <c r="AP58" s="22">
        <f t="shared" si="142"/>
        <v>2582630.8480000142</v>
      </c>
      <c r="AR58" s="173"/>
      <c r="AS58" s="185"/>
      <c r="AT58" s="19" t="s">
        <v>45</v>
      </c>
      <c r="AU58" s="22">
        <f>AU60</f>
        <v>124999.99999999999</v>
      </c>
      <c r="AV58" s="22">
        <f>AV60-AU60</f>
        <v>175000</v>
      </c>
      <c r="AW58" s="22">
        <f>AW60-AV60</f>
        <v>244999.99999999977</v>
      </c>
      <c r="AX58" s="22">
        <f t="shared" ref="AX58:BD58" si="143">AX60-AW60</f>
        <v>343000.00000000047</v>
      </c>
      <c r="AY58" s="22">
        <f t="shared" si="143"/>
        <v>480199.99999999977</v>
      </c>
      <c r="AZ58" s="22">
        <f>AZ60-AY60</f>
        <v>672279.99999999953</v>
      </c>
      <c r="BA58" s="22">
        <f t="shared" si="143"/>
        <v>941192</v>
      </c>
      <c r="BB58" s="22">
        <f t="shared" si="143"/>
        <v>1317668.7999999938</v>
      </c>
      <c r="BC58" s="22">
        <f t="shared" si="143"/>
        <v>1844736.3200000171</v>
      </c>
      <c r="BD58" s="22">
        <f t="shared" si="143"/>
        <v>2582630.8480000142</v>
      </c>
      <c r="BF58" s="173"/>
      <c r="BG58" s="185"/>
      <c r="BH58" s="19" t="s">
        <v>45</v>
      </c>
      <c r="BI58" s="22">
        <f>BI60</f>
        <v>124999.99999999999</v>
      </c>
      <c r="BJ58" s="22">
        <f>BJ60-BI60</f>
        <v>175000</v>
      </c>
      <c r="BK58" s="22">
        <f>BK60-BJ60</f>
        <v>244999.99999999977</v>
      </c>
      <c r="BL58" s="22">
        <f t="shared" ref="BL58:BR58" si="144">BL60-BK60</f>
        <v>343000.00000000047</v>
      </c>
      <c r="BM58" s="22">
        <f t="shared" si="144"/>
        <v>480199.99999999977</v>
      </c>
      <c r="BN58" s="22">
        <f>BN60-BM60</f>
        <v>672279.99999999953</v>
      </c>
      <c r="BO58" s="22">
        <f t="shared" si="144"/>
        <v>941192</v>
      </c>
      <c r="BP58" s="22">
        <f t="shared" si="144"/>
        <v>1317668.7999999938</v>
      </c>
      <c r="BQ58" s="22">
        <f t="shared" si="144"/>
        <v>1844736.3200000171</v>
      </c>
      <c r="BR58" s="22">
        <f t="shared" si="144"/>
        <v>2582630.8480000142</v>
      </c>
    </row>
    <row r="59" spans="1:71" ht="14.25" x14ac:dyDescent="0.45">
      <c r="B59" s="173"/>
      <c r="C59" s="185"/>
      <c r="D59" s="19" t="s">
        <v>47</v>
      </c>
      <c r="E59" s="22"/>
      <c r="F59" s="22"/>
      <c r="G59" s="22"/>
      <c r="H59" s="22"/>
      <c r="I59" s="22">
        <f>AVERAGE(E58:I58)</f>
        <v>273640</v>
      </c>
      <c r="J59" s="22"/>
      <c r="K59" s="22"/>
      <c r="L59" s="22"/>
      <c r="M59" s="22"/>
      <c r="N59" s="22">
        <f>AVERAGE(E58:N58)</f>
        <v>872670.79680000246</v>
      </c>
      <c r="P59" s="173"/>
      <c r="Q59" s="185"/>
      <c r="R59" s="19" t="s">
        <v>47</v>
      </c>
      <c r="S59" s="22"/>
      <c r="T59" s="22"/>
      <c r="U59" s="22"/>
      <c r="V59" s="22"/>
      <c r="W59" s="22">
        <f>AVERAGE(S58:W58)</f>
        <v>273640</v>
      </c>
      <c r="X59" s="22"/>
      <c r="Y59" s="22"/>
      <c r="Z59" s="22"/>
      <c r="AA59" s="22"/>
      <c r="AB59" s="22">
        <f>AVERAGE(S58:AB58)</f>
        <v>872670.79680000246</v>
      </c>
      <c r="AD59" s="173"/>
      <c r="AE59" s="185"/>
      <c r="AF59" s="19" t="s">
        <v>47</v>
      </c>
      <c r="AG59" s="22"/>
      <c r="AH59" s="22"/>
      <c r="AI59" s="22"/>
      <c r="AJ59" s="22"/>
      <c r="AK59" s="22">
        <f>AVERAGE(AG58:AK58)</f>
        <v>273640</v>
      </c>
      <c r="AL59" s="22"/>
      <c r="AM59" s="22"/>
      <c r="AN59" s="22"/>
      <c r="AO59" s="22"/>
      <c r="AP59" s="22">
        <f>AVERAGE(AG58:AP58)</f>
        <v>872670.79680000246</v>
      </c>
      <c r="AR59" s="173"/>
      <c r="AS59" s="185"/>
      <c r="AT59" s="19" t="s">
        <v>47</v>
      </c>
      <c r="AU59" s="22"/>
      <c r="AV59" s="22"/>
      <c r="AW59" s="22"/>
      <c r="AX59" s="22"/>
      <c r="AY59" s="22">
        <f>AVERAGE(AU58:AY58)</f>
        <v>273640</v>
      </c>
      <c r="AZ59" s="22"/>
      <c r="BA59" s="22"/>
      <c r="BB59" s="22"/>
      <c r="BC59" s="22"/>
      <c r="BD59" s="22">
        <f>AVERAGE(AU58:BD58)</f>
        <v>872670.79680000246</v>
      </c>
      <c r="BF59" s="173"/>
      <c r="BG59" s="185"/>
      <c r="BH59" s="19" t="s">
        <v>47</v>
      </c>
      <c r="BI59" s="22"/>
      <c r="BJ59" s="22"/>
      <c r="BK59" s="22"/>
      <c r="BL59" s="22"/>
      <c r="BM59" s="22">
        <f>AVERAGE(BI58:BM58)</f>
        <v>273640</v>
      </c>
      <c r="BN59" s="22"/>
      <c r="BO59" s="22"/>
      <c r="BP59" s="22"/>
      <c r="BQ59" s="22"/>
      <c r="BR59" s="22">
        <f>AVERAGE(BI58:BR58)</f>
        <v>872670.79680000246</v>
      </c>
    </row>
    <row r="60" spans="1:71" ht="14.25" x14ac:dyDescent="0.45">
      <c r="B60" s="174"/>
      <c r="C60" s="185"/>
      <c r="D60" s="19" t="s">
        <v>46</v>
      </c>
      <c r="E60" s="21">
        <f t="shared" ref="E60:N60" si="145">E52*E$14</f>
        <v>124999.99999999999</v>
      </c>
      <c r="F60" s="21">
        <f t="shared" si="145"/>
        <v>300000</v>
      </c>
      <c r="G60" s="21">
        <f t="shared" si="145"/>
        <v>544999.99999999977</v>
      </c>
      <c r="H60" s="21">
        <f t="shared" si="145"/>
        <v>888000.00000000023</v>
      </c>
      <c r="I60" s="21">
        <f t="shared" si="145"/>
        <v>1368200</v>
      </c>
      <c r="J60" s="21">
        <f t="shared" si="145"/>
        <v>2040479.9999999995</v>
      </c>
      <c r="K60" s="21">
        <f t="shared" si="145"/>
        <v>2981671.9999999995</v>
      </c>
      <c r="L60" s="21">
        <f t="shared" si="145"/>
        <v>4299340.7999999933</v>
      </c>
      <c r="M60" s="21">
        <f t="shared" si="145"/>
        <v>6144077.1200000104</v>
      </c>
      <c r="N60" s="21">
        <f t="shared" si="145"/>
        <v>8726707.9680000246</v>
      </c>
      <c r="P60" s="174"/>
      <c r="Q60" s="185"/>
      <c r="R60" s="19" t="s">
        <v>46</v>
      </c>
      <c r="S60" s="21">
        <f t="shared" ref="S60:AB60" si="146">S52*S$14</f>
        <v>124999.99999999999</v>
      </c>
      <c r="T60" s="21">
        <f t="shared" si="146"/>
        <v>300000</v>
      </c>
      <c r="U60" s="21">
        <f t="shared" si="146"/>
        <v>544999.99999999977</v>
      </c>
      <c r="V60" s="21">
        <f t="shared" si="146"/>
        <v>888000.00000000023</v>
      </c>
      <c r="W60" s="21">
        <f t="shared" si="146"/>
        <v>1368200</v>
      </c>
      <c r="X60" s="21">
        <f t="shared" si="146"/>
        <v>2040479.9999999995</v>
      </c>
      <c r="Y60" s="21">
        <f t="shared" si="146"/>
        <v>2981671.9999999995</v>
      </c>
      <c r="Z60" s="21">
        <f t="shared" si="146"/>
        <v>4299340.7999999933</v>
      </c>
      <c r="AA60" s="21">
        <f t="shared" si="146"/>
        <v>6144077.1200000104</v>
      </c>
      <c r="AB60" s="21">
        <f t="shared" si="146"/>
        <v>8726707.9680000246</v>
      </c>
      <c r="AD60" s="174"/>
      <c r="AE60" s="185"/>
      <c r="AF60" s="19" t="s">
        <v>46</v>
      </c>
      <c r="AG60" s="21">
        <f t="shared" ref="AG60:AP60" si="147">AG52*AG$14</f>
        <v>124999.99999999999</v>
      </c>
      <c r="AH60" s="21">
        <f t="shared" si="147"/>
        <v>300000</v>
      </c>
      <c r="AI60" s="21">
        <f t="shared" si="147"/>
        <v>544999.99999999977</v>
      </c>
      <c r="AJ60" s="21">
        <f t="shared" si="147"/>
        <v>888000.00000000023</v>
      </c>
      <c r="AK60" s="21">
        <f t="shared" si="147"/>
        <v>1368200</v>
      </c>
      <c r="AL60" s="21">
        <f t="shared" si="147"/>
        <v>2040479.9999999995</v>
      </c>
      <c r="AM60" s="21">
        <f t="shared" si="147"/>
        <v>2981671.9999999995</v>
      </c>
      <c r="AN60" s="21">
        <f t="shared" si="147"/>
        <v>4299340.7999999933</v>
      </c>
      <c r="AO60" s="21">
        <f t="shared" si="147"/>
        <v>6144077.1200000104</v>
      </c>
      <c r="AP60" s="21">
        <f t="shared" si="147"/>
        <v>8726707.9680000246</v>
      </c>
      <c r="AR60" s="174"/>
      <c r="AS60" s="185"/>
      <c r="AT60" s="19" t="s">
        <v>46</v>
      </c>
      <c r="AU60" s="21">
        <f t="shared" ref="AU60:BD60" si="148">AU52*AU$14</f>
        <v>124999.99999999999</v>
      </c>
      <c r="AV60" s="21">
        <f t="shared" si="148"/>
        <v>300000</v>
      </c>
      <c r="AW60" s="21">
        <f t="shared" si="148"/>
        <v>544999.99999999977</v>
      </c>
      <c r="AX60" s="21">
        <f t="shared" si="148"/>
        <v>888000.00000000023</v>
      </c>
      <c r="AY60" s="21">
        <f t="shared" si="148"/>
        <v>1368200</v>
      </c>
      <c r="AZ60" s="21">
        <f t="shared" si="148"/>
        <v>2040479.9999999995</v>
      </c>
      <c r="BA60" s="21">
        <f t="shared" si="148"/>
        <v>2981671.9999999995</v>
      </c>
      <c r="BB60" s="21">
        <f t="shared" si="148"/>
        <v>4299340.7999999933</v>
      </c>
      <c r="BC60" s="21">
        <f t="shared" si="148"/>
        <v>6144077.1200000104</v>
      </c>
      <c r="BD60" s="21">
        <f t="shared" si="148"/>
        <v>8726707.9680000246</v>
      </c>
      <c r="BF60" s="174"/>
      <c r="BG60" s="185"/>
      <c r="BH60" s="19" t="s">
        <v>46</v>
      </c>
      <c r="BI60" s="21">
        <f t="shared" ref="BI60:BR60" si="149">BI52*BI$14</f>
        <v>124999.99999999999</v>
      </c>
      <c r="BJ60" s="21">
        <f t="shared" si="149"/>
        <v>300000</v>
      </c>
      <c r="BK60" s="21">
        <f t="shared" si="149"/>
        <v>544999.99999999977</v>
      </c>
      <c r="BL60" s="21">
        <f t="shared" si="149"/>
        <v>888000.00000000023</v>
      </c>
      <c r="BM60" s="21">
        <f t="shared" si="149"/>
        <v>1368200</v>
      </c>
      <c r="BN60" s="21">
        <f t="shared" si="149"/>
        <v>2040479.9999999995</v>
      </c>
      <c r="BO60" s="21">
        <f t="shared" si="149"/>
        <v>2981671.9999999995</v>
      </c>
      <c r="BP60" s="21">
        <f t="shared" si="149"/>
        <v>4299340.7999999933</v>
      </c>
      <c r="BQ60" s="21">
        <f t="shared" si="149"/>
        <v>6144077.1200000104</v>
      </c>
      <c r="BR60" s="21">
        <f t="shared" si="149"/>
        <v>8726707.9680000246</v>
      </c>
    </row>
    <row r="61" spans="1:71" ht="15" customHeight="1" x14ac:dyDescent="0.45">
      <c r="A61" s="8"/>
      <c r="B61" s="3"/>
      <c r="C61" s="1"/>
      <c r="D61" s="43"/>
      <c r="E61" s="31"/>
      <c r="F61" s="31"/>
      <c r="G61" s="31"/>
      <c r="H61" s="31"/>
      <c r="I61" s="31"/>
      <c r="J61" s="31"/>
      <c r="K61" s="31"/>
      <c r="L61" s="31"/>
      <c r="M61" s="31"/>
      <c r="N61" s="31"/>
      <c r="O61" s="8"/>
      <c r="P61" s="3"/>
      <c r="Q61" s="1"/>
      <c r="R61" s="43"/>
      <c r="S61" s="31"/>
      <c r="T61" s="31"/>
      <c r="U61" s="31"/>
      <c r="V61" s="31"/>
      <c r="W61" s="31"/>
      <c r="X61" s="31"/>
      <c r="Y61" s="31"/>
      <c r="Z61" s="31"/>
      <c r="AA61" s="31"/>
      <c r="AB61" s="31"/>
      <c r="AC61" s="8"/>
      <c r="AD61" s="3"/>
      <c r="AE61" s="1"/>
      <c r="AF61" s="43"/>
      <c r="AG61" s="31"/>
      <c r="AH61" s="31"/>
      <c r="AI61" s="31"/>
      <c r="AJ61" s="31"/>
      <c r="AK61" s="31"/>
      <c r="AL61" s="31"/>
      <c r="AM61" s="31"/>
      <c r="AN61" s="31"/>
      <c r="AO61" s="31"/>
      <c r="AP61" s="31"/>
      <c r="AQ61" s="8"/>
      <c r="AR61" s="3"/>
      <c r="AS61" s="1"/>
      <c r="AT61" s="43"/>
      <c r="AU61" s="31"/>
      <c r="AV61" s="31"/>
      <c r="AW61" s="31"/>
      <c r="AX61" s="31"/>
      <c r="AY61" s="31"/>
      <c r="AZ61" s="31"/>
      <c r="BA61" s="31"/>
      <c r="BB61" s="31"/>
      <c r="BC61" s="31"/>
      <c r="BD61" s="31"/>
      <c r="BE61" s="8"/>
      <c r="BF61" s="3"/>
      <c r="BG61" s="1"/>
      <c r="BH61" s="43"/>
      <c r="BI61" s="31"/>
      <c r="BJ61" s="31"/>
      <c r="BK61" s="31"/>
      <c r="BL61" s="31"/>
      <c r="BM61" s="31"/>
      <c r="BN61" s="31"/>
      <c r="BO61" s="31"/>
      <c r="BP61" s="31"/>
      <c r="BQ61" s="31"/>
      <c r="BR61" s="31"/>
      <c r="BS61" s="8"/>
    </row>
    <row r="62" spans="1:71" ht="14.25" x14ac:dyDescent="0.45">
      <c r="B62" s="197" t="s">
        <v>147</v>
      </c>
      <c r="C62" s="195" t="s">
        <v>21</v>
      </c>
      <c r="D62" s="189" t="str">
        <f>"10 BTC / "&amp;TEXT($E$4*10, "$###0.00,,")&amp;"M USD"</f>
        <v>10 BTC / $1.00M USD</v>
      </c>
      <c r="E62" s="163" t="s">
        <v>3</v>
      </c>
      <c r="F62" s="163" t="s">
        <v>4</v>
      </c>
      <c r="G62" s="163" t="s">
        <v>5</v>
      </c>
      <c r="H62" s="163" t="s">
        <v>6</v>
      </c>
      <c r="I62" s="163" t="s">
        <v>7</v>
      </c>
      <c r="J62" s="163" t="s">
        <v>8</v>
      </c>
      <c r="K62" s="163" t="s">
        <v>9</v>
      </c>
      <c r="L62" s="163" t="s">
        <v>10</v>
      </c>
      <c r="M62" s="163" t="s">
        <v>11</v>
      </c>
      <c r="N62" s="163" t="s">
        <v>12</v>
      </c>
      <c r="P62" s="197" t="s">
        <v>147</v>
      </c>
      <c r="Q62" s="195" t="s">
        <v>21</v>
      </c>
      <c r="R62" s="189" t="str">
        <f>"10 BTC / "&amp;TEXT($E$4*10, "$###0.00,,")&amp;"M USD"</f>
        <v>10 BTC / $1.00M USD</v>
      </c>
      <c r="S62" s="163" t="s">
        <v>3</v>
      </c>
      <c r="T62" s="163" t="s">
        <v>4</v>
      </c>
      <c r="U62" s="163" t="s">
        <v>5</v>
      </c>
      <c r="V62" s="163" t="s">
        <v>6</v>
      </c>
      <c r="W62" s="163" t="s">
        <v>7</v>
      </c>
      <c r="X62" s="163" t="s">
        <v>8</v>
      </c>
      <c r="Y62" s="163" t="s">
        <v>9</v>
      </c>
      <c r="Z62" s="163" t="s">
        <v>10</v>
      </c>
      <c r="AA62" s="163" t="s">
        <v>11</v>
      </c>
      <c r="AB62" s="163" t="s">
        <v>12</v>
      </c>
      <c r="AD62" s="197" t="s">
        <v>147</v>
      </c>
      <c r="AE62" s="195" t="s">
        <v>21</v>
      </c>
      <c r="AF62" s="189" t="str">
        <f>"10 BTC / "&amp;TEXT($E$4*10, "$###0.00,,")&amp;"M USD"</f>
        <v>10 BTC / $1.00M USD</v>
      </c>
      <c r="AG62" s="163" t="s">
        <v>3</v>
      </c>
      <c r="AH62" s="163" t="s">
        <v>4</v>
      </c>
      <c r="AI62" s="163" t="s">
        <v>5</v>
      </c>
      <c r="AJ62" s="163" t="s">
        <v>6</v>
      </c>
      <c r="AK62" s="163" t="s">
        <v>7</v>
      </c>
      <c r="AL62" s="163" t="s">
        <v>8</v>
      </c>
      <c r="AM62" s="163" t="s">
        <v>9</v>
      </c>
      <c r="AN62" s="163" t="s">
        <v>10</v>
      </c>
      <c r="AO62" s="163" t="s">
        <v>11</v>
      </c>
      <c r="AP62" s="163" t="s">
        <v>12</v>
      </c>
      <c r="AR62" s="197" t="s">
        <v>147</v>
      </c>
      <c r="AS62" s="195" t="s">
        <v>21</v>
      </c>
      <c r="AT62" s="189" t="str">
        <f>"10 BTC / "&amp;TEXT($E$4*10, "$###0.00,,")&amp;"M USD"</f>
        <v>10 BTC / $1.00M USD</v>
      </c>
      <c r="AU62" s="163" t="s">
        <v>3</v>
      </c>
      <c r="AV62" s="163" t="s">
        <v>4</v>
      </c>
      <c r="AW62" s="163" t="s">
        <v>5</v>
      </c>
      <c r="AX62" s="163" t="s">
        <v>6</v>
      </c>
      <c r="AY62" s="163" t="s">
        <v>7</v>
      </c>
      <c r="AZ62" s="163" t="s">
        <v>8</v>
      </c>
      <c r="BA62" s="163" t="s">
        <v>9</v>
      </c>
      <c r="BB62" s="163" t="s">
        <v>10</v>
      </c>
      <c r="BC62" s="163" t="s">
        <v>11</v>
      </c>
      <c r="BD62" s="163" t="s">
        <v>12</v>
      </c>
      <c r="BF62" s="197" t="s">
        <v>147</v>
      </c>
      <c r="BG62" s="195" t="s">
        <v>21</v>
      </c>
      <c r="BH62" s="189" t="str">
        <f>"10 BTC / "&amp;TEXT($E$4*10, "$###0.00,,")&amp;"M USD"</f>
        <v>10 BTC / $1.00M USD</v>
      </c>
      <c r="BI62" s="163" t="s">
        <v>3</v>
      </c>
      <c r="BJ62" s="163" t="s">
        <v>4</v>
      </c>
      <c r="BK62" s="163" t="s">
        <v>5</v>
      </c>
      <c r="BL62" s="163" t="s">
        <v>6</v>
      </c>
      <c r="BM62" s="163" t="s">
        <v>7</v>
      </c>
      <c r="BN62" s="163" t="s">
        <v>8</v>
      </c>
      <c r="BO62" s="163" t="s">
        <v>9</v>
      </c>
      <c r="BP62" s="163" t="s">
        <v>10</v>
      </c>
      <c r="BQ62" s="163" t="s">
        <v>11</v>
      </c>
      <c r="BR62" s="163" t="s">
        <v>12</v>
      </c>
    </row>
    <row r="63" spans="1:71" ht="14.25" x14ac:dyDescent="0.45">
      <c r="B63" s="198"/>
      <c r="C63" s="196"/>
      <c r="D63" s="190"/>
      <c r="E63" s="164"/>
      <c r="F63" s="164"/>
      <c r="G63" s="164"/>
      <c r="H63" s="164"/>
      <c r="I63" s="164"/>
      <c r="J63" s="164"/>
      <c r="K63" s="164"/>
      <c r="L63" s="164"/>
      <c r="M63" s="164"/>
      <c r="N63" s="164"/>
      <c r="P63" s="198"/>
      <c r="Q63" s="196"/>
      <c r="R63" s="190"/>
      <c r="S63" s="164"/>
      <c r="T63" s="164"/>
      <c r="U63" s="164"/>
      <c r="V63" s="164"/>
      <c r="W63" s="164"/>
      <c r="X63" s="164"/>
      <c r="Y63" s="164"/>
      <c r="Z63" s="164"/>
      <c r="AA63" s="164"/>
      <c r="AB63" s="164"/>
      <c r="AD63" s="198"/>
      <c r="AE63" s="196"/>
      <c r="AF63" s="190"/>
      <c r="AG63" s="164"/>
      <c r="AH63" s="164"/>
      <c r="AI63" s="164"/>
      <c r="AJ63" s="164"/>
      <c r="AK63" s="164"/>
      <c r="AL63" s="164"/>
      <c r="AM63" s="164"/>
      <c r="AN63" s="164"/>
      <c r="AO63" s="164"/>
      <c r="AP63" s="164"/>
      <c r="AR63" s="198"/>
      <c r="AS63" s="196"/>
      <c r="AT63" s="190"/>
      <c r="AU63" s="164"/>
      <c r="AV63" s="164"/>
      <c r="AW63" s="164"/>
      <c r="AX63" s="164"/>
      <c r="AY63" s="164"/>
      <c r="AZ63" s="164"/>
      <c r="BA63" s="164"/>
      <c r="BB63" s="164"/>
      <c r="BC63" s="164"/>
      <c r="BD63" s="164"/>
      <c r="BF63" s="198"/>
      <c r="BG63" s="196"/>
      <c r="BH63" s="190"/>
      <c r="BI63" s="164"/>
      <c r="BJ63" s="164"/>
      <c r="BK63" s="164"/>
      <c r="BL63" s="164"/>
      <c r="BM63" s="164"/>
      <c r="BN63" s="164"/>
      <c r="BO63" s="164"/>
      <c r="BP63" s="164"/>
      <c r="BQ63" s="164"/>
      <c r="BR63" s="164"/>
    </row>
    <row r="64" spans="1:71" ht="14.25" x14ac:dyDescent="0.45">
      <c r="B64" s="185" t="s">
        <v>16</v>
      </c>
      <c r="C64" s="186" t="s">
        <v>32</v>
      </c>
      <c r="D64" s="15" t="s">
        <v>61</v>
      </c>
      <c r="E64" s="16">
        <f>E$22</f>
        <v>0.5714285714285714</v>
      </c>
      <c r="F64" s="16">
        <f t="shared" ref="F64:N64" si="150">F$22</f>
        <v>0.40816326530612246</v>
      </c>
      <c r="G64" s="16">
        <f t="shared" si="150"/>
        <v>0.29154518950437325</v>
      </c>
      <c r="H64" s="16">
        <f t="shared" si="150"/>
        <v>0.20824656393169505</v>
      </c>
      <c r="I64" s="16">
        <f t="shared" si="150"/>
        <v>0.14874754566549653</v>
      </c>
      <c r="J64" s="16">
        <f t="shared" si="150"/>
        <v>0.10624824690392609</v>
      </c>
      <c r="K64" s="16">
        <f t="shared" si="150"/>
        <v>7.5891604931375811E-2</v>
      </c>
      <c r="L64" s="16">
        <f t="shared" si="150"/>
        <v>5.4208289236697071E-2</v>
      </c>
      <c r="M64" s="16">
        <f t="shared" si="150"/>
        <v>3.8720206597640638E-2</v>
      </c>
      <c r="N64" s="16">
        <f t="shared" si="150"/>
        <v>2.7657290426886139E-2</v>
      </c>
      <c r="P64" s="185" t="s">
        <v>16</v>
      </c>
      <c r="Q64" s="186" t="s">
        <v>32</v>
      </c>
      <c r="R64" s="15" t="s">
        <v>61</v>
      </c>
      <c r="S64" s="16">
        <f>S$22</f>
        <v>0.5714285714285714</v>
      </c>
      <c r="T64" s="16">
        <f t="shared" ref="T64:AB64" si="151">T$22</f>
        <v>0.40816326530612246</v>
      </c>
      <c r="U64" s="16">
        <f t="shared" si="151"/>
        <v>0.29154518950437325</v>
      </c>
      <c r="V64" s="16">
        <f t="shared" si="151"/>
        <v>0.20824656393169505</v>
      </c>
      <c r="W64" s="16">
        <f t="shared" si="151"/>
        <v>0.14874754566549653</v>
      </c>
      <c r="X64" s="16">
        <f t="shared" si="151"/>
        <v>0.10624824690392609</v>
      </c>
      <c r="Y64" s="16">
        <f t="shared" si="151"/>
        <v>7.5891604931375811E-2</v>
      </c>
      <c r="Z64" s="16">
        <f t="shared" si="151"/>
        <v>5.4208289236697071E-2</v>
      </c>
      <c r="AA64" s="16">
        <f t="shared" si="151"/>
        <v>3.8720206597640638E-2</v>
      </c>
      <c r="AB64" s="16">
        <f t="shared" si="151"/>
        <v>2.7657290426886139E-2</v>
      </c>
      <c r="AD64" s="185" t="s">
        <v>16</v>
      </c>
      <c r="AE64" s="186" t="s">
        <v>32</v>
      </c>
      <c r="AF64" s="15" t="s">
        <v>61</v>
      </c>
      <c r="AG64" s="16">
        <f>AG$22</f>
        <v>0.5714285714285714</v>
      </c>
      <c r="AH64" s="16">
        <f t="shared" ref="AH64:AP64" si="152">AH$22</f>
        <v>0.40816326530612246</v>
      </c>
      <c r="AI64" s="16">
        <f t="shared" si="152"/>
        <v>0.29154518950437325</v>
      </c>
      <c r="AJ64" s="16">
        <f t="shared" si="152"/>
        <v>0.20824656393169505</v>
      </c>
      <c r="AK64" s="16">
        <f t="shared" si="152"/>
        <v>0.14874754566549653</v>
      </c>
      <c r="AL64" s="16">
        <f t="shared" si="152"/>
        <v>0.10624824690392609</v>
      </c>
      <c r="AM64" s="16">
        <f t="shared" si="152"/>
        <v>7.5891604931375811E-2</v>
      </c>
      <c r="AN64" s="16">
        <f t="shared" si="152"/>
        <v>5.4208289236697071E-2</v>
      </c>
      <c r="AO64" s="16">
        <f t="shared" si="152"/>
        <v>3.8720206597640638E-2</v>
      </c>
      <c r="AP64" s="16">
        <f t="shared" si="152"/>
        <v>2.7657290426886139E-2</v>
      </c>
      <c r="AR64" s="185" t="s">
        <v>16</v>
      </c>
      <c r="AS64" s="186" t="s">
        <v>32</v>
      </c>
      <c r="AT64" s="15" t="s">
        <v>61</v>
      </c>
      <c r="AU64" s="16">
        <f>AU$22</f>
        <v>0.5714285714285714</v>
      </c>
      <c r="AV64" s="16">
        <f t="shared" ref="AV64:BD64" si="153">AV$22</f>
        <v>0.40816326530612246</v>
      </c>
      <c r="AW64" s="16">
        <f t="shared" si="153"/>
        <v>0.29154518950437325</v>
      </c>
      <c r="AX64" s="16">
        <f t="shared" si="153"/>
        <v>0.20824656393169505</v>
      </c>
      <c r="AY64" s="16">
        <f t="shared" si="153"/>
        <v>0.14874754566549653</v>
      </c>
      <c r="AZ64" s="16">
        <f t="shared" si="153"/>
        <v>0.10624824690392609</v>
      </c>
      <c r="BA64" s="16">
        <f t="shared" si="153"/>
        <v>7.5891604931375811E-2</v>
      </c>
      <c r="BB64" s="16">
        <f t="shared" si="153"/>
        <v>5.4208289236697071E-2</v>
      </c>
      <c r="BC64" s="16">
        <f t="shared" si="153"/>
        <v>3.8720206597640638E-2</v>
      </c>
      <c r="BD64" s="16">
        <f t="shared" si="153"/>
        <v>2.7657290426886139E-2</v>
      </c>
      <c r="BF64" s="185" t="s">
        <v>16</v>
      </c>
      <c r="BG64" s="186" t="s">
        <v>32</v>
      </c>
      <c r="BH64" s="15" t="s">
        <v>61</v>
      </c>
      <c r="BI64" s="16">
        <f>BI$22</f>
        <v>0.5714285714285714</v>
      </c>
      <c r="BJ64" s="16">
        <f t="shared" ref="BJ64:BR64" si="154">BJ$22</f>
        <v>0.40816326530612246</v>
      </c>
      <c r="BK64" s="16">
        <f t="shared" si="154"/>
        <v>0.29154518950437325</v>
      </c>
      <c r="BL64" s="16">
        <f t="shared" si="154"/>
        <v>0.20824656393169505</v>
      </c>
      <c r="BM64" s="16">
        <f t="shared" si="154"/>
        <v>0.14874754566549653</v>
      </c>
      <c r="BN64" s="16">
        <f t="shared" si="154"/>
        <v>0.10624824690392609</v>
      </c>
      <c r="BO64" s="16">
        <f t="shared" si="154"/>
        <v>7.5891604931375811E-2</v>
      </c>
      <c r="BP64" s="16">
        <f t="shared" si="154"/>
        <v>5.4208289236697071E-2</v>
      </c>
      <c r="BQ64" s="16">
        <f t="shared" si="154"/>
        <v>3.8720206597640638E-2</v>
      </c>
      <c r="BR64" s="16">
        <f t="shared" si="154"/>
        <v>2.7657290426886139E-2</v>
      </c>
    </row>
    <row r="65" spans="2:70" ht="14.25" x14ac:dyDescent="0.45">
      <c r="B65" s="185"/>
      <c r="C65" s="186"/>
      <c r="D65" s="15" t="s">
        <v>62</v>
      </c>
      <c r="E65" s="16"/>
      <c r="F65" s="16"/>
      <c r="G65" s="16"/>
      <c r="H65" s="16"/>
      <c r="I65" s="82">
        <f>AVERAGE(E64:I64)</f>
        <v>0.32562622716725176</v>
      </c>
      <c r="J65" s="16"/>
      <c r="K65" s="16"/>
      <c r="L65" s="16"/>
      <c r="M65" s="16"/>
      <c r="N65" s="17">
        <f>AVERAGE(E64:N64)</f>
        <v>0.19308567739327845</v>
      </c>
      <c r="P65" s="185"/>
      <c r="Q65" s="186"/>
      <c r="R65" s="15" t="s">
        <v>62</v>
      </c>
      <c r="S65" s="16"/>
      <c r="T65" s="16"/>
      <c r="U65" s="16"/>
      <c r="V65" s="16"/>
      <c r="W65" s="82">
        <f>AVERAGE(S64:W64)</f>
        <v>0.32562622716725176</v>
      </c>
      <c r="X65" s="16"/>
      <c r="Y65" s="16"/>
      <c r="Z65" s="16"/>
      <c r="AA65" s="16"/>
      <c r="AB65" s="17">
        <f>AVERAGE(S64:AB64)</f>
        <v>0.19308567739327845</v>
      </c>
      <c r="AD65" s="185"/>
      <c r="AE65" s="186"/>
      <c r="AF65" s="15" t="s">
        <v>62</v>
      </c>
      <c r="AG65" s="16"/>
      <c r="AH65" s="16"/>
      <c r="AI65" s="16"/>
      <c r="AJ65" s="16"/>
      <c r="AK65" s="82">
        <f>AVERAGE(AG64:AK64)</f>
        <v>0.32562622716725176</v>
      </c>
      <c r="AL65" s="16"/>
      <c r="AM65" s="16"/>
      <c r="AN65" s="16"/>
      <c r="AO65" s="16"/>
      <c r="AP65" s="17">
        <f>AVERAGE(AG64:AP64)</f>
        <v>0.19308567739327845</v>
      </c>
      <c r="AR65" s="185"/>
      <c r="AS65" s="186"/>
      <c r="AT65" s="15" t="s">
        <v>62</v>
      </c>
      <c r="AU65" s="16"/>
      <c r="AV65" s="16"/>
      <c r="AW65" s="16"/>
      <c r="AX65" s="16"/>
      <c r="AY65" s="82">
        <f>AVERAGE(AU64:AY64)</f>
        <v>0.32562622716725176</v>
      </c>
      <c r="AZ65" s="16"/>
      <c r="BA65" s="16"/>
      <c r="BB65" s="16"/>
      <c r="BC65" s="16"/>
      <c r="BD65" s="17">
        <f>AVERAGE(AU64:BD64)</f>
        <v>0.19308567739327845</v>
      </c>
      <c r="BF65" s="185"/>
      <c r="BG65" s="186"/>
      <c r="BH65" s="15" t="s">
        <v>62</v>
      </c>
      <c r="BI65" s="16"/>
      <c r="BJ65" s="16"/>
      <c r="BK65" s="16"/>
      <c r="BL65" s="16"/>
      <c r="BM65" s="82">
        <f>AVERAGE(BI64:BM64)</f>
        <v>0.32562622716725176</v>
      </c>
      <c r="BN65" s="16"/>
      <c r="BO65" s="16"/>
      <c r="BP65" s="16"/>
      <c r="BQ65" s="16"/>
      <c r="BR65" s="17">
        <f>AVERAGE(BI64:BR64)</f>
        <v>0.19308567739327845</v>
      </c>
    </row>
    <row r="66" spans="2:70" ht="14.25" x14ac:dyDescent="0.45">
      <c r="B66" s="185"/>
      <c r="C66" s="186"/>
      <c r="D66" s="15" t="s">
        <v>42</v>
      </c>
      <c r="E66" s="16">
        <f>E$16*(E64/E$18)</f>
        <v>0.5714285714285714</v>
      </c>
      <c r="F66" s="16">
        <f t="shared" ref="F66:N66" si="155">F$16*(F64/F$18)</f>
        <v>0.97959183673469385</v>
      </c>
      <c r="G66" s="16">
        <f>G$16*(G64/G$18)</f>
        <v>1.2711370262390671</v>
      </c>
      <c r="H66" s="16">
        <f>H$16*(H64/H$18)</f>
        <v>1.4793835901707622</v>
      </c>
      <c r="I66" s="16">
        <f>I$16*(I64/I$18)</f>
        <v>1.6281311358362587</v>
      </c>
      <c r="J66" s="16">
        <f t="shared" si="155"/>
        <v>1.7343793827401848</v>
      </c>
      <c r="K66" s="16">
        <f t="shared" si="155"/>
        <v>1.8102709876715606</v>
      </c>
      <c r="L66" s="16">
        <f t="shared" si="155"/>
        <v>1.8644792769082577</v>
      </c>
      <c r="M66" s="16">
        <f t="shared" si="155"/>
        <v>1.9031994835058983</v>
      </c>
      <c r="N66" s="16">
        <f t="shared" si="155"/>
        <v>1.9308567739327844</v>
      </c>
      <c r="P66" s="185"/>
      <c r="Q66" s="186"/>
      <c r="R66" s="15" t="s">
        <v>42</v>
      </c>
      <c r="S66" s="16">
        <f>S$16*(S64/S$18)</f>
        <v>0.5714285714285714</v>
      </c>
      <c r="T66" s="16">
        <f t="shared" ref="T66:AB66" si="156">T$16*(T64/T$18)</f>
        <v>0.97959183673469385</v>
      </c>
      <c r="U66" s="16">
        <f>U$16*(U64/U$18)</f>
        <v>1.2711370262390671</v>
      </c>
      <c r="V66" s="16">
        <f>V$16*(V64/V$18)</f>
        <v>1.4793835901707622</v>
      </c>
      <c r="W66" s="16">
        <f>W$16*(W64/W$18)</f>
        <v>1.6281311358362587</v>
      </c>
      <c r="X66" s="16">
        <f t="shared" si="156"/>
        <v>1.7343793827401848</v>
      </c>
      <c r="Y66" s="16">
        <f t="shared" si="156"/>
        <v>1.8102709876715606</v>
      </c>
      <c r="Z66" s="16">
        <f t="shared" si="156"/>
        <v>1.8644792769082577</v>
      </c>
      <c r="AA66" s="16">
        <f t="shared" si="156"/>
        <v>1.9031994835058983</v>
      </c>
      <c r="AB66" s="16">
        <f t="shared" si="156"/>
        <v>1.9308567739327844</v>
      </c>
      <c r="AD66" s="185"/>
      <c r="AE66" s="186"/>
      <c r="AF66" s="15" t="s">
        <v>42</v>
      </c>
      <c r="AG66" s="16">
        <f>AG$16*(AG64/AG$18)</f>
        <v>0.5714285714285714</v>
      </c>
      <c r="AH66" s="16">
        <f t="shared" ref="AH66:AP66" si="157">AH$16*(AH64/AH$18)</f>
        <v>0.97959183673469385</v>
      </c>
      <c r="AI66" s="16">
        <f>AI$16*(AI64/AI$18)</f>
        <v>1.2711370262390671</v>
      </c>
      <c r="AJ66" s="16">
        <f>AJ$16*(AJ64/AJ$18)</f>
        <v>1.4793835901707622</v>
      </c>
      <c r="AK66" s="16">
        <f>AK$16*(AK64/AK$18)</f>
        <v>1.6281311358362587</v>
      </c>
      <c r="AL66" s="16">
        <f t="shared" si="157"/>
        <v>1.7343793827401848</v>
      </c>
      <c r="AM66" s="16">
        <f t="shared" si="157"/>
        <v>1.8102709876715606</v>
      </c>
      <c r="AN66" s="16">
        <f t="shared" si="157"/>
        <v>1.8644792769082577</v>
      </c>
      <c r="AO66" s="16">
        <f t="shared" si="157"/>
        <v>1.9031994835058983</v>
      </c>
      <c r="AP66" s="16">
        <f t="shared" si="157"/>
        <v>1.9308567739327844</v>
      </c>
      <c r="AR66" s="185"/>
      <c r="AS66" s="186"/>
      <c r="AT66" s="15" t="s">
        <v>42</v>
      </c>
      <c r="AU66" s="16">
        <f>AU$16*(AU64/AU$18)</f>
        <v>0.5714285714285714</v>
      </c>
      <c r="AV66" s="16">
        <f t="shared" ref="AV66:BD66" si="158">AV$16*(AV64/AV$18)</f>
        <v>0.97959183673469385</v>
      </c>
      <c r="AW66" s="16">
        <f>AW$16*(AW64/AW$18)</f>
        <v>1.2711370262390671</v>
      </c>
      <c r="AX66" s="16">
        <f>AX$16*(AX64/AX$18)</f>
        <v>1.4793835901707622</v>
      </c>
      <c r="AY66" s="16">
        <f>AY$16*(AY64/AY$18)</f>
        <v>1.6281311358362587</v>
      </c>
      <c r="AZ66" s="16">
        <f t="shared" si="158"/>
        <v>1.7343793827401848</v>
      </c>
      <c r="BA66" s="16">
        <f t="shared" si="158"/>
        <v>1.8102709876715606</v>
      </c>
      <c r="BB66" s="16">
        <f t="shared" si="158"/>
        <v>1.8644792769082577</v>
      </c>
      <c r="BC66" s="16">
        <f t="shared" si="158"/>
        <v>1.9031994835058983</v>
      </c>
      <c r="BD66" s="16">
        <f t="shared" si="158"/>
        <v>1.9308567739327844</v>
      </c>
      <c r="BF66" s="185"/>
      <c r="BG66" s="186"/>
      <c r="BH66" s="15" t="s">
        <v>42</v>
      </c>
      <c r="BI66" s="16">
        <f>BI$16*(BI64/BI$18)</f>
        <v>0.5714285714285714</v>
      </c>
      <c r="BJ66" s="16">
        <f t="shared" ref="BJ66:BR66" si="159">BJ$16*(BJ64/BJ$18)</f>
        <v>0.97959183673469385</v>
      </c>
      <c r="BK66" s="16">
        <f>BK$16*(BK64/BK$18)</f>
        <v>1.2711370262390671</v>
      </c>
      <c r="BL66" s="16">
        <f>BL$16*(BL64/BL$18)</f>
        <v>1.4793835901707622</v>
      </c>
      <c r="BM66" s="16">
        <f>BM$16*(BM64/BM$18)</f>
        <v>1.6281311358362587</v>
      </c>
      <c r="BN66" s="16">
        <f t="shared" si="159"/>
        <v>1.7343793827401848</v>
      </c>
      <c r="BO66" s="16">
        <f t="shared" si="159"/>
        <v>1.8102709876715606</v>
      </c>
      <c r="BP66" s="16">
        <f t="shared" si="159"/>
        <v>1.8644792769082577</v>
      </c>
      <c r="BQ66" s="16">
        <f t="shared" si="159"/>
        <v>1.9031994835058983</v>
      </c>
      <c r="BR66" s="16">
        <f t="shared" si="159"/>
        <v>1.9308567739327844</v>
      </c>
    </row>
    <row r="67" spans="2:70" ht="14.25" x14ac:dyDescent="0.45">
      <c r="B67" s="185"/>
      <c r="C67" s="185"/>
      <c r="D67" s="19" t="s">
        <v>45</v>
      </c>
      <c r="E67" s="20">
        <f>10*E64</f>
        <v>5.7142857142857135</v>
      </c>
      <c r="F67" s="20">
        <f t="shared" ref="F67:N67" si="160">10*F64</f>
        <v>4.0816326530612246</v>
      </c>
      <c r="G67" s="20">
        <f t="shared" si="160"/>
        <v>2.9154518950437325</v>
      </c>
      <c r="H67" s="20">
        <f t="shared" si="160"/>
        <v>2.0824656393169505</v>
      </c>
      <c r="I67" s="20">
        <f t="shared" si="160"/>
        <v>1.4874754566549653</v>
      </c>
      <c r="J67" s="20">
        <f t="shared" si="160"/>
        <v>1.0624824690392609</v>
      </c>
      <c r="K67" s="20">
        <f t="shared" si="160"/>
        <v>0.75891604931375811</v>
      </c>
      <c r="L67" s="20">
        <f t="shared" si="160"/>
        <v>0.54208289236697071</v>
      </c>
      <c r="M67" s="20">
        <f t="shared" si="160"/>
        <v>0.38720206597640638</v>
      </c>
      <c r="N67" s="20">
        <f t="shared" si="160"/>
        <v>0.27657290426886139</v>
      </c>
      <c r="P67" s="185"/>
      <c r="Q67" s="185"/>
      <c r="R67" s="19" t="s">
        <v>45</v>
      </c>
      <c r="S67" s="20">
        <f>10*S64</f>
        <v>5.7142857142857135</v>
      </c>
      <c r="T67" s="20">
        <f t="shared" ref="T67:AB67" si="161">10*T64</f>
        <v>4.0816326530612246</v>
      </c>
      <c r="U67" s="20">
        <f t="shared" si="161"/>
        <v>2.9154518950437325</v>
      </c>
      <c r="V67" s="20">
        <f t="shared" si="161"/>
        <v>2.0824656393169505</v>
      </c>
      <c r="W67" s="20">
        <f t="shared" si="161"/>
        <v>1.4874754566549653</v>
      </c>
      <c r="X67" s="20">
        <f t="shared" si="161"/>
        <v>1.0624824690392609</v>
      </c>
      <c r="Y67" s="20">
        <f t="shared" si="161"/>
        <v>0.75891604931375811</v>
      </c>
      <c r="Z67" s="20">
        <f t="shared" si="161"/>
        <v>0.54208289236697071</v>
      </c>
      <c r="AA67" s="20">
        <f t="shared" si="161"/>
        <v>0.38720206597640638</v>
      </c>
      <c r="AB67" s="20">
        <f t="shared" si="161"/>
        <v>0.27657290426886139</v>
      </c>
      <c r="AD67" s="185"/>
      <c r="AE67" s="185"/>
      <c r="AF67" s="19" t="s">
        <v>45</v>
      </c>
      <c r="AG67" s="20">
        <f>10*AG64</f>
        <v>5.7142857142857135</v>
      </c>
      <c r="AH67" s="20">
        <f t="shared" ref="AH67:AP67" si="162">10*AH64</f>
        <v>4.0816326530612246</v>
      </c>
      <c r="AI67" s="20">
        <f t="shared" si="162"/>
        <v>2.9154518950437325</v>
      </c>
      <c r="AJ67" s="20">
        <f t="shared" si="162"/>
        <v>2.0824656393169505</v>
      </c>
      <c r="AK67" s="20">
        <f t="shared" si="162"/>
        <v>1.4874754566549653</v>
      </c>
      <c r="AL67" s="20">
        <f t="shared" si="162"/>
        <v>1.0624824690392609</v>
      </c>
      <c r="AM67" s="20">
        <f t="shared" si="162"/>
        <v>0.75891604931375811</v>
      </c>
      <c r="AN67" s="20">
        <f t="shared" si="162"/>
        <v>0.54208289236697071</v>
      </c>
      <c r="AO67" s="20">
        <f t="shared" si="162"/>
        <v>0.38720206597640638</v>
      </c>
      <c r="AP67" s="20">
        <f t="shared" si="162"/>
        <v>0.27657290426886139</v>
      </c>
      <c r="AR67" s="185"/>
      <c r="AS67" s="185"/>
      <c r="AT67" s="19" t="s">
        <v>45</v>
      </c>
      <c r="AU67" s="20">
        <f>10*AU64</f>
        <v>5.7142857142857135</v>
      </c>
      <c r="AV67" s="20">
        <f t="shared" ref="AV67:BD67" si="163">10*AV64</f>
        <v>4.0816326530612246</v>
      </c>
      <c r="AW67" s="20">
        <f t="shared" si="163"/>
        <v>2.9154518950437325</v>
      </c>
      <c r="AX67" s="20">
        <f t="shared" si="163"/>
        <v>2.0824656393169505</v>
      </c>
      <c r="AY67" s="20">
        <f t="shared" si="163"/>
        <v>1.4874754566549653</v>
      </c>
      <c r="AZ67" s="20">
        <f t="shared" si="163"/>
        <v>1.0624824690392609</v>
      </c>
      <c r="BA67" s="20">
        <f t="shared" si="163"/>
        <v>0.75891604931375811</v>
      </c>
      <c r="BB67" s="20">
        <f t="shared" si="163"/>
        <v>0.54208289236697071</v>
      </c>
      <c r="BC67" s="20">
        <f t="shared" si="163"/>
        <v>0.38720206597640638</v>
      </c>
      <c r="BD67" s="20">
        <f t="shared" si="163"/>
        <v>0.27657290426886139</v>
      </c>
      <c r="BF67" s="185"/>
      <c r="BG67" s="185"/>
      <c r="BH67" s="19" t="s">
        <v>45</v>
      </c>
      <c r="BI67" s="20">
        <f>10*BI64</f>
        <v>5.7142857142857135</v>
      </c>
      <c r="BJ67" s="20">
        <f t="shared" ref="BJ67:BR67" si="164">10*BJ64</f>
        <v>4.0816326530612246</v>
      </c>
      <c r="BK67" s="20">
        <f t="shared" si="164"/>
        <v>2.9154518950437325</v>
      </c>
      <c r="BL67" s="20">
        <f t="shared" si="164"/>
        <v>2.0824656393169505</v>
      </c>
      <c r="BM67" s="20">
        <f t="shared" si="164"/>
        <v>1.4874754566549653</v>
      </c>
      <c r="BN67" s="20">
        <f t="shared" si="164"/>
        <v>1.0624824690392609</v>
      </c>
      <c r="BO67" s="20">
        <f t="shared" si="164"/>
        <v>0.75891604931375811</v>
      </c>
      <c r="BP67" s="20">
        <f t="shared" si="164"/>
        <v>0.54208289236697071</v>
      </c>
      <c r="BQ67" s="20">
        <f t="shared" si="164"/>
        <v>0.38720206597640638</v>
      </c>
      <c r="BR67" s="20">
        <f t="shared" si="164"/>
        <v>0.27657290426886139</v>
      </c>
    </row>
    <row r="68" spans="2:70" ht="14.25" x14ac:dyDescent="0.45">
      <c r="B68" s="185"/>
      <c r="C68" s="185"/>
      <c r="D68" s="19" t="s">
        <v>46</v>
      </c>
      <c r="E68" s="20">
        <f>10*E66</f>
        <v>5.7142857142857135</v>
      </c>
      <c r="F68" s="20">
        <f>10*F66</f>
        <v>9.795918367346939</v>
      </c>
      <c r="G68" s="20">
        <f>10*G66</f>
        <v>12.711370262390671</v>
      </c>
      <c r="H68" s="20">
        <f t="shared" ref="H68:N68" si="165">10*H66</f>
        <v>14.793835901707622</v>
      </c>
      <c r="I68" s="20">
        <f t="shared" si="165"/>
        <v>16.281311358362586</v>
      </c>
      <c r="J68" s="20">
        <f t="shared" si="165"/>
        <v>17.343793827401846</v>
      </c>
      <c r="K68" s="20">
        <f t="shared" si="165"/>
        <v>18.102709876715608</v>
      </c>
      <c r="L68" s="20">
        <f t="shared" si="165"/>
        <v>18.644792769082578</v>
      </c>
      <c r="M68" s="20">
        <f t="shared" si="165"/>
        <v>19.031994835058981</v>
      </c>
      <c r="N68" s="20">
        <f t="shared" si="165"/>
        <v>19.308567739327845</v>
      </c>
      <c r="P68" s="185"/>
      <c r="Q68" s="185"/>
      <c r="R68" s="19" t="s">
        <v>46</v>
      </c>
      <c r="S68" s="20">
        <f>10*S66</f>
        <v>5.7142857142857135</v>
      </c>
      <c r="T68" s="20">
        <f>10*T66</f>
        <v>9.795918367346939</v>
      </c>
      <c r="U68" s="20">
        <f>10*U66</f>
        <v>12.711370262390671</v>
      </c>
      <c r="V68" s="20">
        <f t="shared" ref="V68:AB68" si="166">10*V66</f>
        <v>14.793835901707622</v>
      </c>
      <c r="W68" s="20">
        <f t="shared" si="166"/>
        <v>16.281311358362586</v>
      </c>
      <c r="X68" s="20">
        <f t="shared" si="166"/>
        <v>17.343793827401846</v>
      </c>
      <c r="Y68" s="20">
        <f t="shared" si="166"/>
        <v>18.102709876715608</v>
      </c>
      <c r="Z68" s="20">
        <f t="shared" si="166"/>
        <v>18.644792769082578</v>
      </c>
      <c r="AA68" s="20">
        <f t="shared" si="166"/>
        <v>19.031994835058981</v>
      </c>
      <c r="AB68" s="20">
        <f t="shared" si="166"/>
        <v>19.308567739327845</v>
      </c>
      <c r="AD68" s="185"/>
      <c r="AE68" s="185"/>
      <c r="AF68" s="19" t="s">
        <v>46</v>
      </c>
      <c r="AG68" s="20">
        <f>10*AG66</f>
        <v>5.7142857142857135</v>
      </c>
      <c r="AH68" s="20">
        <f>10*AH66</f>
        <v>9.795918367346939</v>
      </c>
      <c r="AI68" s="20">
        <f>10*AI66</f>
        <v>12.711370262390671</v>
      </c>
      <c r="AJ68" s="20">
        <f t="shared" ref="AJ68:AP68" si="167">10*AJ66</f>
        <v>14.793835901707622</v>
      </c>
      <c r="AK68" s="20">
        <f t="shared" si="167"/>
        <v>16.281311358362586</v>
      </c>
      <c r="AL68" s="20">
        <f t="shared" si="167"/>
        <v>17.343793827401846</v>
      </c>
      <c r="AM68" s="20">
        <f t="shared" si="167"/>
        <v>18.102709876715608</v>
      </c>
      <c r="AN68" s="20">
        <f t="shared" si="167"/>
        <v>18.644792769082578</v>
      </c>
      <c r="AO68" s="20">
        <f t="shared" si="167"/>
        <v>19.031994835058981</v>
      </c>
      <c r="AP68" s="20">
        <f t="shared" si="167"/>
        <v>19.308567739327845</v>
      </c>
      <c r="AR68" s="185"/>
      <c r="AS68" s="185"/>
      <c r="AT68" s="19" t="s">
        <v>46</v>
      </c>
      <c r="AU68" s="20">
        <f>10*AU66</f>
        <v>5.7142857142857135</v>
      </c>
      <c r="AV68" s="20">
        <f>10*AV66</f>
        <v>9.795918367346939</v>
      </c>
      <c r="AW68" s="20">
        <f>10*AW66</f>
        <v>12.711370262390671</v>
      </c>
      <c r="AX68" s="20">
        <f t="shared" ref="AX68:BD68" si="168">10*AX66</f>
        <v>14.793835901707622</v>
      </c>
      <c r="AY68" s="20">
        <f t="shared" si="168"/>
        <v>16.281311358362586</v>
      </c>
      <c r="AZ68" s="20">
        <f t="shared" si="168"/>
        <v>17.343793827401846</v>
      </c>
      <c r="BA68" s="20">
        <f t="shared" si="168"/>
        <v>18.102709876715608</v>
      </c>
      <c r="BB68" s="20">
        <f t="shared" si="168"/>
        <v>18.644792769082578</v>
      </c>
      <c r="BC68" s="20">
        <f t="shared" si="168"/>
        <v>19.031994835058981</v>
      </c>
      <c r="BD68" s="20">
        <f t="shared" si="168"/>
        <v>19.308567739327845</v>
      </c>
      <c r="BF68" s="185"/>
      <c r="BG68" s="185"/>
      <c r="BH68" s="19" t="s">
        <v>46</v>
      </c>
      <c r="BI68" s="20">
        <f>10*BI66</f>
        <v>5.7142857142857135</v>
      </c>
      <c r="BJ68" s="20">
        <f>10*BJ66</f>
        <v>9.795918367346939</v>
      </c>
      <c r="BK68" s="20">
        <f>10*BK66</f>
        <v>12.711370262390671</v>
      </c>
      <c r="BL68" s="20">
        <f t="shared" ref="BL68:BR68" si="169">10*BL66</f>
        <v>14.793835901707622</v>
      </c>
      <c r="BM68" s="20">
        <f t="shared" si="169"/>
        <v>16.281311358362586</v>
      </c>
      <c r="BN68" s="20">
        <f t="shared" si="169"/>
        <v>17.343793827401846</v>
      </c>
      <c r="BO68" s="20">
        <f t="shared" si="169"/>
        <v>18.102709876715608</v>
      </c>
      <c r="BP68" s="20">
        <f t="shared" si="169"/>
        <v>18.644792769082578</v>
      </c>
      <c r="BQ68" s="20">
        <f t="shared" si="169"/>
        <v>19.031994835058981</v>
      </c>
      <c r="BR68" s="20">
        <f t="shared" si="169"/>
        <v>19.308567739327845</v>
      </c>
    </row>
    <row r="69" spans="2:70" ht="14.25" x14ac:dyDescent="0.45">
      <c r="B69" s="185"/>
      <c r="C69" s="184" t="s">
        <v>36</v>
      </c>
      <c r="D69" s="15" t="s">
        <v>43</v>
      </c>
      <c r="E69" s="16">
        <f t="shared" ref="E69:N69" si="170">E64*E$14/$E$4</f>
        <v>0.8</v>
      </c>
      <c r="F69" s="16">
        <f t="shared" si="170"/>
        <v>0.8</v>
      </c>
      <c r="G69" s="16">
        <f t="shared" si="170"/>
        <v>0.80000000000000016</v>
      </c>
      <c r="H69" s="16">
        <f t="shared" si="170"/>
        <v>0.79999999999999971</v>
      </c>
      <c r="I69" s="16">
        <f t="shared" si="170"/>
        <v>0.8</v>
      </c>
      <c r="J69" s="16">
        <f t="shared" si="170"/>
        <v>0.8</v>
      </c>
      <c r="K69" s="16">
        <f t="shared" si="170"/>
        <v>0.80000000000000049</v>
      </c>
      <c r="L69" s="16">
        <f t="shared" si="170"/>
        <v>0.80000000000000127</v>
      </c>
      <c r="M69" s="16">
        <f t="shared" si="170"/>
        <v>0.79999999999999871</v>
      </c>
      <c r="N69" s="16">
        <f t="shared" si="170"/>
        <v>0.79999999999999782</v>
      </c>
      <c r="P69" s="185"/>
      <c r="Q69" s="184" t="s">
        <v>36</v>
      </c>
      <c r="R69" s="15" t="s">
        <v>43</v>
      </c>
      <c r="S69" s="16">
        <f t="shared" ref="S69:AB69" si="171">S64*S$14/$E$4</f>
        <v>0.8</v>
      </c>
      <c r="T69" s="16">
        <f t="shared" si="171"/>
        <v>0.8</v>
      </c>
      <c r="U69" s="16">
        <f t="shared" si="171"/>
        <v>0.80000000000000016</v>
      </c>
      <c r="V69" s="16">
        <f t="shared" si="171"/>
        <v>0.79999999999999971</v>
      </c>
      <c r="W69" s="16">
        <f t="shared" si="171"/>
        <v>0.8</v>
      </c>
      <c r="X69" s="16">
        <f t="shared" si="171"/>
        <v>0.8</v>
      </c>
      <c r="Y69" s="16">
        <f t="shared" si="171"/>
        <v>0.80000000000000049</v>
      </c>
      <c r="Z69" s="16">
        <f t="shared" si="171"/>
        <v>0.80000000000000127</v>
      </c>
      <c r="AA69" s="16">
        <f t="shared" si="171"/>
        <v>0.79999999999999871</v>
      </c>
      <c r="AB69" s="16">
        <f t="shared" si="171"/>
        <v>0.79999999999999782</v>
      </c>
      <c r="AD69" s="185"/>
      <c r="AE69" s="184" t="s">
        <v>36</v>
      </c>
      <c r="AF69" s="15" t="s">
        <v>43</v>
      </c>
      <c r="AG69" s="16">
        <f t="shared" ref="AG69:AP69" si="172">AG64*AG$14/$E$4</f>
        <v>0.8</v>
      </c>
      <c r="AH69" s="16">
        <f t="shared" si="172"/>
        <v>0.8</v>
      </c>
      <c r="AI69" s="16">
        <f t="shared" si="172"/>
        <v>0.80000000000000016</v>
      </c>
      <c r="AJ69" s="16">
        <f t="shared" si="172"/>
        <v>0.79999999999999971</v>
      </c>
      <c r="AK69" s="16">
        <f t="shared" si="172"/>
        <v>0.8</v>
      </c>
      <c r="AL69" s="16">
        <f t="shared" si="172"/>
        <v>0.8</v>
      </c>
      <c r="AM69" s="16">
        <f t="shared" si="172"/>
        <v>0.80000000000000049</v>
      </c>
      <c r="AN69" s="16">
        <f t="shared" si="172"/>
        <v>0.80000000000000127</v>
      </c>
      <c r="AO69" s="16">
        <f t="shared" si="172"/>
        <v>0.79999999999999871</v>
      </c>
      <c r="AP69" s="16">
        <f t="shared" si="172"/>
        <v>0.79999999999999782</v>
      </c>
      <c r="AR69" s="185"/>
      <c r="AS69" s="184" t="s">
        <v>36</v>
      </c>
      <c r="AT69" s="15" t="s">
        <v>43</v>
      </c>
      <c r="AU69" s="16">
        <f t="shared" ref="AU69:BD69" si="173">AU64*AU$14/$E$4</f>
        <v>0.8</v>
      </c>
      <c r="AV69" s="16">
        <f t="shared" si="173"/>
        <v>0.8</v>
      </c>
      <c r="AW69" s="16">
        <f t="shared" si="173"/>
        <v>0.80000000000000016</v>
      </c>
      <c r="AX69" s="16">
        <f t="shared" si="173"/>
        <v>0.79999999999999971</v>
      </c>
      <c r="AY69" s="16">
        <f t="shared" si="173"/>
        <v>0.8</v>
      </c>
      <c r="AZ69" s="16">
        <f t="shared" si="173"/>
        <v>0.8</v>
      </c>
      <c r="BA69" s="16">
        <f t="shared" si="173"/>
        <v>0.80000000000000049</v>
      </c>
      <c r="BB69" s="16">
        <f t="shared" si="173"/>
        <v>0.80000000000000127</v>
      </c>
      <c r="BC69" s="16">
        <f t="shared" si="173"/>
        <v>0.79999999999999871</v>
      </c>
      <c r="BD69" s="16">
        <f t="shared" si="173"/>
        <v>0.79999999999999782</v>
      </c>
      <c r="BF69" s="185"/>
      <c r="BG69" s="184" t="s">
        <v>36</v>
      </c>
      <c r="BH69" s="15" t="s">
        <v>43</v>
      </c>
      <c r="BI69" s="16">
        <f t="shared" ref="BI69:BR69" si="174">BI64*BI$14/$E$4</f>
        <v>0.8</v>
      </c>
      <c r="BJ69" s="16">
        <f t="shared" si="174"/>
        <v>0.8</v>
      </c>
      <c r="BK69" s="16">
        <f t="shared" si="174"/>
        <v>0.80000000000000016</v>
      </c>
      <c r="BL69" s="16">
        <f t="shared" si="174"/>
        <v>0.79999999999999971</v>
      </c>
      <c r="BM69" s="16">
        <f t="shared" si="174"/>
        <v>0.8</v>
      </c>
      <c r="BN69" s="16">
        <f t="shared" si="174"/>
        <v>0.8</v>
      </c>
      <c r="BO69" s="16">
        <f t="shared" si="174"/>
        <v>0.80000000000000049</v>
      </c>
      <c r="BP69" s="16">
        <f t="shared" si="174"/>
        <v>0.80000000000000127</v>
      </c>
      <c r="BQ69" s="16">
        <f t="shared" si="174"/>
        <v>0.79999999999999871</v>
      </c>
      <c r="BR69" s="16">
        <f t="shared" si="174"/>
        <v>0.79999999999999782</v>
      </c>
    </row>
    <row r="70" spans="2:70" ht="14.25" x14ac:dyDescent="0.45">
      <c r="B70" s="185"/>
      <c r="C70" s="185"/>
      <c r="D70" s="19" t="s">
        <v>45</v>
      </c>
      <c r="E70" s="21">
        <f t="shared" ref="E70:N70" si="175">E67*E$14</f>
        <v>799999.99999999988</v>
      </c>
      <c r="F70" s="21">
        <f t="shared" si="175"/>
        <v>800000</v>
      </c>
      <c r="G70" s="21">
        <f>G67*G$14</f>
        <v>800000.00000000023</v>
      </c>
      <c r="H70" s="21">
        <f>H67*H$14</f>
        <v>799999.99999999965</v>
      </c>
      <c r="I70" s="21">
        <f>I67*I$14</f>
        <v>800000</v>
      </c>
      <c r="J70" s="21">
        <f t="shared" si="175"/>
        <v>800000</v>
      </c>
      <c r="K70" s="21">
        <f t="shared" si="175"/>
        <v>800000.00000000047</v>
      </c>
      <c r="L70" s="21">
        <f t="shared" si="175"/>
        <v>800000.0000000014</v>
      </c>
      <c r="M70" s="21">
        <f t="shared" si="175"/>
        <v>799999.99999999872</v>
      </c>
      <c r="N70" s="21">
        <f t="shared" si="175"/>
        <v>799999.9999999979</v>
      </c>
      <c r="P70" s="185"/>
      <c r="Q70" s="185"/>
      <c r="R70" s="19" t="s">
        <v>45</v>
      </c>
      <c r="S70" s="21">
        <f t="shared" ref="S70:AB70" si="176">S67*S$14</f>
        <v>799999.99999999988</v>
      </c>
      <c r="T70" s="21">
        <f t="shared" si="176"/>
        <v>800000</v>
      </c>
      <c r="U70" s="21">
        <f>U67*U$14</f>
        <v>800000.00000000023</v>
      </c>
      <c r="V70" s="21">
        <f>V67*V$14</f>
        <v>799999.99999999965</v>
      </c>
      <c r="W70" s="21">
        <f>W67*W$14</f>
        <v>800000</v>
      </c>
      <c r="X70" s="21">
        <f t="shared" si="176"/>
        <v>800000</v>
      </c>
      <c r="Y70" s="21">
        <f t="shared" si="176"/>
        <v>800000.00000000047</v>
      </c>
      <c r="Z70" s="21">
        <f t="shared" si="176"/>
        <v>800000.0000000014</v>
      </c>
      <c r="AA70" s="21">
        <f t="shared" si="176"/>
        <v>799999.99999999872</v>
      </c>
      <c r="AB70" s="21">
        <f t="shared" si="176"/>
        <v>799999.9999999979</v>
      </c>
      <c r="AD70" s="185"/>
      <c r="AE70" s="185"/>
      <c r="AF70" s="19" t="s">
        <v>45</v>
      </c>
      <c r="AG70" s="21">
        <f t="shared" ref="AG70:AP70" si="177">AG67*AG$14</f>
        <v>799999.99999999988</v>
      </c>
      <c r="AH70" s="21">
        <f t="shared" si="177"/>
        <v>800000</v>
      </c>
      <c r="AI70" s="21">
        <f>AI67*AI$14</f>
        <v>800000.00000000023</v>
      </c>
      <c r="AJ70" s="21">
        <f>AJ67*AJ$14</f>
        <v>799999.99999999965</v>
      </c>
      <c r="AK70" s="21">
        <f>AK67*AK$14</f>
        <v>800000</v>
      </c>
      <c r="AL70" s="21">
        <f t="shared" si="177"/>
        <v>800000</v>
      </c>
      <c r="AM70" s="21">
        <f t="shared" si="177"/>
        <v>800000.00000000047</v>
      </c>
      <c r="AN70" s="21">
        <f t="shared" si="177"/>
        <v>800000.0000000014</v>
      </c>
      <c r="AO70" s="21">
        <f t="shared" si="177"/>
        <v>799999.99999999872</v>
      </c>
      <c r="AP70" s="21">
        <f t="shared" si="177"/>
        <v>799999.9999999979</v>
      </c>
      <c r="AR70" s="185"/>
      <c r="AS70" s="185"/>
      <c r="AT70" s="19" t="s">
        <v>45</v>
      </c>
      <c r="AU70" s="21">
        <f t="shared" ref="AU70:BD70" si="178">AU67*AU$14</f>
        <v>799999.99999999988</v>
      </c>
      <c r="AV70" s="21">
        <f t="shared" si="178"/>
        <v>800000</v>
      </c>
      <c r="AW70" s="21">
        <f>AW67*AW$14</f>
        <v>800000.00000000023</v>
      </c>
      <c r="AX70" s="21">
        <f>AX67*AX$14</f>
        <v>799999.99999999965</v>
      </c>
      <c r="AY70" s="21">
        <f>AY67*AY$14</f>
        <v>800000</v>
      </c>
      <c r="AZ70" s="21">
        <f t="shared" si="178"/>
        <v>800000</v>
      </c>
      <c r="BA70" s="21">
        <f t="shared" si="178"/>
        <v>800000.00000000047</v>
      </c>
      <c r="BB70" s="21">
        <f t="shared" si="178"/>
        <v>800000.0000000014</v>
      </c>
      <c r="BC70" s="21">
        <f t="shared" si="178"/>
        <v>799999.99999999872</v>
      </c>
      <c r="BD70" s="21">
        <f t="shared" si="178"/>
        <v>799999.9999999979</v>
      </c>
      <c r="BF70" s="185"/>
      <c r="BG70" s="185"/>
      <c r="BH70" s="19" t="s">
        <v>45</v>
      </c>
      <c r="BI70" s="21">
        <f t="shared" ref="BI70:BR70" si="179">BI67*BI$14</f>
        <v>799999.99999999988</v>
      </c>
      <c r="BJ70" s="21">
        <f t="shared" si="179"/>
        <v>800000</v>
      </c>
      <c r="BK70" s="21">
        <f>BK67*BK$14</f>
        <v>800000.00000000023</v>
      </c>
      <c r="BL70" s="21">
        <f>BL67*BL$14</f>
        <v>799999.99999999965</v>
      </c>
      <c r="BM70" s="21">
        <f>BM67*BM$14</f>
        <v>800000</v>
      </c>
      <c r="BN70" s="21">
        <f t="shared" si="179"/>
        <v>800000</v>
      </c>
      <c r="BO70" s="21">
        <f t="shared" si="179"/>
        <v>800000.00000000047</v>
      </c>
      <c r="BP70" s="21">
        <f t="shared" si="179"/>
        <v>800000.0000000014</v>
      </c>
      <c r="BQ70" s="21">
        <f t="shared" si="179"/>
        <v>799999.99999999872</v>
      </c>
      <c r="BR70" s="21">
        <f t="shared" si="179"/>
        <v>799999.9999999979</v>
      </c>
    </row>
    <row r="71" spans="2:70" ht="14.25" x14ac:dyDescent="0.45">
      <c r="B71" s="185"/>
      <c r="C71" s="185"/>
      <c r="D71" s="19" t="s">
        <v>46</v>
      </c>
      <c r="E71" s="21">
        <f>E70</f>
        <v>799999.99999999988</v>
      </c>
      <c r="F71" s="21">
        <f>E71+F70</f>
        <v>1600000</v>
      </c>
      <c r="G71" s="21">
        <f>F71+G70</f>
        <v>2400000</v>
      </c>
      <c r="H71" s="21">
        <f t="shared" ref="H71:N71" si="180">G71+H70</f>
        <v>3199999.9999999995</v>
      </c>
      <c r="I71" s="21">
        <f t="shared" si="180"/>
        <v>3999999.9999999995</v>
      </c>
      <c r="J71" s="21">
        <f>I71+J70</f>
        <v>4800000</v>
      </c>
      <c r="K71" s="21">
        <f t="shared" si="180"/>
        <v>5600000</v>
      </c>
      <c r="L71" s="21">
        <f t="shared" si="180"/>
        <v>6400000.0000000019</v>
      </c>
      <c r="M71" s="21">
        <f t="shared" si="180"/>
        <v>7200000.0000000009</v>
      </c>
      <c r="N71" s="21">
        <f t="shared" si="180"/>
        <v>7999999.9999999991</v>
      </c>
      <c r="P71" s="185"/>
      <c r="Q71" s="185"/>
      <c r="R71" s="19" t="s">
        <v>46</v>
      </c>
      <c r="S71" s="21">
        <f>S70</f>
        <v>799999.99999999988</v>
      </c>
      <c r="T71" s="21">
        <f>S71+T70</f>
        <v>1600000</v>
      </c>
      <c r="U71" s="21">
        <f>T71+U70</f>
        <v>2400000</v>
      </c>
      <c r="V71" s="21">
        <f t="shared" ref="V71:AB71" si="181">U71+V70</f>
        <v>3199999.9999999995</v>
      </c>
      <c r="W71" s="21">
        <f t="shared" si="181"/>
        <v>3999999.9999999995</v>
      </c>
      <c r="X71" s="21">
        <f>W71+X70</f>
        <v>4800000</v>
      </c>
      <c r="Y71" s="21">
        <f t="shared" si="181"/>
        <v>5600000</v>
      </c>
      <c r="Z71" s="21">
        <f t="shared" si="181"/>
        <v>6400000.0000000019</v>
      </c>
      <c r="AA71" s="21">
        <f t="shared" si="181"/>
        <v>7200000.0000000009</v>
      </c>
      <c r="AB71" s="21">
        <f t="shared" si="181"/>
        <v>7999999.9999999991</v>
      </c>
      <c r="AD71" s="185"/>
      <c r="AE71" s="185"/>
      <c r="AF71" s="19" t="s">
        <v>46</v>
      </c>
      <c r="AG71" s="21">
        <f>AG70</f>
        <v>799999.99999999988</v>
      </c>
      <c r="AH71" s="21">
        <f>AG71+AH70</f>
        <v>1600000</v>
      </c>
      <c r="AI71" s="21">
        <f>AH71+AI70</f>
        <v>2400000</v>
      </c>
      <c r="AJ71" s="21">
        <f t="shared" ref="AJ71:AP71" si="182">AI71+AJ70</f>
        <v>3199999.9999999995</v>
      </c>
      <c r="AK71" s="21">
        <f t="shared" si="182"/>
        <v>3999999.9999999995</v>
      </c>
      <c r="AL71" s="21">
        <f>AK71+AL70</f>
        <v>4800000</v>
      </c>
      <c r="AM71" s="21">
        <f t="shared" si="182"/>
        <v>5600000</v>
      </c>
      <c r="AN71" s="21">
        <f t="shared" si="182"/>
        <v>6400000.0000000019</v>
      </c>
      <c r="AO71" s="21">
        <f t="shared" si="182"/>
        <v>7200000.0000000009</v>
      </c>
      <c r="AP71" s="21">
        <f t="shared" si="182"/>
        <v>7999999.9999999991</v>
      </c>
      <c r="AR71" s="185"/>
      <c r="AS71" s="185"/>
      <c r="AT71" s="19" t="s">
        <v>46</v>
      </c>
      <c r="AU71" s="21">
        <f>AU70</f>
        <v>799999.99999999988</v>
      </c>
      <c r="AV71" s="21">
        <f>AU71+AV70</f>
        <v>1600000</v>
      </c>
      <c r="AW71" s="21">
        <f>AV71+AW70</f>
        <v>2400000</v>
      </c>
      <c r="AX71" s="21">
        <f t="shared" ref="AX71:BD71" si="183">AW71+AX70</f>
        <v>3199999.9999999995</v>
      </c>
      <c r="AY71" s="21">
        <f t="shared" si="183"/>
        <v>3999999.9999999995</v>
      </c>
      <c r="AZ71" s="21">
        <f>AY71+AZ70</f>
        <v>4800000</v>
      </c>
      <c r="BA71" s="21">
        <f t="shared" si="183"/>
        <v>5600000</v>
      </c>
      <c r="BB71" s="21">
        <f t="shared" si="183"/>
        <v>6400000.0000000019</v>
      </c>
      <c r="BC71" s="21">
        <f t="shared" si="183"/>
        <v>7200000.0000000009</v>
      </c>
      <c r="BD71" s="21">
        <f t="shared" si="183"/>
        <v>7999999.9999999991</v>
      </c>
      <c r="BF71" s="185"/>
      <c r="BG71" s="185"/>
      <c r="BH71" s="19" t="s">
        <v>46</v>
      </c>
      <c r="BI71" s="21">
        <f>BI70</f>
        <v>799999.99999999988</v>
      </c>
      <c r="BJ71" s="21">
        <f>BI71+BJ70</f>
        <v>1600000</v>
      </c>
      <c r="BK71" s="21">
        <f>BJ71+BK70</f>
        <v>2400000</v>
      </c>
      <c r="BL71" s="21">
        <f t="shared" ref="BL71:BR71" si="184">BK71+BL70</f>
        <v>3199999.9999999995</v>
      </c>
      <c r="BM71" s="21">
        <f t="shared" si="184"/>
        <v>3999999.9999999995</v>
      </c>
      <c r="BN71" s="21">
        <f>BM71+BN70</f>
        <v>4800000</v>
      </c>
      <c r="BO71" s="21">
        <f t="shared" si="184"/>
        <v>5600000</v>
      </c>
      <c r="BP71" s="21">
        <f t="shared" si="184"/>
        <v>6400000.0000000019</v>
      </c>
      <c r="BQ71" s="21">
        <f t="shared" si="184"/>
        <v>7200000.0000000009</v>
      </c>
      <c r="BR71" s="21">
        <f t="shared" si="184"/>
        <v>7999999.9999999991</v>
      </c>
    </row>
    <row r="72" spans="2:70" ht="14.25" x14ac:dyDescent="0.45">
      <c r="B72" s="185"/>
      <c r="C72" s="184" t="s">
        <v>35</v>
      </c>
      <c r="D72" s="15" t="s">
        <v>43</v>
      </c>
      <c r="E72" s="16">
        <f>E66*E$14/$E$4</f>
        <v>0.8</v>
      </c>
      <c r="F72" s="16">
        <f>F66*F$14/$E$4-E72</f>
        <v>1.1199999999999999</v>
      </c>
      <c r="G72" s="16">
        <f>G66*G$14/$E$4-F72-E72</f>
        <v>1.5680000000000003</v>
      </c>
      <c r="H72" s="16">
        <f>H66*H$14/$E$4-G72-F72-E72</f>
        <v>2.1951999999999998</v>
      </c>
      <c r="I72" s="16">
        <f>I66*I$14/$E$4-H72-G72-F72-E72</f>
        <v>3.0732799999999996</v>
      </c>
      <c r="J72" s="16">
        <f>J66*J$14/$E$4-I72-H72-G72-F72-E72</f>
        <v>4.3025919999999998</v>
      </c>
      <c r="K72" s="16">
        <f>K66*K$14/$E$4-J72-I72-H72-G72-F72-E72</f>
        <v>6.0236288</v>
      </c>
      <c r="L72" s="16">
        <f>L66*L$14/$E$4-K72-J72-I72-H72-G72-F72-E72</f>
        <v>8.433080320000002</v>
      </c>
      <c r="M72" s="16">
        <f>M66*M$14/$E$4-L72-K72-J72-I72-H72-G72-F72-E72</f>
        <v>11.806312447999996</v>
      </c>
      <c r="N72" s="16">
        <f>N66*N$14/$E$4-M72-L72-K72-J72-I72-H72-G72-F72-E72</f>
        <v>16.52883742720001</v>
      </c>
      <c r="P72" s="185"/>
      <c r="Q72" s="184" t="s">
        <v>35</v>
      </c>
      <c r="R72" s="15" t="s">
        <v>43</v>
      </c>
      <c r="S72" s="16">
        <f>S66*S$14/$E$4</f>
        <v>0.8</v>
      </c>
      <c r="T72" s="16">
        <f>T66*T$14/$E$4-S72</f>
        <v>1.1199999999999999</v>
      </c>
      <c r="U72" s="16">
        <f>U66*U$14/$E$4-T72-S72</f>
        <v>1.5680000000000003</v>
      </c>
      <c r="V72" s="16">
        <f>V66*V$14/$E$4-U72-T72-S72</f>
        <v>2.1951999999999998</v>
      </c>
      <c r="W72" s="16">
        <f>W66*W$14/$E$4-V72-U72-T72-S72</f>
        <v>3.0732799999999996</v>
      </c>
      <c r="X72" s="16">
        <f>X66*X$14/$E$4-W72-V72-U72-T72-S72</f>
        <v>4.3025919999999998</v>
      </c>
      <c r="Y72" s="16">
        <f>Y66*Y$14/$E$4-X72-W72-V72-U72-T72-S72</f>
        <v>6.0236288</v>
      </c>
      <c r="Z72" s="16">
        <f>Z66*Z$14/$E$4-Y72-X72-W72-V72-U72-T72-S72</f>
        <v>8.433080320000002</v>
      </c>
      <c r="AA72" s="16">
        <f>AA66*AA$14/$E$4-Z72-Y72-X72-W72-V72-U72-T72-S72</f>
        <v>11.806312447999996</v>
      </c>
      <c r="AB72" s="16">
        <f>AB66*AB$14/$E$4-AA72-Z72-Y72-X72-W72-V72-U72-T72-S72</f>
        <v>16.52883742720001</v>
      </c>
      <c r="AD72" s="185"/>
      <c r="AE72" s="184" t="s">
        <v>35</v>
      </c>
      <c r="AF72" s="15" t="s">
        <v>43</v>
      </c>
      <c r="AG72" s="16">
        <f>AG66*AG$14/$E$4</f>
        <v>0.8</v>
      </c>
      <c r="AH72" s="16">
        <f>AH66*AH$14/$E$4-AG72</f>
        <v>1.1199999999999999</v>
      </c>
      <c r="AI72" s="16">
        <f>AI66*AI$14/$E$4-AH72-AG72</f>
        <v>1.5680000000000003</v>
      </c>
      <c r="AJ72" s="16">
        <f>AJ66*AJ$14/$E$4-AI72-AH72-AG72</f>
        <v>2.1951999999999998</v>
      </c>
      <c r="AK72" s="16">
        <f>AK66*AK$14/$E$4-AJ72-AI72-AH72-AG72</f>
        <v>3.0732799999999996</v>
      </c>
      <c r="AL72" s="16">
        <f>AL66*AL$14/$E$4-AK72-AJ72-AI72-AH72-AG72</f>
        <v>4.3025919999999998</v>
      </c>
      <c r="AM72" s="16">
        <f>AM66*AM$14/$E$4-AL72-AK72-AJ72-AI72-AH72-AG72</f>
        <v>6.0236288</v>
      </c>
      <c r="AN72" s="16">
        <f>AN66*AN$14/$E$4-AM72-AL72-AK72-AJ72-AI72-AH72-AG72</f>
        <v>8.433080320000002</v>
      </c>
      <c r="AO72" s="16">
        <f>AO66*AO$14/$E$4-AN72-AM72-AL72-AK72-AJ72-AI72-AH72-AG72</f>
        <v>11.806312447999996</v>
      </c>
      <c r="AP72" s="16">
        <f>AP66*AP$14/$E$4-AO72-AN72-AM72-AL72-AK72-AJ72-AI72-AH72-AG72</f>
        <v>16.52883742720001</v>
      </c>
      <c r="AR72" s="185"/>
      <c r="AS72" s="184" t="s">
        <v>35</v>
      </c>
      <c r="AT72" s="15" t="s">
        <v>43</v>
      </c>
      <c r="AU72" s="16">
        <f>AU66*AU$14/$E$4</f>
        <v>0.8</v>
      </c>
      <c r="AV72" s="16">
        <f>AV66*AV$14/$E$4-AU72</f>
        <v>1.1199999999999999</v>
      </c>
      <c r="AW72" s="16">
        <f>AW66*AW$14/$E$4-AV72-AU72</f>
        <v>1.5680000000000003</v>
      </c>
      <c r="AX72" s="16">
        <f>AX66*AX$14/$E$4-AW72-AV72-AU72</f>
        <v>2.1951999999999998</v>
      </c>
      <c r="AY72" s="16">
        <f>AY66*AY$14/$E$4-AX72-AW72-AV72-AU72</f>
        <v>3.0732799999999996</v>
      </c>
      <c r="AZ72" s="16">
        <f>AZ66*AZ$14/$E$4-AY72-AX72-AW72-AV72-AU72</f>
        <v>4.3025919999999998</v>
      </c>
      <c r="BA72" s="16">
        <f>BA66*BA$14/$E$4-AZ72-AY72-AX72-AW72-AV72-AU72</f>
        <v>6.0236288</v>
      </c>
      <c r="BB72" s="16">
        <f>BB66*BB$14/$E$4-BA72-AZ72-AY72-AX72-AW72-AV72-AU72</f>
        <v>8.433080320000002</v>
      </c>
      <c r="BC72" s="16">
        <f>BC66*BC$14/$E$4-BB72-BA72-AZ72-AY72-AX72-AW72-AV72-AU72</f>
        <v>11.806312447999996</v>
      </c>
      <c r="BD72" s="16">
        <f>BD66*BD$14/$E$4-BC72-BB72-BA72-AZ72-AY72-AX72-AW72-AV72-AU72</f>
        <v>16.52883742720001</v>
      </c>
      <c r="BF72" s="185"/>
      <c r="BG72" s="184" t="s">
        <v>35</v>
      </c>
      <c r="BH72" s="15" t="s">
        <v>43</v>
      </c>
      <c r="BI72" s="16">
        <f>BI66*BI$14/$E$4</f>
        <v>0.8</v>
      </c>
      <c r="BJ72" s="16">
        <f>BJ66*BJ$14/$E$4-BI72</f>
        <v>1.1199999999999999</v>
      </c>
      <c r="BK72" s="16">
        <f>BK66*BK$14/$E$4-BJ72-BI72</f>
        <v>1.5680000000000003</v>
      </c>
      <c r="BL72" s="16">
        <f>BL66*BL$14/$E$4-BK72-BJ72-BI72</f>
        <v>2.1951999999999998</v>
      </c>
      <c r="BM72" s="16">
        <f>BM66*BM$14/$E$4-BL72-BK72-BJ72-BI72</f>
        <v>3.0732799999999996</v>
      </c>
      <c r="BN72" s="16">
        <f>BN66*BN$14/$E$4-BM72-BL72-BK72-BJ72-BI72</f>
        <v>4.3025919999999998</v>
      </c>
      <c r="BO72" s="16">
        <f>BO66*BO$14/$E$4-BN72-BM72-BL72-BK72-BJ72-BI72</f>
        <v>6.0236288</v>
      </c>
      <c r="BP72" s="16">
        <f>BP66*BP$14/$E$4-BO72-BN72-BM72-BL72-BK72-BJ72-BI72</f>
        <v>8.433080320000002</v>
      </c>
      <c r="BQ72" s="16">
        <f>BQ66*BQ$14/$E$4-BP72-BO72-BN72-BM72-BL72-BK72-BJ72-BI72</f>
        <v>11.806312447999996</v>
      </c>
      <c r="BR72" s="16">
        <f>BR66*BR$14/$E$4-BQ72-BP72-BO72-BN72-BM72-BL72-BK72-BJ72-BI72</f>
        <v>16.52883742720001</v>
      </c>
    </row>
    <row r="73" spans="2:70" ht="14.25" x14ac:dyDescent="0.45">
      <c r="B73" s="185"/>
      <c r="C73" s="186"/>
      <c r="D73" s="15" t="s">
        <v>44</v>
      </c>
      <c r="E73" s="17"/>
      <c r="F73" s="17"/>
      <c r="G73" s="17"/>
      <c r="H73" s="17"/>
      <c r="I73" s="17">
        <f>AVERAGE(E72:I72)</f>
        <v>1.751296</v>
      </c>
      <c r="J73" s="17"/>
      <c r="K73" s="17"/>
      <c r="L73" s="17"/>
      <c r="M73" s="17"/>
      <c r="N73" s="17">
        <f>AVERAGE(E72:N72)</f>
        <v>5.5850930995200008</v>
      </c>
      <c r="P73" s="185"/>
      <c r="Q73" s="186"/>
      <c r="R73" s="15" t="s">
        <v>44</v>
      </c>
      <c r="S73" s="17"/>
      <c r="T73" s="17"/>
      <c r="U73" s="17"/>
      <c r="V73" s="17"/>
      <c r="W73" s="17">
        <f>AVERAGE(S72:W72)</f>
        <v>1.751296</v>
      </c>
      <c r="X73" s="17"/>
      <c r="Y73" s="17"/>
      <c r="Z73" s="17"/>
      <c r="AA73" s="17"/>
      <c r="AB73" s="17">
        <f>AVERAGE(S72:AB72)</f>
        <v>5.5850930995200008</v>
      </c>
      <c r="AD73" s="185"/>
      <c r="AE73" s="186"/>
      <c r="AF73" s="15" t="s">
        <v>44</v>
      </c>
      <c r="AG73" s="17"/>
      <c r="AH73" s="17"/>
      <c r="AI73" s="17"/>
      <c r="AJ73" s="17"/>
      <c r="AK73" s="17">
        <f>AVERAGE(AG72:AK72)</f>
        <v>1.751296</v>
      </c>
      <c r="AL73" s="17"/>
      <c r="AM73" s="17"/>
      <c r="AN73" s="17"/>
      <c r="AO73" s="17"/>
      <c r="AP73" s="17">
        <f>AVERAGE(AG72:AP72)</f>
        <v>5.5850930995200008</v>
      </c>
      <c r="AR73" s="185"/>
      <c r="AS73" s="186"/>
      <c r="AT73" s="15" t="s">
        <v>44</v>
      </c>
      <c r="AU73" s="17"/>
      <c r="AV73" s="17"/>
      <c r="AW73" s="17"/>
      <c r="AX73" s="17"/>
      <c r="AY73" s="17">
        <f>AVERAGE(AU72:AY72)</f>
        <v>1.751296</v>
      </c>
      <c r="AZ73" s="17"/>
      <c r="BA73" s="17"/>
      <c r="BB73" s="17"/>
      <c r="BC73" s="17"/>
      <c r="BD73" s="17">
        <f>AVERAGE(AU72:BD72)</f>
        <v>5.5850930995200008</v>
      </c>
      <c r="BF73" s="185"/>
      <c r="BG73" s="186"/>
      <c r="BH73" s="15" t="s">
        <v>44</v>
      </c>
      <c r="BI73" s="17"/>
      <c r="BJ73" s="17"/>
      <c r="BK73" s="17"/>
      <c r="BL73" s="17"/>
      <c r="BM73" s="17">
        <f>AVERAGE(BI72:BM72)</f>
        <v>1.751296</v>
      </c>
      <c r="BN73" s="17"/>
      <c r="BO73" s="17"/>
      <c r="BP73" s="17"/>
      <c r="BQ73" s="17"/>
      <c r="BR73" s="17">
        <f>AVERAGE(BI72:BR72)</f>
        <v>5.5850930995200008</v>
      </c>
    </row>
    <row r="74" spans="2:70" ht="14.25" x14ac:dyDescent="0.45">
      <c r="B74" s="185"/>
      <c r="C74" s="185"/>
      <c r="D74" s="19" t="s">
        <v>45</v>
      </c>
      <c r="E74" s="22">
        <f>E76</f>
        <v>799999.99999999988</v>
      </c>
      <c r="F74" s="22">
        <f>F76-E76</f>
        <v>1120000</v>
      </c>
      <c r="G74" s="22">
        <f>G76-F76</f>
        <v>1568000.0000000005</v>
      </c>
      <c r="H74" s="22">
        <f t="shared" ref="H74:N74" si="185">H76-G76</f>
        <v>2195199.9999999995</v>
      </c>
      <c r="I74" s="22">
        <f t="shared" si="185"/>
        <v>3073280</v>
      </c>
      <c r="J74" s="22">
        <f>J76-I76</f>
        <v>4302591.9999999981</v>
      </c>
      <c r="K74" s="22">
        <f t="shared" si="185"/>
        <v>6023628.8000000063</v>
      </c>
      <c r="L74" s="22">
        <f t="shared" si="185"/>
        <v>8433080.3200000003</v>
      </c>
      <c r="M74" s="22">
        <f t="shared" si="185"/>
        <v>11806312.447999991</v>
      </c>
      <c r="N74" s="22">
        <f t="shared" si="185"/>
        <v>16528837.427200012</v>
      </c>
      <c r="P74" s="185"/>
      <c r="Q74" s="185"/>
      <c r="R74" s="19" t="s">
        <v>45</v>
      </c>
      <c r="S74" s="22">
        <f>S76</f>
        <v>799999.99999999988</v>
      </c>
      <c r="T74" s="22">
        <f>T76-S76</f>
        <v>1120000</v>
      </c>
      <c r="U74" s="22">
        <f>U76-T76</f>
        <v>1568000.0000000005</v>
      </c>
      <c r="V74" s="22">
        <f t="shared" ref="V74:AB74" si="186">V76-U76</f>
        <v>2195199.9999999995</v>
      </c>
      <c r="W74" s="22">
        <f t="shared" si="186"/>
        <v>3073280</v>
      </c>
      <c r="X74" s="22">
        <f>X76-W76</f>
        <v>4302591.9999999981</v>
      </c>
      <c r="Y74" s="22">
        <f t="shared" si="186"/>
        <v>6023628.8000000063</v>
      </c>
      <c r="Z74" s="22">
        <f t="shared" si="186"/>
        <v>8433080.3200000003</v>
      </c>
      <c r="AA74" s="22">
        <f t="shared" si="186"/>
        <v>11806312.447999991</v>
      </c>
      <c r="AB74" s="22">
        <f t="shared" si="186"/>
        <v>16528837.427200012</v>
      </c>
      <c r="AD74" s="185"/>
      <c r="AE74" s="185"/>
      <c r="AF74" s="19" t="s">
        <v>45</v>
      </c>
      <c r="AG74" s="22">
        <f>AG76</f>
        <v>799999.99999999988</v>
      </c>
      <c r="AH74" s="22">
        <f>AH76-AG76</f>
        <v>1120000</v>
      </c>
      <c r="AI74" s="22">
        <f>AI76-AH76</f>
        <v>1568000.0000000005</v>
      </c>
      <c r="AJ74" s="22">
        <f t="shared" ref="AJ74:AP74" si="187">AJ76-AI76</f>
        <v>2195199.9999999995</v>
      </c>
      <c r="AK74" s="22">
        <f t="shared" si="187"/>
        <v>3073280</v>
      </c>
      <c r="AL74" s="22">
        <f>AL76-AK76</f>
        <v>4302591.9999999981</v>
      </c>
      <c r="AM74" s="22">
        <f t="shared" si="187"/>
        <v>6023628.8000000063</v>
      </c>
      <c r="AN74" s="22">
        <f t="shared" si="187"/>
        <v>8433080.3200000003</v>
      </c>
      <c r="AO74" s="22">
        <f t="shared" si="187"/>
        <v>11806312.447999991</v>
      </c>
      <c r="AP74" s="22">
        <f t="shared" si="187"/>
        <v>16528837.427200012</v>
      </c>
      <c r="AR74" s="185"/>
      <c r="AS74" s="185"/>
      <c r="AT74" s="19" t="s">
        <v>45</v>
      </c>
      <c r="AU74" s="22">
        <f>AU76</f>
        <v>799999.99999999988</v>
      </c>
      <c r="AV74" s="22">
        <f>AV76-AU76</f>
        <v>1120000</v>
      </c>
      <c r="AW74" s="22">
        <f>AW76-AV76</f>
        <v>1568000.0000000005</v>
      </c>
      <c r="AX74" s="22">
        <f t="shared" ref="AX74:BD74" si="188">AX76-AW76</f>
        <v>2195199.9999999995</v>
      </c>
      <c r="AY74" s="22">
        <f t="shared" si="188"/>
        <v>3073280</v>
      </c>
      <c r="AZ74" s="22">
        <f>AZ76-AY76</f>
        <v>4302591.9999999981</v>
      </c>
      <c r="BA74" s="22">
        <f t="shared" si="188"/>
        <v>6023628.8000000063</v>
      </c>
      <c r="BB74" s="22">
        <f t="shared" si="188"/>
        <v>8433080.3200000003</v>
      </c>
      <c r="BC74" s="22">
        <f t="shared" si="188"/>
        <v>11806312.447999991</v>
      </c>
      <c r="BD74" s="22">
        <f t="shared" si="188"/>
        <v>16528837.427200012</v>
      </c>
      <c r="BF74" s="185"/>
      <c r="BG74" s="185"/>
      <c r="BH74" s="19" t="s">
        <v>45</v>
      </c>
      <c r="BI74" s="22">
        <f>BI76</f>
        <v>799999.99999999988</v>
      </c>
      <c r="BJ74" s="22">
        <f>BJ76-BI76</f>
        <v>1120000</v>
      </c>
      <c r="BK74" s="22">
        <f>BK76-BJ76</f>
        <v>1568000.0000000005</v>
      </c>
      <c r="BL74" s="22">
        <f t="shared" ref="BL74:BR74" si="189">BL76-BK76</f>
        <v>2195199.9999999995</v>
      </c>
      <c r="BM74" s="22">
        <f t="shared" si="189"/>
        <v>3073280</v>
      </c>
      <c r="BN74" s="22">
        <f>BN76-BM76</f>
        <v>4302591.9999999981</v>
      </c>
      <c r="BO74" s="22">
        <f t="shared" si="189"/>
        <v>6023628.8000000063</v>
      </c>
      <c r="BP74" s="22">
        <f t="shared" si="189"/>
        <v>8433080.3200000003</v>
      </c>
      <c r="BQ74" s="22">
        <f t="shared" si="189"/>
        <v>11806312.447999991</v>
      </c>
      <c r="BR74" s="22">
        <f t="shared" si="189"/>
        <v>16528837.427200012</v>
      </c>
    </row>
    <row r="75" spans="2:70" ht="14.25" x14ac:dyDescent="0.45">
      <c r="B75" s="185"/>
      <c r="C75" s="185"/>
      <c r="D75" s="19" t="s">
        <v>47</v>
      </c>
      <c r="E75" s="22"/>
      <c r="F75" s="22"/>
      <c r="G75" s="22"/>
      <c r="H75" s="22"/>
      <c r="I75" s="22">
        <f>AVERAGE(E74:I74)</f>
        <v>1751296</v>
      </c>
      <c r="J75" s="22"/>
      <c r="K75" s="22"/>
      <c r="L75" s="22"/>
      <c r="M75" s="22"/>
      <c r="N75" s="22">
        <f>AVERAGE(E74:N74)</f>
        <v>5585093.0995200006</v>
      </c>
      <c r="P75" s="185"/>
      <c r="Q75" s="185"/>
      <c r="R75" s="19" t="s">
        <v>47</v>
      </c>
      <c r="S75" s="22"/>
      <c r="T75" s="22"/>
      <c r="U75" s="22"/>
      <c r="V75" s="22"/>
      <c r="W75" s="22">
        <f>AVERAGE(S74:W74)</f>
        <v>1751296</v>
      </c>
      <c r="X75" s="22"/>
      <c r="Y75" s="22"/>
      <c r="Z75" s="22"/>
      <c r="AA75" s="22"/>
      <c r="AB75" s="22">
        <f>AVERAGE(S74:AB74)</f>
        <v>5585093.0995200006</v>
      </c>
      <c r="AD75" s="185"/>
      <c r="AE75" s="185"/>
      <c r="AF75" s="19" t="s">
        <v>47</v>
      </c>
      <c r="AG75" s="22"/>
      <c r="AH75" s="22"/>
      <c r="AI75" s="22"/>
      <c r="AJ75" s="22"/>
      <c r="AK75" s="22">
        <f>AVERAGE(AG74:AK74)</f>
        <v>1751296</v>
      </c>
      <c r="AL75" s="22"/>
      <c r="AM75" s="22"/>
      <c r="AN75" s="22"/>
      <c r="AO75" s="22"/>
      <c r="AP75" s="22">
        <f>AVERAGE(AG74:AP74)</f>
        <v>5585093.0995200006</v>
      </c>
      <c r="AR75" s="185"/>
      <c r="AS75" s="185"/>
      <c r="AT75" s="19" t="s">
        <v>47</v>
      </c>
      <c r="AU75" s="22"/>
      <c r="AV75" s="22"/>
      <c r="AW75" s="22"/>
      <c r="AX75" s="22"/>
      <c r="AY75" s="22">
        <f>AVERAGE(AU74:AY74)</f>
        <v>1751296</v>
      </c>
      <c r="AZ75" s="22"/>
      <c r="BA75" s="22"/>
      <c r="BB75" s="22"/>
      <c r="BC75" s="22"/>
      <c r="BD75" s="22">
        <f>AVERAGE(AU74:BD74)</f>
        <v>5585093.0995200006</v>
      </c>
      <c r="BF75" s="185"/>
      <c r="BG75" s="185"/>
      <c r="BH75" s="19" t="s">
        <v>47</v>
      </c>
      <c r="BI75" s="22"/>
      <c r="BJ75" s="22"/>
      <c r="BK75" s="22"/>
      <c r="BL75" s="22"/>
      <c r="BM75" s="22">
        <f>AVERAGE(BI74:BM74)</f>
        <v>1751296</v>
      </c>
      <c r="BN75" s="22"/>
      <c r="BO75" s="22"/>
      <c r="BP75" s="22"/>
      <c r="BQ75" s="22"/>
      <c r="BR75" s="22">
        <f>AVERAGE(BI74:BR74)</f>
        <v>5585093.0995200006</v>
      </c>
    </row>
    <row r="76" spans="2:70" ht="14.25" x14ac:dyDescent="0.45">
      <c r="B76" s="185"/>
      <c r="C76" s="185"/>
      <c r="D76" s="19" t="s">
        <v>46</v>
      </c>
      <c r="E76" s="21">
        <f t="shared" ref="E76:N76" si="190">E68*E$14</f>
        <v>799999.99999999988</v>
      </c>
      <c r="F76" s="21">
        <f t="shared" si="190"/>
        <v>1920000</v>
      </c>
      <c r="G76" s="21">
        <f>G68*G$14</f>
        <v>3488000.0000000005</v>
      </c>
      <c r="H76" s="21">
        <f>H68*H$14</f>
        <v>5683200</v>
      </c>
      <c r="I76" s="21">
        <f>I68*I$14</f>
        <v>8756480</v>
      </c>
      <c r="J76" s="21">
        <f t="shared" si="190"/>
        <v>13059071.999999998</v>
      </c>
      <c r="K76" s="21">
        <f t="shared" si="190"/>
        <v>19082700.800000004</v>
      </c>
      <c r="L76" s="21">
        <f t="shared" si="190"/>
        <v>27515781.120000005</v>
      </c>
      <c r="M76" s="21">
        <f t="shared" si="190"/>
        <v>39322093.567999996</v>
      </c>
      <c r="N76" s="21">
        <f t="shared" si="190"/>
        <v>55850930.995200008</v>
      </c>
      <c r="P76" s="185"/>
      <c r="Q76" s="185"/>
      <c r="R76" s="19" t="s">
        <v>46</v>
      </c>
      <c r="S76" s="21">
        <f t="shared" ref="S76:AB76" si="191">S68*S$14</f>
        <v>799999.99999999988</v>
      </c>
      <c r="T76" s="21">
        <f t="shared" si="191"/>
        <v>1920000</v>
      </c>
      <c r="U76" s="21">
        <f>U68*U$14</f>
        <v>3488000.0000000005</v>
      </c>
      <c r="V76" s="21">
        <f>V68*V$14</f>
        <v>5683200</v>
      </c>
      <c r="W76" s="21">
        <f>W68*W$14</f>
        <v>8756480</v>
      </c>
      <c r="X76" s="21">
        <f t="shared" si="191"/>
        <v>13059071.999999998</v>
      </c>
      <c r="Y76" s="21">
        <f t="shared" si="191"/>
        <v>19082700.800000004</v>
      </c>
      <c r="Z76" s="21">
        <f t="shared" si="191"/>
        <v>27515781.120000005</v>
      </c>
      <c r="AA76" s="21">
        <f t="shared" si="191"/>
        <v>39322093.567999996</v>
      </c>
      <c r="AB76" s="21">
        <f t="shared" si="191"/>
        <v>55850930.995200008</v>
      </c>
      <c r="AD76" s="185"/>
      <c r="AE76" s="185"/>
      <c r="AF76" s="19" t="s">
        <v>46</v>
      </c>
      <c r="AG76" s="21">
        <f t="shared" ref="AG76:AP76" si="192">AG68*AG$14</f>
        <v>799999.99999999988</v>
      </c>
      <c r="AH76" s="21">
        <f t="shared" si="192"/>
        <v>1920000</v>
      </c>
      <c r="AI76" s="21">
        <f>AI68*AI$14</f>
        <v>3488000.0000000005</v>
      </c>
      <c r="AJ76" s="21">
        <f>AJ68*AJ$14</f>
        <v>5683200</v>
      </c>
      <c r="AK76" s="21">
        <f>AK68*AK$14</f>
        <v>8756480</v>
      </c>
      <c r="AL76" s="21">
        <f t="shared" si="192"/>
        <v>13059071.999999998</v>
      </c>
      <c r="AM76" s="21">
        <f t="shared" si="192"/>
        <v>19082700.800000004</v>
      </c>
      <c r="AN76" s="21">
        <f t="shared" si="192"/>
        <v>27515781.120000005</v>
      </c>
      <c r="AO76" s="21">
        <f t="shared" si="192"/>
        <v>39322093.567999996</v>
      </c>
      <c r="AP76" s="21">
        <f t="shared" si="192"/>
        <v>55850930.995200008</v>
      </c>
      <c r="AR76" s="185"/>
      <c r="AS76" s="185"/>
      <c r="AT76" s="19" t="s">
        <v>46</v>
      </c>
      <c r="AU76" s="21">
        <f t="shared" ref="AU76:BD76" si="193">AU68*AU$14</f>
        <v>799999.99999999988</v>
      </c>
      <c r="AV76" s="21">
        <f t="shared" si="193"/>
        <v>1920000</v>
      </c>
      <c r="AW76" s="21">
        <f>AW68*AW$14</f>
        <v>3488000.0000000005</v>
      </c>
      <c r="AX76" s="21">
        <f>AX68*AX$14</f>
        <v>5683200</v>
      </c>
      <c r="AY76" s="21">
        <f>AY68*AY$14</f>
        <v>8756480</v>
      </c>
      <c r="AZ76" s="21">
        <f t="shared" si="193"/>
        <v>13059071.999999998</v>
      </c>
      <c r="BA76" s="21">
        <f t="shared" si="193"/>
        <v>19082700.800000004</v>
      </c>
      <c r="BB76" s="21">
        <f t="shared" si="193"/>
        <v>27515781.120000005</v>
      </c>
      <c r="BC76" s="21">
        <f t="shared" si="193"/>
        <v>39322093.567999996</v>
      </c>
      <c r="BD76" s="21">
        <f t="shared" si="193"/>
        <v>55850930.995200008</v>
      </c>
      <c r="BF76" s="185"/>
      <c r="BG76" s="185"/>
      <c r="BH76" s="19" t="s">
        <v>46</v>
      </c>
      <c r="BI76" s="21">
        <f t="shared" ref="BI76:BR76" si="194">BI68*BI$14</f>
        <v>799999.99999999988</v>
      </c>
      <c r="BJ76" s="21">
        <f t="shared" si="194"/>
        <v>1920000</v>
      </c>
      <c r="BK76" s="21">
        <f>BK68*BK$14</f>
        <v>3488000.0000000005</v>
      </c>
      <c r="BL76" s="21">
        <f>BL68*BL$14</f>
        <v>5683200</v>
      </c>
      <c r="BM76" s="21">
        <f>BM68*BM$14</f>
        <v>8756480</v>
      </c>
      <c r="BN76" s="21">
        <f t="shared" si="194"/>
        <v>13059071.999999998</v>
      </c>
      <c r="BO76" s="21">
        <f t="shared" si="194"/>
        <v>19082700.800000004</v>
      </c>
      <c r="BP76" s="21">
        <f t="shared" si="194"/>
        <v>27515781.120000005</v>
      </c>
      <c r="BQ76" s="21">
        <f t="shared" si="194"/>
        <v>39322093.567999996</v>
      </c>
      <c r="BR76" s="21">
        <f t="shared" si="194"/>
        <v>55850930.995200008</v>
      </c>
    </row>
    <row r="77" spans="2:70" ht="14.25" x14ac:dyDescent="0.45">
      <c r="B77" s="185" t="s">
        <v>17</v>
      </c>
      <c r="C77" s="186" t="s">
        <v>32</v>
      </c>
      <c r="D77" s="15" t="s">
        <v>43</v>
      </c>
      <c r="E77" s="16">
        <f>E$24</f>
        <v>2.7142857142857142E-2</v>
      </c>
      <c r="F77" s="16">
        <f t="shared" ref="F77:N77" si="195">F$24</f>
        <v>2.5102040816326533E-2</v>
      </c>
      <c r="G77" s="16">
        <f t="shared" si="195"/>
        <v>2.3644314868804667E-2</v>
      </c>
      <c r="H77" s="16">
        <f t="shared" si="195"/>
        <v>2.2603082049146191E-2</v>
      </c>
      <c r="I77" s="16">
        <f t="shared" si="195"/>
        <v>2.1859344320818708E-2</v>
      </c>
      <c r="J77" s="16">
        <f t="shared" si="195"/>
        <v>2.1328103086299077E-2</v>
      </c>
      <c r="K77" s="16">
        <f t="shared" si="195"/>
        <v>2.0948645061642197E-2</v>
      </c>
      <c r="L77" s="16">
        <f t="shared" si="195"/>
        <v>2.0677603615458711E-2</v>
      </c>
      <c r="M77" s="16">
        <f t="shared" si="195"/>
        <v>2.048400258247051E-2</v>
      </c>
      <c r="N77" s="16">
        <f t="shared" si="195"/>
        <v>2.0345716130336079E-2</v>
      </c>
      <c r="P77" s="185" t="s">
        <v>17</v>
      </c>
      <c r="Q77" s="186" t="s">
        <v>32</v>
      </c>
      <c r="R77" s="15" t="s">
        <v>43</v>
      </c>
      <c r="S77" s="16">
        <f>S$24</f>
        <v>2.7142857142857142E-2</v>
      </c>
      <c r="T77" s="16">
        <f t="shared" ref="T77:AB77" si="196">T$24</f>
        <v>2.5102040816326533E-2</v>
      </c>
      <c r="U77" s="16">
        <f t="shared" si="196"/>
        <v>2.3644314868804667E-2</v>
      </c>
      <c r="V77" s="16">
        <f t="shared" si="196"/>
        <v>2.2603082049146191E-2</v>
      </c>
      <c r="W77" s="16">
        <f t="shared" si="196"/>
        <v>2.1859344320818708E-2</v>
      </c>
      <c r="X77" s="16">
        <f t="shared" si="196"/>
        <v>2.1328103086299077E-2</v>
      </c>
      <c r="Y77" s="16">
        <f t="shared" si="196"/>
        <v>2.0948645061642197E-2</v>
      </c>
      <c r="Z77" s="16">
        <f t="shared" si="196"/>
        <v>2.0677603615458711E-2</v>
      </c>
      <c r="AA77" s="16">
        <f t="shared" si="196"/>
        <v>2.048400258247051E-2</v>
      </c>
      <c r="AB77" s="16">
        <f t="shared" si="196"/>
        <v>2.0345716130336079E-2</v>
      </c>
      <c r="AD77" s="185" t="s">
        <v>17</v>
      </c>
      <c r="AE77" s="186" t="s">
        <v>32</v>
      </c>
      <c r="AF77" s="15" t="s">
        <v>43</v>
      </c>
      <c r="AG77" s="16">
        <f>AG$24</f>
        <v>2.7142857142857142E-2</v>
      </c>
      <c r="AH77" s="16">
        <f t="shared" ref="AH77:AP77" si="197">AH$24</f>
        <v>2.5102040816326533E-2</v>
      </c>
      <c r="AI77" s="16">
        <f t="shared" si="197"/>
        <v>2.3644314868804667E-2</v>
      </c>
      <c r="AJ77" s="16">
        <f t="shared" si="197"/>
        <v>2.2603082049146191E-2</v>
      </c>
      <c r="AK77" s="16">
        <f t="shared" si="197"/>
        <v>2.1859344320818708E-2</v>
      </c>
      <c r="AL77" s="16">
        <f t="shared" si="197"/>
        <v>2.1328103086299077E-2</v>
      </c>
      <c r="AM77" s="16">
        <f t="shared" si="197"/>
        <v>2.0948645061642197E-2</v>
      </c>
      <c r="AN77" s="16">
        <f t="shared" si="197"/>
        <v>2.0677603615458711E-2</v>
      </c>
      <c r="AO77" s="16">
        <f t="shared" si="197"/>
        <v>2.048400258247051E-2</v>
      </c>
      <c r="AP77" s="16">
        <f t="shared" si="197"/>
        <v>2.0345716130336079E-2</v>
      </c>
      <c r="AR77" s="185" t="s">
        <v>17</v>
      </c>
      <c r="AS77" s="186" t="s">
        <v>32</v>
      </c>
      <c r="AT77" s="15" t="s">
        <v>43</v>
      </c>
      <c r="AU77" s="16">
        <f>AU$24</f>
        <v>2.7142857142857142E-2</v>
      </c>
      <c r="AV77" s="16">
        <f t="shared" ref="AV77:BD77" si="198">AV$24</f>
        <v>2.5102040816326533E-2</v>
      </c>
      <c r="AW77" s="16">
        <f t="shared" si="198"/>
        <v>2.3644314868804667E-2</v>
      </c>
      <c r="AX77" s="16">
        <f t="shared" si="198"/>
        <v>2.2603082049146191E-2</v>
      </c>
      <c r="AY77" s="16">
        <f t="shared" si="198"/>
        <v>2.1859344320818708E-2</v>
      </c>
      <c r="AZ77" s="16">
        <f t="shared" si="198"/>
        <v>2.1328103086299077E-2</v>
      </c>
      <c r="BA77" s="16">
        <f t="shared" si="198"/>
        <v>2.0948645061642197E-2</v>
      </c>
      <c r="BB77" s="16">
        <f t="shared" si="198"/>
        <v>2.0677603615458711E-2</v>
      </c>
      <c r="BC77" s="16">
        <f t="shared" si="198"/>
        <v>2.048400258247051E-2</v>
      </c>
      <c r="BD77" s="16">
        <f t="shared" si="198"/>
        <v>2.0345716130336079E-2</v>
      </c>
      <c r="BF77" s="185" t="s">
        <v>17</v>
      </c>
      <c r="BG77" s="186" t="s">
        <v>32</v>
      </c>
      <c r="BH77" s="15" t="s">
        <v>43</v>
      </c>
      <c r="BI77" s="16">
        <f>BI$24</f>
        <v>2.7142857142857142E-2</v>
      </c>
      <c r="BJ77" s="16">
        <f t="shared" ref="BJ77:BR77" si="199">BJ$24</f>
        <v>2.5102040816326533E-2</v>
      </c>
      <c r="BK77" s="16">
        <f t="shared" si="199"/>
        <v>2.3644314868804667E-2</v>
      </c>
      <c r="BL77" s="16">
        <f t="shared" si="199"/>
        <v>2.2603082049146191E-2</v>
      </c>
      <c r="BM77" s="16">
        <f t="shared" si="199"/>
        <v>2.1859344320818708E-2</v>
      </c>
      <c r="BN77" s="16">
        <f t="shared" si="199"/>
        <v>2.1328103086299077E-2</v>
      </c>
      <c r="BO77" s="16">
        <f t="shared" si="199"/>
        <v>2.0948645061642197E-2</v>
      </c>
      <c r="BP77" s="16">
        <f t="shared" si="199"/>
        <v>2.0677603615458711E-2</v>
      </c>
      <c r="BQ77" s="16">
        <f t="shared" si="199"/>
        <v>2.048400258247051E-2</v>
      </c>
      <c r="BR77" s="16">
        <f t="shared" si="199"/>
        <v>2.0345716130336079E-2</v>
      </c>
    </row>
    <row r="78" spans="2:70" ht="14.25" x14ac:dyDescent="0.45">
      <c r="B78" s="185"/>
      <c r="C78" s="186"/>
      <c r="D78" s="15" t="s">
        <v>44</v>
      </c>
      <c r="E78" s="16"/>
      <c r="F78" s="16"/>
      <c r="G78" s="16"/>
      <c r="H78" s="16"/>
      <c r="I78" s="82">
        <f>AVERAGE(E77:I77)</f>
        <v>2.4070327839590649E-2</v>
      </c>
      <c r="J78" s="17"/>
      <c r="K78" s="17"/>
      <c r="L78" s="17"/>
      <c r="M78" s="17"/>
      <c r="N78" s="17">
        <f>AVERAGE(E77:N77)</f>
        <v>2.2413570967415981E-2</v>
      </c>
      <c r="P78" s="185"/>
      <c r="Q78" s="186"/>
      <c r="R78" s="15" t="s">
        <v>44</v>
      </c>
      <c r="S78" s="16"/>
      <c r="T78" s="16"/>
      <c r="U78" s="16"/>
      <c r="V78" s="16"/>
      <c r="W78" s="82">
        <f>AVERAGE(S77:W77)</f>
        <v>2.4070327839590649E-2</v>
      </c>
      <c r="X78" s="17"/>
      <c r="Y78" s="17"/>
      <c r="Z78" s="17"/>
      <c r="AA78" s="17"/>
      <c r="AB78" s="17">
        <f>AVERAGE(S77:AB77)</f>
        <v>2.2413570967415981E-2</v>
      </c>
      <c r="AD78" s="185"/>
      <c r="AE78" s="186"/>
      <c r="AF78" s="15" t="s">
        <v>44</v>
      </c>
      <c r="AG78" s="16"/>
      <c r="AH78" s="16"/>
      <c r="AI78" s="16"/>
      <c r="AJ78" s="16"/>
      <c r="AK78" s="82">
        <f>AVERAGE(AG77:AK77)</f>
        <v>2.4070327839590649E-2</v>
      </c>
      <c r="AL78" s="17"/>
      <c r="AM78" s="17"/>
      <c r="AN78" s="17"/>
      <c r="AO78" s="17"/>
      <c r="AP78" s="17">
        <f>AVERAGE(AG77:AP77)</f>
        <v>2.2413570967415981E-2</v>
      </c>
      <c r="AR78" s="185"/>
      <c r="AS78" s="186"/>
      <c r="AT78" s="15" t="s">
        <v>44</v>
      </c>
      <c r="AU78" s="16"/>
      <c r="AV78" s="16"/>
      <c r="AW78" s="16"/>
      <c r="AX78" s="16"/>
      <c r="AY78" s="82">
        <f>AVERAGE(AU77:AY77)</f>
        <v>2.4070327839590649E-2</v>
      </c>
      <c r="AZ78" s="17"/>
      <c r="BA78" s="17"/>
      <c r="BB78" s="17"/>
      <c r="BC78" s="17"/>
      <c r="BD78" s="17">
        <f>AVERAGE(AU77:BD77)</f>
        <v>2.2413570967415981E-2</v>
      </c>
      <c r="BF78" s="185"/>
      <c r="BG78" s="186"/>
      <c r="BH78" s="15" t="s">
        <v>44</v>
      </c>
      <c r="BI78" s="16"/>
      <c r="BJ78" s="16"/>
      <c r="BK78" s="16"/>
      <c r="BL78" s="16"/>
      <c r="BM78" s="82">
        <f>AVERAGE(BI77:BM77)</f>
        <v>2.4070327839590649E-2</v>
      </c>
      <c r="BN78" s="17"/>
      <c r="BO78" s="17"/>
      <c r="BP78" s="17"/>
      <c r="BQ78" s="17"/>
      <c r="BR78" s="17">
        <f>AVERAGE(BI77:BR77)</f>
        <v>2.2413570967415981E-2</v>
      </c>
    </row>
    <row r="79" spans="2:70" ht="14.25" x14ac:dyDescent="0.45">
      <c r="B79" s="185"/>
      <c r="C79" s="186"/>
      <c r="D79" s="15" t="s">
        <v>42</v>
      </c>
      <c r="E79" s="16">
        <f t="shared" ref="E79:N79" si="200">E$26</f>
        <v>2.7142857142857142E-2</v>
      </c>
      <c r="F79" s="16">
        <f t="shared" si="200"/>
        <v>5.2244897959183675E-2</v>
      </c>
      <c r="G79" s="16">
        <f t="shared" si="200"/>
        <v>7.5889212827988342E-2</v>
      </c>
      <c r="H79" s="16">
        <f t="shared" si="200"/>
        <v>9.849229487713454E-2</v>
      </c>
      <c r="I79" s="16">
        <f t="shared" si="200"/>
        <v>0.12035163919795325</v>
      </c>
      <c r="J79" s="16">
        <f t="shared" si="200"/>
        <v>0.14167974228425231</v>
      </c>
      <c r="K79" s="16">
        <f t="shared" si="200"/>
        <v>0.16262838734589452</v>
      </c>
      <c r="L79" s="16">
        <f t="shared" si="200"/>
        <v>0.18330599096135322</v>
      </c>
      <c r="M79" s="16">
        <f t="shared" si="200"/>
        <v>0.20378999354382374</v>
      </c>
      <c r="N79" s="16">
        <f t="shared" si="200"/>
        <v>0.22413570967415983</v>
      </c>
      <c r="P79" s="185"/>
      <c r="Q79" s="186"/>
      <c r="R79" s="15" t="s">
        <v>42</v>
      </c>
      <c r="S79" s="16">
        <f t="shared" ref="S79:AB79" si="201">S$26</f>
        <v>2.7142857142857142E-2</v>
      </c>
      <c r="T79" s="16">
        <f t="shared" si="201"/>
        <v>5.2244897959183675E-2</v>
      </c>
      <c r="U79" s="16">
        <f t="shared" si="201"/>
        <v>7.5889212827988342E-2</v>
      </c>
      <c r="V79" s="16">
        <f t="shared" si="201"/>
        <v>9.849229487713454E-2</v>
      </c>
      <c r="W79" s="16">
        <f t="shared" si="201"/>
        <v>0.12035163919795325</v>
      </c>
      <c r="X79" s="16">
        <f t="shared" si="201"/>
        <v>0.14167974228425231</v>
      </c>
      <c r="Y79" s="16">
        <f t="shared" si="201"/>
        <v>0.16262838734589452</v>
      </c>
      <c r="Z79" s="16">
        <f t="shared" si="201"/>
        <v>0.18330599096135322</v>
      </c>
      <c r="AA79" s="16">
        <f t="shared" si="201"/>
        <v>0.20378999354382374</v>
      </c>
      <c r="AB79" s="16">
        <f t="shared" si="201"/>
        <v>0.22413570967415983</v>
      </c>
      <c r="AD79" s="185"/>
      <c r="AE79" s="186"/>
      <c r="AF79" s="15" t="s">
        <v>42</v>
      </c>
      <c r="AG79" s="16">
        <f t="shared" ref="AG79:AP79" si="202">AG$26</f>
        <v>2.7142857142857142E-2</v>
      </c>
      <c r="AH79" s="16">
        <f t="shared" si="202"/>
        <v>5.2244897959183675E-2</v>
      </c>
      <c r="AI79" s="16">
        <f t="shared" si="202"/>
        <v>7.5889212827988342E-2</v>
      </c>
      <c r="AJ79" s="16">
        <f t="shared" si="202"/>
        <v>9.849229487713454E-2</v>
      </c>
      <c r="AK79" s="16">
        <f t="shared" si="202"/>
        <v>0.12035163919795325</v>
      </c>
      <c r="AL79" s="16">
        <f t="shared" si="202"/>
        <v>0.14167974228425231</v>
      </c>
      <c r="AM79" s="16">
        <f t="shared" si="202"/>
        <v>0.16262838734589452</v>
      </c>
      <c r="AN79" s="16">
        <f t="shared" si="202"/>
        <v>0.18330599096135322</v>
      </c>
      <c r="AO79" s="16">
        <f t="shared" si="202"/>
        <v>0.20378999354382374</v>
      </c>
      <c r="AP79" s="16">
        <f t="shared" si="202"/>
        <v>0.22413570967415983</v>
      </c>
      <c r="AR79" s="185"/>
      <c r="AS79" s="186"/>
      <c r="AT79" s="15" t="s">
        <v>42</v>
      </c>
      <c r="AU79" s="16">
        <f t="shared" ref="AU79:BD79" si="203">AU$26</f>
        <v>2.7142857142857142E-2</v>
      </c>
      <c r="AV79" s="16">
        <f t="shared" si="203"/>
        <v>5.2244897959183675E-2</v>
      </c>
      <c r="AW79" s="16">
        <f t="shared" si="203"/>
        <v>7.5889212827988342E-2</v>
      </c>
      <c r="AX79" s="16">
        <f t="shared" si="203"/>
        <v>9.849229487713454E-2</v>
      </c>
      <c r="AY79" s="16">
        <f t="shared" si="203"/>
        <v>0.12035163919795325</v>
      </c>
      <c r="AZ79" s="16">
        <f t="shared" si="203"/>
        <v>0.14167974228425231</v>
      </c>
      <c r="BA79" s="16">
        <f t="shared" si="203"/>
        <v>0.16262838734589452</v>
      </c>
      <c r="BB79" s="16">
        <f t="shared" si="203"/>
        <v>0.18330599096135322</v>
      </c>
      <c r="BC79" s="16">
        <f t="shared" si="203"/>
        <v>0.20378999354382374</v>
      </c>
      <c r="BD79" s="16">
        <f t="shared" si="203"/>
        <v>0.22413570967415983</v>
      </c>
      <c r="BF79" s="185"/>
      <c r="BG79" s="186"/>
      <c r="BH79" s="15" t="s">
        <v>42</v>
      </c>
      <c r="BI79" s="16">
        <f t="shared" ref="BI79:BR79" si="204">BI$26</f>
        <v>2.7142857142857142E-2</v>
      </c>
      <c r="BJ79" s="16">
        <f t="shared" si="204"/>
        <v>5.2244897959183675E-2</v>
      </c>
      <c r="BK79" s="16">
        <f t="shared" si="204"/>
        <v>7.5889212827988342E-2</v>
      </c>
      <c r="BL79" s="16">
        <f t="shared" si="204"/>
        <v>9.849229487713454E-2</v>
      </c>
      <c r="BM79" s="16">
        <f t="shared" si="204"/>
        <v>0.12035163919795325</v>
      </c>
      <c r="BN79" s="16">
        <f t="shared" si="204"/>
        <v>0.14167974228425231</v>
      </c>
      <c r="BO79" s="16">
        <f t="shared" si="204"/>
        <v>0.16262838734589452</v>
      </c>
      <c r="BP79" s="16">
        <f t="shared" si="204"/>
        <v>0.18330599096135322</v>
      </c>
      <c r="BQ79" s="16">
        <f t="shared" si="204"/>
        <v>0.20378999354382374</v>
      </c>
      <c r="BR79" s="16">
        <f t="shared" si="204"/>
        <v>0.22413570967415983</v>
      </c>
    </row>
    <row r="80" spans="2:70" ht="14.25" x14ac:dyDescent="0.45">
      <c r="B80" s="185"/>
      <c r="C80" s="185"/>
      <c r="D80" s="19" t="s">
        <v>45</v>
      </c>
      <c r="E80" s="20">
        <f t="shared" ref="E80:N80" si="205">10*E77</f>
        <v>0.27142857142857141</v>
      </c>
      <c r="F80" s="20">
        <f t="shared" si="205"/>
        <v>0.25102040816326532</v>
      </c>
      <c r="G80" s="20">
        <f t="shared" si="205"/>
        <v>0.23644314868804667</v>
      </c>
      <c r="H80" s="20">
        <f t="shared" si="205"/>
        <v>0.22603082049146189</v>
      </c>
      <c r="I80" s="20">
        <f t="shared" si="205"/>
        <v>0.21859344320818708</v>
      </c>
      <c r="J80" s="20">
        <f t="shared" si="205"/>
        <v>0.21328103086299077</v>
      </c>
      <c r="K80" s="20">
        <f t="shared" si="205"/>
        <v>0.20948645061642196</v>
      </c>
      <c r="L80" s="20">
        <f t="shared" si="205"/>
        <v>0.20677603615458712</v>
      </c>
      <c r="M80" s="20">
        <f t="shared" si="205"/>
        <v>0.20484002582470512</v>
      </c>
      <c r="N80" s="20">
        <f t="shared" si="205"/>
        <v>0.20345716130336078</v>
      </c>
      <c r="P80" s="185"/>
      <c r="Q80" s="185"/>
      <c r="R80" s="19" t="s">
        <v>45</v>
      </c>
      <c r="S80" s="20">
        <f t="shared" ref="S80:AB80" si="206">10*S77</f>
        <v>0.27142857142857141</v>
      </c>
      <c r="T80" s="20">
        <f t="shared" si="206"/>
        <v>0.25102040816326532</v>
      </c>
      <c r="U80" s="20">
        <f t="shared" si="206"/>
        <v>0.23644314868804667</v>
      </c>
      <c r="V80" s="20">
        <f t="shared" si="206"/>
        <v>0.22603082049146189</v>
      </c>
      <c r="W80" s="20">
        <f t="shared" si="206"/>
        <v>0.21859344320818708</v>
      </c>
      <c r="X80" s="20">
        <f t="shared" si="206"/>
        <v>0.21328103086299077</v>
      </c>
      <c r="Y80" s="20">
        <f t="shared" si="206"/>
        <v>0.20948645061642196</v>
      </c>
      <c r="Z80" s="20">
        <f t="shared" si="206"/>
        <v>0.20677603615458712</v>
      </c>
      <c r="AA80" s="20">
        <f t="shared" si="206"/>
        <v>0.20484002582470512</v>
      </c>
      <c r="AB80" s="20">
        <f t="shared" si="206"/>
        <v>0.20345716130336078</v>
      </c>
      <c r="AD80" s="185"/>
      <c r="AE80" s="185"/>
      <c r="AF80" s="19" t="s">
        <v>45</v>
      </c>
      <c r="AG80" s="20">
        <f t="shared" ref="AG80:AP80" si="207">10*AG77</f>
        <v>0.27142857142857141</v>
      </c>
      <c r="AH80" s="20">
        <f t="shared" si="207"/>
        <v>0.25102040816326532</v>
      </c>
      <c r="AI80" s="20">
        <f t="shared" si="207"/>
        <v>0.23644314868804667</v>
      </c>
      <c r="AJ80" s="20">
        <f t="shared" si="207"/>
        <v>0.22603082049146189</v>
      </c>
      <c r="AK80" s="20">
        <f t="shared" si="207"/>
        <v>0.21859344320818708</v>
      </c>
      <c r="AL80" s="20">
        <f t="shared" si="207"/>
        <v>0.21328103086299077</v>
      </c>
      <c r="AM80" s="20">
        <f t="shared" si="207"/>
        <v>0.20948645061642196</v>
      </c>
      <c r="AN80" s="20">
        <f t="shared" si="207"/>
        <v>0.20677603615458712</v>
      </c>
      <c r="AO80" s="20">
        <f t="shared" si="207"/>
        <v>0.20484002582470512</v>
      </c>
      <c r="AP80" s="20">
        <f t="shared" si="207"/>
        <v>0.20345716130336078</v>
      </c>
      <c r="AR80" s="185"/>
      <c r="AS80" s="185"/>
      <c r="AT80" s="19" t="s">
        <v>45</v>
      </c>
      <c r="AU80" s="20">
        <f t="shared" ref="AU80:BD80" si="208">10*AU77</f>
        <v>0.27142857142857141</v>
      </c>
      <c r="AV80" s="20">
        <f t="shared" si="208"/>
        <v>0.25102040816326532</v>
      </c>
      <c r="AW80" s="20">
        <f t="shared" si="208"/>
        <v>0.23644314868804667</v>
      </c>
      <c r="AX80" s="20">
        <f t="shared" si="208"/>
        <v>0.22603082049146189</v>
      </c>
      <c r="AY80" s="20">
        <f t="shared" si="208"/>
        <v>0.21859344320818708</v>
      </c>
      <c r="AZ80" s="20">
        <f t="shared" si="208"/>
        <v>0.21328103086299077</v>
      </c>
      <c r="BA80" s="20">
        <f t="shared" si="208"/>
        <v>0.20948645061642196</v>
      </c>
      <c r="BB80" s="20">
        <f t="shared" si="208"/>
        <v>0.20677603615458712</v>
      </c>
      <c r="BC80" s="20">
        <f t="shared" si="208"/>
        <v>0.20484002582470512</v>
      </c>
      <c r="BD80" s="20">
        <f t="shared" si="208"/>
        <v>0.20345716130336078</v>
      </c>
      <c r="BF80" s="185"/>
      <c r="BG80" s="185"/>
      <c r="BH80" s="19" t="s">
        <v>45</v>
      </c>
      <c r="BI80" s="20">
        <f t="shared" ref="BI80:BR80" si="209">10*BI77</f>
        <v>0.27142857142857141</v>
      </c>
      <c r="BJ80" s="20">
        <f t="shared" si="209"/>
        <v>0.25102040816326532</v>
      </c>
      <c r="BK80" s="20">
        <f t="shared" si="209"/>
        <v>0.23644314868804667</v>
      </c>
      <c r="BL80" s="20">
        <f t="shared" si="209"/>
        <v>0.22603082049146189</v>
      </c>
      <c r="BM80" s="20">
        <f t="shared" si="209"/>
        <v>0.21859344320818708</v>
      </c>
      <c r="BN80" s="20">
        <f t="shared" si="209"/>
        <v>0.21328103086299077</v>
      </c>
      <c r="BO80" s="20">
        <f t="shared" si="209"/>
        <v>0.20948645061642196</v>
      </c>
      <c r="BP80" s="20">
        <f t="shared" si="209"/>
        <v>0.20677603615458712</v>
      </c>
      <c r="BQ80" s="20">
        <f t="shared" si="209"/>
        <v>0.20484002582470512</v>
      </c>
      <c r="BR80" s="20">
        <f t="shared" si="209"/>
        <v>0.20345716130336078</v>
      </c>
    </row>
    <row r="81" spans="2:70" ht="14.25" x14ac:dyDescent="0.45">
      <c r="B81" s="185"/>
      <c r="C81" s="185"/>
      <c r="D81" s="19" t="s">
        <v>46</v>
      </c>
      <c r="E81" s="20">
        <f>10*E79</f>
        <v>0.27142857142857141</v>
      </c>
      <c r="F81" s="20">
        <f t="shared" ref="F81:N81" si="210">10*F79</f>
        <v>0.52244897959183678</v>
      </c>
      <c r="G81" s="20">
        <f t="shared" si="210"/>
        <v>0.75889212827988339</v>
      </c>
      <c r="H81" s="20">
        <f t="shared" si="210"/>
        <v>0.98492294877134534</v>
      </c>
      <c r="I81" s="20">
        <f t="shared" si="210"/>
        <v>1.2035163919795324</v>
      </c>
      <c r="J81" s="20">
        <f t="shared" si="210"/>
        <v>1.4167974228425231</v>
      </c>
      <c r="K81" s="20">
        <f t="shared" si="210"/>
        <v>1.6262838734589451</v>
      </c>
      <c r="L81" s="20">
        <f t="shared" si="210"/>
        <v>1.8330599096135323</v>
      </c>
      <c r="M81" s="20">
        <f t="shared" si="210"/>
        <v>2.0378999354382374</v>
      </c>
      <c r="N81" s="20">
        <f t="shared" si="210"/>
        <v>2.2413570967415981</v>
      </c>
      <c r="P81" s="185"/>
      <c r="Q81" s="185"/>
      <c r="R81" s="19" t="s">
        <v>46</v>
      </c>
      <c r="S81" s="20">
        <f>10*S79</f>
        <v>0.27142857142857141</v>
      </c>
      <c r="T81" s="20">
        <f t="shared" ref="T81:AB81" si="211">10*T79</f>
        <v>0.52244897959183678</v>
      </c>
      <c r="U81" s="20">
        <f t="shared" si="211"/>
        <v>0.75889212827988339</v>
      </c>
      <c r="V81" s="20">
        <f t="shared" si="211"/>
        <v>0.98492294877134534</v>
      </c>
      <c r="W81" s="20">
        <f t="shared" si="211"/>
        <v>1.2035163919795324</v>
      </c>
      <c r="X81" s="20">
        <f t="shared" si="211"/>
        <v>1.4167974228425231</v>
      </c>
      <c r="Y81" s="20">
        <f t="shared" si="211"/>
        <v>1.6262838734589451</v>
      </c>
      <c r="Z81" s="20">
        <f t="shared" si="211"/>
        <v>1.8330599096135323</v>
      </c>
      <c r="AA81" s="20">
        <f t="shared" si="211"/>
        <v>2.0378999354382374</v>
      </c>
      <c r="AB81" s="20">
        <f t="shared" si="211"/>
        <v>2.2413570967415981</v>
      </c>
      <c r="AD81" s="185"/>
      <c r="AE81" s="185"/>
      <c r="AF81" s="19" t="s">
        <v>46</v>
      </c>
      <c r="AG81" s="20">
        <f>10*AG79</f>
        <v>0.27142857142857141</v>
      </c>
      <c r="AH81" s="20">
        <f t="shared" ref="AH81:AP81" si="212">10*AH79</f>
        <v>0.52244897959183678</v>
      </c>
      <c r="AI81" s="20">
        <f t="shared" si="212"/>
        <v>0.75889212827988339</v>
      </c>
      <c r="AJ81" s="20">
        <f t="shared" si="212"/>
        <v>0.98492294877134534</v>
      </c>
      <c r="AK81" s="20">
        <f t="shared" si="212"/>
        <v>1.2035163919795324</v>
      </c>
      <c r="AL81" s="20">
        <f t="shared" si="212"/>
        <v>1.4167974228425231</v>
      </c>
      <c r="AM81" s="20">
        <f t="shared" si="212"/>
        <v>1.6262838734589451</v>
      </c>
      <c r="AN81" s="20">
        <f t="shared" si="212"/>
        <v>1.8330599096135323</v>
      </c>
      <c r="AO81" s="20">
        <f t="shared" si="212"/>
        <v>2.0378999354382374</v>
      </c>
      <c r="AP81" s="20">
        <f t="shared" si="212"/>
        <v>2.2413570967415981</v>
      </c>
      <c r="AR81" s="185"/>
      <c r="AS81" s="185"/>
      <c r="AT81" s="19" t="s">
        <v>46</v>
      </c>
      <c r="AU81" s="20">
        <f>10*AU79</f>
        <v>0.27142857142857141</v>
      </c>
      <c r="AV81" s="20">
        <f t="shared" ref="AV81:BD81" si="213">10*AV79</f>
        <v>0.52244897959183678</v>
      </c>
      <c r="AW81" s="20">
        <f t="shared" si="213"/>
        <v>0.75889212827988339</v>
      </c>
      <c r="AX81" s="20">
        <f t="shared" si="213"/>
        <v>0.98492294877134534</v>
      </c>
      <c r="AY81" s="20">
        <f t="shared" si="213"/>
        <v>1.2035163919795324</v>
      </c>
      <c r="AZ81" s="20">
        <f t="shared" si="213"/>
        <v>1.4167974228425231</v>
      </c>
      <c r="BA81" s="20">
        <f t="shared" si="213"/>
        <v>1.6262838734589451</v>
      </c>
      <c r="BB81" s="20">
        <f t="shared" si="213"/>
        <v>1.8330599096135323</v>
      </c>
      <c r="BC81" s="20">
        <f t="shared" si="213"/>
        <v>2.0378999354382374</v>
      </c>
      <c r="BD81" s="20">
        <f t="shared" si="213"/>
        <v>2.2413570967415981</v>
      </c>
      <c r="BF81" s="185"/>
      <c r="BG81" s="185"/>
      <c r="BH81" s="19" t="s">
        <v>46</v>
      </c>
      <c r="BI81" s="20">
        <f>10*BI79</f>
        <v>0.27142857142857141</v>
      </c>
      <c r="BJ81" s="20">
        <f t="shared" ref="BJ81:BR81" si="214">10*BJ79</f>
        <v>0.52244897959183678</v>
      </c>
      <c r="BK81" s="20">
        <f t="shared" si="214"/>
        <v>0.75889212827988339</v>
      </c>
      <c r="BL81" s="20">
        <f t="shared" si="214"/>
        <v>0.98492294877134534</v>
      </c>
      <c r="BM81" s="20">
        <f t="shared" si="214"/>
        <v>1.2035163919795324</v>
      </c>
      <c r="BN81" s="20">
        <f t="shared" si="214"/>
        <v>1.4167974228425231</v>
      </c>
      <c r="BO81" s="20">
        <f t="shared" si="214"/>
        <v>1.6262838734589451</v>
      </c>
      <c r="BP81" s="20">
        <f t="shared" si="214"/>
        <v>1.8330599096135323</v>
      </c>
      <c r="BQ81" s="20">
        <f t="shared" si="214"/>
        <v>2.0378999354382374</v>
      </c>
      <c r="BR81" s="20">
        <f t="shared" si="214"/>
        <v>2.2413570967415981</v>
      </c>
    </row>
    <row r="82" spans="2:70" ht="14.25" x14ac:dyDescent="0.45">
      <c r="B82" s="185"/>
      <c r="C82" s="184" t="s">
        <v>36</v>
      </c>
      <c r="D82" s="15" t="s">
        <v>43</v>
      </c>
      <c r="E82" s="16">
        <f t="shared" ref="E82:N82" si="215">E77*E$14/$E$4</f>
        <v>3.7999999999999999E-2</v>
      </c>
      <c r="F82" s="16">
        <f t="shared" si="215"/>
        <v>4.9200000000000008E-2</v>
      </c>
      <c r="G82" s="16">
        <f t="shared" si="215"/>
        <v>6.4880000000000007E-2</v>
      </c>
      <c r="H82" s="16">
        <f t="shared" si="215"/>
        <v>8.6832000000000006E-2</v>
      </c>
      <c r="I82" s="16">
        <f t="shared" si="215"/>
        <v>0.11756480000000001</v>
      </c>
      <c r="J82" s="16">
        <f t="shared" si="215"/>
        <v>0.16059071999999999</v>
      </c>
      <c r="K82" s="16">
        <f t="shared" si="215"/>
        <v>0.22082700799999999</v>
      </c>
      <c r="L82" s="16">
        <f t="shared" si="215"/>
        <v>0.30515781120000002</v>
      </c>
      <c r="M82" s="16">
        <f t="shared" si="215"/>
        <v>0.42322093568000002</v>
      </c>
      <c r="N82" s="16">
        <f t="shared" si="215"/>
        <v>0.58850930995200013</v>
      </c>
      <c r="P82" s="185"/>
      <c r="Q82" s="184" t="s">
        <v>36</v>
      </c>
      <c r="R82" s="15" t="s">
        <v>43</v>
      </c>
      <c r="S82" s="16">
        <f t="shared" ref="S82:AB82" si="216">S77*S$14/$E$4</f>
        <v>3.7999999999999999E-2</v>
      </c>
      <c r="T82" s="16">
        <f t="shared" si="216"/>
        <v>4.9200000000000008E-2</v>
      </c>
      <c r="U82" s="16">
        <f t="shared" si="216"/>
        <v>6.4880000000000007E-2</v>
      </c>
      <c r="V82" s="16">
        <f t="shared" si="216"/>
        <v>8.6832000000000006E-2</v>
      </c>
      <c r="W82" s="16">
        <f t="shared" si="216"/>
        <v>0.11756480000000001</v>
      </c>
      <c r="X82" s="16">
        <f t="shared" si="216"/>
        <v>0.16059071999999999</v>
      </c>
      <c r="Y82" s="16">
        <f t="shared" si="216"/>
        <v>0.22082700799999999</v>
      </c>
      <c r="Z82" s="16">
        <f t="shared" si="216"/>
        <v>0.30515781120000002</v>
      </c>
      <c r="AA82" s="16">
        <f t="shared" si="216"/>
        <v>0.42322093568000002</v>
      </c>
      <c r="AB82" s="16">
        <f t="shared" si="216"/>
        <v>0.58850930995200013</v>
      </c>
      <c r="AD82" s="185"/>
      <c r="AE82" s="184" t="s">
        <v>36</v>
      </c>
      <c r="AF82" s="15" t="s">
        <v>43</v>
      </c>
      <c r="AG82" s="16">
        <f t="shared" ref="AG82:AP82" si="217">AG77*AG$14/$E$4</f>
        <v>3.7999999999999999E-2</v>
      </c>
      <c r="AH82" s="16">
        <f t="shared" si="217"/>
        <v>4.9200000000000008E-2</v>
      </c>
      <c r="AI82" s="16">
        <f t="shared" si="217"/>
        <v>6.4880000000000007E-2</v>
      </c>
      <c r="AJ82" s="16">
        <f t="shared" si="217"/>
        <v>8.6832000000000006E-2</v>
      </c>
      <c r="AK82" s="16">
        <f t="shared" si="217"/>
        <v>0.11756480000000001</v>
      </c>
      <c r="AL82" s="16">
        <f t="shared" si="217"/>
        <v>0.16059071999999999</v>
      </c>
      <c r="AM82" s="16">
        <f t="shared" si="217"/>
        <v>0.22082700799999999</v>
      </c>
      <c r="AN82" s="16">
        <f t="shared" si="217"/>
        <v>0.30515781120000002</v>
      </c>
      <c r="AO82" s="16">
        <f t="shared" si="217"/>
        <v>0.42322093568000002</v>
      </c>
      <c r="AP82" s="16">
        <f t="shared" si="217"/>
        <v>0.58850930995200013</v>
      </c>
      <c r="AR82" s="185"/>
      <c r="AS82" s="184" t="s">
        <v>36</v>
      </c>
      <c r="AT82" s="15" t="s">
        <v>43</v>
      </c>
      <c r="AU82" s="16">
        <f t="shared" ref="AU82:BD82" si="218">AU77*AU$14/$E$4</f>
        <v>3.7999999999999999E-2</v>
      </c>
      <c r="AV82" s="16">
        <f t="shared" si="218"/>
        <v>4.9200000000000008E-2</v>
      </c>
      <c r="AW82" s="16">
        <f t="shared" si="218"/>
        <v>6.4880000000000007E-2</v>
      </c>
      <c r="AX82" s="16">
        <f t="shared" si="218"/>
        <v>8.6832000000000006E-2</v>
      </c>
      <c r="AY82" s="16">
        <f t="shared" si="218"/>
        <v>0.11756480000000001</v>
      </c>
      <c r="AZ82" s="16">
        <f t="shared" si="218"/>
        <v>0.16059071999999999</v>
      </c>
      <c r="BA82" s="16">
        <f t="shared" si="218"/>
        <v>0.22082700799999999</v>
      </c>
      <c r="BB82" s="16">
        <f t="shared" si="218"/>
        <v>0.30515781120000002</v>
      </c>
      <c r="BC82" s="16">
        <f t="shared" si="218"/>
        <v>0.42322093568000002</v>
      </c>
      <c r="BD82" s="16">
        <f t="shared" si="218"/>
        <v>0.58850930995200013</v>
      </c>
      <c r="BF82" s="185"/>
      <c r="BG82" s="184" t="s">
        <v>36</v>
      </c>
      <c r="BH82" s="15" t="s">
        <v>43</v>
      </c>
      <c r="BI82" s="16">
        <f t="shared" ref="BI82:BR82" si="219">BI77*BI$14/$E$4</f>
        <v>3.7999999999999999E-2</v>
      </c>
      <c r="BJ82" s="16">
        <f t="shared" si="219"/>
        <v>4.9200000000000008E-2</v>
      </c>
      <c r="BK82" s="16">
        <f t="shared" si="219"/>
        <v>6.4880000000000007E-2</v>
      </c>
      <c r="BL82" s="16">
        <f t="shared" si="219"/>
        <v>8.6832000000000006E-2</v>
      </c>
      <c r="BM82" s="16">
        <f t="shared" si="219"/>
        <v>0.11756480000000001</v>
      </c>
      <c r="BN82" s="16">
        <f t="shared" si="219"/>
        <v>0.16059071999999999</v>
      </c>
      <c r="BO82" s="16">
        <f t="shared" si="219"/>
        <v>0.22082700799999999</v>
      </c>
      <c r="BP82" s="16">
        <f t="shared" si="219"/>
        <v>0.30515781120000002</v>
      </c>
      <c r="BQ82" s="16">
        <f t="shared" si="219"/>
        <v>0.42322093568000002</v>
      </c>
      <c r="BR82" s="16">
        <f t="shared" si="219"/>
        <v>0.58850930995200013</v>
      </c>
    </row>
    <row r="83" spans="2:70" ht="14.25" x14ac:dyDescent="0.45">
      <c r="B83" s="185"/>
      <c r="C83" s="186"/>
      <c r="D83" s="15" t="s">
        <v>44</v>
      </c>
      <c r="E83" s="16"/>
      <c r="F83" s="16"/>
      <c r="G83" s="16"/>
      <c r="H83" s="16"/>
      <c r="I83" s="17">
        <f>AVERAGE(E82:I82)</f>
        <v>7.1295360000000002E-2</v>
      </c>
      <c r="J83" s="17"/>
      <c r="K83" s="17"/>
      <c r="L83" s="17"/>
      <c r="M83" s="17"/>
      <c r="N83" s="17">
        <f>AVERAGE(E82:N82)</f>
        <v>0.2054782584832</v>
      </c>
      <c r="P83" s="185"/>
      <c r="Q83" s="186"/>
      <c r="R83" s="15" t="s">
        <v>44</v>
      </c>
      <c r="S83" s="16"/>
      <c r="T83" s="16"/>
      <c r="U83" s="16"/>
      <c r="V83" s="16"/>
      <c r="W83" s="17">
        <f>AVERAGE(S82:W82)</f>
        <v>7.1295360000000002E-2</v>
      </c>
      <c r="X83" s="17"/>
      <c r="Y83" s="17"/>
      <c r="Z83" s="17"/>
      <c r="AA83" s="17"/>
      <c r="AB83" s="17">
        <f>AVERAGE(S82:AB82)</f>
        <v>0.2054782584832</v>
      </c>
      <c r="AD83" s="185"/>
      <c r="AE83" s="186"/>
      <c r="AF83" s="15" t="s">
        <v>44</v>
      </c>
      <c r="AG83" s="16"/>
      <c r="AH83" s="16"/>
      <c r="AI83" s="16"/>
      <c r="AJ83" s="16"/>
      <c r="AK83" s="17">
        <f>AVERAGE(AG82:AK82)</f>
        <v>7.1295360000000002E-2</v>
      </c>
      <c r="AL83" s="17"/>
      <c r="AM83" s="17"/>
      <c r="AN83" s="17"/>
      <c r="AO83" s="17"/>
      <c r="AP83" s="17">
        <f>AVERAGE(AG82:AP82)</f>
        <v>0.2054782584832</v>
      </c>
      <c r="AR83" s="185"/>
      <c r="AS83" s="186"/>
      <c r="AT83" s="15" t="s">
        <v>44</v>
      </c>
      <c r="AU83" s="16"/>
      <c r="AV83" s="16"/>
      <c r="AW83" s="16"/>
      <c r="AX83" s="16"/>
      <c r="AY83" s="17">
        <f>AVERAGE(AU82:AY82)</f>
        <v>7.1295360000000002E-2</v>
      </c>
      <c r="AZ83" s="17"/>
      <c r="BA83" s="17"/>
      <c r="BB83" s="17"/>
      <c r="BC83" s="17"/>
      <c r="BD83" s="17">
        <f>AVERAGE(AU82:BD82)</f>
        <v>0.2054782584832</v>
      </c>
      <c r="BF83" s="185"/>
      <c r="BG83" s="186"/>
      <c r="BH83" s="15" t="s">
        <v>44</v>
      </c>
      <c r="BI83" s="16"/>
      <c r="BJ83" s="16"/>
      <c r="BK83" s="16"/>
      <c r="BL83" s="16"/>
      <c r="BM83" s="17">
        <f>AVERAGE(BI82:BM82)</f>
        <v>7.1295360000000002E-2</v>
      </c>
      <c r="BN83" s="17"/>
      <c r="BO83" s="17"/>
      <c r="BP83" s="17"/>
      <c r="BQ83" s="17"/>
      <c r="BR83" s="17">
        <f>AVERAGE(BI82:BR82)</f>
        <v>0.2054782584832</v>
      </c>
    </row>
    <row r="84" spans="2:70" ht="14.25" x14ac:dyDescent="0.45">
      <c r="B84" s="185"/>
      <c r="C84" s="185"/>
      <c r="D84" s="19" t="s">
        <v>45</v>
      </c>
      <c r="E84" s="23">
        <f t="shared" ref="E84:N84" si="220">E80*E$14</f>
        <v>38000</v>
      </c>
      <c r="F84" s="23">
        <f t="shared" si="220"/>
        <v>49200</v>
      </c>
      <c r="G84" s="23">
        <f>G80*G$14</f>
        <v>64880.000000000007</v>
      </c>
      <c r="H84" s="23">
        <f>H80*H$14</f>
        <v>86832</v>
      </c>
      <c r="I84" s="23">
        <f>I80*I$14</f>
        <v>117564.8</v>
      </c>
      <c r="J84" s="23">
        <f t="shared" si="220"/>
        <v>160590.72</v>
      </c>
      <c r="K84" s="23">
        <f t="shared" si="220"/>
        <v>220827.008</v>
      </c>
      <c r="L84" s="23">
        <f t="shared" si="220"/>
        <v>305157.8112</v>
      </c>
      <c r="M84" s="23">
        <f t="shared" si="220"/>
        <v>423220.93568000011</v>
      </c>
      <c r="N84" s="23">
        <f t="shared" si="220"/>
        <v>588509.30995200004</v>
      </c>
      <c r="P84" s="185"/>
      <c r="Q84" s="185"/>
      <c r="R84" s="19" t="s">
        <v>45</v>
      </c>
      <c r="S84" s="23">
        <f t="shared" ref="S84:AB84" si="221">S80*S$14</f>
        <v>38000</v>
      </c>
      <c r="T84" s="23">
        <f t="shared" si="221"/>
        <v>49200</v>
      </c>
      <c r="U84" s="23">
        <f>U80*U$14</f>
        <v>64880.000000000007</v>
      </c>
      <c r="V84" s="23">
        <f>V80*V$14</f>
        <v>86832</v>
      </c>
      <c r="W84" s="23">
        <f>W80*W$14</f>
        <v>117564.8</v>
      </c>
      <c r="X84" s="23">
        <f t="shared" si="221"/>
        <v>160590.72</v>
      </c>
      <c r="Y84" s="23">
        <f t="shared" si="221"/>
        <v>220827.008</v>
      </c>
      <c r="Z84" s="23">
        <f t="shared" si="221"/>
        <v>305157.8112</v>
      </c>
      <c r="AA84" s="23">
        <f t="shared" si="221"/>
        <v>423220.93568000011</v>
      </c>
      <c r="AB84" s="23">
        <f t="shared" si="221"/>
        <v>588509.30995200004</v>
      </c>
      <c r="AD84" s="185"/>
      <c r="AE84" s="185"/>
      <c r="AF84" s="19" t="s">
        <v>45</v>
      </c>
      <c r="AG84" s="23">
        <f t="shared" ref="AG84:AP84" si="222">AG80*AG$14</f>
        <v>38000</v>
      </c>
      <c r="AH84" s="23">
        <f t="shared" si="222"/>
        <v>49200</v>
      </c>
      <c r="AI84" s="23">
        <f>AI80*AI$14</f>
        <v>64880.000000000007</v>
      </c>
      <c r="AJ84" s="23">
        <f>AJ80*AJ$14</f>
        <v>86832</v>
      </c>
      <c r="AK84" s="23">
        <f>AK80*AK$14</f>
        <v>117564.8</v>
      </c>
      <c r="AL84" s="23">
        <f t="shared" si="222"/>
        <v>160590.72</v>
      </c>
      <c r="AM84" s="23">
        <f t="shared" si="222"/>
        <v>220827.008</v>
      </c>
      <c r="AN84" s="23">
        <f t="shared" si="222"/>
        <v>305157.8112</v>
      </c>
      <c r="AO84" s="23">
        <f t="shared" si="222"/>
        <v>423220.93568000011</v>
      </c>
      <c r="AP84" s="23">
        <f t="shared" si="222"/>
        <v>588509.30995200004</v>
      </c>
      <c r="AR84" s="185"/>
      <c r="AS84" s="185"/>
      <c r="AT84" s="19" t="s">
        <v>45</v>
      </c>
      <c r="AU84" s="23">
        <f t="shared" ref="AU84:BD84" si="223">AU80*AU$14</f>
        <v>38000</v>
      </c>
      <c r="AV84" s="23">
        <f t="shared" si="223"/>
        <v>49200</v>
      </c>
      <c r="AW84" s="23">
        <f>AW80*AW$14</f>
        <v>64880.000000000007</v>
      </c>
      <c r="AX84" s="23">
        <f>AX80*AX$14</f>
        <v>86832</v>
      </c>
      <c r="AY84" s="23">
        <f>AY80*AY$14</f>
        <v>117564.8</v>
      </c>
      <c r="AZ84" s="23">
        <f t="shared" si="223"/>
        <v>160590.72</v>
      </c>
      <c r="BA84" s="23">
        <f t="shared" si="223"/>
        <v>220827.008</v>
      </c>
      <c r="BB84" s="23">
        <f t="shared" si="223"/>
        <v>305157.8112</v>
      </c>
      <c r="BC84" s="23">
        <f t="shared" si="223"/>
        <v>423220.93568000011</v>
      </c>
      <c r="BD84" s="23">
        <f t="shared" si="223"/>
        <v>588509.30995200004</v>
      </c>
      <c r="BF84" s="185"/>
      <c r="BG84" s="185"/>
      <c r="BH84" s="19" t="s">
        <v>45</v>
      </c>
      <c r="BI84" s="23">
        <f t="shared" ref="BI84:BR84" si="224">BI80*BI$14</f>
        <v>38000</v>
      </c>
      <c r="BJ84" s="23">
        <f t="shared" si="224"/>
        <v>49200</v>
      </c>
      <c r="BK84" s="23">
        <f>BK80*BK$14</f>
        <v>64880.000000000007</v>
      </c>
      <c r="BL84" s="23">
        <f>BL80*BL$14</f>
        <v>86832</v>
      </c>
      <c r="BM84" s="23">
        <f>BM80*BM$14</f>
        <v>117564.8</v>
      </c>
      <c r="BN84" s="23">
        <f t="shared" si="224"/>
        <v>160590.72</v>
      </c>
      <c r="BO84" s="23">
        <f t="shared" si="224"/>
        <v>220827.008</v>
      </c>
      <c r="BP84" s="23">
        <f t="shared" si="224"/>
        <v>305157.8112</v>
      </c>
      <c r="BQ84" s="23">
        <f t="shared" si="224"/>
        <v>423220.93568000011</v>
      </c>
      <c r="BR84" s="23">
        <f t="shared" si="224"/>
        <v>588509.30995200004</v>
      </c>
    </row>
    <row r="85" spans="2:70" ht="14.25" x14ac:dyDescent="0.45">
      <c r="B85" s="185"/>
      <c r="C85" s="185"/>
      <c r="D85" s="19" t="s">
        <v>47</v>
      </c>
      <c r="E85" s="24"/>
      <c r="F85" s="24"/>
      <c r="G85" s="24"/>
      <c r="H85" s="24"/>
      <c r="I85" s="23">
        <f>AVERAGE(E84:I84)</f>
        <v>71295.360000000001</v>
      </c>
      <c r="J85" s="23"/>
      <c r="K85" s="23"/>
      <c r="L85" s="23"/>
      <c r="M85" s="23"/>
      <c r="N85" s="23">
        <f>AVERAGE(E84:N84)</f>
        <v>205478.25848320001</v>
      </c>
      <c r="P85" s="185"/>
      <c r="Q85" s="185"/>
      <c r="R85" s="19" t="s">
        <v>47</v>
      </c>
      <c r="S85" s="24"/>
      <c r="T85" s="24"/>
      <c r="U85" s="24"/>
      <c r="V85" s="24"/>
      <c r="W85" s="23">
        <f>AVERAGE(S84:W84)</f>
        <v>71295.360000000001</v>
      </c>
      <c r="X85" s="23"/>
      <c r="Y85" s="23"/>
      <c r="Z85" s="23"/>
      <c r="AA85" s="23"/>
      <c r="AB85" s="23">
        <f>AVERAGE(S84:AB84)</f>
        <v>205478.25848320001</v>
      </c>
      <c r="AD85" s="185"/>
      <c r="AE85" s="185"/>
      <c r="AF85" s="19" t="s">
        <v>47</v>
      </c>
      <c r="AG85" s="24"/>
      <c r="AH85" s="24"/>
      <c r="AI85" s="24"/>
      <c r="AJ85" s="24"/>
      <c r="AK85" s="23">
        <f>AVERAGE(AG84:AK84)</f>
        <v>71295.360000000001</v>
      </c>
      <c r="AL85" s="23"/>
      <c r="AM85" s="23"/>
      <c r="AN85" s="23"/>
      <c r="AO85" s="23"/>
      <c r="AP85" s="23">
        <f>AVERAGE(AG84:AP84)</f>
        <v>205478.25848320001</v>
      </c>
      <c r="AR85" s="185"/>
      <c r="AS85" s="185"/>
      <c r="AT85" s="19" t="s">
        <v>47</v>
      </c>
      <c r="AU85" s="24"/>
      <c r="AV85" s="24"/>
      <c r="AW85" s="24"/>
      <c r="AX85" s="24"/>
      <c r="AY85" s="23">
        <f>AVERAGE(AU84:AY84)</f>
        <v>71295.360000000001</v>
      </c>
      <c r="AZ85" s="23"/>
      <c r="BA85" s="23"/>
      <c r="BB85" s="23"/>
      <c r="BC85" s="23"/>
      <c r="BD85" s="23">
        <f>AVERAGE(AU84:BD84)</f>
        <v>205478.25848320001</v>
      </c>
      <c r="BF85" s="185"/>
      <c r="BG85" s="185"/>
      <c r="BH85" s="19" t="s">
        <v>47</v>
      </c>
      <c r="BI85" s="24"/>
      <c r="BJ85" s="24"/>
      <c r="BK85" s="24"/>
      <c r="BL85" s="24"/>
      <c r="BM85" s="23">
        <f>AVERAGE(BI84:BM84)</f>
        <v>71295.360000000001</v>
      </c>
      <c r="BN85" s="23"/>
      <c r="BO85" s="23"/>
      <c r="BP85" s="23"/>
      <c r="BQ85" s="23"/>
      <c r="BR85" s="23">
        <f>AVERAGE(BI84:BR84)</f>
        <v>205478.25848320001</v>
      </c>
    </row>
    <row r="86" spans="2:70" ht="14.25" x14ac:dyDescent="0.45">
      <c r="B86" s="185"/>
      <c r="C86" s="185"/>
      <c r="D86" s="19" t="s">
        <v>46</v>
      </c>
      <c r="E86" s="24">
        <f>E84</f>
        <v>38000</v>
      </c>
      <c r="F86" s="24">
        <f t="shared" ref="F86:N86" si="225">E86+F84</f>
        <v>87200</v>
      </c>
      <c r="G86" s="24">
        <f>F86+G84</f>
        <v>152080</v>
      </c>
      <c r="H86" s="24">
        <f t="shared" si="225"/>
        <v>238912</v>
      </c>
      <c r="I86" s="24">
        <f t="shared" si="225"/>
        <v>356476.8</v>
      </c>
      <c r="J86" s="24">
        <f>I86+J84</f>
        <v>517067.52000000002</v>
      </c>
      <c r="K86" s="24">
        <f t="shared" si="225"/>
        <v>737894.52800000005</v>
      </c>
      <c r="L86" s="24">
        <f t="shared" si="225"/>
        <v>1043052.3392</v>
      </c>
      <c r="M86" s="24">
        <f t="shared" si="225"/>
        <v>1466273.2748800002</v>
      </c>
      <c r="N86" s="24">
        <f t="shared" si="225"/>
        <v>2054782.5848320001</v>
      </c>
      <c r="P86" s="185"/>
      <c r="Q86" s="185"/>
      <c r="R86" s="19" t="s">
        <v>46</v>
      </c>
      <c r="S86" s="24">
        <f>S84</f>
        <v>38000</v>
      </c>
      <c r="T86" s="24">
        <f t="shared" ref="T86:AB86" si="226">S86+T84</f>
        <v>87200</v>
      </c>
      <c r="U86" s="24">
        <f>T86+U84</f>
        <v>152080</v>
      </c>
      <c r="V86" s="24">
        <f t="shared" si="226"/>
        <v>238912</v>
      </c>
      <c r="W86" s="24">
        <f t="shared" si="226"/>
        <v>356476.8</v>
      </c>
      <c r="X86" s="24">
        <f>W86+X84</f>
        <v>517067.52000000002</v>
      </c>
      <c r="Y86" s="24">
        <f t="shared" si="226"/>
        <v>737894.52800000005</v>
      </c>
      <c r="Z86" s="24">
        <f t="shared" si="226"/>
        <v>1043052.3392</v>
      </c>
      <c r="AA86" s="24">
        <f t="shared" si="226"/>
        <v>1466273.2748800002</v>
      </c>
      <c r="AB86" s="24">
        <f t="shared" si="226"/>
        <v>2054782.5848320001</v>
      </c>
      <c r="AD86" s="185"/>
      <c r="AE86" s="185"/>
      <c r="AF86" s="19" t="s">
        <v>46</v>
      </c>
      <c r="AG86" s="24">
        <f>AG84</f>
        <v>38000</v>
      </c>
      <c r="AH86" s="24">
        <f t="shared" ref="AH86:AP86" si="227">AG86+AH84</f>
        <v>87200</v>
      </c>
      <c r="AI86" s="24">
        <f>AH86+AI84</f>
        <v>152080</v>
      </c>
      <c r="AJ86" s="24">
        <f t="shared" si="227"/>
        <v>238912</v>
      </c>
      <c r="AK86" s="24">
        <f t="shared" si="227"/>
        <v>356476.8</v>
      </c>
      <c r="AL86" s="24">
        <f>AK86+AL84</f>
        <v>517067.52000000002</v>
      </c>
      <c r="AM86" s="24">
        <f t="shared" si="227"/>
        <v>737894.52800000005</v>
      </c>
      <c r="AN86" s="24">
        <f t="shared" si="227"/>
        <v>1043052.3392</v>
      </c>
      <c r="AO86" s="24">
        <f t="shared" si="227"/>
        <v>1466273.2748800002</v>
      </c>
      <c r="AP86" s="24">
        <f t="shared" si="227"/>
        <v>2054782.5848320001</v>
      </c>
      <c r="AR86" s="185"/>
      <c r="AS86" s="185"/>
      <c r="AT86" s="19" t="s">
        <v>46</v>
      </c>
      <c r="AU86" s="24">
        <f>AU84</f>
        <v>38000</v>
      </c>
      <c r="AV86" s="24">
        <f t="shared" ref="AV86:BD86" si="228">AU86+AV84</f>
        <v>87200</v>
      </c>
      <c r="AW86" s="24">
        <f>AV86+AW84</f>
        <v>152080</v>
      </c>
      <c r="AX86" s="24">
        <f t="shared" si="228"/>
        <v>238912</v>
      </c>
      <c r="AY86" s="24">
        <f t="shared" si="228"/>
        <v>356476.8</v>
      </c>
      <c r="AZ86" s="24">
        <f>AY86+AZ84</f>
        <v>517067.52000000002</v>
      </c>
      <c r="BA86" s="24">
        <f t="shared" si="228"/>
        <v>737894.52800000005</v>
      </c>
      <c r="BB86" s="24">
        <f t="shared" si="228"/>
        <v>1043052.3392</v>
      </c>
      <c r="BC86" s="24">
        <f t="shared" si="228"/>
        <v>1466273.2748800002</v>
      </c>
      <c r="BD86" s="24">
        <f t="shared" si="228"/>
        <v>2054782.5848320001</v>
      </c>
      <c r="BF86" s="185"/>
      <c r="BG86" s="185"/>
      <c r="BH86" s="19" t="s">
        <v>46</v>
      </c>
      <c r="BI86" s="24">
        <f>BI84</f>
        <v>38000</v>
      </c>
      <c r="BJ86" s="24">
        <f t="shared" ref="BJ86:BR86" si="229">BI86+BJ84</f>
        <v>87200</v>
      </c>
      <c r="BK86" s="24">
        <f>BJ86+BK84</f>
        <v>152080</v>
      </c>
      <c r="BL86" s="24">
        <f t="shared" si="229"/>
        <v>238912</v>
      </c>
      <c r="BM86" s="24">
        <f t="shared" si="229"/>
        <v>356476.8</v>
      </c>
      <c r="BN86" s="24">
        <f>BM86+BN84</f>
        <v>517067.52000000002</v>
      </c>
      <c r="BO86" s="24">
        <f t="shared" si="229"/>
        <v>737894.52800000005</v>
      </c>
      <c r="BP86" s="24">
        <f t="shared" si="229"/>
        <v>1043052.3392</v>
      </c>
      <c r="BQ86" s="24">
        <f t="shared" si="229"/>
        <v>1466273.2748800002</v>
      </c>
      <c r="BR86" s="24">
        <f t="shared" si="229"/>
        <v>2054782.5848320001</v>
      </c>
    </row>
    <row r="87" spans="2:70" ht="14.25" x14ac:dyDescent="0.45">
      <c r="B87" s="185"/>
      <c r="C87" s="184" t="s">
        <v>35</v>
      </c>
      <c r="D87" s="15" t="s">
        <v>43</v>
      </c>
      <c r="E87" s="16">
        <f>E79*E$14/$E$4</f>
        <v>3.7999999999999999E-2</v>
      </c>
      <c r="F87" s="16">
        <f>F79*F$14/$E$4-E87</f>
        <v>6.4400000000000013E-2</v>
      </c>
      <c r="G87" s="16">
        <f>G79*G$14/$E$4-F87-E87</f>
        <v>0.10583999999999999</v>
      </c>
      <c r="H87" s="16">
        <f>H79*H$14/$E$4-G87-F87-E87</f>
        <v>0.17012800000000003</v>
      </c>
      <c r="I87" s="16">
        <f>I79*I$14/$E$4-H87-G87-F87-E87</f>
        <v>0.26891200000000004</v>
      </c>
      <c r="J87" s="16">
        <f>J79*J$14/$E$4-I87-H87-G87-F87-E87</f>
        <v>0.41950271999999994</v>
      </c>
      <c r="K87" s="16">
        <f>K79*K$14/$E$4-J87-I87-H87-G87-F87-E87</f>
        <v>0.64754009600000018</v>
      </c>
      <c r="L87" s="16">
        <f>L79*L$14/$E$4-K87-J87-I87-H87-G87-F87-E87</f>
        <v>0.99088693760000046</v>
      </c>
      <c r="M87" s="16">
        <f>M79*M$14/$E$4-L87-K87-J87-I87-H87-G87-F87-E87</f>
        <v>1.50530483712</v>
      </c>
      <c r="N87" s="16">
        <f>N79*N$14/$E$4-M87-L87-K87-J87-I87-H87-G87-F87-E87</f>
        <v>2.2727151462400013</v>
      </c>
      <c r="P87" s="185"/>
      <c r="Q87" s="184" t="s">
        <v>35</v>
      </c>
      <c r="R87" s="15" t="s">
        <v>43</v>
      </c>
      <c r="S87" s="16">
        <f>S79*S$14/$E$4</f>
        <v>3.7999999999999999E-2</v>
      </c>
      <c r="T87" s="16">
        <f>T79*T$14/$E$4-S87</f>
        <v>6.4400000000000013E-2</v>
      </c>
      <c r="U87" s="16">
        <f>U79*U$14/$E$4-T87-S87</f>
        <v>0.10583999999999999</v>
      </c>
      <c r="V87" s="16">
        <f>V79*V$14/$E$4-U87-T87-S87</f>
        <v>0.17012800000000003</v>
      </c>
      <c r="W87" s="16">
        <f>W79*W$14/$E$4-V87-U87-T87-S87</f>
        <v>0.26891200000000004</v>
      </c>
      <c r="X87" s="16">
        <f>X79*X$14/$E$4-W87-V87-U87-T87-S87</f>
        <v>0.41950271999999994</v>
      </c>
      <c r="Y87" s="16">
        <f>Y79*Y$14/$E$4-X87-W87-V87-U87-T87-S87</f>
        <v>0.64754009600000018</v>
      </c>
      <c r="Z87" s="16">
        <f>Z79*Z$14/$E$4-Y87-X87-W87-V87-U87-T87-S87</f>
        <v>0.99088693760000046</v>
      </c>
      <c r="AA87" s="16">
        <f>AA79*AA$14/$E$4-Z87-Y87-X87-W87-V87-U87-T87-S87</f>
        <v>1.50530483712</v>
      </c>
      <c r="AB87" s="16">
        <f>AB79*AB$14/$E$4-AA87-Z87-Y87-X87-W87-V87-U87-T87-S87</f>
        <v>2.2727151462400013</v>
      </c>
      <c r="AD87" s="185"/>
      <c r="AE87" s="184" t="s">
        <v>35</v>
      </c>
      <c r="AF87" s="15" t="s">
        <v>43</v>
      </c>
      <c r="AG87" s="16">
        <f>AG79*AG$14/$E$4</f>
        <v>3.7999999999999999E-2</v>
      </c>
      <c r="AH87" s="16">
        <f>AH79*AH$14/$E$4-AG87</f>
        <v>6.4400000000000013E-2</v>
      </c>
      <c r="AI87" s="16">
        <f>AI79*AI$14/$E$4-AH87-AG87</f>
        <v>0.10583999999999999</v>
      </c>
      <c r="AJ87" s="16">
        <f>AJ79*AJ$14/$E$4-AI87-AH87-AG87</f>
        <v>0.17012800000000003</v>
      </c>
      <c r="AK87" s="16">
        <f>AK79*AK$14/$E$4-AJ87-AI87-AH87-AG87</f>
        <v>0.26891200000000004</v>
      </c>
      <c r="AL87" s="16">
        <f>AL79*AL$14/$E$4-AK87-AJ87-AI87-AH87-AG87</f>
        <v>0.41950271999999994</v>
      </c>
      <c r="AM87" s="16">
        <f>AM79*AM$14/$E$4-AL87-AK87-AJ87-AI87-AH87-AG87</f>
        <v>0.64754009600000018</v>
      </c>
      <c r="AN87" s="16">
        <f>AN79*AN$14/$E$4-AM87-AL87-AK87-AJ87-AI87-AH87-AG87</f>
        <v>0.99088693760000046</v>
      </c>
      <c r="AO87" s="16">
        <f>AO79*AO$14/$E$4-AN87-AM87-AL87-AK87-AJ87-AI87-AH87-AG87</f>
        <v>1.50530483712</v>
      </c>
      <c r="AP87" s="16">
        <f>AP79*AP$14/$E$4-AO87-AN87-AM87-AL87-AK87-AJ87-AI87-AH87-AG87</f>
        <v>2.2727151462400013</v>
      </c>
      <c r="AR87" s="185"/>
      <c r="AS87" s="184" t="s">
        <v>35</v>
      </c>
      <c r="AT87" s="15" t="s">
        <v>43</v>
      </c>
      <c r="AU87" s="16">
        <f>AU79*AU$14/$E$4</f>
        <v>3.7999999999999999E-2</v>
      </c>
      <c r="AV87" s="16">
        <f>AV79*AV$14/$E$4-AU87</f>
        <v>6.4400000000000013E-2</v>
      </c>
      <c r="AW87" s="16">
        <f>AW79*AW$14/$E$4-AV87-AU87</f>
        <v>0.10583999999999999</v>
      </c>
      <c r="AX87" s="16">
        <f>AX79*AX$14/$E$4-AW87-AV87-AU87</f>
        <v>0.17012800000000003</v>
      </c>
      <c r="AY87" s="16">
        <f>AY79*AY$14/$E$4-AX87-AW87-AV87-AU87</f>
        <v>0.26891200000000004</v>
      </c>
      <c r="AZ87" s="16">
        <f>AZ79*AZ$14/$E$4-AY87-AX87-AW87-AV87-AU87</f>
        <v>0.41950271999999994</v>
      </c>
      <c r="BA87" s="16">
        <f>BA79*BA$14/$E$4-AZ87-AY87-AX87-AW87-AV87-AU87</f>
        <v>0.64754009600000018</v>
      </c>
      <c r="BB87" s="16">
        <f>BB79*BB$14/$E$4-BA87-AZ87-AY87-AX87-AW87-AV87-AU87</f>
        <v>0.99088693760000046</v>
      </c>
      <c r="BC87" s="16">
        <f>BC79*BC$14/$E$4-BB87-BA87-AZ87-AY87-AX87-AW87-AV87-AU87</f>
        <v>1.50530483712</v>
      </c>
      <c r="BD87" s="16">
        <f>BD79*BD$14/$E$4-BC87-BB87-BA87-AZ87-AY87-AX87-AW87-AV87-AU87</f>
        <v>2.2727151462400013</v>
      </c>
      <c r="BF87" s="185"/>
      <c r="BG87" s="184" t="s">
        <v>35</v>
      </c>
      <c r="BH87" s="15" t="s">
        <v>43</v>
      </c>
      <c r="BI87" s="16">
        <f>BI79*BI$14/$E$4</f>
        <v>3.7999999999999999E-2</v>
      </c>
      <c r="BJ87" s="16">
        <f>BJ79*BJ$14/$E$4-BI87</f>
        <v>6.4400000000000013E-2</v>
      </c>
      <c r="BK87" s="16">
        <f>BK79*BK$14/$E$4-BJ87-BI87</f>
        <v>0.10583999999999999</v>
      </c>
      <c r="BL87" s="16">
        <f>BL79*BL$14/$E$4-BK87-BJ87-BI87</f>
        <v>0.17012800000000003</v>
      </c>
      <c r="BM87" s="16">
        <f>BM79*BM$14/$E$4-BL87-BK87-BJ87-BI87</f>
        <v>0.26891200000000004</v>
      </c>
      <c r="BN87" s="16">
        <f>BN79*BN$14/$E$4-BM87-BL87-BK87-BJ87-BI87</f>
        <v>0.41950271999999994</v>
      </c>
      <c r="BO87" s="16">
        <f>BO79*BO$14/$E$4-BN87-BM87-BL87-BK87-BJ87-BI87</f>
        <v>0.64754009600000018</v>
      </c>
      <c r="BP87" s="16">
        <f>BP79*BP$14/$E$4-BO87-BN87-BM87-BL87-BK87-BJ87-BI87</f>
        <v>0.99088693760000046</v>
      </c>
      <c r="BQ87" s="16">
        <f>BQ79*BQ$14/$E$4-BP87-BO87-BN87-BM87-BL87-BK87-BJ87-BI87</f>
        <v>1.50530483712</v>
      </c>
      <c r="BR87" s="16">
        <f>BR79*BR$14/$E$4-BQ87-BP87-BO87-BN87-BM87-BL87-BK87-BJ87-BI87</f>
        <v>2.2727151462400013</v>
      </c>
    </row>
    <row r="88" spans="2:70" ht="14.25" x14ac:dyDescent="0.45">
      <c r="B88" s="185"/>
      <c r="C88" s="186"/>
      <c r="D88" s="15" t="s">
        <v>44</v>
      </c>
      <c r="E88" s="17"/>
      <c r="F88" s="17"/>
      <c r="G88" s="17"/>
      <c r="H88" s="17"/>
      <c r="I88" s="17">
        <f>AVERAGE(E87:I87)</f>
        <v>0.12945600000000002</v>
      </c>
      <c r="J88" s="17"/>
      <c r="K88" s="17"/>
      <c r="L88" s="17"/>
      <c r="M88" s="17"/>
      <c r="N88" s="17">
        <f>AVERAGE(E87:N87)</f>
        <v>0.64832297369600023</v>
      </c>
      <c r="P88" s="185"/>
      <c r="Q88" s="186"/>
      <c r="R88" s="15" t="s">
        <v>44</v>
      </c>
      <c r="S88" s="17"/>
      <c r="T88" s="17"/>
      <c r="U88" s="17"/>
      <c r="V88" s="17"/>
      <c r="W88" s="17">
        <f>AVERAGE(S87:W87)</f>
        <v>0.12945600000000002</v>
      </c>
      <c r="X88" s="17"/>
      <c r="Y88" s="17"/>
      <c r="Z88" s="17"/>
      <c r="AA88" s="17"/>
      <c r="AB88" s="17">
        <f>AVERAGE(S87:AB87)</f>
        <v>0.64832297369600023</v>
      </c>
      <c r="AD88" s="185"/>
      <c r="AE88" s="186"/>
      <c r="AF88" s="15" t="s">
        <v>44</v>
      </c>
      <c r="AG88" s="17"/>
      <c r="AH88" s="17"/>
      <c r="AI88" s="17"/>
      <c r="AJ88" s="17"/>
      <c r="AK88" s="17">
        <f>AVERAGE(AG87:AK87)</f>
        <v>0.12945600000000002</v>
      </c>
      <c r="AL88" s="17"/>
      <c r="AM88" s="17"/>
      <c r="AN88" s="17"/>
      <c r="AO88" s="17"/>
      <c r="AP88" s="17">
        <f>AVERAGE(AG87:AP87)</f>
        <v>0.64832297369600023</v>
      </c>
      <c r="AR88" s="185"/>
      <c r="AS88" s="186"/>
      <c r="AT88" s="15" t="s">
        <v>44</v>
      </c>
      <c r="AU88" s="17"/>
      <c r="AV88" s="17"/>
      <c r="AW88" s="17"/>
      <c r="AX88" s="17"/>
      <c r="AY88" s="17">
        <f>AVERAGE(AU87:AY87)</f>
        <v>0.12945600000000002</v>
      </c>
      <c r="AZ88" s="17"/>
      <c r="BA88" s="17"/>
      <c r="BB88" s="17"/>
      <c r="BC88" s="17"/>
      <c r="BD88" s="17">
        <f>AVERAGE(AU87:BD87)</f>
        <v>0.64832297369600023</v>
      </c>
      <c r="BF88" s="185"/>
      <c r="BG88" s="186"/>
      <c r="BH88" s="15" t="s">
        <v>44</v>
      </c>
      <c r="BI88" s="17"/>
      <c r="BJ88" s="17"/>
      <c r="BK88" s="17"/>
      <c r="BL88" s="17"/>
      <c r="BM88" s="17">
        <f>AVERAGE(BI87:BM87)</f>
        <v>0.12945600000000002</v>
      </c>
      <c r="BN88" s="17"/>
      <c r="BO88" s="17"/>
      <c r="BP88" s="17"/>
      <c r="BQ88" s="17"/>
      <c r="BR88" s="17">
        <f>AVERAGE(BI87:BR87)</f>
        <v>0.64832297369600023</v>
      </c>
    </row>
    <row r="89" spans="2:70" ht="14.25" x14ac:dyDescent="0.45">
      <c r="B89" s="185"/>
      <c r="C89" s="185"/>
      <c r="D89" s="19" t="s">
        <v>45</v>
      </c>
      <c r="E89" s="23">
        <f>E91</f>
        <v>38000</v>
      </c>
      <c r="F89" s="23">
        <f>F91-E91</f>
        <v>64400.000000000015</v>
      </c>
      <c r="G89" s="23">
        <f>G91-F91</f>
        <v>105839.99999999999</v>
      </c>
      <c r="H89" s="23">
        <f>H91-G91</f>
        <v>170128</v>
      </c>
      <c r="I89" s="23">
        <f>I91-H91</f>
        <v>268912</v>
      </c>
      <c r="J89" s="23">
        <f>J91-I91</f>
        <v>419502.72</v>
      </c>
      <c r="K89" s="23">
        <f t="shared" ref="K89:N89" si="230">K91-J91</f>
        <v>647540.09600000014</v>
      </c>
      <c r="L89" s="23">
        <f t="shared" si="230"/>
        <v>990886.9376000003</v>
      </c>
      <c r="M89" s="23">
        <f t="shared" si="230"/>
        <v>1505304.8371200003</v>
      </c>
      <c r="N89" s="23">
        <f t="shared" si="230"/>
        <v>2272715.1462400006</v>
      </c>
      <c r="P89" s="185"/>
      <c r="Q89" s="185"/>
      <c r="R89" s="19" t="s">
        <v>45</v>
      </c>
      <c r="S89" s="23">
        <f>S91</f>
        <v>38000</v>
      </c>
      <c r="T89" s="23">
        <f>T91-S91</f>
        <v>64400.000000000015</v>
      </c>
      <c r="U89" s="23">
        <f>U91-T91</f>
        <v>105839.99999999999</v>
      </c>
      <c r="V89" s="23">
        <f>V91-U91</f>
        <v>170128</v>
      </c>
      <c r="W89" s="23">
        <f>W91-V91</f>
        <v>268912</v>
      </c>
      <c r="X89" s="23">
        <f>X91-W91</f>
        <v>419502.72</v>
      </c>
      <c r="Y89" s="23">
        <f t="shared" ref="Y89:AB89" si="231">Y91-X91</f>
        <v>647540.09600000014</v>
      </c>
      <c r="Z89" s="23">
        <f t="shared" si="231"/>
        <v>990886.9376000003</v>
      </c>
      <c r="AA89" s="23">
        <f t="shared" si="231"/>
        <v>1505304.8371200003</v>
      </c>
      <c r="AB89" s="23">
        <f t="shared" si="231"/>
        <v>2272715.1462400006</v>
      </c>
      <c r="AD89" s="185"/>
      <c r="AE89" s="185"/>
      <c r="AF89" s="19" t="s">
        <v>45</v>
      </c>
      <c r="AG89" s="23">
        <f>AG91</f>
        <v>38000</v>
      </c>
      <c r="AH89" s="23">
        <f>AH91-AG91</f>
        <v>64400.000000000015</v>
      </c>
      <c r="AI89" s="23">
        <f>AI91-AH91</f>
        <v>105839.99999999999</v>
      </c>
      <c r="AJ89" s="23">
        <f>AJ91-AI91</f>
        <v>170128</v>
      </c>
      <c r="AK89" s="23">
        <f>AK91-AJ91</f>
        <v>268912</v>
      </c>
      <c r="AL89" s="23">
        <f>AL91-AK91</f>
        <v>419502.72</v>
      </c>
      <c r="AM89" s="23">
        <f t="shared" ref="AM89:AP89" si="232">AM91-AL91</f>
        <v>647540.09600000014</v>
      </c>
      <c r="AN89" s="23">
        <f t="shared" si="232"/>
        <v>990886.9376000003</v>
      </c>
      <c r="AO89" s="23">
        <f t="shared" si="232"/>
        <v>1505304.8371200003</v>
      </c>
      <c r="AP89" s="23">
        <f t="shared" si="232"/>
        <v>2272715.1462400006</v>
      </c>
      <c r="AR89" s="185"/>
      <c r="AS89" s="185"/>
      <c r="AT89" s="19" t="s">
        <v>45</v>
      </c>
      <c r="AU89" s="23">
        <f>AU91</f>
        <v>38000</v>
      </c>
      <c r="AV89" s="23">
        <f>AV91-AU91</f>
        <v>64400.000000000015</v>
      </c>
      <c r="AW89" s="23">
        <f>AW91-AV91</f>
        <v>105839.99999999999</v>
      </c>
      <c r="AX89" s="23">
        <f>AX91-AW91</f>
        <v>170128</v>
      </c>
      <c r="AY89" s="23">
        <f>AY91-AX91</f>
        <v>268912</v>
      </c>
      <c r="AZ89" s="23">
        <f>AZ91-AY91</f>
        <v>419502.72</v>
      </c>
      <c r="BA89" s="23">
        <f t="shared" ref="BA89:BD89" si="233">BA91-AZ91</f>
        <v>647540.09600000014</v>
      </c>
      <c r="BB89" s="23">
        <f t="shared" si="233"/>
        <v>990886.9376000003</v>
      </c>
      <c r="BC89" s="23">
        <f t="shared" si="233"/>
        <v>1505304.8371200003</v>
      </c>
      <c r="BD89" s="23">
        <f t="shared" si="233"/>
        <v>2272715.1462400006</v>
      </c>
      <c r="BF89" s="185"/>
      <c r="BG89" s="185"/>
      <c r="BH89" s="19" t="s">
        <v>45</v>
      </c>
      <c r="BI89" s="23">
        <f>BI91</f>
        <v>38000</v>
      </c>
      <c r="BJ89" s="23">
        <f>BJ91-BI91</f>
        <v>64400.000000000015</v>
      </c>
      <c r="BK89" s="23">
        <f>BK91-BJ91</f>
        <v>105839.99999999999</v>
      </c>
      <c r="BL89" s="23">
        <f>BL91-BK91</f>
        <v>170128</v>
      </c>
      <c r="BM89" s="23">
        <f>BM91-BL91</f>
        <v>268912</v>
      </c>
      <c r="BN89" s="23">
        <f>BN91-BM91</f>
        <v>419502.72</v>
      </c>
      <c r="BO89" s="23">
        <f t="shared" ref="BO89:BR89" si="234">BO91-BN91</f>
        <v>647540.09600000014</v>
      </c>
      <c r="BP89" s="23">
        <f t="shared" si="234"/>
        <v>990886.9376000003</v>
      </c>
      <c r="BQ89" s="23">
        <f t="shared" si="234"/>
        <v>1505304.8371200003</v>
      </c>
      <c r="BR89" s="23">
        <f t="shared" si="234"/>
        <v>2272715.1462400006</v>
      </c>
    </row>
    <row r="90" spans="2:70" ht="14.25" x14ac:dyDescent="0.45">
      <c r="B90" s="185"/>
      <c r="C90" s="185"/>
      <c r="D90" s="19" t="s">
        <v>47</v>
      </c>
      <c r="E90" s="23"/>
      <c r="F90" s="23"/>
      <c r="G90" s="23"/>
      <c r="H90" s="23"/>
      <c r="I90" s="23">
        <f>AVERAGE(E89:I89)</f>
        <v>129456</v>
      </c>
      <c r="J90" s="23"/>
      <c r="K90" s="23"/>
      <c r="L90" s="23"/>
      <c r="M90" s="23"/>
      <c r="N90" s="23">
        <f>AVERAGE(E89:N89)</f>
        <v>648322.97369600018</v>
      </c>
      <c r="P90" s="185"/>
      <c r="Q90" s="185"/>
      <c r="R90" s="19" t="s">
        <v>47</v>
      </c>
      <c r="S90" s="23"/>
      <c r="T90" s="23"/>
      <c r="U90" s="23"/>
      <c r="V90" s="23"/>
      <c r="W90" s="23">
        <f>AVERAGE(S89:W89)</f>
        <v>129456</v>
      </c>
      <c r="X90" s="23"/>
      <c r="Y90" s="23"/>
      <c r="Z90" s="23"/>
      <c r="AA90" s="23"/>
      <c r="AB90" s="23">
        <f>AVERAGE(S89:AB89)</f>
        <v>648322.97369600018</v>
      </c>
      <c r="AD90" s="185"/>
      <c r="AE90" s="185"/>
      <c r="AF90" s="19" t="s">
        <v>47</v>
      </c>
      <c r="AG90" s="23"/>
      <c r="AH90" s="23"/>
      <c r="AI90" s="23"/>
      <c r="AJ90" s="23"/>
      <c r="AK90" s="23">
        <f>AVERAGE(AG89:AK89)</f>
        <v>129456</v>
      </c>
      <c r="AL90" s="23"/>
      <c r="AM90" s="23"/>
      <c r="AN90" s="23"/>
      <c r="AO90" s="23"/>
      <c r="AP90" s="23">
        <f>AVERAGE(AG89:AP89)</f>
        <v>648322.97369600018</v>
      </c>
      <c r="AR90" s="185"/>
      <c r="AS90" s="185"/>
      <c r="AT90" s="19" t="s">
        <v>47</v>
      </c>
      <c r="AU90" s="23"/>
      <c r="AV90" s="23"/>
      <c r="AW90" s="23"/>
      <c r="AX90" s="23"/>
      <c r="AY90" s="23">
        <f>AVERAGE(AU89:AY89)</f>
        <v>129456</v>
      </c>
      <c r="AZ90" s="23"/>
      <c r="BA90" s="23"/>
      <c r="BB90" s="23"/>
      <c r="BC90" s="23"/>
      <c r="BD90" s="23">
        <f>AVERAGE(AU89:BD89)</f>
        <v>648322.97369600018</v>
      </c>
      <c r="BF90" s="185"/>
      <c r="BG90" s="185"/>
      <c r="BH90" s="19" t="s">
        <v>47</v>
      </c>
      <c r="BI90" s="23"/>
      <c r="BJ90" s="23"/>
      <c r="BK90" s="23"/>
      <c r="BL90" s="23"/>
      <c r="BM90" s="23">
        <f>AVERAGE(BI89:BM89)</f>
        <v>129456</v>
      </c>
      <c r="BN90" s="23"/>
      <c r="BO90" s="23"/>
      <c r="BP90" s="23"/>
      <c r="BQ90" s="23"/>
      <c r="BR90" s="23">
        <f>AVERAGE(BI89:BR89)</f>
        <v>648322.97369600018</v>
      </c>
    </row>
    <row r="91" spans="2:70" ht="14.25" x14ac:dyDescent="0.45">
      <c r="B91" s="185"/>
      <c r="C91" s="185"/>
      <c r="D91" s="19" t="s">
        <v>46</v>
      </c>
      <c r="E91" s="24">
        <f t="shared" ref="E91:N91" si="235">E81*E$14</f>
        <v>38000</v>
      </c>
      <c r="F91" s="24">
        <f t="shared" si="235"/>
        <v>102400.00000000001</v>
      </c>
      <c r="G91" s="24">
        <f>G81*G$14</f>
        <v>208240</v>
      </c>
      <c r="H91" s="24">
        <f>H81*H$14</f>
        <v>378368</v>
      </c>
      <c r="I91" s="24">
        <f>I81*I$14</f>
        <v>647280</v>
      </c>
      <c r="J91" s="24">
        <f t="shared" si="235"/>
        <v>1066782.72</v>
      </c>
      <c r="K91" s="24">
        <f t="shared" si="235"/>
        <v>1714322.8160000001</v>
      </c>
      <c r="L91" s="24">
        <f t="shared" si="235"/>
        <v>2705209.7536000004</v>
      </c>
      <c r="M91" s="24">
        <f t="shared" si="235"/>
        <v>4210514.5907200007</v>
      </c>
      <c r="N91" s="24">
        <f t="shared" si="235"/>
        <v>6483229.7369600013</v>
      </c>
      <c r="P91" s="185"/>
      <c r="Q91" s="185"/>
      <c r="R91" s="19" t="s">
        <v>46</v>
      </c>
      <c r="S91" s="24">
        <f t="shared" ref="S91:AB91" si="236">S81*S$14</f>
        <v>38000</v>
      </c>
      <c r="T91" s="24">
        <f t="shared" si="236"/>
        <v>102400.00000000001</v>
      </c>
      <c r="U91" s="24">
        <f>U81*U$14</f>
        <v>208240</v>
      </c>
      <c r="V91" s="24">
        <f>V81*V$14</f>
        <v>378368</v>
      </c>
      <c r="W91" s="24">
        <f>W81*W$14</f>
        <v>647280</v>
      </c>
      <c r="X91" s="24">
        <f t="shared" si="236"/>
        <v>1066782.72</v>
      </c>
      <c r="Y91" s="24">
        <f t="shared" si="236"/>
        <v>1714322.8160000001</v>
      </c>
      <c r="Z91" s="24">
        <f t="shared" si="236"/>
        <v>2705209.7536000004</v>
      </c>
      <c r="AA91" s="24">
        <f t="shared" si="236"/>
        <v>4210514.5907200007</v>
      </c>
      <c r="AB91" s="24">
        <f t="shared" si="236"/>
        <v>6483229.7369600013</v>
      </c>
      <c r="AD91" s="185"/>
      <c r="AE91" s="185"/>
      <c r="AF91" s="19" t="s">
        <v>46</v>
      </c>
      <c r="AG91" s="24">
        <f t="shared" ref="AG91:AP91" si="237">AG81*AG$14</f>
        <v>38000</v>
      </c>
      <c r="AH91" s="24">
        <f t="shared" si="237"/>
        <v>102400.00000000001</v>
      </c>
      <c r="AI91" s="24">
        <f>AI81*AI$14</f>
        <v>208240</v>
      </c>
      <c r="AJ91" s="24">
        <f>AJ81*AJ$14</f>
        <v>378368</v>
      </c>
      <c r="AK91" s="24">
        <f>AK81*AK$14</f>
        <v>647280</v>
      </c>
      <c r="AL91" s="24">
        <f t="shared" si="237"/>
        <v>1066782.72</v>
      </c>
      <c r="AM91" s="24">
        <f t="shared" si="237"/>
        <v>1714322.8160000001</v>
      </c>
      <c r="AN91" s="24">
        <f t="shared" si="237"/>
        <v>2705209.7536000004</v>
      </c>
      <c r="AO91" s="24">
        <f t="shared" si="237"/>
        <v>4210514.5907200007</v>
      </c>
      <c r="AP91" s="24">
        <f t="shared" si="237"/>
        <v>6483229.7369600013</v>
      </c>
      <c r="AR91" s="185"/>
      <c r="AS91" s="185"/>
      <c r="AT91" s="19" t="s">
        <v>46</v>
      </c>
      <c r="AU91" s="24">
        <f t="shared" ref="AU91:BD91" si="238">AU81*AU$14</f>
        <v>38000</v>
      </c>
      <c r="AV91" s="24">
        <f t="shared" si="238"/>
        <v>102400.00000000001</v>
      </c>
      <c r="AW91" s="24">
        <f>AW81*AW$14</f>
        <v>208240</v>
      </c>
      <c r="AX91" s="24">
        <f>AX81*AX$14</f>
        <v>378368</v>
      </c>
      <c r="AY91" s="24">
        <f>AY81*AY$14</f>
        <v>647280</v>
      </c>
      <c r="AZ91" s="24">
        <f t="shared" si="238"/>
        <v>1066782.72</v>
      </c>
      <c r="BA91" s="24">
        <f t="shared" si="238"/>
        <v>1714322.8160000001</v>
      </c>
      <c r="BB91" s="24">
        <f t="shared" si="238"/>
        <v>2705209.7536000004</v>
      </c>
      <c r="BC91" s="24">
        <f t="shared" si="238"/>
        <v>4210514.5907200007</v>
      </c>
      <c r="BD91" s="24">
        <f t="shared" si="238"/>
        <v>6483229.7369600013</v>
      </c>
      <c r="BF91" s="185"/>
      <c r="BG91" s="185"/>
      <c r="BH91" s="19" t="s">
        <v>46</v>
      </c>
      <c r="BI91" s="24">
        <f t="shared" ref="BI91:BR91" si="239">BI81*BI$14</f>
        <v>38000</v>
      </c>
      <c r="BJ91" s="24">
        <f t="shared" si="239"/>
        <v>102400.00000000001</v>
      </c>
      <c r="BK91" s="24">
        <f>BK81*BK$14</f>
        <v>208240</v>
      </c>
      <c r="BL91" s="24">
        <f>BL81*BL$14</f>
        <v>378368</v>
      </c>
      <c r="BM91" s="24">
        <f>BM81*BM$14</f>
        <v>647280</v>
      </c>
      <c r="BN91" s="24">
        <f t="shared" si="239"/>
        <v>1066782.72</v>
      </c>
      <c r="BO91" s="24">
        <f t="shared" si="239"/>
        <v>1714322.8160000001</v>
      </c>
      <c r="BP91" s="24">
        <f t="shared" si="239"/>
        <v>2705209.7536000004</v>
      </c>
      <c r="BQ91" s="24">
        <f t="shared" si="239"/>
        <v>4210514.5907200007</v>
      </c>
      <c r="BR91" s="24">
        <f t="shared" si="239"/>
        <v>6483229.7369600013</v>
      </c>
    </row>
    <row r="92" spans="2:70" ht="14.25" x14ac:dyDescent="0.45">
      <c r="B92" s="185" t="s">
        <v>18</v>
      </c>
      <c r="C92" s="186" t="s">
        <v>32</v>
      </c>
      <c r="D92" s="15" t="s">
        <v>43</v>
      </c>
      <c r="E92" s="16">
        <f>E64+E77-E32-E48</f>
        <v>0.40214285714285708</v>
      </c>
      <c r="F92" s="16">
        <f t="shared" ref="F92:N92" si="240">F64+F77-F32-F48</f>
        <v>0.29295918367346946</v>
      </c>
      <c r="G92" s="16">
        <f t="shared" si="240"/>
        <v>0.21497084548104967</v>
      </c>
      <c r="H92" s="16">
        <f t="shared" si="240"/>
        <v>0.15926488962932106</v>
      </c>
      <c r="I92" s="16">
        <f t="shared" si="240"/>
        <v>0.1194749211638008</v>
      </c>
      <c r="J92" s="16">
        <f t="shared" si="240"/>
        <v>9.1053515117000564E-2</v>
      </c>
      <c r="K92" s="16">
        <f t="shared" si="240"/>
        <v>7.0752510797857576E-2</v>
      </c>
      <c r="L92" s="16">
        <f t="shared" si="240"/>
        <v>5.6251793427041195E-2</v>
      </c>
      <c r="M92" s="16">
        <f t="shared" si="240"/>
        <v>4.5894138162172159E-2</v>
      </c>
      <c r="N92" s="16">
        <f t="shared" si="240"/>
        <v>3.8495812972980076E-2</v>
      </c>
      <c r="P92" s="185" t="s">
        <v>18</v>
      </c>
      <c r="Q92" s="186" t="s">
        <v>32</v>
      </c>
      <c r="R92" s="15" t="s">
        <v>43</v>
      </c>
      <c r="S92" s="16">
        <f>S64+S77-S32-S48</f>
        <v>0.41999999999999993</v>
      </c>
      <c r="T92" s="16">
        <f t="shared" ref="T92:AB92" si="241">T64+T77-T32-T48</f>
        <v>0.30571428571428577</v>
      </c>
      <c r="U92" s="16">
        <f t="shared" si="241"/>
        <v>0.22408163265306136</v>
      </c>
      <c r="V92" s="16">
        <f t="shared" si="241"/>
        <v>0.16577259475218653</v>
      </c>
      <c r="W92" s="16">
        <f t="shared" si="241"/>
        <v>0.12412328196584756</v>
      </c>
      <c r="X92" s="16">
        <f t="shared" si="241"/>
        <v>9.4373772832748254E-2</v>
      </c>
      <c r="Y92" s="16">
        <f t="shared" si="241"/>
        <v>7.3124123451963077E-2</v>
      </c>
      <c r="Z92" s="16">
        <f t="shared" si="241"/>
        <v>5.7945802465687986E-2</v>
      </c>
      <c r="AA92" s="16">
        <f t="shared" si="241"/>
        <v>4.7104144618348436E-2</v>
      </c>
      <c r="AB92" s="16">
        <f t="shared" si="241"/>
        <v>3.9360103298820268E-2</v>
      </c>
      <c r="AD92" s="185" t="s">
        <v>18</v>
      </c>
      <c r="AE92" s="186" t="s">
        <v>32</v>
      </c>
      <c r="AF92" s="15" t="s">
        <v>43</v>
      </c>
      <c r="AG92" s="16">
        <f>AG64+AG77-AG32-AG48</f>
        <v>0.43785714285714283</v>
      </c>
      <c r="AH92" s="16">
        <f t="shared" ref="AH92:AP92" si="242">AH64+AH77-AH32-AH48</f>
        <v>0.31846938775510208</v>
      </c>
      <c r="AI92" s="16">
        <f t="shared" si="242"/>
        <v>0.23319241982507299</v>
      </c>
      <c r="AJ92" s="16">
        <f t="shared" si="242"/>
        <v>0.172280299875052</v>
      </c>
      <c r="AK92" s="16">
        <f t="shared" si="242"/>
        <v>0.12877164276789432</v>
      </c>
      <c r="AL92" s="16">
        <f t="shared" si="242"/>
        <v>9.7694030548495944E-2</v>
      </c>
      <c r="AM92" s="16">
        <f t="shared" si="242"/>
        <v>7.5495736106068564E-2</v>
      </c>
      <c r="AN92" s="16">
        <f t="shared" si="242"/>
        <v>5.9639811504334762E-2</v>
      </c>
      <c r="AO92" s="16">
        <f t="shared" si="242"/>
        <v>4.8314151074524705E-2</v>
      </c>
      <c r="AP92" s="16">
        <f t="shared" si="242"/>
        <v>4.0224393624660466E-2</v>
      </c>
      <c r="AR92" s="185" t="s">
        <v>18</v>
      </c>
      <c r="AS92" s="186" t="s">
        <v>32</v>
      </c>
      <c r="AT92" s="15" t="s">
        <v>43</v>
      </c>
      <c r="AU92" s="16">
        <f>AU64+AU77-AU32-AU48</f>
        <v>0.45571428571428563</v>
      </c>
      <c r="AV92" s="16">
        <f t="shared" ref="AV92:BD92" si="243">AV64+AV77-AV32-AV48</f>
        <v>0.3312244897959184</v>
      </c>
      <c r="AW92" s="16">
        <f t="shared" si="243"/>
        <v>0.24230320699708469</v>
      </c>
      <c r="AX92" s="16">
        <f t="shared" si="243"/>
        <v>0.17878800499791747</v>
      </c>
      <c r="AY92" s="16">
        <f t="shared" si="243"/>
        <v>0.1334200035699411</v>
      </c>
      <c r="AZ92" s="16">
        <f t="shared" si="243"/>
        <v>0.10101428826424363</v>
      </c>
      <c r="BA92" s="16">
        <f t="shared" si="243"/>
        <v>7.7867348760174065E-2</v>
      </c>
      <c r="BB92" s="16">
        <f t="shared" si="243"/>
        <v>6.1333820542981539E-2</v>
      </c>
      <c r="BC92" s="16">
        <f t="shared" si="243"/>
        <v>4.9524157530700975E-2</v>
      </c>
      <c r="BD92" s="16">
        <f t="shared" si="243"/>
        <v>4.1088683950500658E-2</v>
      </c>
      <c r="BF92" s="185" t="s">
        <v>18</v>
      </c>
      <c r="BG92" s="186" t="s">
        <v>32</v>
      </c>
      <c r="BH92" s="15" t="s">
        <v>43</v>
      </c>
      <c r="BI92" s="16">
        <f>BI64+BI77-BI32-BI48</f>
        <v>0.47357142857142853</v>
      </c>
      <c r="BJ92" s="16">
        <f t="shared" ref="BJ92:BR92" si="244">BJ64+BJ77-BJ32-BJ48</f>
        <v>0.34397959183673471</v>
      </c>
      <c r="BK92" s="16">
        <f t="shared" si="244"/>
        <v>0.25141399416909632</v>
      </c>
      <c r="BL92" s="16">
        <f t="shared" si="244"/>
        <v>0.18529571012078294</v>
      </c>
      <c r="BM92" s="16">
        <f t="shared" si="244"/>
        <v>0.13806836437198788</v>
      </c>
      <c r="BN92" s="16">
        <f t="shared" si="244"/>
        <v>0.10433454597999132</v>
      </c>
      <c r="BO92" s="16">
        <f t="shared" si="244"/>
        <v>8.0238961414279553E-2</v>
      </c>
      <c r="BP92" s="16">
        <f t="shared" si="244"/>
        <v>6.3027829581628309E-2</v>
      </c>
      <c r="BQ92" s="16">
        <f t="shared" si="244"/>
        <v>5.0734163986877245E-2</v>
      </c>
      <c r="BR92" s="16">
        <f t="shared" si="244"/>
        <v>4.195297427634085E-2</v>
      </c>
    </row>
    <row r="93" spans="2:70" ht="14.25" x14ac:dyDescent="0.45">
      <c r="B93" s="185"/>
      <c r="C93" s="186"/>
      <c r="D93" s="15" t="s">
        <v>44</v>
      </c>
      <c r="E93" s="16"/>
      <c r="F93" s="16"/>
      <c r="G93" s="16"/>
      <c r="H93" s="16"/>
      <c r="I93" s="38">
        <f>AVERAGE(E92:I92)</f>
        <v>0.23776253941809961</v>
      </c>
      <c r="J93" s="16"/>
      <c r="K93" s="16"/>
      <c r="L93" s="16"/>
      <c r="M93" s="16"/>
      <c r="N93" s="17">
        <f>AVERAGE(E92:N92)</f>
        <v>0.14912604675675495</v>
      </c>
      <c r="P93" s="185"/>
      <c r="Q93" s="186"/>
      <c r="R93" s="15" t="s">
        <v>44</v>
      </c>
      <c r="S93" s="16"/>
      <c r="T93" s="16"/>
      <c r="U93" s="16"/>
      <c r="V93" s="16"/>
      <c r="W93" s="38">
        <f>AVERAGE(S92:W92)</f>
        <v>0.24793835901707623</v>
      </c>
      <c r="X93" s="16"/>
      <c r="Y93" s="16"/>
      <c r="Z93" s="16"/>
      <c r="AA93" s="16"/>
      <c r="AB93" s="17">
        <f>AVERAGE(S92:AB92)</f>
        <v>0.15515997417529492</v>
      </c>
      <c r="AD93" s="185"/>
      <c r="AE93" s="186"/>
      <c r="AF93" s="15" t="s">
        <v>44</v>
      </c>
      <c r="AG93" s="16"/>
      <c r="AH93" s="16"/>
      <c r="AI93" s="16"/>
      <c r="AJ93" s="16"/>
      <c r="AK93" s="38">
        <f>AVERAGE(AG92:AK92)</f>
        <v>0.25811417861605285</v>
      </c>
      <c r="AL93" s="16"/>
      <c r="AM93" s="16"/>
      <c r="AN93" s="16"/>
      <c r="AO93" s="16"/>
      <c r="AP93" s="17">
        <f>AVERAGE(AG92:AP92)</f>
        <v>0.16119390159383487</v>
      </c>
      <c r="AR93" s="185"/>
      <c r="AS93" s="186"/>
      <c r="AT93" s="15" t="s">
        <v>44</v>
      </c>
      <c r="AU93" s="16"/>
      <c r="AV93" s="16"/>
      <c r="AW93" s="16"/>
      <c r="AX93" s="16"/>
      <c r="AY93" s="38">
        <f>AVERAGE(AU92:AY92)</f>
        <v>0.26828999821502947</v>
      </c>
      <c r="AZ93" s="16"/>
      <c r="BA93" s="16"/>
      <c r="BB93" s="16"/>
      <c r="BC93" s="16"/>
      <c r="BD93" s="17">
        <f>AVERAGE(AU92:BD92)</f>
        <v>0.16722782901237482</v>
      </c>
      <c r="BF93" s="185"/>
      <c r="BG93" s="186"/>
      <c r="BH93" s="15" t="s">
        <v>44</v>
      </c>
      <c r="BI93" s="16"/>
      <c r="BJ93" s="16"/>
      <c r="BK93" s="16"/>
      <c r="BL93" s="16"/>
      <c r="BM93" s="38">
        <f>AVERAGE(BI92:BM92)</f>
        <v>0.27846581781400603</v>
      </c>
      <c r="BN93" s="16"/>
      <c r="BO93" s="16"/>
      <c r="BP93" s="16"/>
      <c r="BQ93" s="16"/>
      <c r="BR93" s="17">
        <f>AVERAGE(BI92:BR92)</f>
        <v>0.17326175643091474</v>
      </c>
    </row>
    <row r="94" spans="2:70" ht="14.25" x14ac:dyDescent="0.45">
      <c r="B94" s="185"/>
      <c r="C94" s="186"/>
      <c r="D94" s="15" t="s">
        <v>42</v>
      </c>
      <c r="E94" s="16">
        <f>E66+E79-E34-E50</f>
        <v>0.40214285714285714</v>
      </c>
      <c r="F94" s="16">
        <f t="shared" ref="F94:N94" si="245">F66+F79-F34-F50</f>
        <v>0.69510204081632643</v>
      </c>
      <c r="G94" s="16">
        <f t="shared" si="245"/>
        <v>0.91007288629737626</v>
      </c>
      <c r="H94" s="16">
        <f t="shared" si="245"/>
        <v>1.0693377759266971</v>
      </c>
      <c r="I94" s="16">
        <f t="shared" si="245"/>
        <v>1.1888126970904982</v>
      </c>
      <c r="J94" s="16">
        <f t="shared" si="245"/>
        <v>1.2798662122074989</v>
      </c>
      <c r="K94" s="16">
        <f t="shared" si="245"/>
        <v>1.3506187230053563</v>
      </c>
      <c r="L94" s="16">
        <f t="shared" si="245"/>
        <v>1.4068705164323982</v>
      </c>
      <c r="M94" s="16">
        <f t="shared" si="245"/>
        <v>1.4527646545945685</v>
      </c>
      <c r="N94" s="16">
        <f t="shared" si="245"/>
        <v>1.4912604675675478</v>
      </c>
      <c r="P94" s="185"/>
      <c r="Q94" s="186"/>
      <c r="R94" s="15" t="s">
        <v>42</v>
      </c>
      <c r="S94" s="16">
        <f>S66+S79-S34-S50</f>
        <v>0.41999999999999993</v>
      </c>
      <c r="T94" s="16">
        <f t="shared" ref="T94:AB94" si="246">T66+T79-T34-T50</f>
        <v>0.72571428571428553</v>
      </c>
      <c r="U94" s="16">
        <f t="shared" si="246"/>
        <v>0.94979591836734734</v>
      </c>
      <c r="V94" s="16">
        <f t="shared" si="246"/>
        <v>1.1155685131195334</v>
      </c>
      <c r="W94" s="16">
        <f t="shared" si="246"/>
        <v>1.2396917950853812</v>
      </c>
      <c r="X94" s="16">
        <f t="shared" si="246"/>
        <v>1.3340655679181297</v>
      </c>
      <c r="Y94" s="16">
        <f t="shared" si="246"/>
        <v>1.4071896913700925</v>
      </c>
      <c r="Z94" s="16">
        <f t="shared" si="246"/>
        <v>1.4651354938357812</v>
      </c>
      <c r="AA94" s="16">
        <f t="shared" si="246"/>
        <v>1.5122396384541279</v>
      </c>
      <c r="AB94" s="16">
        <f t="shared" si="246"/>
        <v>1.5515997417529475</v>
      </c>
      <c r="AD94" s="185"/>
      <c r="AE94" s="186"/>
      <c r="AF94" s="15" t="s">
        <v>42</v>
      </c>
      <c r="AG94" s="16">
        <f>AG66+AG79-AG34-AG50</f>
        <v>0.43785714285714283</v>
      </c>
      <c r="AH94" s="16">
        <f t="shared" ref="AH94:AP94" si="247">AH66+AH79-AH34-AH50</f>
        <v>0.75632653061224486</v>
      </c>
      <c r="AI94" s="16">
        <f t="shared" si="247"/>
        <v>0.98951895043731797</v>
      </c>
      <c r="AJ94" s="16">
        <f t="shared" si="247"/>
        <v>1.1617992503123697</v>
      </c>
      <c r="AK94" s="16">
        <f t="shared" si="247"/>
        <v>1.2905708930802642</v>
      </c>
      <c r="AL94" s="16">
        <f t="shared" si="247"/>
        <v>1.3882649236287601</v>
      </c>
      <c r="AM94" s="16">
        <f t="shared" si="247"/>
        <v>1.4637606597348287</v>
      </c>
      <c r="AN94" s="16">
        <f t="shared" si="247"/>
        <v>1.5234004712391642</v>
      </c>
      <c r="AO94" s="16">
        <f t="shared" si="247"/>
        <v>1.5717146223136873</v>
      </c>
      <c r="AP94" s="16">
        <f t="shared" si="247"/>
        <v>1.6119390159383471</v>
      </c>
      <c r="AR94" s="185"/>
      <c r="AS94" s="186"/>
      <c r="AT94" s="15" t="s">
        <v>42</v>
      </c>
      <c r="AU94" s="16">
        <f>AU66+AU79-AU34-AU50</f>
        <v>0.45571428571428563</v>
      </c>
      <c r="AV94" s="16">
        <f t="shared" ref="AV94:BD94" si="248">AV66+AV79-AV34-AV50</f>
        <v>0.78693877551020397</v>
      </c>
      <c r="AW94" s="16">
        <f t="shared" si="248"/>
        <v>1.0292419825072887</v>
      </c>
      <c r="AX94" s="16">
        <f t="shared" si="248"/>
        <v>1.2080299875052061</v>
      </c>
      <c r="AY94" s="16">
        <f t="shared" si="248"/>
        <v>1.3414499910751474</v>
      </c>
      <c r="AZ94" s="16">
        <f t="shared" si="248"/>
        <v>1.4424642793393909</v>
      </c>
      <c r="BA94" s="16">
        <f t="shared" si="248"/>
        <v>1.5203316280995649</v>
      </c>
      <c r="BB94" s="16">
        <f t="shared" si="248"/>
        <v>1.581665448642547</v>
      </c>
      <c r="BC94" s="16">
        <f t="shared" si="248"/>
        <v>1.6311896061732467</v>
      </c>
      <c r="BD94" s="16">
        <f t="shared" si="248"/>
        <v>1.6722782901237467</v>
      </c>
      <c r="BF94" s="185"/>
      <c r="BG94" s="186"/>
      <c r="BH94" s="15" t="s">
        <v>42</v>
      </c>
      <c r="BI94" s="16">
        <f>BI66+BI79-BI34-BI50</f>
        <v>0.47357142857142853</v>
      </c>
      <c r="BJ94" s="16">
        <f t="shared" ref="BJ94:BR94" si="249">BJ66+BJ79-BJ34-BJ50</f>
        <v>0.81755102040816308</v>
      </c>
      <c r="BK94" s="16">
        <f t="shared" si="249"/>
        <v>1.0689650145772598</v>
      </c>
      <c r="BL94" s="16">
        <f t="shared" si="249"/>
        <v>1.2542607246980424</v>
      </c>
      <c r="BM94" s="16">
        <f t="shared" si="249"/>
        <v>1.3923290890700304</v>
      </c>
      <c r="BN94" s="16">
        <f t="shared" si="249"/>
        <v>1.4966636350500218</v>
      </c>
      <c r="BO94" s="16">
        <f t="shared" si="249"/>
        <v>1.5769025964643011</v>
      </c>
      <c r="BP94" s="16">
        <f t="shared" si="249"/>
        <v>1.63993042604593</v>
      </c>
      <c r="BQ94" s="16">
        <f t="shared" si="249"/>
        <v>1.6906645900328061</v>
      </c>
      <c r="BR94" s="16">
        <f t="shared" si="249"/>
        <v>1.7326175643091466</v>
      </c>
    </row>
    <row r="95" spans="2:70" ht="14.25" x14ac:dyDescent="0.45">
      <c r="B95" s="185"/>
      <c r="C95" s="185"/>
      <c r="D95" s="19" t="s">
        <v>45</v>
      </c>
      <c r="E95" s="20">
        <f>10*E92</f>
        <v>4.0214285714285705</v>
      </c>
      <c r="F95" s="20">
        <f t="shared" ref="F95:N95" si="250">10*F92</f>
        <v>2.9295918367346947</v>
      </c>
      <c r="G95" s="20">
        <f t="shared" si="250"/>
        <v>2.1497084548104968</v>
      </c>
      <c r="H95" s="20">
        <f t="shared" si="250"/>
        <v>1.5926488962932106</v>
      </c>
      <c r="I95" s="20">
        <f t="shared" si="250"/>
        <v>1.1947492116380081</v>
      </c>
      <c r="J95" s="20">
        <f t="shared" si="250"/>
        <v>0.91053515117000561</v>
      </c>
      <c r="K95" s="20">
        <f t="shared" si="250"/>
        <v>0.70752510797857582</v>
      </c>
      <c r="L95" s="20">
        <f t="shared" si="250"/>
        <v>0.56251793427041197</v>
      </c>
      <c r="M95" s="20">
        <f t="shared" si="250"/>
        <v>0.4589413816217216</v>
      </c>
      <c r="N95" s="20">
        <f t="shared" si="250"/>
        <v>0.38495812972980076</v>
      </c>
      <c r="P95" s="185"/>
      <c r="Q95" s="185"/>
      <c r="R95" s="19" t="s">
        <v>45</v>
      </c>
      <c r="S95" s="20">
        <f>10*S92</f>
        <v>4.1999999999999993</v>
      </c>
      <c r="T95" s="20">
        <f t="shared" ref="T95:AB95" si="251">10*T92</f>
        <v>3.0571428571428578</v>
      </c>
      <c r="U95" s="20">
        <f t="shared" si="251"/>
        <v>2.2408163265306138</v>
      </c>
      <c r="V95" s="20">
        <f t="shared" si="251"/>
        <v>1.6577259475218653</v>
      </c>
      <c r="W95" s="20">
        <f t="shared" si="251"/>
        <v>1.2412328196584757</v>
      </c>
      <c r="X95" s="20">
        <f t="shared" si="251"/>
        <v>0.94373772832748259</v>
      </c>
      <c r="Y95" s="20">
        <f t="shared" si="251"/>
        <v>0.73124123451963075</v>
      </c>
      <c r="Z95" s="20">
        <f t="shared" si="251"/>
        <v>0.5794580246568799</v>
      </c>
      <c r="AA95" s="20">
        <f t="shared" si="251"/>
        <v>0.47104144618348437</v>
      </c>
      <c r="AB95" s="20">
        <f t="shared" si="251"/>
        <v>0.3936010329882027</v>
      </c>
      <c r="AD95" s="185"/>
      <c r="AE95" s="185"/>
      <c r="AF95" s="19" t="s">
        <v>45</v>
      </c>
      <c r="AG95" s="20">
        <f>10*AG92</f>
        <v>4.3785714285714281</v>
      </c>
      <c r="AH95" s="20">
        <f t="shared" ref="AH95:AP95" si="252">10*AH92</f>
        <v>3.184693877551021</v>
      </c>
      <c r="AI95" s="20">
        <f t="shared" si="252"/>
        <v>2.3319241982507299</v>
      </c>
      <c r="AJ95" s="20">
        <f t="shared" si="252"/>
        <v>1.72280299875052</v>
      </c>
      <c r="AK95" s="20">
        <f t="shared" si="252"/>
        <v>1.2877164276789432</v>
      </c>
      <c r="AL95" s="20">
        <f t="shared" si="252"/>
        <v>0.97694030548495947</v>
      </c>
      <c r="AM95" s="20">
        <f t="shared" si="252"/>
        <v>0.75495736106068567</v>
      </c>
      <c r="AN95" s="20">
        <f t="shared" si="252"/>
        <v>0.59639811504334761</v>
      </c>
      <c r="AO95" s="20">
        <f t="shared" si="252"/>
        <v>0.48314151074524703</v>
      </c>
      <c r="AP95" s="20">
        <f t="shared" si="252"/>
        <v>0.40224393624660465</v>
      </c>
      <c r="AR95" s="185"/>
      <c r="AS95" s="185"/>
      <c r="AT95" s="19" t="s">
        <v>45</v>
      </c>
      <c r="AU95" s="20">
        <f>10*AU92</f>
        <v>4.5571428571428561</v>
      </c>
      <c r="AV95" s="20">
        <f t="shared" ref="AV95:BD95" si="253">10*AV92</f>
        <v>3.3122448979591841</v>
      </c>
      <c r="AW95" s="20">
        <f t="shared" si="253"/>
        <v>2.423032069970847</v>
      </c>
      <c r="AX95" s="20">
        <f t="shared" si="253"/>
        <v>1.7878800499791747</v>
      </c>
      <c r="AY95" s="20">
        <f t="shared" si="253"/>
        <v>1.334200035699411</v>
      </c>
      <c r="AZ95" s="20">
        <f t="shared" si="253"/>
        <v>1.0101428826424363</v>
      </c>
      <c r="BA95" s="20">
        <f t="shared" si="253"/>
        <v>0.77867348760174071</v>
      </c>
      <c r="BB95" s="20">
        <f t="shared" si="253"/>
        <v>0.61333820542981543</v>
      </c>
      <c r="BC95" s="20">
        <f t="shared" si="253"/>
        <v>0.49524157530700974</v>
      </c>
      <c r="BD95" s="20">
        <f t="shared" si="253"/>
        <v>0.4108868395050066</v>
      </c>
      <c r="BF95" s="185"/>
      <c r="BG95" s="185"/>
      <c r="BH95" s="19" t="s">
        <v>45</v>
      </c>
      <c r="BI95" s="20">
        <f>10*BI92</f>
        <v>4.7357142857142858</v>
      </c>
      <c r="BJ95" s="20">
        <f t="shared" ref="BJ95:BR95" si="254">10*BJ92</f>
        <v>3.4397959183673472</v>
      </c>
      <c r="BK95" s="20">
        <f t="shared" si="254"/>
        <v>2.5141399416909631</v>
      </c>
      <c r="BL95" s="20">
        <f t="shared" si="254"/>
        <v>1.8529571012078294</v>
      </c>
      <c r="BM95" s="20">
        <f t="shared" si="254"/>
        <v>1.3806836437198788</v>
      </c>
      <c r="BN95" s="20">
        <f t="shared" si="254"/>
        <v>1.0433454597999132</v>
      </c>
      <c r="BO95" s="20">
        <f t="shared" si="254"/>
        <v>0.80238961414279553</v>
      </c>
      <c r="BP95" s="20">
        <f t="shared" si="254"/>
        <v>0.63027829581628314</v>
      </c>
      <c r="BQ95" s="20">
        <f t="shared" si="254"/>
        <v>0.50734163986877245</v>
      </c>
      <c r="BR95" s="20">
        <f t="shared" si="254"/>
        <v>0.41952974276340849</v>
      </c>
    </row>
    <row r="96" spans="2:70" ht="14.25" x14ac:dyDescent="0.45">
      <c r="B96" s="185"/>
      <c r="C96" s="185"/>
      <c r="D96" s="19" t="s">
        <v>46</v>
      </c>
      <c r="E96" s="20">
        <f>10*E94</f>
        <v>4.0214285714285714</v>
      </c>
      <c r="F96" s="20">
        <f>10*F94</f>
        <v>6.9510204081632647</v>
      </c>
      <c r="G96" s="20">
        <f>10*G94</f>
        <v>9.1007288629737619</v>
      </c>
      <c r="H96" s="20">
        <f t="shared" ref="H96:N96" si="255">10*H94</f>
        <v>10.693377759266971</v>
      </c>
      <c r="I96" s="20">
        <f t="shared" si="255"/>
        <v>11.888126970904981</v>
      </c>
      <c r="J96" s="20">
        <f t="shared" si="255"/>
        <v>12.798662122074989</v>
      </c>
      <c r="K96" s="20">
        <f t="shared" si="255"/>
        <v>13.506187230053563</v>
      </c>
      <c r="L96" s="20">
        <f t="shared" si="255"/>
        <v>14.068705164323983</v>
      </c>
      <c r="M96" s="20">
        <f t="shared" si="255"/>
        <v>14.527646545945686</v>
      </c>
      <c r="N96" s="20">
        <f t="shared" si="255"/>
        <v>14.912604675675478</v>
      </c>
      <c r="P96" s="185"/>
      <c r="Q96" s="185"/>
      <c r="R96" s="19" t="s">
        <v>46</v>
      </c>
      <c r="S96" s="20">
        <f>10*S94</f>
        <v>4.1999999999999993</v>
      </c>
      <c r="T96" s="20">
        <f>10*T94</f>
        <v>7.2571428571428553</v>
      </c>
      <c r="U96" s="20">
        <f>10*U94</f>
        <v>9.4979591836734727</v>
      </c>
      <c r="V96" s="20">
        <f t="shared" ref="V96:AB96" si="256">10*V94</f>
        <v>11.155685131195334</v>
      </c>
      <c r="W96" s="20">
        <f t="shared" si="256"/>
        <v>12.396917950853812</v>
      </c>
      <c r="X96" s="20">
        <f t="shared" si="256"/>
        <v>13.340655679181296</v>
      </c>
      <c r="Y96" s="20">
        <f t="shared" si="256"/>
        <v>14.071896913700925</v>
      </c>
      <c r="Z96" s="20">
        <f t="shared" si="256"/>
        <v>14.651354938357812</v>
      </c>
      <c r="AA96" s="20">
        <f t="shared" si="256"/>
        <v>15.122396384541279</v>
      </c>
      <c r="AB96" s="20">
        <f t="shared" si="256"/>
        <v>15.515997417529475</v>
      </c>
      <c r="AD96" s="185"/>
      <c r="AE96" s="185"/>
      <c r="AF96" s="19" t="s">
        <v>46</v>
      </c>
      <c r="AG96" s="20">
        <f>10*AG94</f>
        <v>4.3785714285714281</v>
      </c>
      <c r="AH96" s="20">
        <f>10*AH94</f>
        <v>7.5632653061224486</v>
      </c>
      <c r="AI96" s="20">
        <f>10*AI94</f>
        <v>9.8951895043731799</v>
      </c>
      <c r="AJ96" s="20">
        <f t="shared" ref="AJ96:AP96" si="257">10*AJ94</f>
        <v>11.617992503123698</v>
      </c>
      <c r="AK96" s="20">
        <f t="shared" si="257"/>
        <v>12.905708930802643</v>
      </c>
      <c r="AL96" s="20">
        <f t="shared" si="257"/>
        <v>13.882649236287602</v>
      </c>
      <c r="AM96" s="20">
        <f t="shared" si="257"/>
        <v>14.637606597348288</v>
      </c>
      <c r="AN96" s="20">
        <f t="shared" si="257"/>
        <v>15.234004712391641</v>
      </c>
      <c r="AO96" s="20">
        <f t="shared" si="257"/>
        <v>15.717146223136872</v>
      </c>
      <c r="AP96" s="20">
        <f t="shared" si="257"/>
        <v>16.119390159383471</v>
      </c>
      <c r="AR96" s="185"/>
      <c r="AS96" s="185"/>
      <c r="AT96" s="19" t="s">
        <v>46</v>
      </c>
      <c r="AU96" s="20">
        <f>10*AU94</f>
        <v>4.5571428571428561</v>
      </c>
      <c r="AV96" s="20">
        <f>10*AV94</f>
        <v>7.8693877551020393</v>
      </c>
      <c r="AW96" s="20">
        <f>10*AW94</f>
        <v>10.292419825072887</v>
      </c>
      <c r="AX96" s="20">
        <f t="shared" ref="AX96:BD96" si="258">10*AX94</f>
        <v>12.080299875052061</v>
      </c>
      <c r="AY96" s="20">
        <f t="shared" si="258"/>
        <v>13.414499910751474</v>
      </c>
      <c r="AZ96" s="20">
        <f t="shared" si="258"/>
        <v>14.424642793393909</v>
      </c>
      <c r="BA96" s="20">
        <f t="shared" si="258"/>
        <v>15.203316280995649</v>
      </c>
      <c r="BB96" s="20">
        <f t="shared" si="258"/>
        <v>15.81665448642547</v>
      </c>
      <c r="BC96" s="20">
        <f t="shared" si="258"/>
        <v>16.311896061732469</v>
      </c>
      <c r="BD96" s="20">
        <f t="shared" si="258"/>
        <v>16.722782901237466</v>
      </c>
      <c r="BF96" s="185"/>
      <c r="BG96" s="185"/>
      <c r="BH96" s="19" t="s">
        <v>46</v>
      </c>
      <c r="BI96" s="20">
        <f>10*BI94</f>
        <v>4.7357142857142858</v>
      </c>
      <c r="BJ96" s="20">
        <f>10*BJ94</f>
        <v>8.1755102040816308</v>
      </c>
      <c r="BK96" s="20">
        <f>10*BK94</f>
        <v>10.689650145772598</v>
      </c>
      <c r="BL96" s="20">
        <f t="shared" ref="BL96:BR96" si="259">10*BL94</f>
        <v>12.542607246980424</v>
      </c>
      <c r="BM96" s="20">
        <f t="shared" si="259"/>
        <v>13.923290890700304</v>
      </c>
      <c r="BN96" s="20">
        <f t="shared" si="259"/>
        <v>14.966636350500217</v>
      </c>
      <c r="BO96" s="20">
        <f t="shared" si="259"/>
        <v>15.76902596464301</v>
      </c>
      <c r="BP96" s="20">
        <f t="shared" si="259"/>
        <v>16.399304260459299</v>
      </c>
      <c r="BQ96" s="20">
        <f t="shared" si="259"/>
        <v>16.906645900328062</v>
      </c>
      <c r="BR96" s="20">
        <f t="shared" si="259"/>
        <v>17.326175643091467</v>
      </c>
    </row>
    <row r="97" spans="1:71" ht="14.25" x14ac:dyDescent="0.45">
      <c r="B97" s="185"/>
      <c r="C97" s="184" t="s">
        <v>36</v>
      </c>
      <c r="D97" s="15" t="s">
        <v>43</v>
      </c>
      <c r="E97" s="16">
        <f>E69+E82-E37-E53</f>
        <v>0.56300000000000006</v>
      </c>
      <c r="F97" s="16">
        <f t="shared" ref="F97:N97" si="260">F69+F82-F37-F53</f>
        <v>0.57420000000000004</v>
      </c>
      <c r="G97" s="16">
        <f t="shared" si="260"/>
        <v>0.58988000000000018</v>
      </c>
      <c r="H97" s="16">
        <f t="shared" si="260"/>
        <v>0.61183199999999971</v>
      </c>
      <c r="I97" s="16">
        <f t="shared" si="260"/>
        <v>0.64256480000000005</v>
      </c>
      <c r="J97" s="16">
        <f t="shared" si="260"/>
        <v>0.68559071999999999</v>
      </c>
      <c r="K97" s="16">
        <f t="shared" si="260"/>
        <v>0.74582700800000035</v>
      </c>
      <c r="L97" s="16">
        <f t="shared" si="260"/>
        <v>0.83015781120000132</v>
      </c>
      <c r="M97" s="16">
        <f t="shared" si="260"/>
        <v>0.94822093567999888</v>
      </c>
      <c r="N97" s="16">
        <f t="shared" si="260"/>
        <v>1.1135093099519979</v>
      </c>
      <c r="P97" s="185"/>
      <c r="Q97" s="184" t="s">
        <v>36</v>
      </c>
      <c r="R97" s="15" t="s">
        <v>43</v>
      </c>
      <c r="S97" s="16">
        <f>S69+S82-S37-S53</f>
        <v>0.58800000000000008</v>
      </c>
      <c r="T97" s="16">
        <f t="shared" ref="T97:AB97" si="261">T69+T82-T37-T53</f>
        <v>0.59920000000000007</v>
      </c>
      <c r="U97" s="16">
        <f t="shared" si="261"/>
        <v>0.6148800000000002</v>
      </c>
      <c r="V97" s="16">
        <f t="shared" si="261"/>
        <v>0.63683199999999973</v>
      </c>
      <c r="W97" s="16">
        <f t="shared" si="261"/>
        <v>0.66756480000000007</v>
      </c>
      <c r="X97" s="16">
        <f t="shared" si="261"/>
        <v>0.71059072000000001</v>
      </c>
      <c r="Y97" s="16">
        <f t="shared" si="261"/>
        <v>0.77082700800000037</v>
      </c>
      <c r="Z97" s="16">
        <f t="shared" si="261"/>
        <v>0.85515781120000134</v>
      </c>
      <c r="AA97" s="16">
        <f t="shared" si="261"/>
        <v>0.97322093567999879</v>
      </c>
      <c r="AB97" s="16">
        <f t="shared" si="261"/>
        <v>1.1385093099519978</v>
      </c>
      <c r="AD97" s="185"/>
      <c r="AE97" s="184" t="s">
        <v>36</v>
      </c>
      <c r="AF97" s="15" t="s">
        <v>43</v>
      </c>
      <c r="AG97" s="16">
        <f>AG69+AG82-AG37-AG53</f>
        <v>0.6130000000000001</v>
      </c>
      <c r="AH97" s="16">
        <f t="shared" ref="AH97:AP97" si="262">AH69+AH82-AH37-AH53</f>
        <v>0.62420000000000009</v>
      </c>
      <c r="AI97" s="16">
        <f t="shared" si="262"/>
        <v>0.63988000000000023</v>
      </c>
      <c r="AJ97" s="16">
        <f t="shared" si="262"/>
        <v>0.66183199999999975</v>
      </c>
      <c r="AK97" s="16">
        <f t="shared" si="262"/>
        <v>0.69256480000000009</v>
      </c>
      <c r="AL97" s="16">
        <f t="shared" si="262"/>
        <v>0.73559072000000003</v>
      </c>
      <c r="AM97" s="16">
        <f t="shared" si="262"/>
        <v>0.79582700800000039</v>
      </c>
      <c r="AN97" s="16">
        <f t="shared" si="262"/>
        <v>0.88015781120000125</v>
      </c>
      <c r="AO97" s="16">
        <f t="shared" si="262"/>
        <v>0.9982209356799987</v>
      </c>
      <c r="AP97" s="16">
        <f t="shared" si="262"/>
        <v>1.1635093099519977</v>
      </c>
      <c r="AR97" s="185"/>
      <c r="AS97" s="184" t="s">
        <v>36</v>
      </c>
      <c r="AT97" s="15" t="s">
        <v>43</v>
      </c>
      <c r="AU97" s="16">
        <f>AU69+AU82-AU37-AU53</f>
        <v>0.63800000000000012</v>
      </c>
      <c r="AV97" s="16">
        <f t="shared" ref="AV97:BD97" si="263">AV69+AV82-AV37-AV53</f>
        <v>0.6492</v>
      </c>
      <c r="AW97" s="16">
        <f t="shared" si="263"/>
        <v>0.66488000000000014</v>
      </c>
      <c r="AX97" s="16">
        <f t="shared" si="263"/>
        <v>0.68683199999999967</v>
      </c>
      <c r="AY97" s="16">
        <f t="shared" si="263"/>
        <v>0.71756480000000011</v>
      </c>
      <c r="AZ97" s="16">
        <f t="shared" si="263"/>
        <v>0.76059071999999994</v>
      </c>
      <c r="BA97" s="16">
        <f t="shared" si="263"/>
        <v>0.82082700800000041</v>
      </c>
      <c r="BB97" s="16">
        <f t="shared" si="263"/>
        <v>0.90515781120000138</v>
      </c>
      <c r="BC97" s="16">
        <f t="shared" si="263"/>
        <v>1.0232209356799988</v>
      </c>
      <c r="BD97" s="16">
        <f t="shared" si="263"/>
        <v>1.1885093099519979</v>
      </c>
      <c r="BF97" s="185"/>
      <c r="BG97" s="184" t="s">
        <v>36</v>
      </c>
      <c r="BH97" s="15" t="s">
        <v>43</v>
      </c>
      <c r="BI97" s="16">
        <f>BI69+BI82-BI37-BI53</f>
        <v>0.66300000000000003</v>
      </c>
      <c r="BJ97" s="16">
        <f t="shared" ref="BJ97:BR97" si="264">BJ69+BJ82-BJ37-BJ53</f>
        <v>0.67420000000000002</v>
      </c>
      <c r="BK97" s="16">
        <f t="shared" si="264"/>
        <v>0.68988000000000016</v>
      </c>
      <c r="BL97" s="16">
        <f t="shared" si="264"/>
        <v>0.71183199999999969</v>
      </c>
      <c r="BM97" s="16">
        <f t="shared" si="264"/>
        <v>0.74256480000000002</v>
      </c>
      <c r="BN97" s="16">
        <f t="shared" si="264"/>
        <v>0.78559071999999996</v>
      </c>
      <c r="BO97" s="16">
        <f t="shared" si="264"/>
        <v>0.84582700800000032</v>
      </c>
      <c r="BP97" s="16">
        <f t="shared" si="264"/>
        <v>0.93015781120000129</v>
      </c>
      <c r="BQ97" s="16">
        <f t="shared" si="264"/>
        <v>1.0482209356799987</v>
      </c>
      <c r="BR97" s="16">
        <f t="shared" si="264"/>
        <v>1.2135093099519978</v>
      </c>
    </row>
    <row r="98" spans="1:71" ht="14.25" x14ac:dyDescent="0.45">
      <c r="B98" s="185"/>
      <c r="C98" s="186"/>
      <c r="D98" s="15" t="s">
        <v>44</v>
      </c>
      <c r="E98" s="16"/>
      <c r="F98" s="16"/>
      <c r="G98" s="16"/>
      <c r="H98" s="16"/>
      <c r="I98" s="17">
        <f>AVERAGE(E97:I97)</f>
        <v>0.59629535999999994</v>
      </c>
      <c r="J98" s="17"/>
      <c r="K98" s="17"/>
      <c r="L98" s="17"/>
      <c r="M98" s="17"/>
      <c r="N98" s="17">
        <f>AVERAGE(E97:N97)</f>
        <v>0.7304782584831998</v>
      </c>
      <c r="P98" s="185"/>
      <c r="Q98" s="186"/>
      <c r="R98" s="15" t="s">
        <v>44</v>
      </c>
      <c r="S98" s="16"/>
      <c r="T98" s="16"/>
      <c r="U98" s="16"/>
      <c r="V98" s="16"/>
      <c r="W98" s="17">
        <f>AVERAGE(S97:W97)</f>
        <v>0.62129536000000007</v>
      </c>
      <c r="X98" s="17"/>
      <c r="Y98" s="17"/>
      <c r="Z98" s="17"/>
      <c r="AA98" s="17"/>
      <c r="AB98" s="17">
        <f>AVERAGE(S97:AB97)</f>
        <v>0.75547825848319994</v>
      </c>
      <c r="AD98" s="185"/>
      <c r="AE98" s="186"/>
      <c r="AF98" s="15" t="s">
        <v>44</v>
      </c>
      <c r="AG98" s="16"/>
      <c r="AH98" s="16"/>
      <c r="AI98" s="16"/>
      <c r="AJ98" s="16"/>
      <c r="AK98" s="17">
        <f>AVERAGE(AG97:AK97)</f>
        <v>0.64629535999999999</v>
      </c>
      <c r="AL98" s="17"/>
      <c r="AM98" s="17"/>
      <c r="AN98" s="17"/>
      <c r="AO98" s="17"/>
      <c r="AP98" s="17">
        <f>AVERAGE(AG97:AP97)</f>
        <v>0.78047825848319974</v>
      </c>
      <c r="AR98" s="185"/>
      <c r="AS98" s="186"/>
      <c r="AT98" s="15" t="s">
        <v>44</v>
      </c>
      <c r="AU98" s="16"/>
      <c r="AV98" s="16"/>
      <c r="AW98" s="16"/>
      <c r="AX98" s="16"/>
      <c r="AY98" s="17">
        <f>AVERAGE(AU97:AY97)</f>
        <v>0.67129536000000001</v>
      </c>
      <c r="AZ98" s="17"/>
      <c r="BA98" s="17"/>
      <c r="BB98" s="17"/>
      <c r="BC98" s="17"/>
      <c r="BD98" s="17">
        <f>AVERAGE(AU97:BD97)</f>
        <v>0.80547825848319976</v>
      </c>
      <c r="BF98" s="185"/>
      <c r="BG98" s="186"/>
      <c r="BH98" s="15" t="s">
        <v>44</v>
      </c>
      <c r="BI98" s="16"/>
      <c r="BJ98" s="16"/>
      <c r="BK98" s="16"/>
      <c r="BL98" s="16"/>
      <c r="BM98" s="17">
        <f>AVERAGE(BI97:BM97)</f>
        <v>0.69629536000000003</v>
      </c>
      <c r="BN98" s="17"/>
      <c r="BO98" s="17"/>
      <c r="BP98" s="17"/>
      <c r="BQ98" s="17"/>
      <c r="BR98" s="17">
        <f>AVERAGE(BI97:BR97)</f>
        <v>0.83047825848319989</v>
      </c>
    </row>
    <row r="99" spans="1:71" ht="14.25" x14ac:dyDescent="0.45">
      <c r="B99" s="185"/>
      <c r="C99" s="185"/>
      <c r="D99" s="19" t="s">
        <v>45</v>
      </c>
      <c r="E99" s="22">
        <f t="shared" ref="E99:N99" si="265">E95*E$14</f>
        <v>562999.99999999988</v>
      </c>
      <c r="F99" s="22">
        <f t="shared" si="265"/>
        <v>574200.00000000012</v>
      </c>
      <c r="G99" s="22">
        <f>G95*G$14</f>
        <v>589880.00000000035</v>
      </c>
      <c r="H99" s="22">
        <f>H95*H$14</f>
        <v>611831.99999999977</v>
      </c>
      <c r="I99" s="22">
        <f>I95*I$14</f>
        <v>642564.80000000005</v>
      </c>
      <c r="J99" s="22">
        <f t="shared" si="265"/>
        <v>685590.71999999986</v>
      </c>
      <c r="K99" s="22">
        <f t="shared" si="265"/>
        <v>745827.00800000038</v>
      </c>
      <c r="L99" s="22">
        <f t="shared" si="265"/>
        <v>830157.81120000139</v>
      </c>
      <c r="M99" s="22">
        <f t="shared" si="265"/>
        <v>948220.93567999883</v>
      </c>
      <c r="N99" s="22">
        <f t="shared" si="265"/>
        <v>1113509.3099519978</v>
      </c>
      <c r="P99" s="185"/>
      <c r="Q99" s="185"/>
      <c r="R99" s="19" t="s">
        <v>45</v>
      </c>
      <c r="S99" s="22">
        <f t="shared" ref="S99:AB99" si="266">S95*S$14</f>
        <v>587999.99999999988</v>
      </c>
      <c r="T99" s="22">
        <f t="shared" si="266"/>
        <v>599200.00000000012</v>
      </c>
      <c r="U99" s="22">
        <f>U95*U$14</f>
        <v>614880.00000000047</v>
      </c>
      <c r="V99" s="22">
        <f>V95*V$14</f>
        <v>636831.99999999977</v>
      </c>
      <c r="W99" s="22">
        <f>W95*W$14</f>
        <v>667564.80000000005</v>
      </c>
      <c r="X99" s="22">
        <f t="shared" si="266"/>
        <v>710590.72</v>
      </c>
      <c r="Y99" s="22">
        <f t="shared" si="266"/>
        <v>770827.00800000038</v>
      </c>
      <c r="Z99" s="22">
        <f t="shared" si="266"/>
        <v>855157.81120000163</v>
      </c>
      <c r="AA99" s="22">
        <f t="shared" si="266"/>
        <v>973220.93567999895</v>
      </c>
      <c r="AB99" s="22">
        <f t="shared" si="266"/>
        <v>1138509.3099519978</v>
      </c>
      <c r="AD99" s="185"/>
      <c r="AE99" s="185"/>
      <c r="AF99" s="19" t="s">
        <v>45</v>
      </c>
      <c r="AG99" s="22">
        <f t="shared" ref="AG99:AP99" si="267">AG95*AG$14</f>
        <v>612999.99999999988</v>
      </c>
      <c r="AH99" s="22">
        <f t="shared" si="267"/>
        <v>624200.00000000012</v>
      </c>
      <c r="AI99" s="22">
        <f>AI95*AI$14</f>
        <v>639880.00000000035</v>
      </c>
      <c r="AJ99" s="22">
        <f>AJ95*AJ$14</f>
        <v>661831.99999999977</v>
      </c>
      <c r="AK99" s="22">
        <f>AK95*AK$14</f>
        <v>692564.79999999993</v>
      </c>
      <c r="AL99" s="22">
        <f t="shared" si="267"/>
        <v>735590.72</v>
      </c>
      <c r="AM99" s="22">
        <f t="shared" si="267"/>
        <v>795827.00800000038</v>
      </c>
      <c r="AN99" s="22">
        <f t="shared" si="267"/>
        <v>880157.81120000139</v>
      </c>
      <c r="AO99" s="22">
        <f t="shared" si="267"/>
        <v>998220.93567999883</v>
      </c>
      <c r="AP99" s="22">
        <f t="shared" si="267"/>
        <v>1163509.3099519978</v>
      </c>
      <c r="AR99" s="185"/>
      <c r="AS99" s="185"/>
      <c r="AT99" s="19" t="s">
        <v>45</v>
      </c>
      <c r="AU99" s="22">
        <f t="shared" ref="AU99:BD99" si="268">AU95*AU$14</f>
        <v>637999.99999999988</v>
      </c>
      <c r="AV99" s="22">
        <f t="shared" si="268"/>
        <v>649200.00000000012</v>
      </c>
      <c r="AW99" s="22">
        <f>AW95*AW$14</f>
        <v>664880.00000000047</v>
      </c>
      <c r="AX99" s="22">
        <f>AX95*AX$14</f>
        <v>686831.99999999977</v>
      </c>
      <c r="AY99" s="22">
        <f>AY95*AY$14</f>
        <v>717564.8</v>
      </c>
      <c r="AZ99" s="22">
        <f t="shared" si="268"/>
        <v>760590.72</v>
      </c>
      <c r="BA99" s="22">
        <f t="shared" si="268"/>
        <v>820827.0080000005</v>
      </c>
      <c r="BB99" s="22">
        <f t="shared" si="268"/>
        <v>905157.81120000139</v>
      </c>
      <c r="BC99" s="22">
        <f t="shared" si="268"/>
        <v>1023220.9356799988</v>
      </c>
      <c r="BD99" s="22">
        <f t="shared" si="268"/>
        <v>1188509.3099519978</v>
      </c>
      <c r="BF99" s="185"/>
      <c r="BG99" s="185"/>
      <c r="BH99" s="19" t="s">
        <v>45</v>
      </c>
      <c r="BI99" s="22">
        <f t="shared" ref="BI99:BR99" si="269">BI95*BI$14</f>
        <v>663000</v>
      </c>
      <c r="BJ99" s="22">
        <f t="shared" si="269"/>
        <v>674200</v>
      </c>
      <c r="BK99" s="22">
        <f>BK95*BK$14</f>
        <v>689880.00000000023</v>
      </c>
      <c r="BL99" s="22">
        <f>BL95*BL$14</f>
        <v>711831.99999999977</v>
      </c>
      <c r="BM99" s="22">
        <f>BM95*BM$14</f>
        <v>742564.80000000016</v>
      </c>
      <c r="BN99" s="22">
        <f t="shared" si="269"/>
        <v>785590.72</v>
      </c>
      <c r="BO99" s="22">
        <f t="shared" si="269"/>
        <v>845827.00800000038</v>
      </c>
      <c r="BP99" s="22">
        <f t="shared" si="269"/>
        <v>930157.81120000128</v>
      </c>
      <c r="BQ99" s="22">
        <f t="shared" si="269"/>
        <v>1048220.9356799988</v>
      </c>
      <c r="BR99" s="22">
        <f t="shared" si="269"/>
        <v>1213509.3099519976</v>
      </c>
    </row>
    <row r="100" spans="1:71" ht="14.25" x14ac:dyDescent="0.45">
      <c r="B100" s="185"/>
      <c r="C100" s="185"/>
      <c r="D100" s="19" t="s">
        <v>47</v>
      </c>
      <c r="E100" s="21"/>
      <c r="F100" s="21"/>
      <c r="G100" s="21"/>
      <c r="H100" s="21"/>
      <c r="I100" s="22">
        <f>AVERAGE(E99:I99)</f>
        <v>596295.36</v>
      </c>
      <c r="J100" s="22"/>
      <c r="K100" s="22"/>
      <c r="L100" s="22"/>
      <c r="M100" s="22"/>
      <c r="N100" s="22">
        <f>AVERAGE(E99:N99)</f>
        <v>730478.25848319975</v>
      </c>
      <c r="P100" s="185"/>
      <c r="Q100" s="185"/>
      <c r="R100" s="19" t="s">
        <v>47</v>
      </c>
      <c r="S100" s="21"/>
      <c r="T100" s="21"/>
      <c r="U100" s="21"/>
      <c r="V100" s="21"/>
      <c r="W100" s="22">
        <f>AVERAGE(S99:W99)</f>
        <v>621295.35999999999</v>
      </c>
      <c r="X100" s="22"/>
      <c r="Y100" s="22"/>
      <c r="Z100" s="22"/>
      <c r="AA100" s="22"/>
      <c r="AB100" s="22">
        <f>AVERAGE(S99:AB99)</f>
        <v>755478.25848319975</v>
      </c>
      <c r="AD100" s="185"/>
      <c r="AE100" s="185"/>
      <c r="AF100" s="19" t="s">
        <v>47</v>
      </c>
      <c r="AG100" s="21"/>
      <c r="AH100" s="21"/>
      <c r="AI100" s="21"/>
      <c r="AJ100" s="21"/>
      <c r="AK100" s="22">
        <f>AVERAGE(AG99:AK99)</f>
        <v>646295.36</v>
      </c>
      <c r="AL100" s="22"/>
      <c r="AM100" s="22"/>
      <c r="AN100" s="22"/>
      <c r="AO100" s="22"/>
      <c r="AP100" s="22">
        <f>AVERAGE(AG99:AP99)</f>
        <v>780478.25848319975</v>
      </c>
      <c r="AR100" s="185"/>
      <c r="AS100" s="185"/>
      <c r="AT100" s="19" t="s">
        <v>47</v>
      </c>
      <c r="AU100" s="21"/>
      <c r="AV100" s="21"/>
      <c r="AW100" s="21"/>
      <c r="AX100" s="21"/>
      <c r="AY100" s="22">
        <f>AVERAGE(AU99:AY99)</f>
        <v>671295.36</v>
      </c>
      <c r="AZ100" s="22"/>
      <c r="BA100" s="22"/>
      <c r="BB100" s="22"/>
      <c r="BC100" s="22"/>
      <c r="BD100" s="22">
        <f>AVERAGE(AU99:BD99)</f>
        <v>805478.25848319975</v>
      </c>
      <c r="BF100" s="185"/>
      <c r="BG100" s="185"/>
      <c r="BH100" s="19" t="s">
        <v>47</v>
      </c>
      <c r="BI100" s="21"/>
      <c r="BJ100" s="21"/>
      <c r="BK100" s="21"/>
      <c r="BL100" s="21"/>
      <c r="BM100" s="22">
        <f>AVERAGE(BI99:BM99)</f>
        <v>696295.3600000001</v>
      </c>
      <c r="BN100" s="22"/>
      <c r="BO100" s="22"/>
      <c r="BP100" s="22"/>
      <c r="BQ100" s="22"/>
      <c r="BR100" s="22">
        <f>AVERAGE(BI99:BR99)</f>
        <v>830478.25848319987</v>
      </c>
    </row>
    <row r="101" spans="1:71" ht="14.25" x14ac:dyDescent="0.45">
      <c r="B101" s="185"/>
      <c r="C101" s="185"/>
      <c r="D101" s="19" t="s">
        <v>46</v>
      </c>
      <c r="E101" s="21">
        <f>E99</f>
        <v>562999.99999999988</v>
      </c>
      <c r="F101" s="21">
        <f t="shared" ref="F101:N101" si="270">E101+F99</f>
        <v>1137200</v>
      </c>
      <c r="G101" s="21">
        <f>F101+G99</f>
        <v>1727080.0000000005</v>
      </c>
      <c r="H101" s="21">
        <f t="shared" si="270"/>
        <v>2338912</v>
      </c>
      <c r="I101" s="21">
        <f t="shared" si="270"/>
        <v>2981476.8</v>
      </c>
      <c r="J101" s="21">
        <f>I101+J99</f>
        <v>3667067.5199999996</v>
      </c>
      <c r="K101" s="21">
        <f t="shared" si="270"/>
        <v>4412894.5279999999</v>
      </c>
      <c r="L101" s="21">
        <f t="shared" si="270"/>
        <v>5243052.3392000012</v>
      </c>
      <c r="M101" s="21">
        <f t="shared" si="270"/>
        <v>6191273.2748800004</v>
      </c>
      <c r="N101" s="21">
        <f t="shared" si="270"/>
        <v>7304782.5848319978</v>
      </c>
      <c r="P101" s="185"/>
      <c r="Q101" s="185"/>
      <c r="R101" s="19" t="s">
        <v>46</v>
      </c>
      <c r="S101" s="21">
        <f>S99</f>
        <v>587999.99999999988</v>
      </c>
      <c r="T101" s="21">
        <f t="shared" ref="T101:AB101" si="271">S101+T99</f>
        <v>1187200</v>
      </c>
      <c r="U101" s="21">
        <f>T101+U99</f>
        <v>1802080.0000000005</v>
      </c>
      <c r="V101" s="21">
        <f t="shared" si="271"/>
        <v>2438912</v>
      </c>
      <c r="W101" s="21">
        <f t="shared" si="271"/>
        <v>3106476.8</v>
      </c>
      <c r="X101" s="21">
        <f>W101+X99</f>
        <v>3817067.5199999996</v>
      </c>
      <c r="Y101" s="21">
        <f t="shared" si="271"/>
        <v>4587894.5279999999</v>
      </c>
      <c r="Z101" s="21">
        <f t="shared" si="271"/>
        <v>5443052.3392000012</v>
      </c>
      <c r="AA101" s="21">
        <f t="shared" si="271"/>
        <v>6416273.2748800004</v>
      </c>
      <c r="AB101" s="21">
        <f t="shared" si="271"/>
        <v>7554782.5848319978</v>
      </c>
      <c r="AD101" s="185"/>
      <c r="AE101" s="185"/>
      <c r="AF101" s="19" t="s">
        <v>46</v>
      </c>
      <c r="AG101" s="21">
        <f>AG99</f>
        <v>612999.99999999988</v>
      </c>
      <c r="AH101" s="21">
        <f t="shared" ref="AH101:AP101" si="272">AG101+AH99</f>
        <v>1237200</v>
      </c>
      <c r="AI101" s="21">
        <f>AH101+AI99</f>
        <v>1877080.0000000005</v>
      </c>
      <c r="AJ101" s="21">
        <f t="shared" si="272"/>
        <v>2538912</v>
      </c>
      <c r="AK101" s="21">
        <f t="shared" si="272"/>
        <v>3231476.8</v>
      </c>
      <c r="AL101" s="21">
        <f>AK101+AL99</f>
        <v>3967067.5199999996</v>
      </c>
      <c r="AM101" s="21">
        <f t="shared" si="272"/>
        <v>4762894.5279999999</v>
      </c>
      <c r="AN101" s="21">
        <f t="shared" si="272"/>
        <v>5643052.3392000012</v>
      </c>
      <c r="AO101" s="21">
        <f t="shared" si="272"/>
        <v>6641273.2748800004</v>
      </c>
      <c r="AP101" s="21">
        <f t="shared" si="272"/>
        <v>7804782.5848319978</v>
      </c>
      <c r="AR101" s="185"/>
      <c r="AS101" s="185"/>
      <c r="AT101" s="19" t="s">
        <v>46</v>
      </c>
      <c r="AU101" s="21">
        <f>AU99</f>
        <v>637999.99999999988</v>
      </c>
      <c r="AV101" s="21">
        <f t="shared" ref="AV101:BD101" si="273">AU101+AV99</f>
        <v>1287200</v>
      </c>
      <c r="AW101" s="21">
        <f>AV101+AW99</f>
        <v>1952080.0000000005</v>
      </c>
      <c r="AX101" s="21">
        <f t="shared" si="273"/>
        <v>2638912</v>
      </c>
      <c r="AY101" s="21">
        <f t="shared" si="273"/>
        <v>3356476.8</v>
      </c>
      <c r="AZ101" s="21">
        <f>AY101+AZ99</f>
        <v>4117067.5199999996</v>
      </c>
      <c r="BA101" s="21">
        <f t="shared" si="273"/>
        <v>4937894.5279999999</v>
      </c>
      <c r="BB101" s="21">
        <f t="shared" si="273"/>
        <v>5843052.3392000012</v>
      </c>
      <c r="BC101" s="21">
        <f t="shared" si="273"/>
        <v>6866273.2748800004</v>
      </c>
      <c r="BD101" s="21">
        <f t="shared" si="273"/>
        <v>8054782.5848319978</v>
      </c>
      <c r="BF101" s="185"/>
      <c r="BG101" s="185"/>
      <c r="BH101" s="19" t="s">
        <v>46</v>
      </c>
      <c r="BI101" s="21">
        <f>BI99</f>
        <v>663000</v>
      </c>
      <c r="BJ101" s="21">
        <f t="shared" ref="BJ101:BR101" si="274">BI101+BJ99</f>
        <v>1337200</v>
      </c>
      <c r="BK101" s="21">
        <f>BJ101+BK99</f>
        <v>2027080.0000000002</v>
      </c>
      <c r="BL101" s="21">
        <f t="shared" si="274"/>
        <v>2738912</v>
      </c>
      <c r="BM101" s="21">
        <f t="shared" si="274"/>
        <v>3481476.8000000003</v>
      </c>
      <c r="BN101" s="21">
        <f>BM101+BN99</f>
        <v>4267067.5200000005</v>
      </c>
      <c r="BO101" s="21">
        <f t="shared" si="274"/>
        <v>5112894.5280000009</v>
      </c>
      <c r="BP101" s="21">
        <f t="shared" si="274"/>
        <v>6043052.3392000021</v>
      </c>
      <c r="BQ101" s="21">
        <f t="shared" si="274"/>
        <v>7091273.2748800013</v>
      </c>
      <c r="BR101" s="21">
        <f t="shared" si="274"/>
        <v>8304782.5848319987</v>
      </c>
    </row>
    <row r="102" spans="1:71" ht="14.25" x14ac:dyDescent="0.45">
      <c r="B102" s="185"/>
      <c r="C102" s="184" t="s">
        <v>35</v>
      </c>
      <c r="D102" s="15" t="s">
        <v>43</v>
      </c>
      <c r="E102" s="16">
        <f>E72+E87-E40-E56</f>
        <v>0.56300000000000006</v>
      </c>
      <c r="F102" s="16">
        <f t="shared" ref="F102:N102" si="275">F72+F87-F40-F56</f>
        <v>0.79939999999999989</v>
      </c>
      <c r="G102" s="16">
        <f t="shared" si="275"/>
        <v>1.1348400000000005</v>
      </c>
      <c r="H102" s="16">
        <f t="shared" si="275"/>
        <v>1.610727999999999</v>
      </c>
      <c r="I102" s="16">
        <f t="shared" si="275"/>
        <v>2.2857520000000005</v>
      </c>
      <c r="J102" s="16">
        <f t="shared" si="275"/>
        <v>3.2430787199999997</v>
      </c>
      <c r="K102" s="16">
        <f t="shared" si="275"/>
        <v>4.6005464960000015</v>
      </c>
      <c r="L102" s="16">
        <f t="shared" si="275"/>
        <v>6.5250958976000142</v>
      </c>
      <c r="M102" s="16">
        <f t="shared" si="275"/>
        <v>9.2531973811199606</v>
      </c>
      <c r="N102" s="16">
        <f t="shared" si="275"/>
        <v>13.119764707839984</v>
      </c>
      <c r="P102" s="185"/>
      <c r="Q102" s="184" t="s">
        <v>35</v>
      </c>
      <c r="R102" s="15" t="s">
        <v>43</v>
      </c>
      <c r="S102" s="16">
        <f>S72+S87-S40-S56</f>
        <v>0.58800000000000008</v>
      </c>
      <c r="T102" s="16">
        <f t="shared" ref="T102:AB102" si="276">T72+T87-T40-T56</f>
        <v>0.83439999999999981</v>
      </c>
      <c r="U102" s="16">
        <f t="shared" si="276"/>
        <v>1.1838400000000004</v>
      </c>
      <c r="V102" s="16">
        <f t="shared" si="276"/>
        <v>1.679327999999999</v>
      </c>
      <c r="W102" s="16">
        <f t="shared" si="276"/>
        <v>2.3817919999999999</v>
      </c>
      <c r="X102" s="16">
        <f t="shared" si="276"/>
        <v>3.3775347199999999</v>
      </c>
      <c r="Y102" s="16">
        <f t="shared" si="276"/>
        <v>4.7887848960000001</v>
      </c>
      <c r="Z102" s="16">
        <f t="shared" si="276"/>
        <v>6.7886296576000138</v>
      </c>
      <c r="AA102" s="16">
        <f t="shared" si="276"/>
        <v>9.6221446451199633</v>
      </c>
      <c r="AB102" s="16">
        <f t="shared" si="276"/>
        <v>13.63629087743999</v>
      </c>
      <c r="AD102" s="185"/>
      <c r="AE102" s="184" t="s">
        <v>35</v>
      </c>
      <c r="AF102" s="15" t="s">
        <v>43</v>
      </c>
      <c r="AG102" s="16">
        <f>AG72+AG87-AG40-AG56</f>
        <v>0.6130000000000001</v>
      </c>
      <c r="AH102" s="16">
        <f t="shared" ref="AH102:AP102" si="277">AH72+AH87-AH40-AH56</f>
        <v>0.86939999999999995</v>
      </c>
      <c r="AI102" s="16">
        <f t="shared" si="277"/>
        <v>1.2328400000000004</v>
      </c>
      <c r="AJ102" s="16">
        <f t="shared" si="277"/>
        <v>1.747927999999999</v>
      </c>
      <c r="AK102" s="16">
        <f t="shared" si="277"/>
        <v>2.4778320000000003</v>
      </c>
      <c r="AL102" s="16">
        <f t="shared" si="277"/>
        <v>3.51199072</v>
      </c>
      <c r="AM102" s="16">
        <f t="shared" si="277"/>
        <v>4.9770232960000014</v>
      </c>
      <c r="AN102" s="16">
        <f t="shared" si="277"/>
        <v>7.0521634176000116</v>
      </c>
      <c r="AO102" s="16">
        <f t="shared" si="277"/>
        <v>9.9910919091199659</v>
      </c>
      <c r="AP102" s="16">
        <f t="shared" si="277"/>
        <v>14.152817047039989</v>
      </c>
      <c r="AR102" s="185"/>
      <c r="AS102" s="184" t="s">
        <v>35</v>
      </c>
      <c r="AT102" s="15" t="s">
        <v>43</v>
      </c>
      <c r="AU102" s="16">
        <f>AU72+AU87-AU40-AU56</f>
        <v>0.63800000000000012</v>
      </c>
      <c r="AV102" s="16">
        <f t="shared" ref="AV102:BD102" si="278">AV72+AV87-AV40-AV56</f>
        <v>0.90439999999999987</v>
      </c>
      <c r="AW102" s="16">
        <f t="shared" si="278"/>
        <v>1.2818400000000003</v>
      </c>
      <c r="AX102" s="16">
        <f t="shared" si="278"/>
        <v>1.816527999999999</v>
      </c>
      <c r="AY102" s="16">
        <f t="shared" si="278"/>
        <v>2.5738720000000006</v>
      </c>
      <c r="AZ102" s="16">
        <f t="shared" si="278"/>
        <v>3.6464467199999993</v>
      </c>
      <c r="BA102" s="16">
        <f t="shared" si="278"/>
        <v>5.1652616960000008</v>
      </c>
      <c r="BB102" s="16">
        <f t="shared" si="278"/>
        <v>7.315697177600013</v>
      </c>
      <c r="BC102" s="16">
        <f t="shared" si="278"/>
        <v>10.36003917311997</v>
      </c>
      <c r="BD102" s="16">
        <f t="shared" si="278"/>
        <v>14.669343216639991</v>
      </c>
      <c r="BF102" s="185"/>
      <c r="BG102" s="184" t="s">
        <v>35</v>
      </c>
      <c r="BH102" s="15" t="s">
        <v>43</v>
      </c>
      <c r="BI102" s="16">
        <f>BI72+BI87-BI40-BI56</f>
        <v>0.66300000000000003</v>
      </c>
      <c r="BJ102" s="16">
        <f t="shared" ref="BJ102:BR102" si="279">BJ72+BJ87-BJ40-BJ56</f>
        <v>0.93939999999999979</v>
      </c>
      <c r="BK102" s="16">
        <f t="shared" si="279"/>
        <v>1.3308400000000005</v>
      </c>
      <c r="BL102" s="16">
        <f t="shared" si="279"/>
        <v>1.8851279999999995</v>
      </c>
      <c r="BM102" s="16">
        <f t="shared" si="279"/>
        <v>2.6699120000000001</v>
      </c>
      <c r="BN102" s="16">
        <f t="shared" si="279"/>
        <v>3.7809027199999994</v>
      </c>
      <c r="BO102" s="16">
        <f t="shared" si="279"/>
        <v>5.3535000960000003</v>
      </c>
      <c r="BP102" s="16">
        <f t="shared" si="279"/>
        <v>7.5792309376000109</v>
      </c>
      <c r="BQ102" s="16">
        <f t="shared" si="279"/>
        <v>10.728986437119973</v>
      </c>
      <c r="BR102" s="16">
        <f t="shared" si="279"/>
        <v>15.185869386239997</v>
      </c>
    </row>
    <row r="103" spans="1:71" ht="14.25" x14ac:dyDescent="0.45">
      <c r="B103" s="185"/>
      <c r="C103" s="186"/>
      <c r="D103" s="15" t="s">
        <v>44</v>
      </c>
      <c r="E103" s="17"/>
      <c r="F103" s="17"/>
      <c r="G103" s="17"/>
      <c r="H103" s="17"/>
      <c r="I103" s="17">
        <f>AVERAGE(E102:I102)</f>
        <v>1.2787440000000001</v>
      </c>
      <c r="J103" s="17"/>
      <c r="K103" s="17"/>
      <c r="L103" s="17"/>
      <c r="M103" s="17"/>
      <c r="N103" s="17">
        <f>AVERAGE(E102:N102)</f>
        <v>4.3135403202559957</v>
      </c>
      <c r="P103" s="185"/>
      <c r="Q103" s="186"/>
      <c r="R103" s="15" t="s">
        <v>44</v>
      </c>
      <c r="S103" s="17"/>
      <c r="T103" s="17"/>
      <c r="U103" s="17"/>
      <c r="V103" s="17"/>
      <c r="W103" s="17">
        <f>AVERAGE(S102:W102)</f>
        <v>1.333472</v>
      </c>
      <c r="X103" s="17"/>
      <c r="Y103" s="17"/>
      <c r="Z103" s="17"/>
      <c r="AA103" s="17"/>
      <c r="AB103" s="17">
        <f>AVERAGE(S102:AB102)</f>
        <v>4.4880744796159959</v>
      </c>
      <c r="AD103" s="185"/>
      <c r="AE103" s="186"/>
      <c r="AF103" s="15" t="s">
        <v>44</v>
      </c>
      <c r="AG103" s="17"/>
      <c r="AH103" s="17"/>
      <c r="AI103" s="17"/>
      <c r="AJ103" s="17"/>
      <c r="AK103" s="17">
        <f>AVERAGE(AG102:AK102)</f>
        <v>1.3881999999999999</v>
      </c>
      <c r="AL103" s="17"/>
      <c r="AM103" s="17"/>
      <c r="AN103" s="17"/>
      <c r="AO103" s="17"/>
      <c r="AP103" s="17">
        <f>AVERAGE(AG102:AP102)</f>
        <v>4.6626086389759971</v>
      </c>
      <c r="AR103" s="185"/>
      <c r="AS103" s="186"/>
      <c r="AT103" s="15" t="s">
        <v>44</v>
      </c>
      <c r="AU103" s="17"/>
      <c r="AV103" s="17"/>
      <c r="AW103" s="17"/>
      <c r="AX103" s="17"/>
      <c r="AY103" s="17">
        <f>AVERAGE(AU102:AY102)</f>
        <v>1.442928</v>
      </c>
      <c r="AZ103" s="17"/>
      <c r="BA103" s="17"/>
      <c r="BB103" s="17"/>
      <c r="BC103" s="17"/>
      <c r="BD103" s="17">
        <f>AVERAGE(AU102:BD102)</f>
        <v>4.8371427983359983</v>
      </c>
      <c r="BF103" s="185"/>
      <c r="BG103" s="186"/>
      <c r="BH103" s="15" t="s">
        <v>44</v>
      </c>
      <c r="BI103" s="17"/>
      <c r="BJ103" s="17"/>
      <c r="BK103" s="17"/>
      <c r="BL103" s="17"/>
      <c r="BM103" s="17">
        <f>AVERAGE(BI102:BM102)</f>
        <v>1.4976559999999999</v>
      </c>
      <c r="BN103" s="17"/>
      <c r="BO103" s="17"/>
      <c r="BP103" s="17"/>
      <c r="BQ103" s="17"/>
      <c r="BR103" s="17">
        <f>AVERAGE(BI102:BR102)</f>
        <v>5.0116769576959985</v>
      </c>
    </row>
    <row r="104" spans="1:71" ht="14.25" x14ac:dyDescent="0.45">
      <c r="B104" s="185"/>
      <c r="C104" s="185"/>
      <c r="D104" s="19" t="s">
        <v>45</v>
      </c>
      <c r="E104" s="22">
        <f>E106</f>
        <v>563000</v>
      </c>
      <c r="F104" s="22">
        <f>F106-E106</f>
        <v>799400</v>
      </c>
      <c r="G104" s="22">
        <f>G106-F106</f>
        <v>1134840.0000000005</v>
      </c>
      <c r="H104" s="22">
        <f t="shared" ref="H104:N104" si="280">H106-G106</f>
        <v>1610727.9999999991</v>
      </c>
      <c r="I104" s="22">
        <f t="shared" si="280"/>
        <v>2285752.0000000014</v>
      </c>
      <c r="J104" s="22">
        <f>J106-I106</f>
        <v>3243078.7200000016</v>
      </c>
      <c r="K104" s="22">
        <f t="shared" si="280"/>
        <v>4600546.4959999993</v>
      </c>
      <c r="L104" s="22">
        <f t="shared" si="280"/>
        <v>6525095.8976000175</v>
      </c>
      <c r="M104" s="22">
        <f t="shared" si="280"/>
        <v>9253197.3811199628</v>
      </c>
      <c r="N104" s="22">
        <f t="shared" si="280"/>
        <v>13119764.707839973</v>
      </c>
      <c r="P104" s="185"/>
      <c r="Q104" s="185"/>
      <c r="R104" s="19" t="s">
        <v>45</v>
      </c>
      <c r="S104" s="22">
        <f>S106</f>
        <v>587999.99999999988</v>
      </c>
      <c r="T104" s="22">
        <f>T106-S106</f>
        <v>834399.99999999965</v>
      </c>
      <c r="U104" s="22">
        <f>U106-T106</f>
        <v>1183840.0000000014</v>
      </c>
      <c r="V104" s="22">
        <f t="shared" ref="V104:AB104" si="281">V106-U106</f>
        <v>1679327.9999999981</v>
      </c>
      <c r="W104" s="22">
        <f t="shared" si="281"/>
        <v>2381792.0000000019</v>
      </c>
      <c r="X104" s="22">
        <f>X106-W106</f>
        <v>3377534.7199999997</v>
      </c>
      <c r="Y104" s="22">
        <f t="shared" si="281"/>
        <v>4788784.8960000016</v>
      </c>
      <c r="Z104" s="22">
        <f t="shared" si="281"/>
        <v>6788629.6576000135</v>
      </c>
      <c r="AA104" s="22">
        <f t="shared" si="281"/>
        <v>9622144.6451199688</v>
      </c>
      <c r="AB104" s="22">
        <f t="shared" si="281"/>
        <v>13636290.877439976</v>
      </c>
      <c r="AD104" s="185"/>
      <c r="AE104" s="185"/>
      <c r="AF104" s="19" t="s">
        <v>45</v>
      </c>
      <c r="AG104" s="22">
        <f>AG106</f>
        <v>612999.99999999988</v>
      </c>
      <c r="AH104" s="22">
        <f>AH106-AG106</f>
        <v>869400.00000000012</v>
      </c>
      <c r="AI104" s="22">
        <f>AI106-AH106</f>
        <v>1232840.0000000005</v>
      </c>
      <c r="AJ104" s="22">
        <f t="shared" ref="AJ104:AP104" si="282">AJ106-AI106</f>
        <v>1747927.9999999995</v>
      </c>
      <c r="AK104" s="22">
        <f t="shared" si="282"/>
        <v>2477832.0000000009</v>
      </c>
      <c r="AL104" s="22">
        <f>AL106-AK106</f>
        <v>3511990.7199999997</v>
      </c>
      <c r="AM104" s="22">
        <f t="shared" si="282"/>
        <v>4977023.296000002</v>
      </c>
      <c r="AN104" s="22">
        <f t="shared" si="282"/>
        <v>7052163.4176000096</v>
      </c>
      <c r="AO104" s="22">
        <f t="shared" si="282"/>
        <v>9991091.9091199711</v>
      </c>
      <c r="AP104" s="22">
        <f t="shared" si="282"/>
        <v>14152817.047039974</v>
      </c>
      <c r="AR104" s="185"/>
      <c r="AS104" s="185"/>
      <c r="AT104" s="19" t="s">
        <v>45</v>
      </c>
      <c r="AU104" s="22">
        <f>AU106</f>
        <v>637999.99999999988</v>
      </c>
      <c r="AV104" s="22">
        <f>AV106-AU106</f>
        <v>904399.99999999988</v>
      </c>
      <c r="AW104" s="22">
        <f>AW106-AV106</f>
        <v>1281840.0000000002</v>
      </c>
      <c r="AX104" s="22">
        <f t="shared" ref="AX104:BD104" si="283">AX106-AW106</f>
        <v>1816528</v>
      </c>
      <c r="AY104" s="22">
        <f t="shared" si="283"/>
        <v>2573872.0000000009</v>
      </c>
      <c r="AZ104" s="22">
        <f>AZ106-AY106</f>
        <v>3646446.7199999997</v>
      </c>
      <c r="BA104" s="22">
        <f t="shared" si="283"/>
        <v>5165261.6960000005</v>
      </c>
      <c r="BB104" s="22">
        <f t="shared" si="283"/>
        <v>7315697.1776000112</v>
      </c>
      <c r="BC104" s="22">
        <f t="shared" si="283"/>
        <v>10360039.173119977</v>
      </c>
      <c r="BD104" s="22">
        <f t="shared" si="283"/>
        <v>14669343.216639973</v>
      </c>
      <c r="BF104" s="185"/>
      <c r="BG104" s="185"/>
      <c r="BH104" s="19" t="s">
        <v>45</v>
      </c>
      <c r="BI104" s="22">
        <f>BI106</f>
        <v>663000</v>
      </c>
      <c r="BJ104" s="22">
        <f>BJ106-BI106</f>
        <v>939399.99999999953</v>
      </c>
      <c r="BK104" s="22">
        <f>BK106-BJ106</f>
        <v>1330840.0000000014</v>
      </c>
      <c r="BL104" s="22">
        <f t="shared" ref="BL104:BR104" si="284">BL106-BK106</f>
        <v>1885127.9999999991</v>
      </c>
      <c r="BM104" s="22">
        <f t="shared" si="284"/>
        <v>2669912.0000000009</v>
      </c>
      <c r="BN104" s="22">
        <f>BN106-BM106</f>
        <v>3780902.7199999979</v>
      </c>
      <c r="BO104" s="22">
        <f t="shared" si="284"/>
        <v>5353500.095999999</v>
      </c>
      <c r="BP104" s="22">
        <f t="shared" si="284"/>
        <v>7579230.937600011</v>
      </c>
      <c r="BQ104" s="22">
        <f t="shared" si="284"/>
        <v>10728986.437119983</v>
      </c>
      <c r="BR104" s="22">
        <f t="shared" si="284"/>
        <v>15185869.386239983</v>
      </c>
    </row>
    <row r="105" spans="1:71" ht="14.25" x14ac:dyDescent="0.45">
      <c r="A105" s="8"/>
      <c r="B105" s="185"/>
      <c r="C105" s="185"/>
      <c r="D105" s="19" t="s">
        <v>47</v>
      </c>
      <c r="E105" s="22"/>
      <c r="F105" s="22"/>
      <c r="G105" s="22"/>
      <c r="H105" s="22"/>
      <c r="I105" s="22">
        <f>AVERAGE(E104:I104)</f>
        <v>1278744.0000000002</v>
      </c>
      <c r="J105" s="22"/>
      <c r="K105" s="22"/>
      <c r="L105" s="22"/>
      <c r="M105" s="22"/>
      <c r="N105" s="22">
        <f>AVERAGE(E104:N104)</f>
        <v>4313540.3202559957</v>
      </c>
      <c r="O105" s="8"/>
      <c r="P105" s="185"/>
      <c r="Q105" s="185"/>
      <c r="R105" s="19" t="s">
        <v>47</v>
      </c>
      <c r="S105" s="22"/>
      <c r="T105" s="22"/>
      <c r="U105" s="22"/>
      <c r="V105" s="22"/>
      <c r="W105" s="22">
        <f>AVERAGE(S104:W104)</f>
        <v>1333472.0000000002</v>
      </c>
      <c r="X105" s="22"/>
      <c r="Y105" s="22"/>
      <c r="Z105" s="22"/>
      <c r="AA105" s="22"/>
      <c r="AB105" s="22">
        <f>AVERAGE(S104:AB104)</f>
        <v>4488074.4796159957</v>
      </c>
      <c r="AC105" s="8"/>
      <c r="AD105" s="185"/>
      <c r="AE105" s="185"/>
      <c r="AF105" s="19" t="s">
        <v>47</v>
      </c>
      <c r="AG105" s="22"/>
      <c r="AH105" s="22"/>
      <c r="AI105" s="22"/>
      <c r="AJ105" s="22"/>
      <c r="AK105" s="22">
        <f>AVERAGE(AG104:AK104)</f>
        <v>1388200.0000000002</v>
      </c>
      <c r="AL105" s="22"/>
      <c r="AM105" s="22"/>
      <c r="AN105" s="22"/>
      <c r="AO105" s="22"/>
      <c r="AP105" s="22">
        <f>AVERAGE(AG104:AP104)</f>
        <v>4662608.6389759956</v>
      </c>
      <c r="AQ105" s="8"/>
      <c r="AR105" s="185"/>
      <c r="AS105" s="185"/>
      <c r="AT105" s="19" t="s">
        <v>47</v>
      </c>
      <c r="AU105" s="22"/>
      <c r="AV105" s="22"/>
      <c r="AW105" s="22"/>
      <c r="AX105" s="22"/>
      <c r="AY105" s="22">
        <f>AVERAGE(AU104:AY104)</f>
        <v>1442928.0000000002</v>
      </c>
      <c r="AZ105" s="22"/>
      <c r="BA105" s="22"/>
      <c r="BB105" s="22"/>
      <c r="BC105" s="22"/>
      <c r="BD105" s="22">
        <f>AVERAGE(AU104:BD104)</f>
        <v>4837142.7983359965</v>
      </c>
      <c r="BE105" s="8"/>
      <c r="BF105" s="185"/>
      <c r="BG105" s="185"/>
      <c r="BH105" s="19" t="s">
        <v>47</v>
      </c>
      <c r="BI105" s="22"/>
      <c r="BJ105" s="22"/>
      <c r="BK105" s="22"/>
      <c r="BL105" s="22"/>
      <c r="BM105" s="22">
        <f>AVERAGE(BI104:BM104)</f>
        <v>1497656.0000000002</v>
      </c>
      <c r="BN105" s="22"/>
      <c r="BO105" s="22"/>
      <c r="BP105" s="22"/>
      <c r="BQ105" s="22"/>
      <c r="BR105" s="22">
        <f>AVERAGE(BI104:BR104)</f>
        <v>5011676.9576959973</v>
      </c>
      <c r="BS105" s="8"/>
    </row>
    <row r="106" spans="1:71" ht="14.25" x14ac:dyDescent="0.45">
      <c r="B106" s="185"/>
      <c r="C106" s="185"/>
      <c r="D106" s="19" t="s">
        <v>46</v>
      </c>
      <c r="E106" s="21">
        <f t="shared" ref="E106:N106" si="285">E96*E$14</f>
        <v>563000</v>
      </c>
      <c r="F106" s="21">
        <f t="shared" si="285"/>
        <v>1362400</v>
      </c>
      <c r="G106" s="21">
        <f>G96*G$14</f>
        <v>2497240.0000000005</v>
      </c>
      <c r="H106" s="21">
        <f>H96*H$14</f>
        <v>4107967.9999999995</v>
      </c>
      <c r="I106" s="21">
        <f>I96*I$14</f>
        <v>6393720.0000000009</v>
      </c>
      <c r="J106" s="21">
        <f t="shared" si="285"/>
        <v>9636798.7200000025</v>
      </c>
      <c r="K106" s="21">
        <f t="shared" si="285"/>
        <v>14237345.216000002</v>
      </c>
      <c r="L106" s="21">
        <f t="shared" si="285"/>
        <v>20762441.113600019</v>
      </c>
      <c r="M106" s="21">
        <f t="shared" si="285"/>
        <v>30015638.494719982</v>
      </c>
      <c r="N106" s="21">
        <f t="shared" si="285"/>
        <v>43135403.202559955</v>
      </c>
      <c r="P106" s="185"/>
      <c r="Q106" s="185"/>
      <c r="R106" s="19" t="s">
        <v>46</v>
      </c>
      <c r="S106" s="21">
        <f t="shared" ref="S106:AB106" si="286">S96*S$14</f>
        <v>587999.99999999988</v>
      </c>
      <c r="T106" s="21">
        <f t="shared" si="286"/>
        <v>1422399.9999999995</v>
      </c>
      <c r="U106" s="21">
        <f>U96*U$14</f>
        <v>2606240.0000000009</v>
      </c>
      <c r="V106" s="21">
        <f>V96*V$14</f>
        <v>4285567.9999999991</v>
      </c>
      <c r="W106" s="21">
        <f>W96*W$14</f>
        <v>6667360.0000000009</v>
      </c>
      <c r="X106" s="21">
        <f t="shared" si="286"/>
        <v>10044894.720000001</v>
      </c>
      <c r="Y106" s="21">
        <f t="shared" si="286"/>
        <v>14833679.616000002</v>
      </c>
      <c r="Z106" s="21">
        <f t="shared" si="286"/>
        <v>21622309.273600016</v>
      </c>
      <c r="AA106" s="21">
        <f t="shared" si="286"/>
        <v>31244453.918719985</v>
      </c>
      <c r="AB106" s="21">
        <f t="shared" si="286"/>
        <v>44880744.79615996</v>
      </c>
      <c r="AD106" s="185"/>
      <c r="AE106" s="185"/>
      <c r="AF106" s="19" t="s">
        <v>46</v>
      </c>
      <c r="AG106" s="21">
        <f t="shared" ref="AG106:AP106" si="287">AG96*AG$14</f>
        <v>612999.99999999988</v>
      </c>
      <c r="AH106" s="21">
        <f t="shared" si="287"/>
        <v>1482400</v>
      </c>
      <c r="AI106" s="21">
        <f>AI96*AI$14</f>
        <v>2715240.0000000005</v>
      </c>
      <c r="AJ106" s="21">
        <f>AJ96*AJ$14</f>
        <v>4463168</v>
      </c>
      <c r="AK106" s="21">
        <f>AK96*AK$14</f>
        <v>6941000.0000000009</v>
      </c>
      <c r="AL106" s="21">
        <f t="shared" si="287"/>
        <v>10452990.720000001</v>
      </c>
      <c r="AM106" s="21">
        <f t="shared" si="287"/>
        <v>15430014.016000003</v>
      </c>
      <c r="AN106" s="21">
        <f t="shared" si="287"/>
        <v>22482177.433600012</v>
      </c>
      <c r="AO106" s="21">
        <f t="shared" si="287"/>
        <v>32473269.342719983</v>
      </c>
      <c r="AP106" s="21">
        <f t="shared" si="287"/>
        <v>46626086.389759958</v>
      </c>
      <c r="AR106" s="185"/>
      <c r="AS106" s="185"/>
      <c r="AT106" s="19" t="s">
        <v>46</v>
      </c>
      <c r="AU106" s="21">
        <f t="shared" ref="AU106:BD106" si="288">AU96*AU$14</f>
        <v>637999.99999999988</v>
      </c>
      <c r="AV106" s="21">
        <f t="shared" si="288"/>
        <v>1542399.9999999998</v>
      </c>
      <c r="AW106" s="21">
        <f>AW96*AW$14</f>
        <v>2824240</v>
      </c>
      <c r="AX106" s="21">
        <f>AX96*AX$14</f>
        <v>4640768</v>
      </c>
      <c r="AY106" s="21">
        <f>AY96*AY$14</f>
        <v>7214640.0000000009</v>
      </c>
      <c r="AZ106" s="21">
        <f t="shared" si="288"/>
        <v>10861086.720000001</v>
      </c>
      <c r="BA106" s="21">
        <f t="shared" si="288"/>
        <v>16026348.416000001</v>
      </c>
      <c r="BB106" s="21">
        <f t="shared" si="288"/>
        <v>23342045.593600012</v>
      </c>
      <c r="BC106" s="21">
        <f t="shared" si="288"/>
        <v>33702084.766719989</v>
      </c>
      <c r="BD106" s="21">
        <f t="shared" si="288"/>
        <v>48371427.983359963</v>
      </c>
      <c r="BF106" s="185"/>
      <c r="BG106" s="185"/>
      <c r="BH106" s="19" t="s">
        <v>46</v>
      </c>
      <c r="BI106" s="21">
        <f t="shared" ref="BI106:BR106" si="289">BI96*BI$14</f>
        <v>663000</v>
      </c>
      <c r="BJ106" s="21">
        <f t="shared" si="289"/>
        <v>1602399.9999999995</v>
      </c>
      <c r="BK106" s="21">
        <f>BK96*BK$14</f>
        <v>2933240.0000000009</v>
      </c>
      <c r="BL106" s="21">
        <f>BL96*BL$14</f>
        <v>4818368</v>
      </c>
      <c r="BM106" s="21">
        <f>BM96*BM$14</f>
        <v>7488280.0000000009</v>
      </c>
      <c r="BN106" s="21">
        <f t="shared" si="289"/>
        <v>11269182.719999999</v>
      </c>
      <c r="BO106" s="21">
        <f t="shared" si="289"/>
        <v>16622682.815999998</v>
      </c>
      <c r="BP106" s="21">
        <f t="shared" si="289"/>
        <v>24201913.753600009</v>
      </c>
      <c r="BQ106" s="21">
        <f t="shared" si="289"/>
        <v>34930900.190719992</v>
      </c>
      <c r="BR106" s="21">
        <f t="shared" si="289"/>
        <v>50116769.576959975</v>
      </c>
    </row>
    <row r="107" spans="1:71" ht="15" customHeight="1" x14ac:dyDescent="0.45">
      <c r="B107" s="1"/>
      <c r="C107" s="1"/>
      <c r="D107" s="40"/>
      <c r="E107" s="10"/>
      <c r="F107" s="10"/>
      <c r="G107" s="10"/>
      <c r="H107" s="10"/>
      <c r="I107" s="10"/>
      <c r="J107" s="10"/>
      <c r="K107" s="10"/>
      <c r="L107" s="10"/>
      <c r="M107" s="10"/>
      <c r="N107" s="10"/>
      <c r="P107" s="1"/>
      <c r="Q107" s="1"/>
      <c r="R107" s="40"/>
      <c r="S107" s="10"/>
      <c r="T107" s="10"/>
      <c r="U107" s="10"/>
      <c r="V107" s="10"/>
      <c r="W107" s="10"/>
      <c r="X107" s="10"/>
      <c r="Y107" s="10"/>
      <c r="Z107" s="10"/>
      <c r="AA107" s="10"/>
      <c r="AB107" s="10"/>
      <c r="AD107" s="1"/>
      <c r="AE107" s="1"/>
      <c r="AF107" s="40"/>
      <c r="AG107" s="10"/>
      <c r="AH107" s="10"/>
      <c r="AI107" s="10"/>
      <c r="AJ107" s="10"/>
      <c r="AK107" s="10"/>
      <c r="AL107" s="10"/>
      <c r="AM107" s="10"/>
      <c r="AN107" s="10"/>
      <c r="AO107" s="10"/>
      <c r="AP107" s="10"/>
      <c r="AR107" s="1"/>
      <c r="AS107" s="1"/>
      <c r="AT107" s="40"/>
      <c r="AU107" s="10"/>
      <c r="AV107" s="10"/>
      <c r="AW107" s="10"/>
      <c r="AX107" s="10"/>
      <c r="AY107" s="10"/>
      <c r="AZ107" s="10"/>
      <c r="BA107" s="10"/>
      <c r="BB107" s="10"/>
      <c r="BC107" s="10"/>
      <c r="BD107" s="10"/>
      <c r="BF107" s="1"/>
      <c r="BG107" s="1"/>
      <c r="BH107" s="40"/>
      <c r="BI107" s="10"/>
      <c r="BJ107" s="10"/>
      <c r="BK107" s="10"/>
      <c r="BL107" s="10"/>
      <c r="BM107" s="10"/>
      <c r="BN107" s="10"/>
      <c r="BO107" s="10"/>
      <c r="BP107" s="10"/>
      <c r="BQ107" s="10"/>
      <c r="BR107" s="10"/>
    </row>
    <row r="108" spans="1:71" ht="14.25" x14ac:dyDescent="0.45">
      <c r="B108" s="187" t="s">
        <v>148</v>
      </c>
      <c r="C108" s="193" t="s">
        <v>55</v>
      </c>
      <c r="D108" s="193" t="s">
        <v>54</v>
      </c>
      <c r="E108" s="163" t="s">
        <v>3</v>
      </c>
      <c r="F108" s="163" t="s">
        <v>4</v>
      </c>
      <c r="G108" s="163" t="s">
        <v>5</v>
      </c>
      <c r="H108" s="163" t="s">
        <v>6</v>
      </c>
      <c r="I108" s="163" t="s">
        <v>7</v>
      </c>
      <c r="J108" s="163" t="s">
        <v>8</v>
      </c>
      <c r="K108" s="163" t="s">
        <v>9</v>
      </c>
      <c r="L108" s="163" t="s">
        <v>10</v>
      </c>
      <c r="M108" s="163" t="s">
        <v>11</v>
      </c>
      <c r="N108" s="163" t="s">
        <v>12</v>
      </c>
      <c r="P108" s="187" t="s">
        <v>148</v>
      </c>
      <c r="Q108" s="193" t="s">
        <v>55</v>
      </c>
      <c r="R108" s="193" t="s">
        <v>54</v>
      </c>
      <c r="S108" s="163" t="s">
        <v>3</v>
      </c>
      <c r="T108" s="163" t="s">
        <v>4</v>
      </c>
      <c r="U108" s="163" t="s">
        <v>5</v>
      </c>
      <c r="V108" s="163" t="s">
        <v>6</v>
      </c>
      <c r="W108" s="163" t="s">
        <v>7</v>
      </c>
      <c r="X108" s="163" t="s">
        <v>8</v>
      </c>
      <c r="Y108" s="163" t="s">
        <v>9</v>
      </c>
      <c r="Z108" s="163" t="s">
        <v>10</v>
      </c>
      <c r="AA108" s="163" t="s">
        <v>11</v>
      </c>
      <c r="AB108" s="163" t="s">
        <v>12</v>
      </c>
      <c r="AD108" s="187" t="s">
        <v>148</v>
      </c>
      <c r="AE108" s="193" t="s">
        <v>55</v>
      </c>
      <c r="AF108" s="193" t="s">
        <v>54</v>
      </c>
      <c r="AG108" s="163" t="s">
        <v>3</v>
      </c>
      <c r="AH108" s="163" t="s">
        <v>4</v>
      </c>
      <c r="AI108" s="163" t="s">
        <v>5</v>
      </c>
      <c r="AJ108" s="163" t="s">
        <v>6</v>
      </c>
      <c r="AK108" s="163" t="s">
        <v>7</v>
      </c>
      <c r="AL108" s="163" t="s">
        <v>8</v>
      </c>
      <c r="AM108" s="163" t="s">
        <v>9</v>
      </c>
      <c r="AN108" s="163" t="s">
        <v>10</v>
      </c>
      <c r="AO108" s="163" t="s">
        <v>11</v>
      </c>
      <c r="AP108" s="163" t="s">
        <v>12</v>
      </c>
      <c r="AR108" s="187" t="s">
        <v>148</v>
      </c>
      <c r="AS108" s="193" t="s">
        <v>55</v>
      </c>
      <c r="AT108" s="193" t="s">
        <v>54</v>
      </c>
      <c r="AU108" s="163" t="s">
        <v>3</v>
      </c>
      <c r="AV108" s="163" t="s">
        <v>4</v>
      </c>
      <c r="AW108" s="163" t="s">
        <v>5</v>
      </c>
      <c r="AX108" s="163" t="s">
        <v>6</v>
      </c>
      <c r="AY108" s="163" t="s">
        <v>7</v>
      </c>
      <c r="AZ108" s="163" t="s">
        <v>8</v>
      </c>
      <c r="BA108" s="163" t="s">
        <v>9</v>
      </c>
      <c r="BB108" s="163" t="s">
        <v>10</v>
      </c>
      <c r="BC108" s="163" t="s">
        <v>11</v>
      </c>
      <c r="BD108" s="163" t="s">
        <v>12</v>
      </c>
      <c r="BF108" s="187" t="s">
        <v>148</v>
      </c>
      <c r="BG108" s="193" t="s">
        <v>55</v>
      </c>
      <c r="BH108" s="193" t="s">
        <v>54</v>
      </c>
      <c r="BI108" s="163" t="s">
        <v>3</v>
      </c>
      <c r="BJ108" s="163" t="s">
        <v>4</v>
      </c>
      <c r="BK108" s="163" t="s">
        <v>5</v>
      </c>
      <c r="BL108" s="163" t="s">
        <v>6</v>
      </c>
      <c r="BM108" s="163" t="s">
        <v>7</v>
      </c>
      <c r="BN108" s="163" t="s">
        <v>8</v>
      </c>
      <c r="BO108" s="163" t="s">
        <v>9</v>
      </c>
      <c r="BP108" s="163" t="s">
        <v>10</v>
      </c>
      <c r="BQ108" s="163" t="s">
        <v>11</v>
      </c>
      <c r="BR108" s="163" t="s">
        <v>12</v>
      </c>
    </row>
    <row r="109" spans="1:71" ht="14.25" x14ac:dyDescent="0.45">
      <c r="B109" s="188"/>
      <c r="C109" s="194"/>
      <c r="D109" s="194"/>
      <c r="E109" s="164"/>
      <c r="F109" s="164"/>
      <c r="G109" s="164"/>
      <c r="H109" s="164"/>
      <c r="I109" s="164"/>
      <c r="J109" s="164"/>
      <c r="K109" s="164"/>
      <c r="L109" s="164"/>
      <c r="M109" s="164"/>
      <c r="N109" s="164"/>
      <c r="P109" s="188"/>
      <c r="Q109" s="194"/>
      <c r="R109" s="194"/>
      <c r="S109" s="164"/>
      <c r="T109" s="164"/>
      <c r="U109" s="164"/>
      <c r="V109" s="164"/>
      <c r="W109" s="164"/>
      <c r="X109" s="164"/>
      <c r="Y109" s="164"/>
      <c r="Z109" s="164"/>
      <c r="AA109" s="164"/>
      <c r="AB109" s="164"/>
      <c r="AD109" s="188"/>
      <c r="AE109" s="194"/>
      <c r="AF109" s="194"/>
      <c r="AG109" s="164"/>
      <c r="AH109" s="164"/>
      <c r="AI109" s="164"/>
      <c r="AJ109" s="164"/>
      <c r="AK109" s="164"/>
      <c r="AL109" s="164"/>
      <c r="AM109" s="164"/>
      <c r="AN109" s="164"/>
      <c r="AO109" s="164"/>
      <c r="AP109" s="164"/>
      <c r="AR109" s="188"/>
      <c r="AS109" s="194"/>
      <c r="AT109" s="194"/>
      <c r="AU109" s="164"/>
      <c r="AV109" s="164"/>
      <c r="AW109" s="164"/>
      <c r="AX109" s="164"/>
      <c r="AY109" s="164"/>
      <c r="AZ109" s="164"/>
      <c r="BA109" s="164"/>
      <c r="BB109" s="164"/>
      <c r="BC109" s="164"/>
      <c r="BD109" s="164"/>
      <c r="BF109" s="188"/>
      <c r="BG109" s="194"/>
      <c r="BH109" s="194"/>
      <c r="BI109" s="164"/>
      <c r="BJ109" s="164"/>
      <c r="BK109" s="164"/>
      <c r="BL109" s="164"/>
      <c r="BM109" s="164"/>
      <c r="BN109" s="164"/>
      <c r="BO109" s="164"/>
      <c r="BP109" s="164"/>
      <c r="BQ109" s="164"/>
      <c r="BR109" s="164"/>
    </row>
    <row r="110" spans="1:71" ht="14.25" x14ac:dyDescent="0.45">
      <c r="B110" s="172" t="s">
        <v>57</v>
      </c>
      <c r="C110" s="199">
        <v>20000</v>
      </c>
      <c r="D110" s="44" t="s">
        <v>19</v>
      </c>
      <c r="E110" s="27">
        <f t="shared" ref="E110:N110" si="290">E$51/10*$C110/(2+$E$10)</f>
        <v>595.2380952380953</v>
      </c>
      <c r="F110" s="27">
        <f t="shared" si="290"/>
        <v>425.1700680272109</v>
      </c>
      <c r="G110" s="27">
        <f t="shared" si="290"/>
        <v>303.69290573372206</v>
      </c>
      <c r="H110" s="27">
        <f t="shared" si="290"/>
        <v>216.92350409551577</v>
      </c>
      <c r="I110" s="27">
        <f t="shared" si="290"/>
        <v>154.94536006822554</v>
      </c>
      <c r="J110" s="27">
        <f t="shared" si="290"/>
        <v>110.67525719158967</v>
      </c>
      <c r="K110" s="27">
        <f t="shared" si="290"/>
        <v>79.053755136849773</v>
      </c>
      <c r="L110" s="27">
        <f t="shared" si="290"/>
        <v>56.466967954892688</v>
      </c>
      <c r="M110" s="27">
        <f t="shared" si="290"/>
        <v>40.333548539209062</v>
      </c>
      <c r="N110" s="27">
        <f t="shared" si="290"/>
        <v>28.809677528006471</v>
      </c>
      <c r="P110" s="172" t="s">
        <v>57</v>
      </c>
      <c r="Q110" s="199">
        <v>20000</v>
      </c>
      <c r="R110" s="44" t="s">
        <v>19</v>
      </c>
      <c r="S110" s="27">
        <f t="shared" ref="S110:AB110" si="291">S$51/10*$C110/(2+$E$10)</f>
        <v>595.2380952380953</v>
      </c>
      <c r="T110" s="27">
        <f t="shared" si="291"/>
        <v>425.1700680272109</v>
      </c>
      <c r="U110" s="27">
        <f t="shared" si="291"/>
        <v>303.69290573372206</v>
      </c>
      <c r="V110" s="27">
        <f t="shared" si="291"/>
        <v>216.92350409551577</v>
      </c>
      <c r="W110" s="27">
        <f t="shared" si="291"/>
        <v>154.94536006822554</v>
      </c>
      <c r="X110" s="27">
        <f t="shared" si="291"/>
        <v>110.67525719158967</v>
      </c>
      <c r="Y110" s="27">
        <f t="shared" si="291"/>
        <v>79.053755136849773</v>
      </c>
      <c r="Z110" s="27">
        <f t="shared" si="291"/>
        <v>56.466967954892688</v>
      </c>
      <c r="AA110" s="27">
        <f t="shared" si="291"/>
        <v>40.333548539209062</v>
      </c>
      <c r="AB110" s="27">
        <f t="shared" si="291"/>
        <v>28.809677528006471</v>
      </c>
      <c r="AD110" s="172" t="s">
        <v>57</v>
      </c>
      <c r="AE110" s="199">
        <v>20000</v>
      </c>
      <c r="AF110" s="44" t="s">
        <v>19</v>
      </c>
      <c r="AG110" s="27">
        <f t="shared" ref="AG110:AP110" si="292">AG$51/10*$C110/(2+$E$10)</f>
        <v>595.2380952380953</v>
      </c>
      <c r="AH110" s="27">
        <f t="shared" si="292"/>
        <v>425.1700680272109</v>
      </c>
      <c r="AI110" s="27">
        <f t="shared" si="292"/>
        <v>303.69290573372206</v>
      </c>
      <c r="AJ110" s="27">
        <f t="shared" si="292"/>
        <v>216.92350409551577</v>
      </c>
      <c r="AK110" s="27">
        <f t="shared" si="292"/>
        <v>154.94536006822554</v>
      </c>
      <c r="AL110" s="27">
        <f t="shared" si="292"/>
        <v>110.67525719158967</v>
      </c>
      <c r="AM110" s="27">
        <f t="shared" si="292"/>
        <v>79.053755136849773</v>
      </c>
      <c r="AN110" s="27">
        <f t="shared" si="292"/>
        <v>56.466967954892688</v>
      </c>
      <c r="AO110" s="27">
        <f t="shared" si="292"/>
        <v>40.333548539209062</v>
      </c>
      <c r="AP110" s="27">
        <f t="shared" si="292"/>
        <v>28.809677528006471</v>
      </c>
      <c r="AR110" s="172" t="s">
        <v>57</v>
      </c>
      <c r="AS110" s="199">
        <v>20000</v>
      </c>
      <c r="AT110" s="44" t="s">
        <v>19</v>
      </c>
      <c r="AU110" s="27">
        <f t="shared" ref="AU110:BD110" si="293">AU$51/10*$C110/(2+$E$10)</f>
        <v>595.2380952380953</v>
      </c>
      <c r="AV110" s="27">
        <f t="shared" si="293"/>
        <v>425.1700680272109</v>
      </c>
      <c r="AW110" s="27">
        <f t="shared" si="293"/>
        <v>303.69290573372206</v>
      </c>
      <c r="AX110" s="27">
        <f t="shared" si="293"/>
        <v>216.92350409551577</v>
      </c>
      <c r="AY110" s="27">
        <f t="shared" si="293"/>
        <v>154.94536006822554</v>
      </c>
      <c r="AZ110" s="27">
        <f t="shared" si="293"/>
        <v>110.67525719158967</v>
      </c>
      <c r="BA110" s="27">
        <f t="shared" si="293"/>
        <v>79.053755136849773</v>
      </c>
      <c r="BB110" s="27">
        <f t="shared" si="293"/>
        <v>56.466967954892688</v>
      </c>
      <c r="BC110" s="27">
        <f t="shared" si="293"/>
        <v>40.333548539209062</v>
      </c>
      <c r="BD110" s="27">
        <f t="shared" si="293"/>
        <v>28.809677528006471</v>
      </c>
      <c r="BF110" s="172" t="s">
        <v>57</v>
      </c>
      <c r="BG110" s="199">
        <v>20000</v>
      </c>
      <c r="BH110" s="44" t="s">
        <v>19</v>
      </c>
      <c r="BI110" s="27">
        <f t="shared" ref="BI110:BR110" si="294">BI$51/10*$C110/(2+$E$10)</f>
        <v>595.2380952380953</v>
      </c>
      <c r="BJ110" s="27">
        <f t="shared" si="294"/>
        <v>425.1700680272109</v>
      </c>
      <c r="BK110" s="27">
        <f t="shared" si="294"/>
        <v>303.69290573372206</v>
      </c>
      <c r="BL110" s="27">
        <f t="shared" si="294"/>
        <v>216.92350409551577</v>
      </c>
      <c r="BM110" s="27">
        <f t="shared" si="294"/>
        <v>154.94536006822554</v>
      </c>
      <c r="BN110" s="27">
        <f t="shared" si="294"/>
        <v>110.67525719158967</v>
      </c>
      <c r="BO110" s="27">
        <f t="shared" si="294"/>
        <v>79.053755136849773</v>
      </c>
      <c r="BP110" s="27">
        <f t="shared" si="294"/>
        <v>56.466967954892688</v>
      </c>
      <c r="BQ110" s="27">
        <f t="shared" si="294"/>
        <v>40.333548539209062</v>
      </c>
      <c r="BR110" s="27">
        <f t="shared" si="294"/>
        <v>28.809677528006471</v>
      </c>
    </row>
    <row r="111" spans="1:71" ht="14.25" x14ac:dyDescent="0.45">
      <c r="B111" s="173"/>
      <c r="C111" s="199"/>
      <c r="D111" s="19" t="s">
        <v>22</v>
      </c>
      <c r="E111" s="27"/>
      <c r="F111" s="27"/>
      <c r="G111" s="27"/>
      <c r="H111" s="27"/>
      <c r="I111" s="28">
        <f>AVERAGE(E110:I110)</f>
        <v>339.1939866325539</v>
      </c>
      <c r="J111" s="27"/>
      <c r="K111" s="27"/>
      <c r="L111" s="27"/>
      <c r="M111" s="27"/>
      <c r="N111" s="27">
        <f>AVERAGE(E110:N110)</f>
        <v>201.13091395133171</v>
      </c>
      <c r="P111" s="173"/>
      <c r="Q111" s="199"/>
      <c r="R111" s="19" t="s">
        <v>22</v>
      </c>
      <c r="S111" s="27"/>
      <c r="T111" s="27"/>
      <c r="U111" s="27"/>
      <c r="V111" s="27"/>
      <c r="W111" s="28">
        <f>AVERAGE(S110:W110)</f>
        <v>339.1939866325539</v>
      </c>
      <c r="X111" s="27"/>
      <c r="Y111" s="27"/>
      <c r="Z111" s="27"/>
      <c r="AA111" s="27"/>
      <c r="AB111" s="27">
        <f>AVERAGE(S110:AB110)</f>
        <v>201.13091395133171</v>
      </c>
      <c r="AD111" s="173"/>
      <c r="AE111" s="199"/>
      <c r="AF111" s="19" t="s">
        <v>22</v>
      </c>
      <c r="AG111" s="27"/>
      <c r="AH111" s="27"/>
      <c r="AI111" s="27"/>
      <c r="AJ111" s="27"/>
      <c r="AK111" s="28">
        <f>AVERAGE(AG110:AK110)</f>
        <v>339.1939866325539</v>
      </c>
      <c r="AL111" s="27"/>
      <c r="AM111" s="27"/>
      <c r="AN111" s="27"/>
      <c r="AO111" s="27"/>
      <c r="AP111" s="27">
        <f>AVERAGE(AG110:AP110)</f>
        <v>201.13091395133171</v>
      </c>
      <c r="AR111" s="173"/>
      <c r="AS111" s="199"/>
      <c r="AT111" s="19" t="s">
        <v>22</v>
      </c>
      <c r="AU111" s="27"/>
      <c r="AV111" s="27"/>
      <c r="AW111" s="27"/>
      <c r="AX111" s="27"/>
      <c r="AY111" s="28">
        <f>AVERAGE(AU110:AY110)</f>
        <v>339.1939866325539</v>
      </c>
      <c r="AZ111" s="27"/>
      <c r="BA111" s="27"/>
      <c r="BB111" s="27"/>
      <c r="BC111" s="27"/>
      <c r="BD111" s="27">
        <f>AVERAGE(AU110:BD110)</f>
        <v>201.13091395133171</v>
      </c>
      <c r="BF111" s="173"/>
      <c r="BG111" s="199"/>
      <c r="BH111" s="19" t="s">
        <v>22</v>
      </c>
      <c r="BI111" s="27"/>
      <c r="BJ111" s="27"/>
      <c r="BK111" s="27"/>
      <c r="BL111" s="27"/>
      <c r="BM111" s="28">
        <f>AVERAGE(BI110:BM110)</f>
        <v>339.1939866325539</v>
      </c>
      <c r="BN111" s="27"/>
      <c r="BO111" s="27"/>
      <c r="BP111" s="27"/>
      <c r="BQ111" s="27"/>
      <c r="BR111" s="27">
        <f>AVERAGE(BI110:BR110)</f>
        <v>201.13091395133171</v>
      </c>
    </row>
    <row r="112" spans="1:71" ht="14.25" x14ac:dyDescent="0.45">
      <c r="B112" s="173"/>
      <c r="C112" s="199"/>
      <c r="D112" s="19" t="s">
        <v>41</v>
      </c>
      <c r="E112" s="27">
        <f t="shared" ref="E112:N112" si="295">E$52/10*$C110/(2+$E$10)</f>
        <v>595.23809523809518</v>
      </c>
      <c r="F112" s="27">
        <f t="shared" si="295"/>
        <v>1020.4081632653061</v>
      </c>
      <c r="G112" s="27">
        <f t="shared" si="295"/>
        <v>1324.1010689990278</v>
      </c>
      <c r="H112" s="27">
        <f t="shared" si="295"/>
        <v>1541.0245730945444</v>
      </c>
      <c r="I112" s="28">
        <f t="shared" si="295"/>
        <v>1695.9699331627696</v>
      </c>
      <c r="J112" s="27">
        <f t="shared" si="295"/>
        <v>1806.6451903543591</v>
      </c>
      <c r="K112" s="27">
        <f t="shared" si="295"/>
        <v>1885.6989454912084</v>
      </c>
      <c r="L112" s="27">
        <f t="shared" si="295"/>
        <v>1942.1659134460986</v>
      </c>
      <c r="M112" s="27">
        <f t="shared" si="295"/>
        <v>1982.4994619853139</v>
      </c>
      <c r="N112" s="27">
        <f t="shared" si="295"/>
        <v>2011.3091395133224</v>
      </c>
      <c r="P112" s="173"/>
      <c r="Q112" s="199"/>
      <c r="R112" s="19" t="s">
        <v>41</v>
      </c>
      <c r="S112" s="27">
        <f t="shared" ref="S112:AB112" si="296">S$52/10*$C110/(2+$E$10)</f>
        <v>595.23809523809518</v>
      </c>
      <c r="T112" s="27">
        <f t="shared" si="296"/>
        <v>1020.4081632653061</v>
      </c>
      <c r="U112" s="27">
        <f t="shared" si="296"/>
        <v>1324.1010689990278</v>
      </c>
      <c r="V112" s="27">
        <f t="shared" si="296"/>
        <v>1541.0245730945444</v>
      </c>
      <c r="W112" s="28">
        <f t="shared" si="296"/>
        <v>1695.9699331627696</v>
      </c>
      <c r="X112" s="27">
        <f t="shared" si="296"/>
        <v>1806.6451903543591</v>
      </c>
      <c r="Y112" s="27">
        <f t="shared" si="296"/>
        <v>1885.6989454912084</v>
      </c>
      <c r="Z112" s="27">
        <f t="shared" si="296"/>
        <v>1942.1659134460986</v>
      </c>
      <c r="AA112" s="27">
        <f t="shared" si="296"/>
        <v>1982.4994619853139</v>
      </c>
      <c r="AB112" s="27">
        <f t="shared" si="296"/>
        <v>2011.3091395133224</v>
      </c>
      <c r="AD112" s="173"/>
      <c r="AE112" s="199"/>
      <c r="AF112" s="19" t="s">
        <v>41</v>
      </c>
      <c r="AG112" s="27">
        <f t="shared" ref="AG112:AP112" si="297">AG$52/10*$C110/(2+$E$10)</f>
        <v>595.23809523809518</v>
      </c>
      <c r="AH112" s="27">
        <f t="shared" si="297"/>
        <v>1020.4081632653061</v>
      </c>
      <c r="AI112" s="27">
        <f t="shared" si="297"/>
        <v>1324.1010689990278</v>
      </c>
      <c r="AJ112" s="27">
        <f t="shared" si="297"/>
        <v>1541.0245730945444</v>
      </c>
      <c r="AK112" s="28">
        <f t="shared" si="297"/>
        <v>1695.9699331627696</v>
      </c>
      <c r="AL112" s="27">
        <f t="shared" si="297"/>
        <v>1806.6451903543591</v>
      </c>
      <c r="AM112" s="27">
        <f t="shared" si="297"/>
        <v>1885.6989454912084</v>
      </c>
      <c r="AN112" s="27">
        <f t="shared" si="297"/>
        <v>1942.1659134460986</v>
      </c>
      <c r="AO112" s="27">
        <f t="shared" si="297"/>
        <v>1982.4994619853139</v>
      </c>
      <c r="AP112" s="27">
        <f t="shared" si="297"/>
        <v>2011.3091395133224</v>
      </c>
      <c r="AR112" s="173"/>
      <c r="AS112" s="199"/>
      <c r="AT112" s="19" t="s">
        <v>41</v>
      </c>
      <c r="AU112" s="27">
        <f t="shared" ref="AU112:BD112" si="298">AU$52/10*$C110/(2+$E$10)</f>
        <v>595.23809523809518</v>
      </c>
      <c r="AV112" s="27">
        <f t="shared" si="298"/>
        <v>1020.4081632653061</v>
      </c>
      <c r="AW112" s="27">
        <f t="shared" si="298"/>
        <v>1324.1010689990278</v>
      </c>
      <c r="AX112" s="27">
        <f t="shared" si="298"/>
        <v>1541.0245730945444</v>
      </c>
      <c r="AY112" s="28">
        <f t="shared" si="298"/>
        <v>1695.9699331627696</v>
      </c>
      <c r="AZ112" s="27">
        <f t="shared" si="298"/>
        <v>1806.6451903543591</v>
      </c>
      <c r="BA112" s="27">
        <f t="shared" si="298"/>
        <v>1885.6989454912084</v>
      </c>
      <c r="BB112" s="27">
        <f t="shared" si="298"/>
        <v>1942.1659134460986</v>
      </c>
      <c r="BC112" s="27">
        <f t="shared" si="298"/>
        <v>1982.4994619853139</v>
      </c>
      <c r="BD112" s="27">
        <f t="shared" si="298"/>
        <v>2011.3091395133224</v>
      </c>
      <c r="BF112" s="173"/>
      <c r="BG112" s="199"/>
      <c r="BH112" s="19" t="s">
        <v>41</v>
      </c>
      <c r="BI112" s="27">
        <f t="shared" ref="BI112:BR112" si="299">BI$52/10*$C110/(2+$E$10)</f>
        <v>595.23809523809518</v>
      </c>
      <c r="BJ112" s="27">
        <f t="shared" si="299"/>
        <v>1020.4081632653061</v>
      </c>
      <c r="BK112" s="27">
        <f t="shared" si="299"/>
        <v>1324.1010689990278</v>
      </c>
      <c r="BL112" s="27">
        <f t="shared" si="299"/>
        <v>1541.0245730945444</v>
      </c>
      <c r="BM112" s="28">
        <f t="shared" si="299"/>
        <v>1695.9699331627696</v>
      </c>
      <c r="BN112" s="27">
        <f t="shared" si="299"/>
        <v>1806.6451903543591</v>
      </c>
      <c r="BO112" s="27">
        <f t="shared" si="299"/>
        <v>1885.6989454912084</v>
      </c>
      <c r="BP112" s="27">
        <f t="shared" si="299"/>
        <v>1942.1659134460986</v>
      </c>
      <c r="BQ112" s="27">
        <f t="shared" si="299"/>
        <v>1982.4994619853139</v>
      </c>
      <c r="BR112" s="27">
        <f t="shared" si="299"/>
        <v>2011.3091395133224</v>
      </c>
    </row>
    <row r="113" spans="2:70" ht="14.25" x14ac:dyDescent="0.45">
      <c r="B113" s="173"/>
      <c r="C113" s="199">
        <v>400000</v>
      </c>
      <c r="D113" s="44" t="s">
        <v>19</v>
      </c>
      <c r="E113" s="27">
        <f>E$51/10*$C113/(2+$E$10)</f>
        <v>11904.761904761906</v>
      </c>
      <c r="F113" s="27">
        <f t="shared" ref="F113:N113" si="300">F$51/10*$C113/(2+$E$10)</f>
        <v>8503.4013605442178</v>
      </c>
      <c r="G113" s="27">
        <f t="shared" si="300"/>
        <v>6073.8581146744409</v>
      </c>
      <c r="H113" s="27">
        <f t="shared" si="300"/>
        <v>4338.4700819103155</v>
      </c>
      <c r="I113" s="27">
        <f t="shared" si="300"/>
        <v>3098.9072013645109</v>
      </c>
      <c r="J113" s="27">
        <f t="shared" si="300"/>
        <v>2213.5051438317937</v>
      </c>
      <c r="K113" s="27">
        <f t="shared" si="300"/>
        <v>1581.0751027369954</v>
      </c>
      <c r="L113" s="27">
        <f t="shared" si="300"/>
        <v>1129.3393590978537</v>
      </c>
      <c r="M113" s="27">
        <f t="shared" si="300"/>
        <v>806.67097078418135</v>
      </c>
      <c r="N113" s="27">
        <f t="shared" si="300"/>
        <v>576.19355056012944</v>
      </c>
      <c r="P113" s="173"/>
      <c r="Q113" s="199">
        <v>400000</v>
      </c>
      <c r="R113" s="44" t="s">
        <v>19</v>
      </c>
      <c r="S113" s="27">
        <f>S$51/10*$C113/(2+$E$10)</f>
        <v>11904.761904761906</v>
      </c>
      <c r="T113" s="27">
        <f t="shared" ref="T113:AB113" si="301">T$51/10*$C113/(2+$E$10)</f>
        <v>8503.4013605442178</v>
      </c>
      <c r="U113" s="27">
        <f t="shared" si="301"/>
        <v>6073.8581146744409</v>
      </c>
      <c r="V113" s="27">
        <f t="shared" si="301"/>
        <v>4338.4700819103155</v>
      </c>
      <c r="W113" s="27">
        <f t="shared" si="301"/>
        <v>3098.9072013645109</v>
      </c>
      <c r="X113" s="27">
        <f t="shared" si="301"/>
        <v>2213.5051438317937</v>
      </c>
      <c r="Y113" s="27">
        <f t="shared" si="301"/>
        <v>1581.0751027369954</v>
      </c>
      <c r="Z113" s="27">
        <f t="shared" si="301"/>
        <v>1129.3393590978537</v>
      </c>
      <c r="AA113" s="27">
        <f t="shared" si="301"/>
        <v>806.67097078418135</v>
      </c>
      <c r="AB113" s="27">
        <f t="shared" si="301"/>
        <v>576.19355056012944</v>
      </c>
      <c r="AD113" s="173"/>
      <c r="AE113" s="199">
        <v>400000</v>
      </c>
      <c r="AF113" s="44" t="s">
        <v>19</v>
      </c>
      <c r="AG113" s="27">
        <f>AG$51/10*$C113/(2+$E$10)</f>
        <v>11904.761904761906</v>
      </c>
      <c r="AH113" s="27">
        <f t="shared" ref="AH113:AP113" si="302">AH$51/10*$C113/(2+$E$10)</f>
        <v>8503.4013605442178</v>
      </c>
      <c r="AI113" s="27">
        <f t="shared" si="302"/>
        <v>6073.8581146744409</v>
      </c>
      <c r="AJ113" s="27">
        <f t="shared" si="302"/>
        <v>4338.4700819103155</v>
      </c>
      <c r="AK113" s="27">
        <f t="shared" si="302"/>
        <v>3098.9072013645109</v>
      </c>
      <c r="AL113" s="27">
        <f t="shared" si="302"/>
        <v>2213.5051438317937</v>
      </c>
      <c r="AM113" s="27">
        <f t="shared" si="302"/>
        <v>1581.0751027369954</v>
      </c>
      <c r="AN113" s="27">
        <f t="shared" si="302"/>
        <v>1129.3393590978537</v>
      </c>
      <c r="AO113" s="27">
        <f t="shared" si="302"/>
        <v>806.67097078418135</v>
      </c>
      <c r="AP113" s="27">
        <f t="shared" si="302"/>
        <v>576.19355056012944</v>
      </c>
      <c r="AR113" s="173"/>
      <c r="AS113" s="199">
        <v>400000</v>
      </c>
      <c r="AT113" s="44" t="s">
        <v>19</v>
      </c>
      <c r="AU113" s="27">
        <f>AU$51/10*$C113/(2+$E$10)</f>
        <v>11904.761904761906</v>
      </c>
      <c r="AV113" s="27">
        <f t="shared" ref="AV113:BD113" si="303">AV$51/10*$C113/(2+$E$10)</f>
        <v>8503.4013605442178</v>
      </c>
      <c r="AW113" s="27">
        <f t="shared" si="303"/>
        <v>6073.8581146744409</v>
      </c>
      <c r="AX113" s="27">
        <f t="shared" si="303"/>
        <v>4338.4700819103155</v>
      </c>
      <c r="AY113" s="27">
        <f t="shared" si="303"/>
        <v>3098.9072013645109</v>
      </c>
      <c r="AZ113" s="27">
        <f t="shared" si="303"/>
        <v>2213.5051438317937</v>
      </c>
      <c r="BA113" s="27">
        <f t="shared" si="303"/>
        <v>1581.0751027369954</v>
      </c>
      <c r="BB113" s="27">
        <f t="shared" si="303"/>
        <v>1129.3393590978537</v>
      </c>
      <c r="BC113" s="27">
        <f t="shared" si="303"/>
        <v>806.67097078418135</v>
      </c>
      <c r="BD113" s="27">
        <f t="shared" si="303"/>
        <v>576.19355056012944</v>
      </c>
      <c r="BF113" s="173"/>
      <c r="BG113" s="199">
        <v>400000</v>
      </c>
      <c r="BH113" s="44" t="s">
        <v>19</v>
      </c>
      <c r="BI113" s="27">
        <f>BI$51/10*$C113/(2+$E$10)</f>
        <v>11904.761904761906</v>
      </c>
      <c r="BJ113" s="27">
        <f t="shared" ref="BJ113:BR113" si="304">BJ$51/10*$C113/(2+$E$10)</f>
        <v>8503.4013605442178</v>
      </c>
      <c r="BK113" s="27">
        <f t="shared" si="304"/>
        <v>6073.8581146744409</v>
      </c>
      <c r="BL113" s="27">
        <f t="shared" si="304"/>
        <v>4338.4700819103155</v>
      </c>
      <c r="BM113" s="27">
        <f t="shared" si="304"/>
        <v>3098.9072013645109</v>
      </c>
      <c r="BN113" s="27">
        <f t="shared" si="304"/>
        <v>2213.5051438317937</v>
      </c>
      <c r="BO113" s="27">
        <f t="shared" si="304"/>
        <v>1581.0751027369954</v>
      </c>
      <c r="BP113" s="27">
        <f t="shared" si="304"/>
        <v>1129.3393590978537</v>
      </c>
      <c r="BQ113" s="27">
        <f t="shared" si="304"/>
        <v>806.67097078418135</v>
      </c>
      <c r="BR113" s="27">
        <f t="shared" si="304"/>
        <v>576.19355056012944</v>
      </c>
    </row>
    <row r="114" spans="2:70" ht="14.25" x14ac:dyDescent="0.45">
      <c r="B114" s="173"/>
      <c r="C114" s="199"/>
      <c r="D114" s="19" t="s">
        <v>22</v>
      </c>
      <c r="E114" s="27"/>
      <c r="F114" s="27"/>
      <c r="G114" s="27"/>
      <c r="H114" s="27"/>
      <c r="I114" s="28">
        <f>AVERAGE(E113:I113)</f>
        <v>6783.8797326510785</v>
      </c>
      <c r="J114" s="27"/>
      <c r="K114" s="27"/>
      <c r="L114" s="27"/>
      <c r="M114" s="27"/>
      <c r="N114" s="27">
        <f>AVERAGE(E113:N113)</f>
        <v>4022.6182790266348</v>
      </c>
      <c r="P114" s="173"/>
      <c r="Q114" s="199"/>
      <c r="R114" s="19" t="s">
        <v>22</v>
      </c>
      <c r="S114" s="27"/>
      <c r="T114" s="27"/>
      <c r="U114" s="27"/>
      <c r="V114" s="27"/>
      <c r="W114" s="28">
        <f>AVERAGE(S113:W113)</f>
        <v>6783.8797326510785</v>
      </c>
      <c r="X114" s="27"/>
      <c r="Y114" s="27"/>
      <c r="Z114" s="27"/>
      <c r="AA114" s="27"/>
      <c r="AB114" s="27">
        <f>AVERAGE(S113:AB113)</f>
        <v>4022.6182790266348</v>
      </c>
      <c r="AD114" s="173"/>
      <c r="AE114" s="199"/>
      <c r="AF114" s="19" t="s">
        <v>22</v>
      </c>
      <c r="AG114" s="27"/>
      <c r="AH114" s="27"/>
      <c r="AI114" s="27"/>
      <c r="AJ114" s="27"/>
      <c r="AK114" s="28">
        <f>AVERAGE(AG113:AK113)</f>
        <v>6783.8797326510785</v>
      </c>
      <c r="AL114" s="27"/>
      <c r="AM114" s="27"/>
      <c r="AN114" s="27"/>
      <c r="AO114" s="27"/>
      <c r="AP114" s="27">
        <f>AVERAGE(AG113:AP113)</f>
        <v>4022.6182790266348</v>
      </c>
      <c r="AR114" s="173"/>
      <c r="AS114" s="199"/>
      <c r="AT114" s="19" t="s">
        <v>22</v>
      </c>
      <c r="AU114" s="27"/>
      <c r="AV114" s="27"/>
      <c r="AW114" s="27"/>
      <c r="AX114" s="27"/>
      <c r="AY114" s="28">
        <f>AVERAGE(AU113:AY113)</f>
        <v>6783.8797326510785</v>
      </c>
      <c r="AZ114" s="27"/>
      <c r="BA114" s="27"/>
      <c r="BB114" s="27"/>
      <c r="BC114" s="27"/>
      <c r="BD114" s="27">
        <f>AVERAGE(AU113:BD113)</f>
        <v>4022.6182790266348</v>
      </c>
      <c r="BF114" s="173"/>
      <c r="BG114" s="199"/>
      <c r="BH114" s="19" t="s">
        <v>22</v>
      </c>
      <c r="BI114" s="27"/>
      <c r="BJ114" s="27"/>
      <c r="BK114" s="27"/>
      <c r="BL114" s="27"/>
      <c r="BM114" s="28">
        <f>AVERAGE(BI113:BM113)</f>
        <v>6783.8797326510785</v>
      </c>
      <c r="BN114" s="27"/>
      <c r="BO114" s="27"/>
      <c r="BP114" s="27"/>
      <c r="BQ114" s="27"/>
      <c r="BR114" s="27">
        <f>AVERAGE(BI113:BR113)</f>
        <v>4022.6182790266348</v>
      </c>
    </row>
    <row r="115" spans="2:70" ht="14.25" x14ac:dyDescent="0.45">
      <c r="B115" s="173"/>
      <c r="C115" s="199"/>
      <c r="D115" s="19" t="s">
        <v>41</v>
      </c>
      <c r="E115" s="27">
        <f t="shared" ref="E115:N115" si="305">E$52/10*$C113/(2+$E$10)</f>
        <v>11904.761904761903</v>
      </c>
      <c r="F115" s="27">
        <f t="shared" si="305"/>
        <v>20408.163265306121</v>
      </c>
      <c r="G115" s="27">
        <f t="shared" si="305"/>
        <v>26482.021379980553</v>
      </c>
      <c r="H115" s="27">
        <f t="shared" si="305"/>
        <v>30820.491461890892</v>
      </c>
      <c r="I115" s="28">
        <f t="shared" si="305"/>
        <v>33919.398663255386</v>
      </c>
      <c r="J115" s="27">
        <f t="shared" si="305"/>
        <v>36132.903807087183</v>
      </c>
      <c r="K115" s="27">
        <f t="shared" si="305"/>
        <v>37713.978909824167</v>
      </c>
      <c r="L115" s="27">
        <f t="shared" si="305"/>
        <v>38843.318268921968</v>
      </c>
      <c r="M115" s="27">
        <f t="shared" si="305"/>
        <v>39649.989239706279</v>
      </c>
      <c r="N115" s="27">
        <f t="shared" si="305"/>
        <v>40226.182790266444</v>
      </c>
      <c r="P115" s="173"/>
      <c r="Q115" s="199"/>
      <c r="R115" s="19" t="s">
        <v>41</v>
      </c>
      <c r="S115" s="27">
        <f t="shared" ref="S115:AB115" si="306">S$52/10*$C113/(2+$E$10)</f>
        <v>11904.761904761903</v>
      </c>
      <c r="T115" s="27">
        <f t="shared" si="306"/>
        <v>20408.163265306121</v>
      </c>
      <c r="U115" s="27">
        <f t="shared" si="306"/>
        <v>26482.021379980553</v>
      </c>
      <c r="V115" s="27">
        <f t="shared" si="306"/>
        <v>30820.491461890892</v>
      </c>
      <c r="W115" s="28">
        <f t="shared" si="306"/>
        <v>33919.398663255386</v>
      </c>
      <c r="X115" s="27">
        <f t="shared" si="306"/>
        <v>36132.903807087183</v>
      </c>
      <c r="Y115" s="27">
        <f t="shared" si="306"/>
        <v>37713.978909824167</v>
      </c>
      <c r="Z115" s="27">
        <f t="shared" si="306"/>
        <v>38843.318268921968</v>
      </c>
      <c r="AA115" s="27">
        <f t="shared" si="306"/>
        <v>39649.989239706279</v>
      </c>
      <c r="AB115" s="27">
        <f t="shared" si="306"/>
        <v>40226.182790266444</v>
      </c>
      <c r="AD115" s="173"/>
      <c r="AE115" s="199"/>
      <c r="AF115" s="19" t="s">
        <v>41</v>
      </c>
      <c r="AG115" s="27">
        <f t="shared" ref="AG115:AP115" si="307">AG$52/10*$C113/(2+$E$10)</f>
        <v>11904.761904761903</v>
      </c>
      <c r="AH115" s="27">
        <f t="shared" si="307"/>
        <v>20408.163265306121</v>
      </c>
      <c r="AI115" s="27">
        <f t="shared" si="307"/>
        <v>26482.021379980553</v>
      </c>
      <c r="AJ115" s="27">
        <f t="shared" si="307"/>
        <v>30820.491461890892</v>
      </c>
      <c r="AK115" s="28">
        <f t="shared" si="307"/>
        <v>33919.398663255386</v>
      </c>
      <c r="AL115" s="27">
        <f t="shared" si="307"/>
        <v>36132.903807087183</v>
      </c>
      <c r="AM115" s="27">
        <f t="shared" si="307"/>
        <v>37713.978909824167</v>
      </c>
      <c r="AN115" s="27">
        <f t="shared" si="307"/>
        <v>38843.318268921968</v>
      </c>
      <c r="AO115" s="27">
        <f t="shared" si="307"/>
        <v>39649.989239706279</v>
      </c>
      <c r="AP115" s="27">
        <f t="shared" si="307"/>
        <v>40226.182790266444</v>
      </c>
      <c r="AR115" s="173"/>
      <c r="AS115" s="199"/>
      <c r="AT115" s="19" t="s">
        <v>41</v>
      </c>
      <c r="AU115" s="27">
        <f t="shared" ref="AU115:BD115" si="308">AU$52/10*$C113/(2+$E$10)</f>
        <v>11904.761904761903</v>
      </c>
      <c r="AV115" s="27">
        <f t="shared" si="308"/>
        <v>20408.163265306121</v>
      </c>
      <c r="AW115" s="27">
        <f t="shared" si="308"/>
        <v>26482.021379980553</v>
      </c>
      <c r="AX115" s="27">
        <f t="shared" si="308"/>
        <v>30820.491461890892</v>
      </c>
      <c r="AY115" s="28">
        <f t="shared" si="308"/>
        <v>33919.398663255386</v>
      </c>
      <c r="AZ115" s="27">
        <f t="shared" si="308"/>
        <v>36132.903807087183</v>
      </c>
      <c r="BA115" s="27">
        <f t="shared" si="308"/>
        <v>37713.978909824167</v>
      </c>
      <c r="BB115" s="27">
        <f t="shared" si="308"/>
        <v>38843.318268921968</v>
      </c>
      <c r="BC115" s="27">
        <f t="shared" si="308"/>
        <v>39649.989239706279</v>
      </c>
      <c r="BD115" s="27">
        <f t="shared" si="308"/>
        <v>40226.182790266444</v>
      </c>
      <c r="BF115" s="173"/>
      <c r="BG115" s="199"/>
      <c r="BH115" s="19" t="s">
        <v>41</v>
      </c>
      <c r="BI115" s="27">
        <f t="shared" ref="BI115:BR115" si="309">BI$52/10*$C113/(2+$E$10)</f>
        <v>11904.761904761903</v>
      </c>
      <c r="BJ115" s="27">
        <f t="shared" si="309"/>
        <v>20408.163265306121</v>
      </c>
      <c r="BK115" s="27">
        <f t="shared" si="309"/>
        <v>26482.021379980553</v>
      </c>
      <c r="BL115" s="27">
        <f t="shared" si="309"/>
        <v>30820.491461890892</v>
      </c>
      <c r="BM115" s="28">
        <f t="shared" si="309"/>
        <v>33919.398663255386</v>
      </c>
      <c r="BN115" s="27">
        <f t="shared" si="309"/>
        <v>36132.903807087183</v>
      </c>
      <c r="BO115" s="27">
        <f t="shared" si="309"/>
        <v>37713.978909824167</v>
      </c>
      <c r="BP115" s="27">
        <f t="shared" si="309"/>
        <v>38843.318268921968</v>
      </c>
      <c r="BQ115" s="27">
        <f t="shared" si="309"/>
        <v>39649.989239706279</v>
      </c>
      <c r="BR115" s="27">
        <f t="shared" si="309"/>
        <v>40226.182790266444</v>
      </c>
    </row>
    <row r="116" spans="2:70" ht="14.25" x14ac:dyDescent="0.45">
      <c r="B116" s="173"/>
      <c r="C116" s="200">
        <v>1000000</v>
      </c>
      <c r="D116" s="15" t="s">
        <v>19</v>
      </c>
      <c r="E116" s="29">
        <f t="shared" ref="E116:N116" si="310">E$51/10*$C116/(2+$E$10)</f>
        <v>29761.904761904763</v>
      </c>
      <c r="F116" s="29">
        <f t="shared" si="310"/>
        <v>21258.503401360544</v>
      </c>
      <c r="G116" s="29">
        <f t="shared" si="310"/>
        <v>15184.645286686102</v>
      </c>
      <c r="H116" s="29">
        <f t="shared" si="310"/>
        <v>10846.175204775789</v>
      </c>
      <c r="I116" s="29">
        <f t="shared" si="310"/>
        <v>7747.2680034112773</v>
      </c>
      <c r="J116" s="29">
        <f t="shared" si="310"/>
        <v>5533.762859579484</v>
      </c>
      <c r="K116" s="29">
        <f t="shared" si="310"/>
        <v>3952.6877568424884</v>
      </c>
      <c r="L116" s="29">
        <f t="shared" si="310"/>
        <v>2823.3483977446344</v>
      </c>
      <c r="M116" s="29">
        <f t="shared" si="310"/>
        <v>2016.677426960453</v>
      </c>
      <c r="N116" s="29">
        <f t="shared" si="310"/>
        <v>1440.4838764003234</v>
      </c>
      <c r="P116" s="173"/>
      <c r="Q116" s="200">
        <v>1000000</v>
      </c>
      <c r="R116" s="15" t="s">
        <v>19</v>
      </c>
      <c r="S116" s="29">
        <f t="shared" ref="S116:AB116" si="311">S$51/10*$C116/(2+$E$10)</f>
        <v>29761.904761904763</v>
      </c>
      <c r="T116" s="29">
        <f t="shared" si="311"/>
        <v>21258.503401360544</v>
      </c>
      <c r="U116" s="29">
        <f t="shared" si="311"/>
        <v>15184.645286686102</v>
      </c>
      <c r="V116" s="29">
        <f t="shared" si="311"/>
        <v>10846.175204775789</v>
      </c>
      <c r="W116" s="29">
        <f t="shared" si="311"/>
        <v>7747.2680034112773</v>
      </c>
      <c r="X116" s="29">
        <f t="shared" si="311"/>
        <v>5533.762859579484</v>
      </c>
      <c r="Y116" s="29">
        <f t="shared" si="311"/>
        <v>3952.6877568424884</v>
      </c>
      <c r="Z116" s="29">
        <f t="shared" si="311"/>
        <v>2823.3483977446344</v>
      </c>
      <c r="AA116" s="29">
        <f t="shared" si="311"/>
        <v>2016.677426960453</v>
      </c>
      <c r="AB116" s="29">
        <f t="shared" si="311"/>
        <v>1440.4838764003234</v>
      </c>
      <c r="AD116" s="173"/>
      <c r="AE116" s="200">
        <v>1000000</v>
      </c>
      <c r="AF116" s="15" t="s">
        <v>19</v>
      </c>
      <c r="AG116" s="29">
        <f t="shared" ref="AG116:AP116" si="312">AG$51/10*$C116/(2+$E$10)</f>
        <v>29761.904761904763</v>
      </c>
      <c r="AH116" s="29">
        <f t="shared" si="312"/>
        <v>21258.503401360544</v>
      </c>
      <c r="AI116" s="29">
        <f t="shared" si="312"/>
        <v>15184.645286686102</v>
      </c>
      <c r="AJ116" s="29">
        <f t="shared" si="312"/>
        <v>10846.175204775789</v>
      </c>
      <c r="AK116" s="29">
        <f t="shared" si="312"/>
        <v>7747.2680034112773</v>
      </c>
      <c r="AL116" s="29">
        <f t="shared" si="312"/>
        <v>5533.762859579484</v>
      </c>
      <c r="AM116" s="29">
        <f t="shared" si="312"/>
        <v>3952.6877568424884</v>
      </c>
      <c r="AN116" s="29">
        <f t="shared" si="312"/>
        <v>2823.3483977446344</v>
      </c>
      <c r="AO116" s="29">
        <f t="shared" si="312"/>
        <v>2016.677426960453</v>
      </c>
      <c r="AP116" s="29">
        <f t="shared" si="312"/>
        <v>1440.4838764003234</v>
      </c>
      <c r="AR116" s="173"/>
      <c r="AS116" s="200">
        <v>1000000</v>
      </c>
      <c r="AT116" s="15" t="s">
        <v>19</v>
      </c>
      <c r="AU116" s="29">
        <f t="shared" ref="AU116:BD116" si="313">AU$51/10*$C116/(2+$E$10)</f>
        <v>29761.904761904763</v>
      </c>
      <c r="AV116" s="29">
        <f t="shared" si="313"/>
        <v>21258.503401360544</v>
      </c>
      <c r="AW116" s="29">
        <f t="shared" si="313"/>
        <v>15184.645286686102</v>
      </c>
      <c r="AX116" s="29">
        <f t="shared" si="313"/>
        <v>10846.175204775789</v>
      </c>
      <c r="AY116" s="29">
        <f t="shared" si="313"/>
        <v>7747.2680034112773</v>
      </c>
      <c r="AZ116" s="29">
        <f t="shared" si="313"/>
        <v>5533.762859579484</v>
      </c>
      <c r="BA116" s="29">
        <f t="shared" si="313"/>
        <v>3952.6877568424884</v>
      </c>
      <c r="BB116" s="29">
        <f t="shared" si="313"/>
        <v>2823.3483977446344</v>
      </c>
      <c r="BC116" s="29">
        <f t="shared" si="313"/>
        <v>2016.677426960453</v>
      </c>
      <c r="BD116" s="29">
        <f t="shared" si="313"/>
        <v>1440.4838764003234</v>
      </c>
      <c r="BF116" s="173"/>
      <c r="BG116" s="200">
        <v>1000000</v>
      </c>
      <c r="BH116" s="15" t="s">
        <v>19</v>
      </c>
      <c r="BI116" s="29">
        <f t="shared" ref="BI116:BR116" si="314">BI$51/10*$C116/(2+$E$10)</f>
        <v>29761.904761904763</v>
      </c>
      <c r="BJ116" s="29">
        <f t="shared" si="314"/>
        <v>21258.503401360544</v>
      </c>
      <c r="BK116" s="29">
        <f t="shared" si="314"/>
        <v>15184.645286686102</v>
      </c>
      <c r="BL116" s="29">
        <f t="shared" si="314"/>
        <v>10846.175204775789</v>
      </c>
      <c r="BM116" s="29">
        <f t="shared" si="314"/>
        <v>7747.2680034112773</v>
      </c>
      <c r="BN116" s="29">
        <f t="shared" si="314"/>
        <v>5533.762859579484</v>
      </c>
      <c r="BO116" s="29">
        <f t="shared" si="314"/>
        <v>3952.6877568424884</v>
      </c>
      <c r="BP116" s="29">
        <f t="shared" si="314"/>
        <v>2823.3483977446344</v>
      </c>
      <c r="BQ116" s="29">
        <f t="shared" si="314"/>
        <v>2016.677426960453</v>
      </c>
      <c r="BR116" s="29">
        <f t="shared" si="314"/>
        <v>1440.4838764003234</v>
      </c>
    </row>
    <row r="117" spans="2:70" ht="14.25" x14ac:dyDescent="0.45">
      <c r="B117" s="173"/>
      <c r="C117" s="200"/>
      <c r="D117" s="15" t="s">
        <v>22</v>
      </c>
      <c r="E117" s="29"/>
      <c r="F117" s="29"/>
      <c r="G117" s="29"/>
      <c r="H117" s="29"/>
      <c r="I117" s="30">
        <f>AVERAGE(E116:I116)</f>
        <v>16959.699331627697</v>
      </c>
      <c r="J117" s="29"/>
      <c r="K117" s="29"/>
      <c r="L117" s="29"/>
      <c r="M117" s="29"/>
      <c r="N117" s="29">
        <f>AVERAGE(E116:N116)</f>
        <v>10056.545697566584</v>
      </c>
      <c r="P117" s="173"/>
      <c r="Q117" s="200"/>
      <c r="R117" s="15" t="s">
        <v>22</v>
      </c>
      <c r="S117" s="29"/>
      <c r="T117" s="29"/>
      <c r="U117" s="29"/>
      <c r="V117" s="29"/>
      <c r="W117" s="30">
        <f>AVERAGE(S116:W116)</f>
        <v>16959.699331627697</v>
      </c>
      <c r="X117" s="29"/>
      <c r="Y117" s="29"/>
      <c r="Z117" s="29"/>
      <c r="AA117" s="29"/>
      <c r="AB117" s="29">
        <f>AVERAGE(S116:AB116)</f>
        <v>10056.545697566584</v>
      </c>
      <c r="AD117" s="173"/>
      <c r="AE117" s="200"/>
      <c r="AF117" s="15" t="s">
        <v>22</v>
      </c>
      <c r="AG117" s="29"/>
      <c r="AH117" s="29"/>
      <c r="AI117" s="29"/>
      <c r="AJ117" s="29"/>
      <c r="AK117" s="30">
        <f>AVERAGE(AG116:AK116)</f>
        <v>16959.699331627697</v>
      </c>
      <c r="AL117" s="29"/>
      <c r="AM117" s="29"/>
      <c r="AN117" s="29"/>
      <c r="AO117" s="29"/>
      <c r="AP117" s="29">
        <f>AVERAGE(AG116:AP116)</f>
        <v>10056.545697566584</v>
      </c>
      <c r="AR117" s="173"/>
      <c r="AS117" s="200"/>
      <c r="AT117" s="15" t="s">
        <v>22</v>
      </c>
      <c r="AU117" s="29"/>
      <c r="AV117" s="29"/>
      <c r="AW117" s="29"/>
      <c r="AX117" s="29"/>
      <c r="AY117" s="30">
        <f>AVERAGE(AU116:AY116)</f>
        <v>16959.699331627697</v>
      </c>
      <c r="AZ117" s="29"/>
      <c r="BA117" s="29"/>
      <c r="BB117" s="29"/>
      <c r="BC117" s="29"/>
      <c r="BD117" s="29">
        <f>AVERAGE(AU116:BD116)</f>
        <v>10056.545697566584</v>
      </c>
      <c r="BF117" s="173"/>
      <c r="BG117" s="200"/>
      <c r="BH117" s="15" t="s">
        <v>22</v>
      </c>
      <c r="BI117" s="29"/>
      <c r="BJ117" s="29"/>
      <c r="BK117" s="29"/>
      <c r="BL117" s="29"/>
      <c r="BM117" s="30">
        <f>AVERAGE(BI116:BM116)</f>
        <v>16959.699331627697</v>
      </c>
      <c r="BN117" s="29"/>
      <c r="BO117" s="29"/>
      <c r="BP117" s="29"/>
      <c r="BQ117" s="29"/>
      <c r="BR117" s="29">
        <f>AVERAGE(BI116:BR116)</f>
        <v>10056.545697566584</v>
      </c>
    </row>
    <row r="118" spans="2:70" ht="14.25" x14ac:dyDescent="0.45">
      <c r="B118" s="174"/>
      <c r="C118" s="200"/>
      <c r="D118" s="15" t="s">
        <v>41</v>
      </c>
      <c r="E118" s="29">
        <f t="shared" ref="E118:N118" si="315">E$52/10*$C116/(2+$E$10)</f>
        <v>29761.90476190476</v>
      </c>
      <c r="F118" s="29">
        <f t="shared" si="315"/>
        <v>51020.408163265303</v>
      </c>
      <c r="G118" s="29">
        <f t="shared" si="315"/>
        <v>66205.053449951389</v>
      </c>
      <c r="H118" s="29">
        <f t="shared" si="315"/>
        <v>77051.228654727223</v>
      </c>
      <c r="I118" s="30">
        <f t="shared" si="315"/>
        <v>84798.49665813848</v>
      </c>
      <c r="J118" s="29">
        <f t="shared" si="315"/>
        <v>90332.259517717946</v>
      </c>
      <c r="K118" s="29">
        <f t="shared" si="315"/>
        <v>94284.947274560414</v>
      </c>
      <c r="L118" s="29">
        <f t="shared" si="315"/>
        <v>97108.295672304928</v>
      </c>
      <c r="M118" s="29">
        <f t="shared" si="315"/>
        <v>99124.973099265699</v>
      </c>
      <c r="N118" s="29">
        <f t="shared" si="315"/>
        <v>100565.45697566612</v>
      </c>
      <c r="P118" s="174"/>
      <c r="Q118" s="200"/>
      <c r="R118" s="15" t="s">
        <v>41</v>
      </c>
      <c r="S118" s="29">
        <f t="shared" ref="S118:AB118" si="316">S$52/10*$C116/(2+$E$10)</f>
        <v>29761.90476190476</v>
      </c>
      <c r="T118" s="29">
        <f t="shared" si="316"/>
        <v>51020.408163265303</v>
      </c>
      <c r="U118" s="29">
        <f t="shared" si="316"/>
        <v>66205.053449951389</v>
      </c>
      <c r="V118" s="29">
        <f t="shared" si="316"/>
        <v>77051.228654727223</v>
      </c>
      <c r="W118" s="30">
        <f t="shared" si="316"/>
        <v>84798.49665813848</v>
      </c>
      <c r="X118" s="29">
        <f t="shared" si="316"/>
        <v>90332.259517717946</v>
      </c>
      <c r="Y118" s="29">
        <f t="shared" si="316"/>
        <v>94284.947274560414</v>
      </c>
      <c r="Z118" s="29">
        <f t="shared" si="316"/>
        <v>97108.295672304928</v>
      </c>
      <c r="AA118" s="29">
        <f t="shared" si="316"/>
        <v>99124.973099265699</v>
      </c>
      <c r="AB118" s="29">
        <f t="shared" si="316"/>
        <v>100565.45697566612</v>
      </c>
      <c r="AD118" s="174"/>
      <c r="AE118" s="200"/>
      <c r="AF118" s="15" t="s">
        <v>41</v>
      </c>
      <c r="AG118" s="29">
        <f t="shared" ref="AG118:AP118" si="317">AG$52/10*$C116/(2+$E$10)</f>
        <v>29761.90476190476</v>
      </c>
      <c r="AH118" s="29">
        <f t="shared" si="317"/>
        <v>51020.408163265303</v>
      </c>
      <c r="AI118" s="29">
        <f t="shared" si="317"/>
        <v>66205.053449951389</v>
      </c>
      <c r="AJ118" s="29">
        <f t="shared" si="317"/>
        <v>77051.228654727223</v>
      </c>
      <c r="AK118" s="30">
        <f t="shared" si="317"/>
        <v>84798.49665813848</v>
      </c>
      <c r="AL118" s="29">
        <f t="shared" si="317"/>
        <v>90332.259517717946</v>
      </c>
      <c r="AM118" s="29">
        <f t="shared" si="317"/>
        <v>94284.947274560414</v>
      </c>
      <c r="AN118" s="29">
        <f t="shared" si="317"/>
        <v>97108.295672304928</v>
      </c>
      <c r="AO118" s="29">
        <f t="shared" si="317"/>
        <v>99124.973099265699</v>
      </c>
      <c r="AP118" s="29">
        <f t="shared" si="317"/>
        <v>100565.45697566612</v>
      </c>
      <c r="AR118" s="174"/>
      <c r="AS118" s="200"/>
      <c r="AT118" s="15" t="s">
        <v>41</v>
      </c>
      <c r="AU118" s="29">
        <f t="shared" ref="AU118:BD118" si="318">AU$52/10*$C116/(2+$E$10)</f>
        <v>29761.90476190476</v>
      </c>
      <c r="AV118" s="29">
        <f t="shared" si="318"/>
        <v>51020.408163265303</v>
      </c>
      <c r="AW118" s="29">
        <f t="shared" si="318"/>
        <v>66205.053449951389</v>
      </c>
      <c r="AX118" s="29">
        <f t="shared" si="318"/>
        <v>77051.228654727223</v>
      </c>
      <c r="AY118" s="30">
        <f t="shared" si="318"/>
        <v>84798.49665813848</v>
      </c>
      <c r="AZ118" s="29">
        <f t="shared" si="318"/>
        <v>90332.259517717946</v>
      </c>
      <c r="BA118" s="29">
        <f t="shared" si="318"/>
        <v>94284.947274560414</v>
      </c>
      <c r="BB118" s="29">
        <f t="shared" si="318"/>
        <v>97108.295672304928</v>
      </c>
      <c r="BC118" s="29">
        <f t="shared" si="318"/>
        <v>99124.973099265699</v>
      </c>
      <c r="BD118" s="29">
        <f t="shared" si="318"/>
        <v>100565.45697566612</v>
      </c>
      <c r="BF118" s="174"/>
      <c r="BG118" s="200"/>
      <c r="BH118" s="15" t="s">
        <v>41</v>
      </c>
      <c r="BI118" s="29">
        <f t="shared" ref="BI118:BR118" si="319">BI$52/10*$C116/(2+$E$10)</f>
        <v>29761.90476190476</v>
      </c>
      <c r="BJ118" s="29">
        <f t="shared" si="319"/>
        <v>51020.408163265303</v>
      </c>
      <c r="BK118" s="29">
        <f t="shared" si="319"/>
        <v>66205.053449951389</v>
      </c>
      <c r="BL118" s="29">
        <f t="shared" si="319"/>
        <v>77051.228654727223</v>
      </c>
      <c r="BM118" s="30">
        <f t="shared" si="319"/>
        <v>84798.49665813848</v>
      </c>
      <c r="BN118" s="29">
        <f t="shared" si="319"/>
        <v>90332.259517717946</v>
      </c>
      <c r="BO118" s="29">
        <f t="shared" si="319"/>
        <v>94284.947274560414</v>
      </c>
      <c r="BP118" s="29">
        <f t="shared" si="319"/>
        <v>97108.295672304928</v>
      </c>
      <c r="BQ118" s="29">
        <f t="shared" si="319"/>
        <v>99124.973099265699</v>
      </c>
      <c r="BR118" s="29">
        <f t="shared" si="319"/>
        <v>100565.45697566612</v>
      </c>
    </row>
    <row r="119" spans="2:70" ht="15" customHeight="1" x14ac:dyDescent="0.45">
      <c r="B119" s="3"/>
      <c r="C119" s="1"/>
      <c r="D119" s="40"/>
      <c r="E119" s="10"/>
      <c r="F119" s="10"/>
      <c r="G119" s="10"/>
      <c r="H119" s="10"/>
      <c r="I119" s="10"/>
      <c r="J119" s="10"/>
      <c r="K119" s="10"/>
      <c r="L119" s="10"/>
      <c r="M119" s="10"/>
      <c r="N119" s="10"/>
      <c r="P119" s="3"/>
      <c r="Q119" s="1"/>
      <c r="R119" s="40"/>
      <c r="S119" s="10"/>
      <c r="T119" s="10"/>
      <c r="U119" s="10"/>
      <c r="V119" s="10"/>
      <c r="W119" s="10"/>
      <c r="X119" s="10"/>
      <c r="Y119" s="10"/>
      <c r="Z119" s="10"/>
      <c r="AA119" s="10"/>
      <c r="AB119" s="10"/>
      <c r="AD119" s="3"/>
      <c r="AE119" s="1"/>
      <c r="AF119" s="40"/>
      <c r="AG119" s="10"/>
      <c r="AH119" s="10"/>
      <c r="AI119" s="10"/>
      <c r="AJ119" s="10"/>
      <c r="AK119" s="10"/>
      <c r="AL119" s="10"/>
      <c r="AM119" s="10"/>
      <c r="AN119" s="10"/>
      <c r="AO119" s="10"/>
      <c r="AP119" s="10"/>
      <c r="AR119" s="3"/>
      <c r="AS119" s="1"/>
      <c r="AT119" s="40"/>
      <c r="AU119" s="10"/>
      <c r="AV119" s="10"/>
      <c r="AW119" s="10"/>
      <c r="AX119" s="10"/>
      <c r="AY119" s="10"/>
      <c r="AZ119" s="10"/>
      <c r="BA119" s="10"/>
      <c r="BB119" s="10"/>
      <c r="BC119" s="10"/>
      <c r="BD119" s="10"/>
      <c r="BF119" s="3"/>
      <c r="BG119" s="1"/>
      <c r="BH119" s="40"/>
      <c r="BI119" s="10"/>
      <c r="BJ119" s="10"/>
      <c r="BK119" s="10"/>
      <c r="BL119" s="10"/>
      <c r="BM119" s="10"/>
      <c r="BN119" s="10"/>
      <c r="BO119" s="10"/>
      <c r="BP119" s="10"/>
      <c r="BQ119" s="10"/>
      <c r="BR119" s="10"/>
    </row>
    <row r="120" spans="2:70" ht="15" customHeight="1" x14ac:dyDescent="0.45">
      <c r="D120" s="14"/>
      <c r="E120" s="13"/>
      <c r="F120" s="13"/>
      <c r="G120" s="13"/>
      <c r="H120" s="13"/>
      <c r="I120" s="13"/>
      <c r="J120" s="13"/>
      <c r="K120" s="13"/>
      <c r="L120" s="13"/>
      <c r="M120" s="13"/>
      <c r="N120" s="13"/>
      <c r="R120" s="14"/>
      <c r="S120" s="13"/>
      <c r="T120" s="13"/>
      <c r="U120" s="13"/>
      <c r="V120" s="13"/>
      <c r="W120" s="13"/>
      <c r="X120" s="13"/>
      <c r="Y120" s="13"/>
      <c r="Z120" s="13"/>
      <c r="AA120" s="13"/>
      <c r="AB120" s="13"/>
      <c r="AF120" s="14"/>
      <c r="AG120" s="13"/>
      <c r="AH120" s="13"/>
      <c r="AI120" s="13"/>
      <c r="AJ120" s="13"/>
      <c r="AK120" s="13"/>
      <c r="AL120" s="13"/>
      <c r="AM120" s="13"/>
      <c r="AN120" s="13"/>
      <c r="AO120" s="13"/>
      <c r="AP120" s="13"/>
      <c r="AT120" s="14"/>
      <c r="AU120" s="13"/>
      <c r="AV120" s="13"/>
      <c r="AW120" s="13"/>
      <c r="AX120" s="13"/>
      <c r="AY120" s="13"/>
      <c r="AZ120" s="13"/>
      <c r="BA120" s="13"/>
      <c r="BB120" s="13"/>
      <c r="BC120" s="13"/>
      <c r="BD120" s="13"/>
      <c r="BH120" s="14"/>
      <c r="BI120" s="13"/>
      <c r="BJ120" s="13"/>
      <c r="BK120" s="13"/>
      <c r="BL120" s="13"/>
      <c r="BM120" s="13"/>
      <c r="BN120" s="13"/>
      <c r="BO120" s="13"/>
      <c r="BP120" s="13"/>
      <c r="BQ120" s="13"/>
      <c r="BR120" s="13"/>
    </row>
    <row r="121" spans="2:70" ht="15" customHeight="1" x14ac:dyDescent="0.45">
      <c r="G121" s="12"/>
      <c r="U121" s="12"/>
      <c r="AI121" s="12"/>
      <c r="AW121" s="12"/>
      <c r="BK121" s="12"/>
    </row>
  </sheetData>
  <mergeCells count="495">
    <mergeCell ref="T108:T109"/>
    <mergeCell ref="U108:U109"/>
    <mergeCell ref="B92:B106"/>
    <mergeCell ref="K108:K109"/>
    <mergeCell ref="L108:L109"/>
    <mergeCell ref="M108:M109"/>
    <mergeCell ref="N108:N109"/>
    <mergeCell ref="P108:P109"/>
    <mergeCell ref="Q108:Q109"/>
    <mergeCell ref="R108:R109"/>
    <mergeCell ref="S108:S109"/>
    <mergeCell ref="Q97:Q101"/>
    <mergeCell ref="BG77:BG81"/>
    <mergeCell ref="BG82:BG86"/>
    <mergeCell ref="AE87:AE91"/>
    <mergeCell ref="AS87:AS91"/>
    <mergeCell ref="BG87:BG91"/>
    <mergeCell ref="C92:C96"/>
    <mergeCell ref="P92:P106"/>
    <mergeCell ref="Q92:Q96"/>
    <mergeCell ref="AD92:AD106"/>
    <mergeCell ref="AE92:AE96"/>
    <mergeCell ref="AR92:AR106"/>
    <mergeCell ref="AS92:AS96"/>
    <mergeCell ref="BF92:BF106"/>
    <mergeCell ref="AR77:AR91"/>
    <mergeCell ref="AS77:AS81"/>
    <mergeCell ref="BF77:BF91"/>
    <mergeCell ref="C82:C86"/>
    <mergeCell ref="Q82:Q86"/>
    <mergeCell ref="AE82:AE86"/>
    <mergeCell ref="AS82:AS86"/>
    <mergeCell ref="C87:C91"/>
    <mergeCell ref="Q87:Q91"/>
    <mergeCell ref="BG92:BG96"/>
    <mergeCell ref="C97:C101"/>
    <mergeCell ref="AH62:AH63"/>
    <mergeCell ref="AI62:AI63"/>
    <mergeCell ref="AJ62:AJ63"/>
    <mergeCell ref="AK62:AK63"/>
    <mergeCell ref="B77:B91"/>
    <mergeCell ref="C77:C81"/>
    <mergeCell ref="P77:P91"/>
    <mergeCell ref="Q77:Q81"/>
    <mergeCell ref="AD77:AD91"/>
    <mergeCell ref="AE77:AE81"/>
    <mergeCell ref="B62:B63"/>
    <mergeCell ref="I62:I63"/>
    <mergeCell ref="J62:J63"/>
    <mergeCell ref="K62:K63"/>
    <mergeCell ref="L62:L63"/>
    <mergeCell ref="M62:M63"/>
    <mergeCell ref="N62:N63"/>
    <mergeCell ref="P62:P63"/>
    <mergeCell ref="Q62:Q63"/>
    <mergeCell ref="AE56:AE60"/>
    <mergeCell ref="AS56:AS60"/>
    <mergeCell ref="BG56:BG60"/>
    <mergeCell ref="C62:C63"/>
    <mergeCell ref="D62:D63"/>
    <mergeCell ref="E62:E63"/>
    <mergeCell ref="F62:F63"/>
    <mergeCell ref="G62:G63"/>
    <mergeCell ref="H62:H63"/>
    <mergeCell ref="R62:R63"/>
    <mergeCell ref="S62:S63"/>
    <mergeCell ref="T62:T63"/>
    <mergeCell ref="U62:U63"/>
    <mergeCell ref="V62:V63"/>
    <mergeCell ref="W62:W63"/>
    <mergeCell ref="X62:X63"/>
    <mergeCell ref="Y62:Y63"/>
    <mergeCell ref="Z62:Z63"/>
    <mergeCell ref="AA62:AA63"/>
    <mergeCell ref="AB62:AB63"/>
    <mergeCell ref="AD62:AD63"/>
    <mergeCell ref="AE62:AE63"/>
    <mergeCell ref="AF62:AF63"/>
    <mergeCell ref="AG62:AG63"/>
    <mergeCell ref="BG40:BG44"/>
    <mergeCell ref="B46:B47"/>
    <mergeCell ref="C46:C47"/>
    <mergeCell ref="D46:D47"/>
    <mergeCell ref="E46:E47"/>
    <mergeCell ref="F46:F47"/>
    <mergeCell ref="G46:G47"/>
    <mergeCell ref="H46:H47"/>
    <mergeCell ref="I46:I47"/>
    <mergeCell ref="J46:J47"/>
    <mergeCell ref="K46:K47"/>
    <mergeCell ref="L46:L47"/>
    <mergeCell ref="M46:M47"/>
    <mergeCell ref="N46:N47"/>
    <mergeCell ref="P46:P47"/>
    <mergeCell ref="Q46:Q47"/>
    <mergeCell ref="R46:R47"/>
    <mergeCell ref="S46:S47"/>
    <mergeCell ref="T46:T47"/>
    <mergeCell ref="U46:U47"/>
    <mergeCell ref="V46:V47"/>
    <mergeCell ref="W46:W47"/>
    <mergeCell ref="X46:X47"/>
    <mergeCell ref="Y46:Y47"/>
    <mergeCell ref="BG24:BG28"/>
    <mergeCell ref="B30:B31"/>
    <mergeCell ref="C30:C31"/>
    <mergeCell ref="D30:D31"/>
    <mergeCell ref="E30:E31"/>
    <mergeCell ref="F30:F31"/>
    <mergeCell ref="G30:G31"/>
    <mergeCell ref="H30:H31"/>
    <mergeCell ref="I30:I31"/>
    <mergeCell ref="J30:J31"/>
    <mergeCell ref="K30:K31"/>
    <mergeCell ref="L30:L31"/>
    <mergeCell ref="M30:M31"/>
    <mergeCell ref="N30:N31"/>
    <mergeCell ref="P30:P31"/>
    <mergeCell ref="Q30:Q31"/>
    <mergeCell ref="B24:B28"/>
    <mergeCell ref="C24:C28"/>
    <mergeCell ref="P24:P28"/>
    <mergeCell ref="Q24:Q28"/>
    <mergeCell ref="AD24:AD28"/>
    <mergeCell ref="AE24:AE28"/>
    <mergeCell ref="AR24:AR28"/>
    <mergeCell ref="AS24:AS28"/>
    <mergeCell ref="AP12:AP13"/>
    <mergeCell ref="BF24:BF28"/>
    <mergeCell ref="AI12:AI13"/>
    <mergeCell ref="AJ12:AJ13"/>
    <mergeCell ref="P14:P15"/>
    <mergeCell ref="BK2:BM3"/>
    <mergeCell ref="BO2:BR2"/>
    <mergeCell ref="B14:B15"/>
    <mergeCell ref="C14:C15"/>
    <mergeCell ref="AT2:AU3"/>
    <mergeCell ref="AW2:AY3"/>
    <mergeCell ref="BA2:BD2"/>
    <mergeCell ref="BH2:BI3"/>
    <mergeCell ref="U2:W3"/>
    <mergeCell ref="Y2:AB2"/>
    <mergeCell ref="Q14:Q15"/>
    <mergeCell ref="AD14:AD15"/>
    <mergeCell ref="AE14:AE15"/>
    <mergeCell ref="AR14:AR15"/>
    <mergeCell ref="AS14:AS15"/>
    <mergeCell ref="BF14:BF15"/>
    <mergeCell ref="BG14:BG15"/>
    <mergeCell ref="Y12:Y13"/>
    <mergeCell ref="Z12:Z13"/>
    <mergeCell ref="D2:E3"/>
    <mergeCell ref="G2:I3"/>
    <mergeCell ref="K2:N2"/>
    <mergeCell ref="R2:S3"/>
    <mergeCell ref="B2:C10"/>
    <mergeCell ref="P2:Q10"/>
    <mergeCell ref="AD2:AE10"/>
    <mergeCell ref="AR2:AS10"/>
    <mergeCell ref="BF2:BG10"/>
    <mergeCell ref="AF2:AG3"/>
    <mergeCell ref="AI2:AK3"/>
    <mergeCell ref="AM2:AP2"/>
    <mergeCell ref="B12:B13"/>
    <mergeCell ref="C12:C13"/>
    <mergeCell ref="D12:D13"/>
    <mergeCell ref="E12:E13"/>
    <mergeCell ref="F12:F13"/>
    <mergeCell ref="G12:G13"/>
    <mergeCell ref="H12:H13"/>
    <mergeCell ref="I12:I13"/>
    <mergeCell ref="J12:J13"/>
    <mergeCell ref="K12:K13"/>
    <mergeCell ref="L12:L13"/>
    <mergeCell ref="M12:M13"/>
    <mergeCell ref="N12:N13"/>
    <mergeCell ref="P12:P13"/>
    <mergeCell ref="Q12:Q13"/>
    <mergeCell ref="R12:R13"/>
    <mergeCell ref="S12:S13"/>
    <mergeCell ref="T12:T13"/>
    <mergeCell ref="U12:U13"/>
    <mergeCell ref="V12:V13"/>
    <mergeCell ref="W12:W13"/>
    <mergeCell ref="X12:X13"/>
    <mergeCell ref="AK12:AK13"/>
    <mergeCell ref="AL12:AL13"/>
    <mergeCell ref="AM12:AM13"/>
    <mergeCell ref="AN12:AN13"/>
    <mergeCell ref="AO12:AO13"/>
    <mergeCell ref="AB12:AB13"/>
    <mergeCell ref="AD12:AD13"/>
    <mergeCell ref="AE12:AE13"/>
    <mergeCell ref="AF12:AF13"/>
    <mergeCell ref="AG12:AG13"/>
    <mergeCell ref="AH12:AH13"/>
    <mergeCell ref="AA12:AA13"/>
    <mergeCell ref="AR12:AR13"/>
    <mergeCell ref="AS12:AS13"/>
    <mergeCell ref="AT12:AT13"/>
    <mergeCell ref="AU12:AU13"/>
    <mergeCell ref="AV12:AV13"/>
    <mergeCell ref="AW12:AW13"/>
    <mergeCell ref="AX12:AX13"/>
    <mergeCell ref="AY12:AY13"/>
    <mergeCell ref="AZ12:AZ13"/>
    <mergeCell ref="BA12:BA13"/>
    <mergeCell ref="BB12:BB13"/>
    <mergeCell ref="BC12:BC13"/>
    <mergeCell ref="BN12:BN13"/>
    <mergeCell ref="BO12:BO13"/>
    <mergeCell ref="BP12:BP13"/>
    <mergeCell ref="BQ12:BQ13"/>
    <mergeCell ref="BR12:BR13"/>
    <mergeCell ref="B16:B23"/>
    <mergeCell ref="C16:C23"/>
    <mergeCell ref="P16:P23"/>
    <mergeCell ref="Q16:Q23"/>
    <mergeCell ref="AD16:AD23"/>
    <mergeCell ref="AE16:AE23"/>
    <mergeCell ref="AR16:AR23"/>
    <mergeCell ref="AS16:AS23"/>
    <mergeCell ref="BF16:BF23"/>
    <mergeCell ref="BG16:BG23"/>
    <mergeCell ref="BD12:BD13"/>
    <mergeCell ref="BF12:BF13"/>
    <mergeCell ref="BG12:BG13"/>
    <mergeCell ref="BH12:BH13"/>
    <mergeCell ref="BI12:BI13"/>
    <mergeCell ref="BJ12:BJ13"/>
    <mergeCell ref="BK12:BK13"/>
    <mergeCell ref="BL12:BL13"/>
    <mergeCell ref="BM12:BM13"/>
    <mergeCell ref="R30:R31"/>
    <mergeCell ref="S30:S31"/>
    <mergeCell ref="T30:T31"/>
    <mergeCell ref="U30:U31"/>
    <mergeCell ref="V30:V31"/>
    <mergeCell ref="W30:W31"/>
    <mergeCell ref="X30:X31"/>
    <mergeCell ref="Y30:Y31"/>
    <mergeCell ref="Z30:Z31"/>
    <mergeCell ref="AA30:AA31"/>
    <mergeCell ref="AB30:AB31"/>
    <mergeCell ref="AD30:AD31"/>
    <mergeCell ref="AE30:AE31"/>
    <mergeCell ref="AF30:AF31"/>
    <mergeCell ref="AG30:AG31"/>
    <mergeCell ref="AH30:AH31"/>
    <mergeCell ref="AI30:AI31"/>
    <mergeCell ref="AJ30:AJ31"/>
    <mergeCell ref="AK30:AK31"/>
    <mergeCell ref="AL30:AL31"/>
    <mergeCell ref="AM30:AM31"/>
    <mergeCell ref="AN30:AN31"/>
    <mergeCell ref="AO30:AO31"/>
    <mergeCell ref="AP30:AP31"/>
    <mergeCell ref="AR30:AR31"/>
    <mergeCell ref="AS30:AS31"/>
    <mergeCell ref="AT30:AT31"/>
    <mergeCell ref="AU30:AU31"/>
    <mergeCell ref="AV30:AV31"/>
    <mergeCell ref="AW30:AW31"/>
    <mergeCell ref="BK30:BK31"/>
    <mergeCell ref="BL30:BL31"/>
    <mergeCell ref="BM30:BM31"/>
    <mergeCell ref="BN30:BN31"/>
    <mergeCell ref="BO30:BO31"/>
    <mergeCell ref="BP30:BP31"/>
    <mergeCell ref="AX30:AX31"/>
    <mergeCell ref="AY30:AY31"/>
    <mergeCell ref="AZ30:AZ31"/>
    <mergeCell ref="BA30:BA31"/>
    <mergeCell ref="BB30:BB31"/>
    <mergeCell ref="BC30:BC31"/>
    <mergeCell ref="BD30:BD31"/>
    <mergeCell ref="BF30:BF31"/>
    <mergeCell ref="BG30:BG31"/>
    <mergeCell ref="BQ30:BQ31"/>
    <mergeCell ref="BR30:BR31"/>
    <mergeCell ref="B32:B44"/>
    <mergeCell ref="C32:C36"/>
    <mergeCell ref="P32:P44"/>
    <mergeCell ref="Q32:Q36"/>
    <mergeCell ref="AD32:AD44"/>
    <mergeCell ref="AE32:AE36"/>
    <mergeCell ref="AR32:AR44"/>
    <mergeCell ref="AS32:AS36"/>
    <mergeCell ref="BF32:BF44"/>
    <mergeCell ref="BG32:BG36"/>
    <mergeCell ref="C37:C39"/>
    <mergeCell ref="Q37:Q39"/>
    <mergeCell ref="AE37:AE39"/>
    <mergeCell ref="AS37:AS39"/>
    <mergeCell ref="BG37:BG39"/>
    <mergeCell ref="C40:C44"/>
    <mergeCell ref="Q40:Q44"/>
    <mergeCell ref="AE40:AE44"/>
    <mergeCell ref="AS40:AS44"/>
    <mergeCell ref="BH30:BH31"/>
    <mergeCell ref="BI30:BI31"/>
    <mergeCell ref="BJ30:BJ31"/>
    <mergeCell ref="Z46:Z47"/>
    <mergeCell ref="AA46:AA47"/>
    <mergeCell ref="AB46:AB47"/>
    <mergeCell ref="AD46:AD47"/>
    <mergeCell ref="AE46:AE47"/>
    <mergeCell ref="AF46:AF47"/>
    <mergeCell ref="AG46:AG47"/>
    <mergeCell ref="AH46:AH47"/>
    <mergeCell ref="AI46:AI47"/>
    <mergeCell ref="AJ46:AJ47"/>
    <mergeCell ref="AK46:AK47"/>
    <mergeCell ref="AL46:AL47"/>
    <mergeCell ref="AM46:AM47"/>
    <mergeCell ref="AN46:AN47"/>
    <mergeCell ref="AO46:AO47"/>
    <mergeCell ref="AP46:AP47"/>
    <mergeCell ref="AR46:AR47"/>
    <mergeCell ref="AS46:AS47"/>
    <mergeCell ref="BD46:BD47"/>
    <mergeCell ref="BF46:BF47"/>
    <mergeCell ref="BG46:BG47"/>
    <mergeCell ref="BH46:BH47"/>
    <mergeCell ref="BI46:BI47"/>
    <mergeCell ref="BJ46:BJ47"/>
    <mergeCell ref="BK46:BK47"/>
    <mergeCell ref="BL46:BL47"/>
    <mergeCell ref="AT46:AT47"/>
    <mergeCell ref="AU46:AU47"/>
    <mergeCell ref="AV46:AV47"/>
    <mergeCell ref="AW46:AW47"/>
    <mergeCell ref="AX46:AX47"/>
    <mergeCell ref="AY46:AY47"/>
    <mergeCell ref="AZ46:AZ47"/>
    <mergeCell ref="BA46:BA47"/>
    <mergeCell ref="BB46:BB47"/>
    <mergeCell ref="BM46:BM47"/>
    <mergeCell ref="BN46:BN47"/>
    <mergeCell ref="BO46:BO47"/>
    <mergeCell ref="BP46:BP47"/>
    <mergeCell ref="BQ46:BQ47"/>
    <mergeCell ref="BR46:BR47"/>
    <mergeCell ref="B48:B60"/>
    <mergeCell ref="C48:C52"/>
    <mergeCell ref="P48:P60"/>
    <mergeCell ref="Q48:Q52"/>
    <mergeCell ref="AD48:AD60"/>
    <mergeCell ref="AE48:AE52"/>
    <mergeCell ref="AR48:AR60"/>
    <mergeCell ref="AS48:AS52"/>
    <mergeCell ref="BF48:BF60"/>
    <mergeCell ref="BG48:BG52"/>
    <mergeCell ref="C53:C55"/>
    <mergeCell ref="Q53:Q55"/>
    <mergeCell ref="AE53:AE55"/>
    <mergeCell ref="AS53:AS55"/>
    <mergeCell ref="BG53:BG55"/>
    <mergeCell ref="C56:C60"/>
    <mergeCell ref="Q56:Q60"/>
    <mergeCell ref="BC46:BC47"/>
    <mergeCell ref="AL62:AL63"/>
    <mergeCell ref="AM62:AM63"/>
    <mergeCell ref="AN62:AN63"/>
    <mergeCell ref="AO62:AO63"/>
    <mergeCell ref="AP62:AP63"/>
    <mergeCell ref="AR62:AR63"/>
    <mergeCell ref="AS62:AS63"/>
    <mergeCell ref="AT62:AT63"/>
    <mergeCell ref="AU62:AU63"/>
    <mergeCell ref="AV62:AV63"/>
    <mergeCell ref="AW62:AW63"/>
    <mergeCell ref="AX62:AX63"/>
    <mergeCell ref="AY62:AY63"/>
    <mergeCell ref="AZ62:AZ63"/>
    <mergeCell ref="BA62:BA63"/>
    <mergeCell ref="BB62:BB63"/>
    <mergeCell ref="BC62:BC63"/>
    <mergeCell ref="BD62:BD63"/>
    <mergeCell ref="BF62:BF63"/>
    <mergeCell ref="BG62:BG63"/>
    <mergeCell ref="BH62:BH63"/>
    <mergeCell ref="BI62:BI63"/>
    <mergeCell ref="BJ62:BJ63"/>
    <mergeCell ref="BK62:BK63"/>
    <mergeCell ref="BL62:BL63"/>
    <mergeCell ref="BM62:BM63"/>
    <mergeCell ref="BN62:BN63"/>
    <mergeCell ref="BO62:BO63"/>
    <mergeCell ref="BP62:BP63"/>
    <mergeCell ref="BQ62:BQ63"/>
    <mergeCell ref="BR62:BR63"/>
    <mergeCell ref="B64:B76"/>
    <mergeCell ref="C64:C68"/>
    <mergeCell ref="P64:P76"/>
    <mergeCell ref="Q64:Q68"/>
    <mergeCell ref="AD64:AD76"/>
    <mergeCell ref="AE64:AE68"/>
    <mergeCell ref="AR64:AR76"/>
    <mergeCell ref="AS64:AS68"/>
    <mergeCell ref="BF64:BF76"/>
    <mergeCell ref="BG64:BG68"/>
    <mergeCell ref="C69:C71"/>
    <mergeCell ref="Q69:Q71"/>
    <mergeCell ref="AE69:AE71"/>
    <mergeCell ref="AS69:AS71"/>
    <mergeCell ref="BG69:BG71"/>
    <mergeCell ref="C72:C76"/>
    <mergeCell ref="Q72:Q76"/>
    <mergeCell ref="AE72:AE76"/>
    <mergeCell ref="AS72:AS76"/>
    <mergeCell ref="BG72:BG76"/>
    <mergeCell ref="AE97:AE101"/>
    <mergeCell ref="AS97:AS101"/>
    <mergeCell ref="BG97:BG101"/>
    <mergeCell ref="C102:C106"/>
    <mergeCell ref="Q102:Q106"/>
    <mergeCell ref="AE102:AE106"/>
    <mergeCell ref="AS102:AS106"/>
    <mergeCell ref="BG102:BG106"/>
    <mergeCell ref="B108:B109"/>
    <mergeCell ref="C108:C109"/>
    <mergeCell ref="D108:D109"/>
    <mergeCell ref="E108:E109"/>
    <mergeCell ref="F108:F109"/>
    <mergeCell ref="G108:G109"/>
    <mergeCell ref="H108:H109"/>
    <mergeCell ref="I108:I109"/>
    <mergeCell ref="J108:J109"/>
    <mergeCell ref="V108:V109"/>
    <mergeCell ref="W108:W109"/>
    <mergeCell ref="X108:X109"/>
    <mergeCell ref="Y108:Y109"/>
    <mergeCell ref="Z108:Z109"/>
    <mergeCell ref="AA108:AA109"/>
    <mergeCell ref="AB108:AB109"/>
    <mergeCell ref="AD108:AD109"/>
    <mergeCell ref="AE108:AE109"/>
    <mergeCell ref="AF108:AF109"/>
    <mergeCell ref="AG108:AG109"/>
    <mergeCell ref="AH108:AH109"/>
    <mergeCell ref="AI108:AI109"/>
    <mergeCell ref="AJ108:AJ109"/>
    <mergeCell ref="AK108:AK109"/>
    <mergeCell ref="AL108:AL109"/>
    <mergeCell ref="AM108:AM109"/>
    <mergeCell ref="AN108:AN109"/>
    <mergeCell ref="AO108:AO109"/>
    <mergeCell ref="AP108:AP109"/>
    <mergeCell ref="AR108:AR109"/>
    <mergeCell ref="AS108:AS109"/>
    <mergeCell ref="AT108:AT109"/>
    <mergeCell ref="AU108:AU109"/>
    <mergeCell ref="AV108:AV109"/>
    <mergeCell ref="AW108:AW109"/>
    <mergeCell ref="AX108:AX109"/>
    <mergeCell ref="BL108:BL109"/>
    <mergeCell ref="BM108:BM109"/>
    <mergeCell ref="BN108:BN109"/>
    <mergeCell ref="BO108:BO109"/>
    <mergeCell ref="BP108:BP109"/>
    <mergeCell ref="BQ108:BQ109"/>
    <mergeCell ref="AY108:AY109"/>
    <mergeCell ref="AZ108:AZ109"/>
    <mergeCell ref="BA108:BA109"/>
    <mergeCell ref="BB108:BB109"/>
    <mergeCell ref="BC108:BC109"/>
    <mergeCell ref="BD108:BD109"/>
    <mergeCell ref="BF108:BF109"/>
    <mergeCell ref="BG108:BG109"/>
    <mergeCell ref="BH108:BH109"/>
    <mergeCell ref="BR108:BR109"/>
    <mergeCell ref="B110:B118"/>
    <mergeCell ref="C110:C112"/>
    <mergeCell ref="P110:P118"/>
    <mergeCell ref="Q110:Q112"/>
    <mergeCell ref="AD110:AD118"/>
    <mergeCell ref="AE110:AE112"/>
    <mergeCell ref="AR110:AR118"/>
    <mergeCell ref="AS110:AS112"/>
    <mergeCell ref="BF110:BF118"/>
    <mergeCell ref="BG110:BG112"/>
    <mergeCell ref="C113:C115"/>
    <mergeCell ref="Q113:Q115"/>
    <mergeCell ref="AE113:AE115"/>
    <mergeCell ref="AS113:AS115"/>
    <mergeCell ref="BG113:BG115"/>
    <mergeCell ref="C116:C118"/>
    <mergeCell ref="Q116:Q118"/>
    <mergeCell ref="AE116:AE118"/>
    <mergeCell ref="AS116:AS118"/>
    <mergeCell ref="BG116:BG118"/>
    <mergeCell ref="BI108:BI109"/>
    <mergeCell ref="BJ108:BJ109"/>
    <mergeCell ref="BK108:BK109"/>
  </mergeCells>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53260D-3EF0-4ED9-B602-7BC16BDB6DAB}">
  <dimension ref="A1:BS121"/>
  <sheetViews>
    <sheetView zoomScaleNormal="100" workbookViewId="0">
      <selection activeCell="E8" sqref="E8"/>
    </sheetView>
  </sheetViews>
  <sheetFormatPr defaultRowHeight="15" customHeight="1" x14ac:dyDescent="0.45"/>
  <cols>
    <col min="1" max="1" width="1.73046875" style="4" customWidth="1"/>
    <col min="2" max="2" width="38.19921875" style="2" bestFit="1" customWidth="1"/>
    <col min="3" max="3" width="14.46484375" style="2" bestFit="1" customWidth="1"/>
    <col min="4" max="4" width="22.46484375" style="2" bestFit="1" customWidth="1"/>
    <col min="5" max="14" width="13.6640625" style="2" customWidth="1"/>
    <col min="15" max="15" width="1.73046875" style="4" customWidth="1"/>
    <col min="16" max="16" width="38.19921875" style="2" bestFit="1" customWidth="1"/>
    <col min="17" max="17" width="14.46484375" style="2" bestFit="1" customWidth="1"/>
    <col min="18" max="18" width="22.46484375" style="2" bestFit="1" customWidth="1"/>
    <col min="19" max="28" width="13.6640625" style="2" customWidth="1"/>
    <col min="29" max="29" width="1.73046875" style="4" customWidth="1"/>
    <col min="30" max="30" width="38.19921875" style="2" bestFit="1" customWidth="1"/>
    <col min="31" max="31" width="14.46484375" style="2" bestFit="1" customWidth="1"/>
    <col min="32" max="32" width="22.46484375" style="2" bestFit="1" customWidth="1"/>
    <col min="33" max="42" width="13.6640625" style="2" customWidth="1"/>
    <col min="43" max="43" width="1.73046875" style="4" customWidth="1"/>
    <col min="44" max="44" width="38.19921875" style="2" bestFit="1" customWidth="1"/>
    <col min="45" max="45" width="14.46484375" style="2" bestFit="1" customWidth="1"/>
    <col min="46" max="46" width="22.46484375" style="2" bestFit="1" customWidth="1"/>
    <col min="47" max="56" width="13.6640625" style="2" customWidth="1"/>
    <col min="57" max="57" width="1.73046875" style="4" customWidth="1"/>
    <col min="58" max="58" width="38.19921875" style="2" bestFit="1" customWidth="1"/>
    <col min="59" max="59" width="14.46484375" style="2" bestFit="1" customWidth="1"/>
    <col min="60" max="60" width="22.46484375" style="2" bestFit="1" customWidth="1"/>
    <col min="61" max="70" width="13.6640625" style="2" customWidth="1"/>
    <col min="71" max="71" width="1.73046875" style="4" customWidth="1"/>
    <col min="72" max="16384" width="9.06640625" style="2"/>
  </cols>
  <sheetData>
    <row r="1" spans="1:71" ht="15" customHeight="1" x14ac:dyDescent="0.45">
      <c r="A1" s="8"/>
      <c r="B1" s="8"/>
      <c r="C1" s="8"/>
      <c r="D1" s="8"/>
      <c r="E1" s="8"/>
      <c r="F1" s="8"/>
      <c r="G1" s="8"/>
      <c r="H1" s="8"/>
      <c r="I1" s="8"/>
      <c r="J1" s="8"/>
      <c r="K1" s="63"/>
      <c r="L1" s="63"/>
      <c r="M1" s="63"/>
      <c r="N1" s="63"/>
      <c r="O1" s="8"/>
      <c r="P1" s="8"/>
      <c r="Q1" s="8"/>
      <c r="R1" s="8"/>
      <c r="S1" s="8"/>
      <c r="T1" s="8"/>
      <c r="U1" s="8"/>
      <c r="V1" s="8"/>
      <c r="W1" s="8"/>
      <c r="X1" s="8"/>
      <c r="Y1" s="63"/>
      <c r="Z1" s="63"/>
      <c r="AA1" s="63"/>
      <c r="AB1" s="63"/>
      <c r="AC1" s="8"/>
      <c r="AD1" s="8"/>
      <c r="AE1" s="8"/>
      <c r="AF1" s="8"/>
      <c r="AG1" s="8"/>
      <c r="AH1" s="8"/>
      <c r="AI1" s="8"/>
      <c r="AJ1" s="8"/>
      <c r="AK1" s="8"/>
      <c r="AL1" s="8"/>
      <c r="AM1" s="63"/>
      <c r="AN1" s="63"/>
      <c r="AO1" s="63"/>
      <c r="AP1" s="63"/>
      <c r="AQ1" s="8"/>
      <c r="AR1" s="8"/>
      <c r="AS1" s="8"/>
      <c r="AT1" s="8"/>
      <c r="AU1" s="8"/>
      <c r="AV1" s="8"/>
      <c r="AW1" s="8"/>
      <c r="AX1" s="8"/>
      <c r="AY1" s="8"/>
      <c r="AZ1" s="8"/>
      <c r="BA1" s="63"/>
      <c r="BB1" s="63"/>
      <c r="BC1" s="63"/>
      <c r="BD1" s="63"/>
      <c r="BE1" s="8"/>
      <c r="BF1" s="8"/>
      <c r="BG1" s="8"/>
      <c r="BH1" s="8"/>
      <c r="BI1" s="8"/>
      <c r="BJ1" s="8"/>
      <c r="BK1" s="8"/>
      <c r="BL1" s="8"/>
      <c r="BM1" s="8"/>
      <c r="BN1" s="8"/>
      <c r="BO1" s="63"/>
      <c r="BP1" s="63"/>
      <c r="BQ1" s="63"/>
      <c r="BR1" s="63"/>
    </row>
    <row r="2" spans="1:71" ht="14.25" x14ac:dyDescent="0.45">
      <c r="A2" s="8"/>
      <c r="B2" s="157" t="s">
        <v>140</v>
      </c>
      <c r="C2" s="158"/>
      <c r="D2" s="165" t="s">
        <v>152</v>
      </c>
      <c r="E2" s="166"/>
      <c r="F2" s="8"/>
      <c r="G2" s="168" t="s">
        <v>145</v>
      </c>
      <c r="H2" s="165"/>
      <c r="I2" s="165"/>
      <c r="J2" s="4"/>
      <c r="K2" s="171" t="s">
        <v>144</v>
      </c>
      <c r="L2" s="171"/>
      <c r="M2" s="171"/>
      <c r="N2" s="171"/>
      <c r="O2" s="8"/>
      <c r="P2" s="157" t="s">
        <v>140</v>
      </c>
      <c r="Q2" s="158"/>
      <c r="R2" s="165" t="s">
        <v>152</v>
      </c>
      <c r="S2" s="166"/>
      <c r="T2" s="8"/>
      <c r="U2" s="168" t="s">
        <v>145</v>
      </c>
      <c r="V2" s="165"/>
      <c r="W2" s="165"/>
      <c r="X2" s="4"/>
      <c r="Y2" s="171" t="s">
        <v>144</v>
      </c>
      <c r="Z2" s="171"/>
      <c r="AA2" s="171"/>
      <c r="AB2" s="171"/>
      <c r="AC2" s="8"/>
      <c r="AD2" s="157" t="s">
        <v>140</v>
      </c>
      <c r="AE2" s="158"/>
      <c r="AF2" s="165" t="s">
        <v>152</v>
      </c>
      <c r="AG2" s="166"/>
      <c r="AH2" s="8"/>
      <c r="AI2" s="168" t="s">
        <v>145</v>
      </c>
      <c r="AJ2" s="165"/>
      <c r="AK2" s="165"/>
      <c r="AL2" s="4"/>
      <c r="AM2" s="171" t="s">
        <v>144</v>
      </c>
      <c r="AN2" s="171"/>
      <c r="AO2" s="171"/>
      <c r="AP2" s="171"/>
      <c r="AQ2" s="8"/>
      <c r="AR2" s="157" t="s">
        <v>140</v>
      </c>
      <c r="AS2" s="158"/>
      <c r="AT2" s="165" t="s">
        <v>152</v>
      </c>
      <c r="AU2" s="166"/>
      <c r="AV2" s="8"/>
      <c r="AW2" s="168" t="s">
        <v>145</v>
      </c>
      <c r="AX2" s="165"/>
      <c r="AY2" s="165"/>
      <c r="AZ2" s="4"/>
      <c r="BA2" s="171" t="s">
        <v>144</v>
      </c>
      <c r="BB2" s="171"/>
      <c r="BC2" s="171"/>
      <c r="BD2" s="171"/>
      <c r="BE2" s="8"/>
      <c r="BF2" s="157" t="s">
        <v>140</v>
      </c>
      <c r="BG2" s="158"/>
      <c r="BH2" s="165" t="s">
        <v>152</v>
      </c>
      <c r="BI2" s="166"/>
      <c r="BJ2" s="8"/>
      <c r="BK2" s="168" t="s">
        <v>145</v>
      </c>
      <c r="BL2" s="165"/>
      <c r="BM2" s="165"/>
      <c r="BN2" s="4"/>
      <c r="BO2" s="171" t="s">
        <v>144</v>
      </c>
      <c r="BP2" s="171"/>
      <c r="BQ2" s="171"/>
      <c r="BR2" s="171"/>
    </row>
    <row r="3" spans="1:71" ht="14.25" x14ac:dyDescent="0.45">
      <c r="A3" s="8"/>
      <c r="B3" s="159"/>
      <c r="C3" s="160"/>
      <c r="D3" s="162"/>
      <c r="E3" s="167"/>
      <c r="F3" s="8"/>
      <c r="G3" s="169"/>
      <c r="H3" s="170"/>
      <c r="I3" s="170"/>
      <c r="J3" s="4"/>
      <c r="K3" s="64" t="s">
        <v>53</v>
      </c>
      <c r="L3" s="64" t="s">
        <v>51</v>
      </c>
      <c r="M3" s="64" t="s">
        <v>32</v>
      </c>
      <c r="N3" s="64" t="s">
        <v>33</v>
      </c>
      <c r="O3" s="8"/>
      <c r="P3" s="159"/>
      <c r="Q3" s="160"/>
      <c r="R3" s="162"/>
      <c r="S3" s="167"/>
      <c r="T3" s="8"/>
      <c r="U3" s="169"/>
      <c r="V3" s="170"/>
      <c r="W3" s="170"/>
      <c r="X3" s="4"/>
      <c r="Y3" s="64" t="s">
        <v>53</v>
      </c>
      <c r="Z3" s="64" t="s">
        <v>51</v>
      </c>
      <c r="AA3" s="64" t="s">
        <v>32</v>
      </c>
      <c r="AB3" s="64" t="s">
        <v>33</v>
      </c>
      <c r="AC3" s="8"/>
      <c r="AD3" s="159"/>
      <c r="AE3" s="160"/>
      <c r="AF3" s="162"/>
      <c r="AG3" s="167"/>
      <c r="AH3" s="8"/>
      <c r="AI3" s="169"/>
      <c r="AJ3" s="170"/>
      <c r="AK3" s="170"/>
      <c r="AL3" s="4"/>
      <c r="AM3" s="64" t="s">
        <v>53</v>
      </c>
      <c r="AN3" s="64" t="s">
        <v>51</v>
      </c>
      <c r="AO3" s="64" t="s">
        <v>32</v>
      </c>
      <c r="AP3" s="64" t="s">
        <v>33</v>
      </c>
      <c r="AQ3" s="8"/>
      <c r="AR3" s="159"/>
      <c r="AS3" s="160"/>
      <c r="AT3" s="162"/>
      <c r="AU3" s="167"/>
      <c r="AV3" s="8"/>
      <c r="AW3" s="169"/>
      <c r="AX3" s="170"/>
      <c r="AY3" s="170"/>
      <c r="AZ3" s="4"/>
      <c r="BA3" s="64" t="s">
        <v>53</v>
      </c>
      <c r="BB3" s="64" t="s">
        <v>51</v>
      </c>
      <c r="BC3" s="64" t="s">
        <v>32</v>
      </c>
      <c r="BD3" s="64" t="s">
        <v>33</v>
      </c>
      <c r="BE3" s="8"/>
      <c r="BF3" s="159"/>
      <c r="BG3" s="160"/>
      <c r="BH3" s="162"/>
      <c r="BI3" s="167"/>
      <c r="BJ3" s="8"/>
      <c r="BK3" s="169"/>
      <c r="BL3" s="170"/>
      <c r="BM3" s="170"/>
      <c r="BN3" s="4"/>
      <c r="BO3" s="64" t="s">
        <v>53</v>
      </c>
      <c r="BP3" s="64" t="s">
        <v>51</v>
      </c>
      <c r="BQ3" s="64" t="s">
        <v>32</v>
      </c>
      <c r="BR3" s="64" t="s">
        <v>33</v>
      </c>
      <c r="BS3" s="9"/>
    </row>
    <row r="4" spans="1:71" ht="14.25" x14ac:dyDescent="0.45">
      <c r="A4" s="9"/>
      <c r="B4" s="159"/>
      <c r="C4" s="160"/>
      <c r="D4" s="32" t="s">
        <v>2</v>
      </c>
      <c r="E4" s="33">
        <v>100000</v>
      </c>
      <c r="F4" s="9"/>
      <c r="G4" s="76" t="s">
        <v>34</v>
      </c>
      <c r="H4" s="75" t="s">
        <v>39</v>
      </c>
      <c r="I4" s="41">
        <f>I41</f>
        <v>0.22324800000000006</v>
      </c>
      <c r="J4" s="9"/>
      <c r="K4" s="68">
        <f>C110</f>
        <v>20000</v>
      </c>
      <c r="L4" s="69" t="s">
        <v>40</v>
      </c>
      <c r="M4" s="42">
        <f>I111</f>
        <v>555.39939741328612</v>
      </c>
      <c r="N4" s="65">
        <f t="shared" ref="N4:N9" si="0">M4*$I$14</f>
        <v>138201142.85714281</v>
      </c>
      <c r="O4" s="9"/>
      <c r="P4" s="159"/>
      <c r="Q4" s="160"/>
      <c r="R4" s="32" t="s">
        <v>2</v>
      </c>
      <c r="S4" s="33">
        <f>E4</f>
        <v>100000</v>
      </c>
      <c r="T4" s="9"/>
      <c r="U4" s="76" t="s">
        <v>34</v>
      </c>
      <c r="V4" s="75" t="s">
        <v>39</v>
      </c>
      <c r="W4" s="41">
        <f>W41</f>
        <v>0.18604000000000004</v>
      </c>
      <c r="X4" s="9"/>
      <c r="Y4" s="68">
        <f>Q110</f>
        <v>20000</v>
      </c>
      <c r="Z4" s="69" t="s">
        <v>40</v>
      </c>
      <c r="AA4" s="42">
        <f>W111</f>
        <v>555.39939741328612</v>
      </c>
      <c r="AB4" s="65">
        <f t="shared" ref="AB4:AB9" si="1">AA4*$I$14</f>
        <v>138201142.85714281</v>
      </c>
      <c r="AC4" s="9"/>
      <c r="AD4" s="159"/>
      <c r="AE4" s="160"/>
      <c r="AF4" s="32" t="s">
        <v>2</v>
      </c>
      <c r="AG4" s="33">
        <f>S4</f>
        <v>100000</v>
      </c>
      <c r="AH4" s="9"/>
      <c r="AI4" s="76" t="s">
        <v>34</v>
      </c>
      <c r="AJ4" s="75" t="s">
        <v>39</v>
      </c>
      <c r="AK4" s="41">
        <f>AK41</f>
        <v>0.14883200000000005</v>
      </c>
      <c r="AL4" s="9"/>
      <c r="AM4" s="68">
        <f>AE110</f>
        <v>20000</v>
      </c>
      <c r="AN4" s="69" t="s">
        <v>40</v>
      </c>
      <c r="AO4" s="42">
        <f>AK111</f>
        <v>555.39939741328612</v>
      </c>
      <c r="AP4" s="65">
        <f t="shared" ref="AP4:AP9" si="2">AO4*$I$14</f>
        <v>138201142.85714281</v>
      </c>
      <c r="AQ4" s="9"/>
      <c r="AR4" s="159"/>
      <c r="AS4" s="160"/>
      <c r="AT4" s="32" t="s">
        <v>2</v>
      </c>
      <c r="AU4" s="33">
        <f>AG4</f>
        <v>100000</v>
      </c>
      <c r="AV4" s="9"/>
      <c r="AW4" s="76" t="s">
        <v>34</v>
      </c>
      <c r="AX4" s="75" t="s">
        <v>39</v>
      </c>
      <c r="AY4" s="41">
        <f>AY41</f>
        <v>0.11162400000000003</v>
      </c>
      <c r="AZ4" s="9"/>
      <c r="BA4" s="68">
        <f>AS110</f>
        <v>20000</v>
      </c>
      <c r="BB4" s="69" t="s">
        <v>40</v>
      </c>
      <c r="BC4" s="42">
        <f>AY111</f>
        <v>555.39939741328612</v>
      </c>
      <c r="BD4" s="65">
        <f t="shared" ref="BD4:BD9" si="3">BC4*$I$14</f>
        <v>138201142.85714281</v>
      </c>
      <c r="BE4" s="9"/>
      <c r="BF4" s="159"/>
      <c r="BG4" s="160"/>
      <c r="BH4" s="32" t="s">
        <v>2</v>
      </c>
      <c r="BI4" s="33">
        <f>AU4</f>
        <v>100000</v>
      </c>
      <c r="BJ4" s="9"/>
      <c r="BK4" s="76" t="s">
        <v>34</v>
      </c>
      <c r="BL4" s="75" t="s">
        <v>39</v>
      </c>
      <c r="BM4" s="41">
        <f>BM41</f>
        <v>7.441600000000001E-2</v>
      </c>
      <c r="BN4" s="9"/>
      <c r="BO4" s="68">
        <f>BG110</f>
        <v>20000</v>
      </c>
      <c r="BP4" s="69" t="s">
        <v>40</v>
      </c>
      <c r="BQ4" s="42">
        <f>BM111</f>
        <v>555.39939741328612</v>
      </c>
      <c r="BR4" s="65">
        <f t="shared" ref="BR4:BR9" si="4">BQ4*$I$14</f>
        <v>138201142.85714281</v>
      </c>
      <c r="BS4" s="9"/>
    </row>
    <row r="5" spans="1:71" ht="14.25" x14ac:dyDescent="0.45">
      <c r="A5" s="37"/>
      <c r="B5" s="159"/>
      <c r="C5" s="160"/>
      <c r="D5" s="18" t="s">
        <v>59</v>
      </c>
      <c r="E5" s="34">
        <v>0.01</v>
      </c>
      <c r="F5" s="37"/>
      <c r="G5" s="45" t="s">
        <v>37</v>
      </c>
      <c r="H5" s="66" t="s">
        <v>39</v>
      </c>
      <c r="I5" s="81">
        <f>I65</f>
        <v>0.29906121399176955</v>
      </c>
      <c r="J5" s="37"/>
      <c r="K5" s="68">
        <f>C110</f>
        <v>20000</v>
      </c>
      <c r="L5" s="67" t="s">
        <v>41</v>
      </c>
      <c r="M5" s="42">
        <f>I112</f>
        <v>2776.9969870664322</v>
      </c>
      <c r="N5" s="65">
        <f t="shared" si="0"/>
        <v>691005714.28571451</v>
      </c>
      <c r="O5" s="37"/>
      <c r="P5" s="159"/>
      <c r="Q5" s="160"/>
      <c r="R5" s="18" t="s">
        <v>59</v>
      </c>
      <c r="S5" s="34">
        <f>E5</f>
        <v>0.01</v>
      </c>
      <c r="T5" s="37"/>
      <c r="U5" s="45" t="s">
        <v>37</v>
      </c>
      <c r="V5" s="66" t="s">
        <v>39</v>
      </c>
      <c r="W5" s="81">
        <f>W65</f>
        <v>0.29906121399176955</v>
      </c>
      <c r="X5" s="37"/>
      <c r="Y5" s="68">
        <f>Q110</f>
        <v>20000</v>
      </c>
      <c r="Z5" s="67" t="s">
        <v>41</v>
      </c>
      <c r="AA5" s="42">
        <f>W112</f>
        <v>2776.9969870664322</v>
      </c>
      <c r="AB5" s="65">
        <f t="shared" si="1"/>
        <v>691005714.28571451</v>
      </c>
      <c r="AC5" s="37"/>
      <c r="AD5" s="159"/>
      <c r="AE5" s="160"/>
      <c r="AF5" s="18" t="s">
        <v>59</v>
      </c>
      <c r="AG5" s="34">
        <f>S5</f>
        <v>0.01</v>
      </c>
      <c r="AH5" s="37"/>
      <c r="AI5" s="45" t="s">
        <v>37</v>
      </c>
      <c r="AJ5" s="66" t="s">
        <v>39</v>
      </c>
      <c r="AK5" s="81">
        <f>AK65</f>
        <v>0.29906121399176955</v>
      </c>
      <c r="AL5" s="37"/>
      <c r="AM5" s="68">
        <f>AE110</f>
        <v>20000</v>
      </c>
      <c r="AN5" s="67" t="s">
        <v>41</v>
      </c>
      <c r="AO5" s="42">
        <f>AK112</f>
        <v>2776.9969870664322</v>
      </c>
      <c r="AP5" s="65">
        <f t="shared" si="2"/>
        <v>691005714.28571451</v>
      </c>
      <c r="AQ5" s="37"/>
      <c r="AR5" s="159"/>
      <c r="AS5" s="160"/>
      <c r="AT5" s="18" t="s">
        <v>59</v>
      </c>
      <c r="AU5" s="34">
        <f>AG5</f>
        <v>0.01</v>
      </c>
      <c r="AV5" s="37"/>
      <c r="AW5" s="45" t="s">
        <v>37</v>
      </c>
      <c r="AX5" s="66" t="s">
        <v>39</v>
      </c>
      <c r="AY5" s="81">
        <f>AY65</f>
        <v>0.29906121399176955</v>
      </c>
      <c r="AZ5" s="37"/>
      <c r="BA5" s="68">
        <f>AS110</f>
        <v>20000</v>
      </c>
      <c r="BB5" s="67" t="s">
        <v>41</v>
      </c>
      <c r="BC5" s="42">
        <f>AY112</f>
        <v>2776.9969870664322</v>
      </c>
      <c r="BD5" s="65">
        <f t="shared" si="3"/>
        <v>691005714.28571451</v>
      </c>
      <c r="BE5" s="37"/>
      <c r="BF5" s="159"/>
      <c r="BG5" s="160"/>
      <c r="BH5" s="18" t="s">
        <v>59</v>
      </c>
      <c r="BI5" s="34">
        <f>AU5</f>
        <v>0.01</v>
      </c>
      <c r="BJ5" s="37"/>
      <c r="BK5" s="45" t="s">
        <v>37</v>
      </c>
      <c r="BL5" s="66" t="s">
        <v>39</v>
      </c>
      <c r="BM5" s="81">
        <f>BM65</f>
        <v>0.29906121399176955</v>
      </c>
      <c r="BN5" s="37"/>
      <c r="BO5" s="68">
        <f>BG110</f>
        <v>20000</v>
      </c>
      <c r="BP5" s="67" t="s">
        <v>41</v>
      </c>
      <c r="BQ5" s="42">
        <f>BM112</f>
        <v>2776.9969870664322</v>
      </c>
      <c r="BR5" s="65">
        <f t="shared" si="4"/>
        <v>691005714.28571451</v>
      </c>
      <c r="BS5" s="37"/>
    </row>
    <row r="6" spans="1:71" ht="14.25" x14ac:dyDescent="0.45">
      <c r="A6" s="37"/>
      <c r="B6" s="159"/>
      <c r="C6" s="160"/>
      <c r="D6" s="18" t="s">
        <v>143</v>
      </c>
      <c r="E6" s="35">
        <v>0.2</v>
      </c>
      <c r="F6" s="37"/>
      <c r="G6" s="45" t="s">
        <v>58</v>
      </c>
      <c r="H6" s="66" t="s">
        <v>39</v>
      </c>
      <c r="I6" s="81">
        <f>I78</f>
        <v>3.0981224279835389E-2</v>
      </c>
      <c r="J6" s="37"/>
      <c r="K6" s="68">
        <f>C113</f>
        <v>400000</v>
      </c>
      <c r="L6" s="69" t="s">
        <v>40</v>
      </c>
      <c r="M6" s="42">
        <f>I114</f>
        <v>11107.987948265725</v>
      </c>
      <c r="N6" s="65">
        <f t="shared" si="0"/>
        <v>2764022857.1428571</v>
      </c>
      <c r="O6" s="37"/>
      <c r="P6" s="159"/>
      <c r="Q6" s="160"/>
      <c r="R6" s="18" t="s">
        <v>143</v>
      </c>
      <c r="S6" s="35">
        <f>E6</f>
        <v>0.2</v>
      </c>
      <c r="T6" s="37"/>
      <c r="U6" s="45" t="s">
        <v>58</v>
      </c>
      <c r="V6" s="66" t="s">
        <v>39</v>
      </c>
      <c r="W6" s="81">
        <f>W78</f>
        <v>3.0981224279835389E-2</v>
      </c>
      <c r="X6" s="37"/>
      <c r="Y6" s="68">
        <f>Q113</f>
        <v>400000</v>
      </c>
      <c r="Z6" s="69" t="s">
        <v>40</v>
      </c>
      <c r="AA6" s="42">
        <f>W114</f>
        <v>11107.987948265725</v>
      </c>
      <c r="AB6" s="65">
        <f t="shared" si="1"/>
        <v>2764022857.1428571</v>
      </c>
      <c r="AC6" s="37"/>
      <c r="AD6" s="159"/>
      <c r="AE6" s="160"/>
      <c r="AF6" s="18" t="s">
        <v>143</v>
      </c>
      <c r="AG6" s="35">
        <f>S6</f>
        <v>0.2</v>
      </c>
      <c r="AH6" s="37"/>
      <c r="AI6" s="45" t="s">
        <v>58</v>
      </c>
      <c r="AJ6" s="66" t="s">
        <v>39</v>
      </c>
      <c r="AK6" s="81">
        <f>AK78</f>
        <v>3.0981224279835389E-2</v>
      </c>
      <c r="AL6" s="37"/>
      <c r="AM6" s="68">
        <f>AE113</f>
        <v>400000</v>
      </c>
      <c r="AN6" s="69" t="s">
        <v>40</v>
      </c>
      <c r="AO6" s="42">
        <f>AK114</f>
        <v>11107.987948265725</v>
      </c>
      <c r="AP6" s="65">
        <f t="shared" si="2"/>
        <v>2764022857.1428571</v>
      </c>
      <c r="AQ6" s="37"/>
      <c r="AR6" s="159"/>
      <c r="AS6" s="160"/>
      <c r="AT6" s="18" t="s">
        <v>143</v>
      </c>
      <c r="AU6" s="35">
        <f>AG6</f>
        <v>0.2</v>
      </c>
      <c r="AV6" s="37"/>
      <c r="AW6" s="45" t="s">
        <v>58</v>
      </c>
      <c r="AX6" s="66" t="s">
        <v>39</v>
      </c>
      <c r="AY6" s="81">
        <f>AY78</f>
        <v>3.0981224279835389E-2</v>
      </c>
      <c r="AZ6" s="37"/>
      <c r="BA6" s="68">
        <f>AS113</f>
        <v>400000</v>
      </c>
      <c r="BB6" s="69" t="s">
        <v>40</v>
      </c>
      <c r="BC6" s="42">
        <f>AY114</f>
        <v>11107.987948265725</v>
      </c>
      <c r="BD6" s="65">
        <f t="shared" si="3"/>
        <v>2764022857.1428571</v>
      </c>
      <c r="BE6" s="37"/>
      <c r="BF6" s="159"/>
      <c r="BG6" s="160"/>
      <c r="BH6" s="18" t="s">
        <v>143</v>
      </c>
      <c r="BI6" s="35">
        <f>AU6</f>
        <v>0.2</v>
      </c>
      <c r="BJ6" s="37"/>
      <c r="BK6" s="45" t="s">
        <v>58</v>
      </c>
      <c r="BL6" s="66" t="s">
        <v>39</v>
      </c>
      <c r="BM6" s="81">
        <f>BM78</f>
        <v>3.0981224279835389E-2</v>
      </c>
      <c r="BN6" s="37"/>
      <c r="BO6" s="68">
        <f>BG113</f>
        <v>400000</v>
      </c>
      <c r="BP6" s="69" t="s">
        <v>40</v>
      </c>
      <c r="BQ6" s="42">
        <f>BM114</f>
        <v>11107.987948265725</v>
      </c>
      <c r="BR6" s="65">
        <f t="shared" si="4"/>
        <v>2764022857.1428571</v>
      </c>
      <c r="BS6" s="37"/>
    </row>
    <row r="7" spans="1:71" ht="14.25" x14ac:dyDescent="0.45">
      <c r="A7" s="9"/>
      <c r="B7" s="159"/>
      <c r="C7" s="160"/>
      <c r="D7" s="32" t="s">
        <v>149</v>
      </c>
      <c r="E7" s="36">
        <v>0.15</v>
      </c>
      <c r="F7" s="9"/>
      <c r="G7" s="45" t="s">
        <v>154</v>
      </c>
      <c r="H7" s="66" t="s">
        <v>39</v>
      </c>
      <c r="I7" s="81">
        <f>-I33</f>
        <v>-8.9718364197530862E-2</v>
      </c>
      <c r="J7" s="9"/>
      <c r="K7" s="68">
        <f>C113</f>
        <v>400000</v>
      </c>
      <c r="L7" s="67" t="s">
        <v>41</v>
      </c>
      <c r="M7" s="42">
        <f>I115</f>
        <v>55539.939741328642</v>
      </c>
      <c r="N7" s="65">
        <f t="shared" si="0"/>
        <v>13820114285.714289</v>
      </c>
      <c r="O7" s="9"/>
      <c r="P7" s="159"/>
      <c r="Q7" s="160"/>
      <c r="R7" s="32" t="s">
        <v>149</v>
      </c>
      <c r="S7" s="36">
        <f>E7-0.025</f>
        <v>0.125</v>
      </c>
      <c r="T7" s="9"/>
      <c r="U7" s="45" t="s">
        <v>154</v>
      </c>
      <c r="V7" s="66" t="s">
        <v>39</v>
      </c>
      <c r="W7" s="81">
        <f>-W33</f>
        <v>-7.4765303497942387E-2</v>
      </c>
      <c r="X7" s="9"/>
      <c r="Y7" s="68">
        <f>Q113</f>
        <v>400000</v>
      </c>
      <c r="Z7" s="67" t="s">
        <v>41</v>
      </c>
      <c r="AA7" s="42">
        <f>W115</f>
        <v>55539.939741328642</v>
      </c>
      <c r="AB7" s="65">
        <f t="shared" si="1"/>
        <v>13820114285.714289</v>
      </c>
      <c r="AC7" s="9"/>
      <c r="AD7" s="159"/>
      <c r="AE7" s="160"/>
      <c r="AF7" s="32" t="s">
        <v>149</v>
      </c>
      <c r="AG7" s="36">
        <f>S7-0.025</f>
        <v>0.1</v>
      </c>
      <c r="AH7" s="9"/>
      <c r="AI7" s="45" t="s">
        <v>154</v>
      </c>
      <c r="AJ7" s="66" t="s">
        <v>39</v>
      </c>
      <c r="AK7" s="81">
        <f>-AK33</f>
        <v>-5.9812242798353912E-2</v>
      </c>
      <c r="AL7" s="9"/>
      <c r="AM7" s="68">
        <f>AE113</f>
        <v>400000</v>
      </c>
      <c r="AN7" s="67" t="s">
        <v>41</v>
      </c>
      <c r="AO7" s="42">
        <f>AK115</f>
        <v>55539.939741328642</v>
      </c>
      <c r="AP7" s="65">
        <f t="shared" si="2"/>
        <v>13820114285.714289</v>
      </c>
      <c r="AQ7" s="9"/>
      <c r="AR7" s="159"/>
      <c r="AS7" s="160"/>
      <c r="AT7" s="32" t="s">
        <v>149</v>
      </c>
      <c r="AU7" s="36">
        <f>AG7-0.025</f>
        <v>7.5000000000000011E-2</v>
      </c>
      <c r="AV7" s="9"/>
      <c r="AW7" s="45" t="s">
        <v>154</v>
      </c>
      <c r="AX7" s="66" t="s">
        <v>39</v>
      </c>
      <c r="AY7" s="81">
        <f>-AY33</f>
        <v>-4.4859182098765438E-2</v>
      </c>
      <c r="AZ7" s="9"/>
      <c r="BA7" s="68">
        <f>AS113</f>
        <v>400000</v>
      </c>
      <c r="BB7" s="67" t="s">
        <v>41</v>
      </c>
      <c r="BC7" s="42">
        <f>AY115</f>
        <v>55539.939741328642</v>
      </c>
      <c r="BD7" s="65">
        <f t="shared" si="3"/>
        <v>13820114285.714289</v>
      </c>
      <c r="BE7" s="9"/>
      <c r="BF7" s="159"/>
      <c r="BG7" s="160"/>
      <c r="BH7" s="32" t="s">
        <v>149</v>
      </c>
      <c r="BI7" s="36">
        <f>AU7-0.025</f>
        <v>5.000000000000001E-2</v>
      </c>
      <c r="BJ7" s="9"/>
      <c r="BK7" s="45" t="s">
        <v>154</v>
      </c>
      <c r="BL7" s="66" t="s">
        <v>39</v>
      </c>
      <c r="BM7" s="81">
        <f>-BM33</f>
        <v>-2.9906121399176956E-2</v>
      </c>
      <c r="BN7" s="9"/>
      <c r="BO7" s="68">
        <f>BG113</f>
        <v>400000</v>
      </c>
      <c r="BP7" s="67" t="s">
        <v>41</v>
      </c>
      <c r="BQ7" s="42">
        <f>BM115</f>
        <v>55539.939741328642</v>
      </c>
      <c r="BR7" s="65">
        <f t="shared" si="4"/>
        <v>13820114285.714289</v>
      </c>
      <c r="BS7" s="9"/>
    </row>
    <row r="8" spans="1:71" ht="14.25" x14ac:dyDescent="0.45">
      <c r="A8" s="9"/>
      <c r="B8" s="159"/>
      <c r="C8" s="160"/>
      <c r="D8" s="32" t="s">
        <v>150</v>
      </c>
      <c r="E8" s="36">
        <v>0.05</v>
      </c>
      <c r="F8" s="9"/>
      <c r="G8" s="45" t="s">
        <v>153</v>
      </c>
      <c r="H8" s="66" t="s">
        <v>39</v>
      </c>
      <c r="I8" s="81">
        <f>-I49</f>
        <v>-9.7194894547325078E-2</v>
      </c>
      <c r="J8" s="9"/>
      <c r="K8" s="77">
        <f>C116</f>
        <v>1000000</v>
      </c>
      <c r="L8" s="78" t="s">
        <v>40</v>
      </c>
      <c r="M8" s="42">
        <f>I117</f>
        <v>27769.969870664307</v>
      </c>
      <c r="N8" s="65">
        <f t="shared" si="0"/>
        <v>6910057142.8571405</v>
      </c>
      <c r="O8" s="9"/>
      <c r="P8" s="159"/>
      <c r="Q8" s="160"/>
      <c r="R8" s="32" t="s">
        <v>150</v>
      </c>
      <c r="S8" s="36">
        <f>E8</f>
        <v>0.05</v>
      </c>
      <c r="T8" s="9"/>
      <c r="U8" s="45" t="s">
        <v>153</v>
      </c>
      <c r="V8" s="66" t="s">
        <v>39</v>
      </c>
      <c r="W8" s="81">
        <f>-W49</f>
        <v>-9.7194894547325078E-2</v>
      </c>
      <c r="X8" s="9"/>
      <c r="Y8" s="77">
        <f>Q116</f>
        <v>1000000</v>
      </c>
      <c r="Z8" s="78" t="s">
        <v>40</v>
      </c>
      <c r="AA8" s="42">
        <f>W117</f>
        <v>27769.969870664307</v>
      </c>
      <c r="AB8" s="65">
        <f t="shared" si="1"/>
        <v>6910057142.8571405</v>
      </c>
      <c r="AC8" s="9"/>
      <c r="AD8" s="159"/>
      <c r="AE8" s="160"/>
      <c r="AF8" s="32" t="s">
        <v>150</v>
      </c>
      <c r="AG8" s="36">
        <f>S8</f>
        <v>0.05</v>
      </c>
      <c r="AH8" s="9"/>
      <c r="AI8" s="45" t="s">
        <v>153</v>
      </c>
      <c r="AJ8" s="66" t="s">
        <v>39</v>
      </c>
      <c r="AK8" s="81">
        <f>-AK49</f>
        <v>-9.7194894547325078E-2</v>
      </c>
      <c r="AL8" s="9"/>
      <c r="AM8" s="77">
        <f>AE116</f>
        <v>1000000</v>
      </c>
      <c r="AN8" s="78" t="s">
        <v>40</v>
      </c>
      <c r="AO8" s="42">
        <f>AK117</f>
        <v>27769.969870664307</v>
      </c>
      <c r="AP8" s="65">
        <f t="shared" si="2"/>
        <v>6910057142.8571405</v>
      </c>
      <c r="AQ8" s="9"/>
      <c r="AR8" s="159"/>
      <c r="AS8" s="160"/>
      <c r="AT8" s="32" t="s">
        <v>150</v>
      </c>
      <c r="AU8" s="36">
        <f>AG8</f>
        <v>0.05</v>
      </c>
      <c r="AV8" s="9"/>
      <c r="AW8" s="45" t="s">
        <v>153</v>
      </c>
      <c r="AX8" s="66" t="s">
        <v>39</v>
      </c>
      <c r="AY8" s="81">
        <f>-AY49</f>
        <v>-9.7194894547325078E-2</v>
      </c>
      <c r="AZ8" s="9"/>
      <c r="BA8" s="77">
        <f>AS116</f>
        <v>1000000</v>
      </c>
      <c r="BB8" s="78" t="s">
        <v>40</v>
      </c>
      <c r="BC8" s="42">
        <f>AY117</f>
        <v>27769.969870664307</v>
      </c>
      <c r="BD8" s="65">
        <f t="shared" si="3"/>
        <v>6910057142.8571405</v>
      </c>
      <c r="BE8" s="9"/>
      <c r="BF8" s="159"/>
      <c r="BG8" s="160"/>
      <c r="BH8" s="32" t="s">
        <v>150</v>
      </c>
      <c r="BI8" s="36">
        <f>AU8</f>
        <v>0.05</v>
      </c>
      <c r="BJ8" s="9"/>
      <c r="BK8" s="45" t="s">
        <v>153</v>
      </c>
      <c r="BL8" s="66" t="s">
        <v>39</v>
      </c>
      <c r="BM8" s="81">
        <f>-BM49</f>
        <v>-9.7194894547325078E-2</v>
      </c>
      <c r="BN8" s="9"/>
      <c r="BO8" s="77">
        <f>BG116</f>
        <v>1000000</v>
      </c>
      <c r="BP8" s="78" t="s">
        <v>40</v>
      </c>
      <c r="BQ8" s="42">
        <f>BM117</f>
        <v>27769.969870664307</v>
      </c>
      <c r="BR8" s="65">
        <f t="shared" si="4"/>
        <v>6910057142.8571405</v>
      </c>
      <c r="BS8" s="9"/>
    </row>
    <row r="9" spans="1:71" ht="14.25" x14ac:dyDescent="0.45">
      <c r="A9" s="9"/>
      <c r="B9" s="159"/>
      <c r="C9" s="160"/>
      <c r="D9" s="32" t="s">
        <v>151</v>
      </c>
      <c r="E9" s="36">
        <v>7.4999999999999997E-2</v>
      </c>
      <c r="F9" s="9"/>
      <c r="G9" s="74" t="s">
        <v>38</v>
      </c>
      <c r="H9" s="75" t="s">
        <v>39</v>
      </c>
      <c r="I9" s="41">
        <f>I93</f>
        <v>0.14312917952674897</v>
      </c>
      <c r="J9" s="8"/>
      <c r="K9" s="77">
        <f>C116</f>
        <v>1000000</v>
      </c>
      <c r="L9" s="79" t="s">
        <v>41</v>
      </c>
      <c r="M9" s="42">
        <f>I118</f>
        <v>138849.84935332162</v>
      </c>
      <c r="N9" s="65">
        <f t="shared" si="0"/>
        <v>34550285714.285728</v>
      </c>
      <c r="O9" s="9"/>
      <c r="P9" s="159"/>
      <c r="Q9" s="160"/>
      <c r="R9" s="32" t="s">
        <v>151</v>
      </c>
      <c r="S9" s="36">
        <f>E9</f>
        <v>7.4999999999999997E-2</v>
      </c>
      <c r="T9" s="9"/>
      <c r="U9" s="74" t="s">
        <v>38</v>
      </c>
      <c r="V9" s="75" t="s">
        <v>39</v>
      </c>
      <c r="W9" s="41">
        <f>W93</f>
        <v>0.15808224022633746</v>
      </c>
      <c r="X9" s="8"/>
      <c r="Y9" s="77">
        <f>Q116</f>
        <v>1000000</v>
      </c>
      <c r="Z9" s="79" t="s">
        <v>41</v>
      </c>
      <c r="AA9" s="42">
        <f>W118</f>
        <v>138849.84935332162</v>
      </c>
      <c r="AB9" s="65">
        <f t="shared" si="1"/>
        <v>34550285714.285728</v>
      </c>
      <c r="AC9" s="9"/>
      <c r="AD9" s="159"/>
      <c r="AE9" s="160"/>
      <c r="AF9" s="32" t="s">
        <v>151</v>
      </c>
      <c r="AG9" s="36">
        <f>S9</f>
        <v>7.4999999999999997E-2</v>
      </c>
      <c r="AH9" s="9"/>
      <c r="AI9" s="74" t="s">
        <v>38</v>
      </c>
      <c r="AJ9" s="75" t="s">
        <v>39</v>
      </c>
      <c r="AK9" s="41">
        <f>AK93</f>
        <v>0.17303530092592595</v>
      </c>
      <c r="AL9" s="8"/>
      <c r="AM9" s="77">
        <f>AE116</f>
        <v>1000000</v>
      </c>
      <c r="AN9" s="79" t="s">
        <v>41</v>
      </c>
      <c r="AO9" s="42">
        <f>AK118</f>
        <v>138849.84935332162</v>
      </c>
      <c r="AP9" s="65">
        <f t="shared" si="2"/>
        <v>34550285714.285728</v>
      </c>
      <c r="AQ9" s="9"/>
      <c r="AR9" s="159"/>
      <c r="AS9" s="160"/>
      <c r="AT9" s="32" t="s">
        <v>151</v>
      </c>
      <c r="AU9" s="36">
        <f>AG9</f>
        <v>7.4999999999999997E-2</v>
      </c>
      <c r="AV9" s="9"/>
      <c r="AW9" s="74" t="s">
        <v>38</v>
      </c>
      <c r="AX9" s="75" t="s">
        <v>39</v>
      </c>
      <c r="AY9" s="41">
        <f>AY93</f>
        <v>0.18798836162551441</v>
      </c>
      <c r="AZ9" s="8"/>
      <c r="BA9" s="77">
        <f>AS116</f>
        <v>1000000</v>
      </c>
      <c r="BB9" s="79" t="s">
        <v>41</v>
      </c>
      <c r="BC9" s="42">
        <f>AY118</f>
        <v>138849.84935332162</v>
      </c>
      <c r="BD9" s="65">
        <f t="shared" si="3"/>
        <v>34550285714.285728</v>
      </c>
      <c r="BE9" s="9"/>
      <c r="BF9" s="159"/>
      <c r="BG9" s="160"/>
      <c r="BH9" s="32" t="s">
        <v>151</v>
      </c>
      <c r="BI9" s="36">
        <f>AU9</f>
        <v>7.4999999999999997E-2</v>
      </c>
      <c r="BJ9" s="9"/>
      <c r="BK9" s="74" t="s">
        <v>38</v>
      </c>
      <c r="BL9" s="75" t="s">
        <v>39</v>
      </c>
      <c r="BM9" s="41">
        <f>BM93</f>
        <v>0.20294142232510293</v>
      </c>
      <c r="BN9" s="8"/>
      <c r="BO9" s="77">
        <f>BG116</f>
        <v>1000000</v>
      </c>
      <c r="BP9" s="79" t="s">
        <v>41</v>
      </c>
      <c r="BQ9" s="42">
        <f>BM118</f>
        <v>138849.84935332162</v>
      </c>
      <c r="BR9" s="65">
        <f t="shared" si="4"/>
        <v>34550285714.285728</v>
      </c>
      <c r="BS9" s="9"/>
    </row>
    <row r="10" spans="1:71" ht="14.25" x14ac:dyDescent="0.45">
      <c r="A10" s="9"/>
      <c r="B10" s="159"/>
      <c r="C10" s="160"/>
      <c r="D10" s="32" t="s">
        <v>60</v>
      </c>
      <c r="E10" s="36">
        <v>1.5</v>
      </c>
      <c r="F10" s="3"/>
      <c r="G10" s="10"/>
      <c r="H10" s="10"/>
      <c r="I10" s="3"/>
      <c r="J10" s="8"/>
      <c r="K10" s="10"/>
      <c r="L10" s="10"/>
      <c r="M10" s="3"/>
      <c r="N10" s="8"/>
      <c r="O10" s="9"/>
      <c r="P10" s="159"/>
      <c r="Q10" s="160"/>
      <c r="R10" s="32" t="s">
        <v>60</v>
      </c>
      <c r="S10" s="36">
        <f>E10</f>
        <v>1.5</v>
      </c>
      <c r="T10" s="3"/>
      <c r="U10" s="10"/>
      <c r="V10" s="10"/>
      <c r="W10" s="3"/>
      <c r="X10" s="8"/>
      <c r="Y10" s="10"/>
      <c r="Z10" s="10"/>
      <c r="AA10" s="3"/>
      <c r="AB10" s="8"/>
      <c r="AC10" s="9"/>
      <c r="AD10" s="159"/>
      <c r="AE10" s="160"/>
      <c r="AF10" s="32" t="s">
        <v>60</v>
      </c>
      <c r="AG10" s="36">
        <f>S10</f>
        <v>1.5</v>
      </c>
      <c r="AH10" s="3"/>
      <c r="AI10" s="10"/>
      <c r="AJ10" s="10"/>
      <c r="AK10" s="3"/>
      <c r="AL10" s="8"/>
      <c r="AM10" s="10"/>
      <c r="AN10" s="10"/>
      <c r="AO10" s="3"/>
      <c r="AP10" s="8"/>
      <c r="AQ10" s="9"/>
      <c r="AR10" s="159"/>
      <c r="AS10" s="160"/>
      <c r="AT10" s="32" t="s">
        <v>60</v>
      </c>
      <c r="AU10" s="36">
        <f>AG10</f>
        <v>1.5</v>
      </c>
      <c r="AV10" s="3"/>
      <c r="AW10" s="10"/>
      <c r="AX10" s="10"/>
      <c r="AY10" s="3"/>
      <c r="AZ10" s="8"/>
      <c r="BA10" s="10"/>
      <c r="BB10" s="10"/>
      <c r="BC10" s="3"/>
      <c r="BD10" s="8"/>
      <c r="BE10" s="9"/>
      <c r="BF10" s="159"/>
      <c r="BG10" s="160"/>
      <c r="BH10" s="32" t="s">
        <v>60</v>
      </c>
      <c r="BI10" s="36">
        <f>AU10</f>
        <v>1.5</v>
      </c>
      <c r="BJ10" s="3"/>
      <c r="BK10" s="10"/>
      <c r="BL10" s="10"/>
      <c r="BM10" s="3"/>
      <c r="BN10" s="8"/>
      <c r="BO10" s="10"/>
      <c r="BP10" s="10"/>
      <c r="BQ10" s="3"/>
      <c r="BR10" s="8"/>
      <c r="BS10" s="9"/>
    </row>
    <row r="11" spans="1:71" ht="15" customHeight="1" x14ac:dyDescent="0.45">
      <c r="A11" s="8"/>
      <c r="B11" s="10"/>
      <c r="C11" s="8"/>
      <c r="D11" s="10"/>
      <c r="E11" s="3"/>
      <c r="F11" s="3"/>
      <c r="G11" s="10"/>
      <c r="H11" s="10"/>
      <c r="I11" s="3"/>
      <c r="J11" s="8"/>
      <c r="K11" s="8"/>
      <c r="L11" s="8"/>
      <c r="M11" s="8"/>
      <c r="N11" s="8"/>
      <c r="O11" s="8"/>
      <c r="P11" s="10"/>
      <c r="Q11" s="8"/>
      <c r="R11" s="10"/>
      <c r="S11" s="3"/>
      <c r="T11" s="3"/>
      <c r="U11" s="10"/>
      <c r="V11" s="10"/>
      <c r="W11" s="3"/>
      <c r="X11" s="8"/>
      <c r="Y11" s="8"/>
      <c r="Z11" s="8"/>
      <c r="AA11" s="8"/>
      <c r="AB11" s="8"/>
      <c r="AC11" s="8"/>
      <c r="AD11" s="10"/>
      <c r="AE11" s="8"/>
      <c r="AF11" s="10"/>
      <c r="AG11" s="3"/>
      <c r="AH11" s="3"/>
      <c r="AI11" s="10"/>
      <c r="AJ11" s="10"/>
      <c r="AK11" s="3"/>
      <c r="AL11" s="8"/>
      <c r="AM11" s="8"/>
      <c r="AN11" s="8"/>
      <c r="AO11" s="8"/>
      <c r="AP11" s="8"/>
      <c r="AQ11" s="8"/>
      <c r="AR11" s="10"/>
      <c r="AS11" s="8"/>
      <c r="AT11" s="10"/>
      <c r="AU11" s="3"/>
      <c r="AV11" s="3"/>
      <c r="AW11" s="10"/>
      <c r="AX11" s="10"/>
      <c r="AY11" s="3"/>
      <c r="AZ11" s="8"/>
      <c r="BA11" s="8"/>
      <c r="BB11" s="8"/>
      <c r="BC11" s="8"/>
      <c r="BD11" s="8"/>
      <c r="BE11" s="8"/>
      <c r="BF11" s="10"/>
      <c r="BG11" s="8"/>
      <c r="BH11" s="10"/>
      <c r="BI11" s="3"/>
      <c r="BJ11" s="3"/>
      <c r="BK11" s="10"/>
      <c r="BL11" s="10"/>
      <c r="BM11" s="3"/>
      <c r="BN11" s="8"/>
      <c r="BO11" s="8"/>
      <c r="BP11" s="8"/>
      <c r="BQ11" s="8"/>
      <c r="BR11" s="8"/>
      <c r="BS11" s="8"/>
    </row>
    <row r="12" spans="1:71" ht="14.25" x14ac:dyDescent="0.45">
      <c r="B12" s="161" t="s">
        <v>52</v>
      </c>
      <c r="C12" s="161" t="s">
        <v>50</v>
      </c>
      <c r="D12" s="161" t="s">
        <v>51</v>
      </c>
      <c r="E12" s="163" t="s">
        <v>3</v>
      </c>
      <c r="F12" s="163" t="s">
        <v>4</v>
      </c>
      <c r="G12" s="163" t="s">
        <v>5</v>
      </c>
      <c r="H12" s="163" t="s">
        <v>6</v>
      </c>
      <c r="I12" s="163" t="s">
        <v>7</v>
      </c>
      <c r="J12" s="163" t="s">
        <v>8</v>
      </c>
      <c r="K12" s="163" t="s">
        <v>9</v>
      </c>
      <c r="L12" s="163" t="s">
        <v>10</v>
      </c>
      <c r="M12" s="163" t="s">
        <v>11</v>
      </c>
      <c r="N12" s="163" t="s">
        <v>12</v>
      </c>
      <c r="P12" s="161" t="s">
        <v>52</v>
      </c>
      <c r="Q12" s="161" t="s">
        <v>50</v>
      </c>
      <c r="R12" s="161" t="s">
        <v>51</v>
      </c>
      <c r="S12" s="163" t="s">
        <v>3</v>
      </c>
      <c r="T12" s="163" t="s">
        <v>4</v>
      </c>
      <c r="U12" s="163" t="s">
        <v>5</v>
      </c>
      <c r="V12" s="163" t="s">
        <v>6</v>
      </c>
      <c r="W12" s="163" t="s">
        <v>7</v>
      </c>
      <c r="X12" s="163" t="s">
        <v>8</v>
      </c>
      <c r="Y12" s="163" t="s">
        <v>9</v>
      </c>
      <c r="Z12" s="163" t="s">
        <v>10</v>
      </c>
      <c r="AA12" s="163" t="s">
        <v>11</v>
      </c>
      <c r="AB12" s="163" t="s">
        <v>12</v>
      </c>
      <c r="AD12" s="161" t="s">
        <v>52</v>
      </c>
      <c r="AE12" s="161" t="s">
        <v>50</v>
      </c>
      <c r="AF12" s="161" t="s">
        <v>51</v>
      </c>
      <c r="AG12" s="163" t="s">
        <v>3</v>
      </c>
      <c r="AH12" s="163" t="s">
        <v>4</v>
      </c>
      <c r="AI12" s="163" t="s">
        <v>5</v>
      </c>
      <c r="AJ12" s="163" t="s">
        <v>6</v>
      </c>
      <c r="AK12" s="163" t="s">
        <v>7</v>
      </c>
      <c r="AL12" s="163" t="s">
        <v>8</v>
      </c>
      <c r="AM12" s="163" t="s">
        <v>9</v>
      </c>
      <c r="AN12" s="163" t="s">
        <v>10</v>
      </c>
      <c r="AO12" s="163" t="s">
        <v>11</v>
      </c>
      <c r="AP12" s="163" t="s">
        <v>12</v>
      </c>
      <c r="AR12" s="161" t="s">
        <v>52</v>
      </c>
      <c r="AS12" s="161" t="s">
        <v>50</v>
      </c>
      <c r="AT12" s="161" t="s">
        <v>51</v>
      </c>
      <c r="AU12" s="163" t="s">
        <v>3</v>
      </c>
      <c r="AV12" s="163" t="s">
        <v>4</v>
      </c>
      <c r="AW12" s="163" t="s">
        <v>5</v>
      </c>
      <c r="AX12" s="163" t="s">
        <v>6</v>
      </c>
      <c r="AY12" s="163" t="s">
        <v>7</v>
      </c>
      <c r="AZ12" s="163" t="s">
        <v>8</v>
      </c>
      <c r="BA12" s="163" t="s">
        <v>9</v>
      </c>
      <c r="BB12" s="163" t="s">
        <v>10</v>
      </c>
      <c r="BC12" s="163" t="s">
        <v>11</v>
      </c>
      <c r="BD12" s="163" t="s">
        <v>12</v>
      </c>
      <c r="BF12" s="161" t="s">
        <v>52</v>
      </c>
      <c r="BG12" s="161" t="s">
        <v>50</v>
      </c>
      <c r="BH12" s="161" t="s">
        <v>51</v>
      </c>
      <c r="BI12" s="163" t="s">
        <v>3</v>
      </c>
      <c r="BJ12" s="163" t="s">
        <v>4</v>
      </c>
      <c r="BK12" s="163" t="s">
        <v>5</v>
      </c>
      <c r="BL12" s="163" t="s">
        <v>6</v>
      </c>
      <c r="BM12" s="163" t="s">
        <v>7</v>
      </c>
      <c r="BN12" s="163" t="s">
        <v>8</v>
      </c>
      <c r="BO12" s="163" t="s">
        <v>9</v>
      </c>
      <c r="BP12" s="163" t="s">
        <v>10</v>
      </c>
      <c r="BQ12" s="163" t="s">
        <v>11</v>
      </c>
      <c r="BR12" s="163" t="s">
        <v>12</v>
      </c>
    </row>
    <row r="13" spans="1:71" ht="14.25" x14ac:dyDescent="0.45">
      <c r="B13" s="162"/>
      <c r="C13" s="162"/>
      <c r="D13" s="162"/>
      <c r="E13" s="164"/>
      <c r="F13" s="164"/>
      <c r="G13" s="164"/>
      <c r="H13" s="164"/>
      <c r="I13" s="164"/>
      <c r="J13" s="164"/>
      <c r="K13" s="164"/>
      <c r="L13" s="164"/>
      <c r="M13" s="164"/>
      <c r="N13" s="164"/>
      <c r="P13" s="162"/>
      <c r="Q13" s="162"/>
      <c r="R13" s="162"/>
      <c r="S13" s="164"/>
      <c r="T13" s="164"/>
      <c r="U13" s="164"/>
      <c r="V13" s="164"/>
      <c r="W13" s="164"/>
      <c r="X13" s="164"/>
      <c r="Y13" s="164"/>
      <c r="Z13" s="164"/>
      <c r="AA13" s="164"/>
      <c r="AB13" s="164"/>
      <c r="AD13" s="162"/>
      <c r="AE13" s="162"/>
      <c r="AF13" s="162"/>
      <c r="AG13" s="164"/>
      <c r="AH13" s="164"/>
      <c r="AI13" s="164"/>
      <c r="AJ13" s="164"/>
      <c r="AK13" s="164"/>
      <c r="AL13" s="164"/>
      <c r="AM13" s="164"/>
      <c r="AN13" s="164"/>
      <c r="AO13" s="164"/>
      <c r="AP13" s="164"/>
      <c r="AR13" s="162"/>
      <c r="AS13" s="162"/>
      <c r="AT13" s="162"/>
      <c r="AU13" s="164"/>
      <c r="AV13" s="164"/>
      <c r="AW13" s="164"/>
      <c r="AX13" s="164"/>
      <c r="AY13" s="164"/>
      <c r="AZ13" s="164"/>
      <c r="BA13" s="164"/>
      <c r="BB13" s="164"/>
      <c r="BC13" s="164"/>
      <c r="BD13" s="164"/>
      <c r="BF13" s="162"/>
      <c r="BG13" s="162"/>
      <c r="BH13" s="162"/>
      <c r="BI13" s="164"/>
      <c r="BJ13" s="164"/>
      <c r="BK13" s="164"/>
      <c r="BL13" s="164"/>
      <c r="BM13" s="164"/>
      <c r="BN13" s="164"/>
      <c r="BO13" s="164"/>
      <c r="BP13" s="164"/>
      <c r="BQ13" s="164"/>
      <c r="BR13" s="164"/>
    </row>
    <row r="14" spans="1:71" ht="14.25" x14ac:dyDescent="0.45">
      <c r="B14" s="172" t="s">
        <v>20</v>
      </c>
      <c r="C14" s="172" t="s">
        <v>33</v>
      </c>
      <c r="D14" s="19" t="s">
        <v>48</v>
      </c>
      <c r="E14" s="21">
        <f>($E$4 * $E$6) + $E$4</f>
        <v>120000</v>
      </c>
      <c r="F14" s="21">
        <f t="shared" ref="F14:N14" si="5">(E14 * $E$6) + E14</f>
        <v>144000</v>
      </c>
      <c r="G14" s="21">
        <f>(F14 * $E$6) + F14</f>
        <v>172800</v>
      </c>
      <c r="H14" s="21">
        <f t="shared" si="5"/>
        <v>207360</v>
      </c>
      <c r="I14" s="21">
        <f t="shared" si="5"/>
        <v>248832</v>
      </c>
      <c r="J14" s="21">
        <f>(I14 * $E$6) + I14</f>
        <v>298598.40000000002</v>
      </c>
      <c r="K14" s="21">
        <f t="shared" si="5"/>
        <v>358318.08000000002</v>
      </c>
      <c r="L14" s="21">
        <f t="shared" si="5"/>
        <v>429981.696</v>
      </c>
      <c r="M14" s="21">
        <f t="shared" si="5"/>
        <v>515978.03519999998</v>
      </c>
      <c r="N14" s="21">
        <f t="shared" si="5"/>
        <v>619173.64223999996</v>
      </c>
      <c r="P14" s="172" t="s">
        <v>20</v>
      </c>
      <c r="Q14" s="172" t="s">
        <v>33</v>
      </c>
      <c r="R14" s="19" t="s">
        <v>48</v>
      </c>
      <c r="S14" s="21">
        <f>($E$4 * $E$6) + $E$4</f>
        <v>120000</v>
      </c>
      <c r="T14" s="21">
        <f t="shared" ref="T14:AB14" si="6">(S14 * $E$6) + S14</f>
        <v>144000</v>
      </c>
      <c r="U14" s="21">
        <f>(T14 * $E$6) + T14</f>
        <v>172800</v>
      </c>
      <c r="V14" s="21">
        <f t="shared" si="6"/>
        <v>207360</v>
      </c>
      <c r="W14" s="21">
        <f t="shared" si="6"/>
        <v>248832</v>
      </c>
      <c r="X14" s="21">
        <f>(W14 * $E$6) + W14</f>
        <v>298598.40000000002</v>
      </c>
      <c r="Y14" s="21">
        <f t="shared" si="6"/>
        <v>358318.08000000002</v>
      </c>
      <c r="Z14" s="21">
        <f t="shared" si="6"/>
        <v>429981.696</v>
      </c>
      <c r="AA14" s="21">
        <f t="shared" si="6"/>
        <v>515978.03519999998</v>
      </c>
      <c r="AB14" s="21">
        <f t="shared" si="6"/>
        <v>619173.64223999996</v>
      </c>
      <c r="AD14" s="172" t="s">
        <v>20</v>
      </c>
      <c r="AE14" s="172" t="s">
        <v>33</v>
      </c>
      <c r="AF14" s="19" t="s">
        <v>48</v>
      </c>
      <c r="AG14" s="21">
        <f>($E$4 * $E$6) + $E$4</f>
        <v>120000</v>
      </c>
      <c r="AH14" s="21">
        <f t="shared" ref="AH14:AP14" si="7">(AG14 * $E$6) + AG14</f>
        <v>144000</v>
      </c>
      <c r="AI14" s="21">
        <f>(AH14 * $E$6) + AH14</f>
        <v>172800</v>
      </c>
      <c r="AJ14" s="21">
        <f t="shared" si="7"/>
        <v>207360</v>
      </c>
      <c r="AK14" s="21">
        <f t="shared" si="7"/>
        <v>248832</v>
      </c>
      <c r="AL14" s="21">
        <f>(AK14 * $E$6) + AK14</f>
        <v>298598.40000000002</v>
      </c>
      <c r="AM14" s="21">
        <f t="shared" si="7"/>
        <v>358318.08000000002</v>
      </c>
      <c r="AN14" s="21">
        <f t="shared" si="7"/>
        <v>429981.696</v>
      </c>
      <c r="AO14" s="21">
        <f t="shared" si="7"/>
        <v>515978.03519999998</v>
      </c>
      <c r="AP14" s="21">
        <f t="shared" si="7"/>
        <v>619173.64223999996</v>
      </c>
      <c r="AR14" s="172" t="s">
        <v>20</v>
      </c>
      <c r="AS14" s="172" t="s">
        <v>33</v>
      </c>
      <c r="AT14" s="19" t="s">
        <v>48</v>
      </c>
      <c r="AU14" s="21">
        <f>($E$4 * $E$6) + $E$4</f>
        <v>120000</v>
      </c>
      <c r="AV14" s="21">
        <f t="shared" ref="AV14:BD14" si="8">(AU14 * $E$6) + AU14</f>
        <v>144000</v>
      </c>
      <c r="AW14" s="21">
        <f>(AV14 * $E$6) + AV14</f>
        <v>172800</v>
      </c>
      <c r="AX14" s="21">
        <f t="shared" si="8"/>
        <v>207360</v>
      </c>
      <c r="AY14" s="21">
        <f t="shared" si="8"/>
        <v>248832</v>
      </c>
      <c r="AZ14" s="21">
        <f>(AY14 * $E$6) + AY14</f>
        <v>298598.40000000002</v>
      </c>
      <c r="BA14" s="21">
        <f t="shared" si="8"/>
        <v>358318.08000000002</v>
      </c>
      <c r="BB14" s="21">
        <f t="shared" si="8"/>
        <v>429981.696</v>
      </c>
      <c r="BC14" s="21">
        <f t="shared" si="8"/>
        <v>515978.03519999998</v>
      </c>
      <c r="BD14" s="21">
        <f t="shared" si="8"/>
        <v>619173.64223999996</v>
      </c>
      <c r="BF14" s="172" t="s">
        <v>20</v>
      </c>
      <c r="BG14" s="172" t="s">
        <v>33</v>
      </c>
      <c r="BH14" s="19" t="s">
        <v>48</v>
      </c>
      <c r="BI14" s="21">
        <f>($E$4 * $E$6) + $E$4</f>
        <v>120000</v>
      </c>
      <c r="BJ14" s="21">
        <f t="shared" ref="BJ14:BR14" si="9">(BI14 * $E$6) + BI14</f>
        <v>144000</v>
      </c>
      <c r="BK14" s="21">
        <f>(BJ14 * $E$6) + BJ14</f>
        <v>172800</v>
      </c>
      <c r="BL14" s="21">
        <f t="shared" si="9"/>
        <v>207360</v>
      </c>
      <c r="BM14" s="21">
        <f t="shared" si="9"/>
        <v>248832</v>
      </c>
      <c r="BN14" s="21">
        <f>(BM14 * $E$6) + BM14</f>
        <v>298598.40000000002</v>
      </c>
      <c r="BO14" s="21">
        <f t="shared" si="9"/>
        <v>358318.08000000002</v>
      </c>
      <c r="BP14" s="21">
        <f t="shared" si="9"/>
        <v>429981.696</v>
      </c>
      <c r="BQ14" s="21">
        <f t="shared" si="9"/>
        <v>515978.03519999998</v>
      </c>
      <c r="BR14" s="21">
        <f t="shared" si="9"/>
        <v>619173.64223999996</v>
      </c>
    </row>
    <row r="15" spans="1:71" ht="14.25" x14ac:dyDescent="0.45">
      <c r="B15" s="174"/>
      <c r="C15" s="174"/>
      <c r="D15" s="19" t="s">
        <v>49</v>
      </c>
      <c r="E15" s="25">
        <f>E14*21000000</f>
        <v>2520000000000</v>
      </c>
      <c r="F15" s="25">
        <f t="shared" ref="F15:N15" si="10">F14*21000000</f>
        <v>3024000000000</v>
      </c>
      <c r="G15" s="25">
        <f t="shared" si="10"/>
        <v>3628800000000</v>
      </c>
      <c r="H15" s="25">
        <f t="shared" si="10"/>
        <v>4354560000000</v>
      </c>
      <c r="I15" s="25">
        <f t="shared" si="10"/>
        <v>5225472000000</v>
      </c>
      <c r="J15" s="25">
        <f t="shared" si="10"/>
        <v>6270566400000.001</v>
      </c>
      <c r="K15" s="25">
        <f t="shared" si="10"/>
        <v>7524679680000</v>
      </c>
      <c r="L15" s="25">
        <f t="shared" si="10"/>
        <v>9029615616000</v>
      </c>
      <c r="M15" s="25">
        <f t="shared" si="10"/>
        <v>10835538739200</v>
      </c>
      <c r="N15" s="25">
        <f t="shared" si="10"/>
        <v>13002646487040</v>
      </c>
      <c r="P15" s="174"/>
      <c r="Q15" s="174"/>
      <c r="R15" s="19" t="s">
        <v>49</v>
      </c>
      <c r="S15" s="25">
        <f>S14*21000000</f>
        <v>2520000000000</v>
      </c>
      <c r="T15" s="25">
        <f t="shared" ref="T15:AB15" si="11">T14*21000000</f>
        <v>3024000000000</v>
      </c>
      <c r="U15" s="25">
        <f t="shared" si="11"/>
        <v>3628800000000</v>
      </c>
      <c r="V15" s="25">
        <f t="shared" si="11"/>
        <v>4354560000000</v>
      </c>
      <c r="W15" s="25">
        <f t="shared" si="11"/>
        <v>5225472000000</v>
      </c>
      <c r="X15" s="25">
        <f t="shared" si="11"/>
        <v>6270566400000.001</v>
      </c>
      <c r="Y15" s="25">
        <f t="shared" si="11"/>
        <v>7524679680000</v>
      </c>
      <c r="Z15" s="25">
        <f t="shared" si="11"/>
        <v>9029615616000</v>
      </c>
      <c r="AA15" s="25">
        <f t="shared" si="11"/>
        <v>10835538739200</v>
      </c>
      <c r="AB15" s="25">
        <f t="shared" si="11"/>
        <v>13002646487040</v>
      </c>
      <c r="AD15" s="174"/>
      <c r="AE15" s="174"/>
      <c r="AF15" s="19" t="s">
        <v>49</v>
      </c>
      <c r="AG15" s="25">
        <f>AG14*21000000</f>
        <v>2520000000000</v>
      </c>
      <c r="AH15" s="25">
        <f t="shared" ref="AH15:AP15" si="12">AH14*21000000</f>
        <v>3024000000000</v>
      </c>
      <c r="AI15" s="25">
        <f t="shared" si="12"/>
        <v>3628800000000</v>
      </c>
      <c r="AJ15" s="25">
        <f t="shared" si="12"/>
        <v>4354560000000</v>
      </c>
      <c r="AK15" s="25">
        <f t="shared" si="12"/>
        <v>5225472000000</v>
      </c>
      <c r="AL15" s="25">
        <f t="shared" si="12"/>
        <v>6270566400000.001</v>
      </c>
      <c r="AM15" s="25">
        <f t="shared" si="12"/>
        <v>7524679680000</v>
      </c>
      <c r="AN15" s="25">
        <f t="shared" si="12"/>
        <v>9029615616000</v>
      </c>
      <c r="AO15" s="25">
        <f t="shared" si="12"/>
        <v>10835538739200</v>
      </c>
      <c r="AP15" s="25">
        <f t="shared" si="12"/>
        <v>13002646487040</v>
      </c>
      <c r="AR15" s="174"/>
      <c r="AS15" s="174"/>
      <c r="AT15" s="19" t="s">
        <v>49</v>
      </c>
      <c r="AU15" s="25">
        <f>AU14*21000000</f>
        <v>2520000000000</v>
      </c>
      <c r="AV15" s="25">
        <f t="shared" ref="AV15:BD15" si="13">AV14*21000000</f>
        <v>3024000000000</v>
      </c>
      <c r="AW15" s="25">
        <f t="shared" si="13"/>
        <v>3628800000000</v>
      </c>
      <c r="AX15" s="25">
        <f t="shared" si="13"/>
        <v>4354560000000</v>
      </c>
      <c r="AY15" s="25">
        <f t="shared" si="13"/>
        <v>5225472000000</v>
      </c>
      <c r="AZ15" s="25">
        <f t="shared" si="13"/>
        <v>6270566400000.001</v>
      </c>
      <c r="BA15" s="25">
        <f t="shared" si="13"/>
        <v>7524679680000</v>
      </c>
      <c r="BB15" s="25">
        <f t="shared" si="13"/>
        <v>9029615616000</v>
      </c>
      <c r="BC15" s="25">
        <f t="shared" si="13"/>
        <v>10835538739200</v>
      </c>
      <c r="BD15" s="25">
        <f t="shared" si="13"/>
        <v>13002646487040</v>
      </c>
      <c r="BF15" s="174"/>
      <c r="BG15" s="174"/>
      <c r="BH15" s="19" t="s">
        <v>49</v>
      </c>
      <c r="BI15" s="25">
        <f>BI14*21000000</f>
        <v>2520000000000</v>
      </c>
      <c r="BJ15" s="25">
        <f t="shared" ref="BJ15:BR15" si="14">BJ14*21000000</f>
        <v>3024000000000</v>
      </c>
      <c r="BK15" s="25">
        <f t="shared" si="14"/>
        <v>3628800000000</v>
      </c>
      <c r="BL15" s="25">
        <f t="shared" si="14"/>
        <v>4354560000000</v>
      </c>
      <c r="BM15" s="25">
        <f t="shared" si="14"/>
        <v>5225472000000</v>
      </c>
      <c r="BN15" s="25">
        <f t="shared" si="14"/>
        <v>6270566400000.001</v>
      </c>
      <c r="BO15" s="25">
        <f t="shared" si="14"/>
        <v>7524679680000</v>
      </c>
      <c r="BP15" s="25">
        <f t="shared" si="14"/>
        <v>9029615616000</v>
      </c>
      <c r="BQ15" s="25">
        <f t="shared" si="14"/>
        <v>10835538739200</v>
      </c>
      <c r="BR15" s="25">
        <f t="shared" si="14"/>
        <v>13002646487040</v>
      </c>
    </row>
    <row r="16" spans="1:71" ht="14.25" x14ac:dyDescent="0.45">
      <c r="B16" s="172" t="s">
        <v>16</v>
      </c>
      <c r="C16" s="175" t="s">
        <v>32</v>
      </c>
      <c r="D16" s="19" t="s">
        <v>160</v>
      </c>
      <c r="E16" s="26">
        <f t="shared" ref="E16:N16" si="15">(E14-$E4)/E14</f>
        <v>0.16666666666666666</v>
      </c>
      <c r="F16" s="26">
        <f t="shared" si="15"/>
        <v>0.30555555555555558</v>
      </c>
      <c r="G16" s="26">
        <f t="shared" si="15"/>
        <v>0.42129629629629628</v>
      </c>
      <c r="H16" s="26">
        <f t="shared" si="15"/>
        <v>0.51774691358024694</v>
      </c>
      <c r="I16" s="26">
        <f t="shared" si="15"/>
        <v>0.5981224279835391</v>
      </c>
      <c r="J16" s="26">
        <f t="shared" si="15"/>
        <v>0.66510202331961599</v>
      </c>
      <c r="K16" s="26">
        <f t="shared" si="15"/>
        <v>0.72091835276634664</v>
      </c>
      <c r="L16" s="26">
        <f t="shared" si="15"/>
        <v>0.76743196063862218</v>
      </c>
      <c r="M16" s="26">
        <f t="shared" si="15"/>
        <v>0.80619330053218508</v>
      </c>
      <c r="N16" s="26">
        <f t="shared" si="15"/>
        <v>0.83849441711015427</v>
      </c>
      <c r="P16" s="172" t="s">
        <v>16</v>
      </c>
      <c r="Q16" s="175" t="s">
        <v>32</v>
      </c>
      <c r="R16" s="19" t="s">
        <v>160</v>
      </c>
      <c r="S16" s="26">
        <f t="shared" ref="S16:AB16" si="16">(S14-$E4)/S14</f>
        <v>0.16666666666666666</v>
      </c>
      <c r="T16" s="26">
        <f t="shared" si="16"/>
        <v>0.30555555555555558</v>
      </c>
      <c r="U16" s="26">
        <f t="shared" si="16"/>
        <v>0.42129629629629628</v>
      </c>
      <c r="V16" s="26">
        <f t="shared" si="16"/>
        <v>0.51774691358024694</v>
      </c>
      <c r="W16" s="26">
        <f t="shared" si="16"/>
        <v>0.5981224279835391</v>
      </c>
      <c r="X16" s="26">
        <f t="shared" si="16"/>
        <v>0.66510202331961599</v>
      </c>
      <c r="Y16" s="26">
        <f t="shared" si="16"/>
        <v>0.72091835276634664</v>
      </c>
      <c r="Z16" s="26">
        <f t="shared" si="16"/>
        <v>0.76743196063862218</v>
      </c>
      <c r="AA16" s="26">
        <f t="shared" si="16"/>
        <v>0.80619330053218508</v>
      </c>
      <c r="AB16" s="26">
        <f t="shared" si="16"/>
        <v>0.83849441711015427</v>
      </c>
      <c r="AD16" s="172" t="s">
        <v>16</v>
      </c>
      <c r="AE16" s="175" t="s">
        <v>32</v>
      </c>
      <c r="AF16" s="19" t="s">
        <v>160</v>
      </c>
      <c r="AG16" s="26">
        <f t="shared" ref="AG16:AP16" si="17">(AG14-$E4)/AG14</f>
        <v>0.16666666666666666</v>
      </c>
      <c r="AH16" s="26">
        <f t="shared" si="17"/>
        <v>0.30555555555555558</v>
      </c>
      <c r="AI16" s="26">
        <f t="shared" si="17"/>
        <v>0.42129629629629628</v>
      </c>
      <c r="AJ16" s="26">
        <f t="shared" si="17"/>
        <v>0.51774691358024694</v>
      </c>
      <c r="AK16" s="26">
        <f t="shared" si="17"/>
        <v>0.5981224279835391</v>
      </c>
      <c r="AL16" s="26">
        <f t="shared" si="17"/>
        <v>0.66510202331961599</v>
      </c>
      <c r="AM16" s="26">
        <f t="shared" si="17"/>
        <v>0.72091835276634664</v>
      </c>
      <c r="AN16" s="26">
        <f t="shared" si="17"/>
        <v>0.76743196063862218</v>
      </c>
      <c r="AO16" s="26">
        <f t="shared" si="17"/>
        <v>0.80619330053218508</v>
      </c>
      <c r="AP16" s="26">
        <f t="shared" si="17"/>
        <v>0.83849441711015427</v>
      </c>
      <c r="AR16" s="172" t="s">
        <v>16</v>
      </c>
      <c r="AS16" s="175" t="s">
        <v>32</v>
      </c>
      <c r="AT16" s="19" t="s">
        <v>160</v>
      </c>
      <c r="AU16" s="26">
        <f t="shared" ref="AU16:BD16" si="18">(AU14-$E4)/AU14</f>
        <v>0.16666666666666666</v>
      </c>
      <c r="AV16" s="26">
        <f t="shared" si="18"/>
        <v>0.30555555555555558</v>
      </c>
      <c r="AW16" s="26">
        <f t="shared" si="18"/>
        <v>0.42129629629629628</v>
      </c>
      <c r="AX16" s="26">
        <f t="shared" si="18"/>
        <v>0.51774691358024694</v>
      </c>
      <c r="AY16" s="26">
        <f t="shared" si="18"/>
        <v>0.5981224279835391</v>
      </c>
      <c r="AZ16" s="26">
        <f t="shared" si="18"/>
        <v>0.66510202331961599</v>
      </c>
      <c r="BA16" s="26">
        <f t="shared" si="18"/>
        <v>0.72091835276634664</v>
      </c>
      <c r="BB16" s="26">
        <f t="shared" si="18"/>
        <v>0.76743196063862218</v>
      </c>
      <c r="BC16" s="26">
        <f t="shared" si="18"/>
        <v>0.80619330053218508</v>
      </c>
      <c r="BD16" s="26">
        <f t="shared" si="18"/>
        <v>0.83849441711015427</v>
      </c>
      <c r="BF16" s="172" t="s">
        <v>16</v>
      </c>
      <c r="BG16" s="175" t="s">
        <v>32</v>
      </c>
      <c r="BH16" s="19" t="s">
        <v>160</v>
      </c>
      <c r="BI16" s="26">
        <f t="shared" ref="BI16:BR16" si="19">(BI14-$E4)/BI14</f>
        <v>0.16666666666666666</v>
      </c>
      <c r="BJ16" s="26">
        <f t="shared" si="19"/>
        <v>0.30555555555555558</v>
      </c>
      <c r="BK16" s="26">
        <f t="shared" si="19"/>
        <v>0.42129629629629628</v>
      </c>
      <c r="BL16" s="26">
        <f t="shared" si="19"/>
        <v>0.51774691358024694</v>
      </c>
      <c r="BM16" s="26">
        <f t="shared" si="19"/>
        <v>0.5981224279835391</v>
      </c>
      <c r="BN16" s="26">
        <f t="shared" si="19"/>
        <v>0.66510202331961599</v>
      </c>
      <c r="BO16" s="26">
        <f t="shared" si="19"/>
        <v>0.72091835276634664</v>
      </c>
      <c r="BP16" s="26">
        <f t="shared" si="19"/>
        <v>0.76743196063862218</v>
      </c>
      <c r="BQ16" s="26">
        <f t="shared" si="19"/>
        <v>0.80619330053218508</v>
      </c>
      <c r="BR16" s="26">
        <f t="shared" si="19"/>
        <v>0.83849441711015427</v>
      </c>
    </row>
    <row r="17" spans="1:71" ht="14.25" x14ac:dyDescent="0.45">
      <c r="B17" s="173"/>
      <c r="C17" s="176"/>
      <c r="D17" s="19" t="s">
        <v>159</v>
      </c>
      <c r="E17" s="26">
        <f>1-E16</f>
        <v>0.83333333333333337</v>
      </c>
      <c r="F17" s="26">
        <f t="shared" ref="F17:N17" si="20">1-F16</f>
        <v>0.69444444444444442</v>
      </c>
      <c r="G17" s="26">
        <f t="shared" si="20"/>
        <v>0.57870370370370372</v>
      </c>
      <c r="H17" s="26">
        <f t="shared" si="20"/>
        <v>0.48225308641975306</v>
      </c>
      <c r="I17" s="26">
        <f t="shared" si="20"/>
        <v>0.4018775720164609</v>
      </c>
      <c r="J17" s="26">
        <f t="shared" si="20"/>
        <v>0.33489797668038401</v>
      </c>
      <c r="K17" s="26">
        <f t="shared" si="20"/>
        <v>0.27908164723365336</v>
      </c>
      <c r="L17" s="26">
        <f t="shared" si="20"/>
        <v>0.23256803936137782</v>
      </c>
      <c r="M17" s="26">
        <f t="shared" si="20"/>
        <v>0.19380669946781492</v>
      </c>
      <c r="N17" s="26">
        <f t="shared" si="20"/>
        <v>0.16150558288984573</v>
      </c>
      <c r="P17" s="173"/>
      <c r="Q17" s="176"/>
      <c r="R17" s="19" t="s">
        <v>159</v>
      </c>
      <c r="S17" s="26">
        <f>1-S16</f>
        <v>0.83333333333333337</v>
      </c>
      <c r="T17" s="26">
        <f t="shared" ref="T17:AB17" si="21">1-T16</f>
        <v>0.69444444444444442</v>
      </c>
      <c r="U17" s="26">
        <f t="shared" si="21"/>
        <v>0.57870370370370372</v>
      </c>
      <c r="V17" s="26">
        <f t="shared" si="21"/>
        <v>0.48225308641975306</v>
      </c>
      <c r="W17" s="26">
        <f t="shared" si="21"/>
        <v>0.4018775720164609</v>
      </c>
      <c r="X17" s="26">
        <f t="shared" si="21"/>
        <v>0.33489797668038401</v>
      </c>
      <c r="Y17" s="26">
        <f t="shared" si="21"/>
        <v>0.27908164723365336</v>
      </c>
      <c r="Z17" s="26">
        <f t="shared" si="21"/>
        <v>0.23256803936137782</v>
      </c>
      <c r="AA17" s="26">
        <f t="shared" si="21"/>
        <v>0.19380669946781492</v>
      </c>
      <c r="AB17" s="26">
        <f t="shared" si="21"/>
        <v>0.16150558288984573</v>
      </c>
      <c r="AD17" s="173"/>
      <c r="AE17" s="176"/>
      <c r="AF17" s="19" t="s">
        <v>159</v>
      </c>
      <c r="AG17" s="26">
        <f>1-AG16</f>
        <v>0.83333333333333337</v>
      </c>
      <c r="AH17" s="26">
        <f t="shared" ref="AH17:AP17" si="22">1-AH16</f>
        <v>0.69444444444444442</v>
      </c>
      <c r="AI17" s="26">
        <f t="shared" si="22"/>
        <v>0.57870370370370372</v>
      </c>
      <c r="AJ17" s="26">
        <f t="shared" si="22"/>
        <v>0.48225308641975306</v>
      </c>
      <c r="AK17" s="26">
        <f t="shared" si="22"/>
        <v>0.4018775720164609</v>
      </c>
      <c r="AL17" s="26">
        <f t="shared" si="22"/>
        <v>0.33489797668038401</v>
      </c>
      <c r="AM17" s="26">
        <f t="shared" si="22"/>
        <v>0.27908164723365336</v>
      </c>
      <c r="AN17" s="26">
        <f t="shared" si="22"/>
        <v>0.23256803936137782</v>
      </c>
      <c r="AO17" s="26">
        <f t="shared" si="22"/>
        <v>0.19380669946781492</v>
      </c>
      <c r="AP17" s="26">
        <f t="shared" si="22"/>
        <v>0.16150558288984573</v>
      </c>
      <c r="AR17" s="173"/>
      <c r="AS17" s="176"/>
      <c r="AT17" s="19" t="s">
        <v>159</v>
      </c>
      <c r="AU17" s="26">
        <f>1-AU16</f>
        <v>0.83333333333333337</v>
      </c>
      <c r="AV17" s="26">
        <f t="shared" ref="AV17:BD17" si="23">1-AV16</f>
        <v>0.69444444444444442</v>
      </c>
      <c r="AW17" s="26">
        <f t="shared" si="23"/>
        <v>0.57870370370370372</v>
      </c>
      <c r="AX17" s="26">
        <f t="shared" si="23"/>
        <v>0.48225308641975306</v>
      </c>
      <c r="AY17" s="26">
        <f t="shared" si="23"/>
        <v>0.4018775720164609</v>
      </c>
      <c r="AZ17" s="26">
        <f t="shared" si="23"/>
        <v>0.33489797668038401</v>
      </c>
      <c r="BA17" s="26">
        <f t="shared" si="23"/>
        <v>0.27908164723365336</v>
      </c>
      <c r="BB17" s="26">
        <f t="shared" si="23"/>
        <v>0.23256803936137782</v>
      </c>
      <c r="BC17" s="26">
        <f t="shared" si="23"/>
        <v>0.19380669946781492</v>
      </c>
      <c r="BD17" s="26">
        <f t="shared" si="23"/>
        <v>0.16150558288984573</v>
      </c>
      <c r="BF17" s="173"/>
      <c r="BG17" s="176"/>
      <c r="BH17" s="19" t="s">
        <v>159</v>
      </c>
      <c r="BI17" s="26">
        <f>1-BI16</f>
        <v>0.83333333333333337</v>
      </c>
      <c r="BJ17" s="26">
        <f t="shared" ref="BJ17:BR17" si="24">1-BJ16</f>
        <v>0.69444444444444442</v>
      </c>
      <c r="BK17" s="26">
        <f t="shared" si="24"/>
        <v>0.57870370370370372</v>
      </c>
      <c r="BL17" s="26">
        <f t="shared" si="24"/>
        <v>0.48225308641975306</v>
      </c>
      <c r="BM17" s="26">
        <f t="shared" si="24"/>
        <v>0.4018775720164609</v>
      </c>
      <c r="BN17" s="26">
        <f t="shared" si="24"/>
        <v>0.33489797668038401</v>
      </c>
      <c r="BO17" s="26">
        <f t="shared" si="24"/>
        <v>0.27908164723365336</v>
      </c>
      <c r="BP17" s="26">
        <f t="shared" si="24"/>
        <v>0.23256803936137782</v>
      </c>
      <c r="BQ17" s="26">
        <f t="shared" si="24"/>
        <v>0.19380669946781492</v>
      </c>
      <c r="BR17" s="26">
        <f t="shared" si="24"/>
        <v>0.16150558288984573</v>
      </c>
    </row>
    <row r="18" spans="1:71" ht="14.25" x14ac:dyDescent="0.45">
      <c r="B18" s="173"/>
      <c r="C18" s="176"/>
      <c r="D18" s="19" t="s">
        <v>158</v>
      </c>
      <c r="E18" s="80">
        <f>E16</f>
        <v>0.16666666666666666</v>
      </c>
      <c r="F18" s="80">
        <f t="shared" ref="F18:N18" si="25">F16-E16</f>
        <v>0.13888888888888892</v>
      </c>
      <c r="G18" s="80">
        <f>G16-F16</f>
        <v>0.1157407407407407</v>
      </c>
      <c r="H18" s="80">
        <f t="shared" si="25"/>
        <v>9.6450617283950657E-2</v>
      </c>
      <c r="I18" s="80">
        <f t="shared" si="25"/>
        <v>8.0375514403292159E-2</v>
      </c>
      <c r="J18" s="80">
        <f>J16-I16</f>
        <v>6.6979595336076891E-2</v>
      </c>
      <c r="K18" s="80">
        <f t="shared" si="25"/>
        <v>5.581632944673065E-2</v>
      </c>
      <c r="L18" s="80">
        <f t="shared" si="25"/>
        <v>4.6513607872275542E-2</v>
      </c>
      <c r="M18" s="80">
        <f t="shared" si="25"/>
        <v>3.8761339893562896E-2</v>
      </c>
      <c r="N18" s="80">
        <f t="shared" si="25"/>
        <v>3.2301116577969191E-2</v>
      </c>
      <c r="P18" s="173"/>
      <c r="Q18" s="176"/>
      <c r="R18" s="19" t="s">
        <v>158</v>
      </c>
      <c r="S18" s="80">
        <f>S16</f>
        <v>0.16666666666666666</v>
      </c>
      <c r="T18" s="80">
        <f t="shared" ref="T18:AB18" si="26">T16-S16</f>
        <v>0.13888888888888892</v>
      </c>
      <c r="U18" s="80">
        <f>U16-T16</f>
        <v>0.1157407407407407</v>
      </c>
      <c r="V18" s="80">
        <f t="shared" si="26"/>
        <v>9.6450617283950657E-2</v>
      </c>
      <c r="W18" s="80">
        <f t="shared" si="26"/>
        <v>8.0375514403292159E-2</v>
      </c>
      <c r="X18" s="80">
        <f>X16-W16</f>
        <v>6.6979595336076891E-2</v>
      </c>
      <c r="Y18" s="80">
        <f t="shared" si="26"/>
        <v>5.581632944673065E-2</v>
      </c>
      <c r="Z18" s="80">
        <f t="shared" si="26"/>
        <v>4.6513607872275542E-2</v>
      </c>
      <c r="AA18" s="80">
        <f t="shared" si="26"/>
        <v>3.8761339893562896E-2</v>
      </c>
      <c r="AB18" s="80">
        <f t="shared" si="26"/>
        <v>3.2301116577969191E-2</v>
      </c>
      <c r="AD18" s="173"/>
      <c r="AE18" s="176"/>
      <c r="AF18" s="19" t="s">
        <v>158</v>
      </c>
      <c r="AG18" s="80">
        <f>AG16</f>
        <v>0.16666666666666666</v>
      </c>
      <c r="AH18" s="80">
        <f t="shared" ref="AH18:AP18" si="27">AH16-AG16</f>
        <v>0.13888888888888892</v>
      </c>
      <c r="AI18" s="80">
        <f>AI16-AH16</f>
        <v>0.1157407407407407</v>
      </c>
      <c r="AJ18" s="80">
        <f t="shared" si="27"/>
        <v>9.6450617283950657E-2</v>
      </c>
      <c r="AK18" s="80">
        <f t="shared" si="27"/>
        <v>8.0375514403292159E-2</v>
      </c>
      <c r="AL18" s="80">
        <f>AL16-AK16</f>
        <v>6.6979595336076891E-2</v>
      </c>
      <c r="AM18" s="80">
        <f t="shared" si="27"/>
        <v>5.581632944673065E-2</v>
      </c>
      <c r="AN18" s="80">
        <f t="shared" si="27"/>
        <v>4.6513607872275542E-2</v>
      </c>
      <c r="AO18" s="80">
        <f t="shared" si="27"/>
        <v>3.8761339893562896E-2</v>
      </c>
      <c r="AP18" s="80">
        <f t="shared" si="27"/>
        <v>3.2301116577969191E-2</v>
      </c>
      <c r="AR18" s="173"/>
      <c r="AS18" s="176"/>
      <c r="AT18" s="19" t="s">
        <v>158</v>
      </c>
      <c r="AU18" s="80">
        <f>AU16</f>
        <v>0.16666666666666666</v>
      </c>
      <c r="AV18" s="80">
        <f t="shared" ref="AV18:BD18" si="28">AV16-AU16</f>
        <v>0.13888888888888892</v>
      </c>
      <c r="AW18" s="80">
        <f>AW16-AV16</f>
        <v>0.1157407407407407</v>
      </c>
      <c r="AX18" s="80">
        <f t="shared" si="28"/>
        <v>9.6450617283950657E-2</v>
      </c>
      <c r="AY18" s="80">
        <f t="shared" si="28"/>
        <v>8.0375514403292159E-2</v>
      </c>
      <c r="AZ18" s="80">
        <f>AZ16-AY16</f>
        <v>6.6979595336076891E-2</v>
      </c>
      <c r="BA18" s="80">
        <f t="shared" si="28"/>
        <v>5.581632944673065E-2</v>
      </c>
      <c r="BB18" s="80">
        <f t="shared" si="28"/>
        <v>4.6513607872275542E-2</v>
      </c>
      <c r="BC18" s="80">
        <f t="shared" si="28"/>
        <v>3.8761339893562896E-2</v>
      </c>
      <c r="BD18" s="80">
        <f t="shared" si="28"/>
        <v>3.2301116577969191E-2</v>
      </c>
      <c r="BF18" s="173"/>
      <c r="BG18" s="176"/>
      <c r="BH18" s="19" t="s">
        <v>158</v>
      </c>
      <c r="BI18" s="80">
        <f>BI16</f>
        <v>0.16666666666666666</v>
      </c>
      <c r="BJ18" s="80">
        <f t="shared" ref="BJ18:BR18" si="29">BJ16-BI16</f>
        <v>0.13888888888888892</v>
      </c>
      <c r="BK18" s="80">
        <f>BK16-BJ16</f>
        <v>0.1157407407407407</v>
      </c>
      <c r="BL18" s="80">
        <f t="shared" si="29"/>
        <v>9.6450617283950657E-2</v>
      </c>
      <c r="BM18" s="80">
        <f t="shared" si="29"/>
        <v>8.0375514403292159E-2</v>
      </c>
      <c r="BN18" s="80">
        <f>BN16-BM16</f>
        <v>6.6979595336076891E-2</v>
      </c>
      <c r="BO18" s="80">
        <f t="shared" si="29"/>
        <v>5.581632944673065E-2</v>
      </c>
      <c r="BP18" s="80">
        <f t="shared" si="29"/>
        <v>4.6513607872275542E-2</v>
      </c>
      <c r="BQ18" s="80">
        <f t="shared" si="29"/>
        <v>3.8761339893562896E-2</v>
      </c>
      <c r="BR18" s="80">
        <f t="shared" si="29"/>
        <v>3.2301116577969191E-2</v>
      </c>
    </row>
    <row r="19" spans="1:71" ht="14.25" x14ac:dyDescent="0.45">
      <c r="B19" s="173"/>
      <c r="C19" s="176"/>
      <c r="D19" s="19" t="s">
        <v>157</v>
      </c>
      <c r="E19" s="80"/>
      <c r="F19" s="80"/>
      <c r="G19" s="80"/>
      <c r="H19" s="80"/>
      <c r="I19" s="80">
        <f>AVERAGE(E18:I18)</f>
        <v>0.11962448559670782</v>
      </c>
      <c r="J19" s="26"/>
      <c r="K19" s="26"/>
      <c r="L19" s="26"/>
      <c r="M19" s="26"/>
      <c r="N19" s="80">
        <f>AVERAGE(E18:N18)</f>
        <v>8.3849441711015424E-2</v>
      </c>
      <c r="P19" s="173"/>
      <c r="Q19" s="176"/>
      <c r="R19" s="19" t="s">
        <v>157</v>
      </c>
      <c r="S19" s="80"/>
      <c r="T19" s="80"/>
      <c r="U19" s="80"/>
      <c r="V19" s="80"/>
      <c r="W19" s="80">
        <f>AVERAGE(S18:W18)</f>
        <v>0.11962448559670782</v>
      </c>
      <c r="X19" s="26"/>
      <c r="Y19" s="26"/>
      <c r="Z19" s="26"/>
      <c r="AA19" s="26"/>
      <c r="AB19" s="80">
        <f>AVERAGE(S18:AB18)</f>
        <v>8.3849441711015424E-2</v>
      </c>
      <c r="AD19" s="173"/>
      <c r="AE19" s="176"/>
      <c r="AF19" s="19" t="s">
        <v>157</v>
      </c>
      <c r="AG19" s="80"/>
      <c r="AH19" s="80"/>
      <c r="AI19" s="80"/>
      <c r="AJ19" s="80"/>
      <c r="AK19" s="80">
        <f>AVERAGE(AG18:AK18)</f>
        <v>0.11962448559670782</v>
      </c>
      <c r="AL19" s="26"/>
      <c r="AM19" s="26"/>
      <c r="AN19" s="26"/>
      <c r="AO19" s="26"/>
      <c r="AP19" s="80">
        <f>AVERAGE(AG18:AP18)</f>
        <v>8.3849441711015424E-2</v>
      </c>
      <c r="AR19" s="173"/>
      <c r="AS19" s="176"/>
      <c r="AT19" s="19" t="s">
        <v>157</v>
      </c>
      <c r="AU19" s="80"/>
      <c r="AV19" s="80"/>
      <c r="AW19" s="80"/>
      <c r="AX19" s="80"/>
      <c r="AY19" s="80">
        <f>AVERAGE(AU18:AY18)</f>
        <v>0.11962448559670782</v>
      </c>
      <c r="AZ19" s="26"/>
      <c r="BA19" s="26"/>
      <c r="BB19" s="26"/>
      <c r="BC19" s="26"/>
      <c r="BD19" s="80">
        <f>AVERAGE(AU18:BD18)</f>
        <v>8.3849441711015424E-2</v>
      </c>
      <c r="BF19" s="173"/>
      <c r="BG19" s="176"/>
      <c r="BH19" s="19" t="s">
        <v>157</v>
      </c>
      <c r="BI19" s="80"/>
      <c r="BJ19" s="80"/>
      <c r="BK19" s="80"/>
      <c r="BL19" s="80"/>
      <c r="BM19" s="80">
        <f>AVERAGE(BI18:BM18)</f>
        <v>0.11962448559670782</v>
      </c>
      <c r="BN19" s="26"/>
      <c r="BO19" s="26"/>
      <c r="BP19" s="26"/>
      <c r="BQ19" s="26"/>
      <c r="BR19" s="80">
        <f>AVERAGE(BI18:BR18)</f>
        <v>8.3849441711015424E-2</v>
      </c>
    </row>
    <row r="20" spans="1:71" ht="14.25" x14ac:dyDescent="0.45">
      <c r="B20" s="173"/>
      <c r="C20" s="176"/>
      <c r="D20" s="19" t="s">
        <v>155</v>
      </c>
      <c r="E20" s="80">
        <f>$E$10*E18</f>
        <v>0.25</v>
      </c>
      <c r="F20" s="80">
        <f t="shared" ref="F20:N20" si="30">$E$10*F18</f>
        <v>0.20833333333333337</v>
      </c>
      <c r="G20" s="80">
        <f t="shared" si="30"/>
        <v>0.17361111111111105</v>
      </c>
      <c r="H20" s="80">
        <f t="shared" si="30"/>
        <v>0.14467592592592599</v>
      </c>
      <c r="I20" s="80">
        <f t="shared" si="30"/>
        <v>0.12056327160493824</v>
      </c>
      <c r="J20" s="80">
        <f t="shared" si="30"/>
        <v>0.10046939300411534</v>
      </c>
      <c r="K20" s="80">
        <f t="shared" si="30"/>
        <v>8.3724494170095975E-2</v>
      </c>
      <c r="L20" s="80">
        <f t="shared" si="30"/>
        <v>6.9770411808413313E-2</v>
      </c>
      <c r="M20" s="80">
        <f t="shared" si="30"/>
        <v>5.8142009840344344E-2</v>
      </c>
      <c r="N20" s="80">
        <f t="shared" si="30"/>
        <v>4.8451674866953787E-2</v>
      </c>
      <c r="P20" s="173"/>
      <c r="Q20" s="176"/>
      <c r="R20" s="19" t="s">
        <v>155</v>
      </c>
      <c r="S20" s="80">
        <f>$E$10*S18</f>
        <v>0.25</v>
      </c>
      <c r="T20" s="80">
        <f t="shared" ref="T20:AB20" si="31">$E$10*T18</f>
        <v>0.20833333333333337</v>
      </c>
      <c r="U20" s="80">
        <f t="shared" si="31"/>
        <v>0.17361111111111105</v>
      </c>
      <c r="V20" s="80">
        <f t="shared" si="31"/>
        <v>0.14467592592592599</v>
      </c>
      <c r="W20" s="80">
        <f t="shared" si="31"/>
        <v>0.12056327160493824</v>
      </c>
      <c r="X20" s="80">
        <f t="shared" si="31"/>
        <v>0.10046939300411534</v>
      </c>
      <c r="Y20" s="80">
        <f t="shared" si="31"/>
        <v>8.3724494170095975E-2</v>
      </c>
      <c r="Z20" s="80">
        <f t="shared" si="31"/>
        <v>6.9770411808413313E-2</v>
      </c>
      <c r="AA20" s="80">
        <f t="shared" si="31"/>
        <v>5.8142009840344344E-2</v>
      </c>
      <c r="AB20" s="80">
        <f t="shared" si="31"/>
        <v>4.8451674866953787E-2</v>
      </c>
      <c r="AD20" s="173"/>
      <c r="AE20" s="176"/>
      <c r="AF20" s="19" t="s">
        <v>155</v>
      </c>
      <c r="AG20" s="80">
        <f>$E$10*AG18</f>
        <v>0.25</v>
      </c>
      <c r="AH20" s="80">
        <f t="shared" ref="AH20:AP20" si="32">$E$10*AH18</f>
        <v>0.20833333333333337</v>
      </c>
      <c r="AI20" s="80">
        <f t="shared" si="32"/>
        <v>0.17361111111111105</v>
      </c>
      <c r="AJ20" s="80">
        <f t="shared" si="32"/>
        <v>0.14467592592592599</v>
      </c>
      <c r="AK20" s="80">
        <f t="shared" si="32"/>
        <v>0.12056327160493824</v>
      </c>
      <c r="AL20" s="80">
        <f t="shared" si="32"/>
        <v>0.10046939300411534</v>
      </c>
      <c r="AM20" s="80">
        <f t="shared" si="32"/>
        <v>8.3724494170095975E-2</v>
      </c>
      <c r="AN20" s="80">
        <f t="shared" si="32"/>
        <v>6.9770411808413313E-2</v>
      </c>
      <c r="AO20" s="80">
        <f t="shared" si="32"/>
        <v>5.8142009840344344E-2</v>
      </c>
      <c r="AP20" s="80">
        <f t="shared" si="32"/>
        <v>4.8451674866953787E-2</v>
      </c>
      <c r="AR20" s="173"/>
      <c r="AS20" s="176"/>
      <c r="AT20" s="19" t="s">
        <v>155</v>
      </c>
      <c r="AU20" s="80">
        <f>$E$10*AU18</f>
        <v>0.25</v>
      </c>
      <c r="AV20" s="80">
        <f t="shared" ref="AV20:BD20" si="33">$E$10*AV18</f>
        <v>0.20833333333333337</v>
      </c>
      <c r="AW20" s="80">
        <f t="shared" si="33"/>
        <v>0.17361111111111105</v>
      </c>
      <c r="AX20" s="80">
        <f t="shared" si="33"/>
        <v>0.14467592592592599</v>
      </c>
      <c r="AY20" s="80">
        <f t="shared" si="33"/>
        <v>0.12056327160493824</v>
      </c>
      <c r="AZ20" s="80">
        <f t="shared" si="33"/>
        <v>0.10046939300411534</v>
      </c>
      <c r="BA20" s="80">
        <f t="shared" si="33"/>
        <v>8.3724494170095975E-2</v>
      </c>
      <c r="BB20" s="80">
        <f t="shared" si="33"/>
        <v>6.9770411808413313E-2</v>
      </c>
      <c r="BC20" s="80">
        <f t="shared" si="33"/>
        <v>5.8142009840344344E-2</v>
      </c>
      <c r="BD20" s="80">
        <f t="shared" si="33"/>
        <v>4.8451674866953787E-2</v>
      </c>
      <c r="BF20" s="173"/>
      <c r="BG20" s="176"/>
      <c r="BH20" s="19" t="s">
        <v>155</v>
      </c>
      <c r="BI20" s="80">
        <f>$E$10*BI18</f>
        <v>0.25</v>
      </c>
      <c r="BJ20" s="80">
        <f t="shared" ref="BJ20:BR20" si="34">$E$10*BJ18</f>
        <v>0.20833333333333337</v>
      </c>
      <c r="BK20" s="80">
        <f t="shared" si="34"/>
        <v>0.17361111111111105</v>
      </c>
      <c r="BL20" s="80">
        <f t="shared" si="34"/>
        <v>0.14467592592592599</v>
      </c>
      <c r="BM20" s="80">
        <f t="shared" si="34"/>
        <v>0.12056327160493824</v>
      </c>
      <c r="BN20" s="80">
        <f t="shared" si="34"/>
        <v>0.10046939300411534</v>
      </c>
      <c r="BO20" s="80">
        <f t="shared" si="34"/>
        <v>8.3724494170095975E-2</v>
      </c>
      <c r="BP20" s="80">
        <f t="shared" si="34"/>
        <v>6.9770411808413313E-2</v>
      </c>
      <c r="BQ20" s="80">
        <f t="shared" si="34"/>
        <v>5.8142009840344344E-2</v>
      </c>
      <c r="BR20" s="80">
        <f t="shared" si="34"/>
        <v>4.8451674866953787E-2</v>
      </c>
    </row>
    <row r="21" spans="1:71" ht="14.25" x14ac:dyDescent="0.45">
      <c r="B21" s="173"/>
      <c r="C21" s="176"/>
      <c r="D21" s="19" t="s">
        <v>156</v>
      </c>
      <c r="E21" s="80"/>
      <c r="F21" s="80"/>
      <c r="G21" s="80"/>
      <c r="H21" s="80"/>
      <c r="I21" s="80">
        <f>AVERAGE(E20:I20)</f>
        <v>0.17943672839506175</v>
      </c>
      <c r="J21" s="26"/>
      <c r="K21" s="26"/>
      <c r="L21" s="26"/>
      <c r="M21" s="26"/>
      <c r="N21" s="80">
        <f>AVERAGE(E20:N20)</f>
        <v>0.12577416256652313</v>
      </c>
      <c r="P21" s="173"/>
      <c r="Q21" s="176"/>
      <c r="R21" s="19" t="s">
        <v>156</v>
      </c>
      <c r="S21" s="80"/>
      <c r="T21" s="80"/>
      <c r="U21" s="80"/>
      <c r="V21" s="80"/>
      <c r="W21" s="80">
        <f>AVERAGE(S20:W20)</f>
        <v>0.17943672839506175</v>
      </c>
      <c r="X21" s="26"/>
      <c r="Y21" s="26"/>
      <c r="Z21" s="26"/>
      <c r="AA21" s="26"/>
      <c r="AB21" s="80">
        <f>AVERAGE(S20:AB20)</f>
        <v>0.12577416256652313</v>
      </c>
      <c r="AD21" s="173"/>
      <c r="AE21" s="176"/>
      <c r="AF21" s="19" t="s">
        <v>156</v>
      </c>
      <c r="AG21" s="80"/>
      <c r="AH21" s="80"/>
      <c r="AI21" s="80"/>
      <c r="AJ21" s="80"/>
      <c r="AK21" s="80">
        <f>AVERAGE(AG20:AK20)</f>
        <v>0.17943672839506175</v>
      </c>
      <c r="AL21" s="26"/>
      <c r="AM21" s="26"/>
      <c r="AN21" s="26"/>
      <c r="AO21" s="26"/>
      <c r="AP21" s="80">
        <f>AVERAGE(AG20:AP20)</f>
        <v>0.12577416256652313</v>
      </c>
      <c r="AR21" s="173"/>
      <c r="AS21" s="176"/>
      <c r="AT21" s="19" t="s">
        <v>156</v>
      </c>
      <c r="AU21" s="80"/>
      <c r="AV21" s="80"/>
      <c r="AW21" s="80"/>
      <c r="AX21" s="80"/>
      <c r="AY21" s="80">
        <f>AVERAGE(AU20:AY20)</f>
        <v>0.17943672839506175</v>
      </c>
      <c r="AZ21" s="26"/>
      <c r="BA21" s="26"/>
      <c r="BB21" s="26"/>
      <c r="BC21" s="26"/>
      <c r="BD21" s="80">
        <f>AVERAGE(AU20:BD20)</f>
        <v>0.12577416256652313</v>
      </c>
      <c r="BF21" s="173"/>
      <c r="BG21" s="176"/>
      <c r="BH21" s="19" t="s">
        <v>156</v>
      </c>
      <c r="BI21" s="80"/>
      <c r="BJ21" s="80"/>
      <c r="BK21" s="80"/>
      <c r="BL21" s="80"/>
      <c r="BM21" s="80">
        <f>AVERAGE(BI20:BM20)</f>
        <v>0.17943672839506175</v>
      </c>
      <c r="BN21" s="26"/>
      <c r="BO21" s="26"/>
      <c r="BP21" s="26"/>
      <c r="BQ21" s="26"/>
      <c r="BR21" s="80">
        <f>AVERAGE(BI20:BR20)</f>
        <v>0.12577416256652313</v>
      </c>
    </row>
    <row r="22" spans="1:71" ht="14.25" x14ac:dyDescent="0.45">
      <c r="B22" s="173"/>
      <c r="C22" s="176"/>
      <c r="D22" s="15" t="s">
        <v>61</v>
      </c>
      <c r="E22" s="17">
        <f>E18+E20</f>
        <v>0.41666666666666663</v>
      </c>
      <c r="F22" s="17">
        <f t="shared" ref="F22:N22" si="35">F18+F20</f>
        <v>0.34722222222222232</v>
      </c>
      <c r="G22" s="17">
        <f t="shared" si="35"/>
        <v>0.28935185185185175</v>
      </c>
      <c r="H22" s="17">
        <f t="shared" si="35"/>
        <v>0.24112654320987664</v>
      </c>
      <c r="I22" s="17">
        <f t="shared" si="35"/>
        <v>0.2009387860082304</v>
      </c>
      <c r="J22" s="17">
        <f t="shared" si="35"/>
        <v>0.16744898834019223</v>
      </c>
      <c r="K22" s="17">
        <f t="shared" si="35"/>
        <v>0.13954082361682663</v>
      </c>
      <c r="L22" s="17">
        <f t="shared" si="35"/>
        <v>0.11628401968068885</v>
      </c>
      <c r="M22" s="17">
        <f t="shared" si="35"/>
        <v>9.690334973390724E-2</v>
      </c>
      <c r="N22" s="17">
        <f t="shared" si="35"/>
        <v>8.0752791444922978E-2</v>
      </c>
      <c r="P22" s="173"/>
      <c r="Q22" s="176"/>
      <c r="R22" s="15" t="s">
        <v>61</v>
      </c>
      <c r="S22" s="17">
        <f>S18+S20</f>
        <v>0.41666666666666663</v>
      </c>
      <c r="T22" s="17">
        <f t="shared" ref="T22:AB22" si="36">T18+T20</f>
        <v>0.34722222222222232</v>
      </c>
      <c r="U22" s="17">
        <f t="shared" si="36"/>
        <v>0.28935185185185175</v>
      </c>
      <c r="V22" s="17">
        <f t="shared" si="36"/>
        <v>0.24112654320987664</v>
      </c>
      <c r="W22" s="17">
        <f t="shared" si="36"/>
        <v>0.2009387860082304</v>
      </c>
      <c r="X22" s="17">
        <f t="shared" si="36"/>
        <v>0.16744898834019223</v>
      </c>
      <c r="Y22" s="17">
        <f t="shared" si="36"/>
        <v>0.13954082361682663</v>
      </c>
      <c r="Z22" s="17">
        <f t="shared" si="36"/>
        <v>0.11628401968068885</v>
      </c>
      <c r="AA22" s="17">
        <f t="shared" si="36"/>
        <v>9.690334973390724E-2</v>
      </c>
      <c r="AB22" s="17">
        <f t="shared" si="36"/>
        <v>8.0752791444922978E-2</v>
      </c>
      <c r="AD22" s="173"/>
      <c r="AE22" s="176"/>
      <c r="AF22" s="15" t="s">
        <v>61</v>
      </c>
      <c r="AG22" s="17">
        <f>AG18+AG20</f>
        <v>0.41666666666666663</v>
      </c>
      <c r="AH22" s="17">
        <f t="shared" ref="AH22:AP22" si="37">AH18+AH20</f>
        <v>0.34722222222222232</v>
      </c>
      <c r="AI22" s="17">
        <f t="shared" si="37"/>
        <v>0.28935185185185175</v>
      </c>
      <c r="AJ22" s="17">
        <f t="shared" si="37"/>
        <v>0.24112654320987664</v>
      </c>
      <c r="AK22" s="17">
        <f t="shared" si="37"/>
        <v>0.2009387860082304</v>
      </c>
      <c r="AL22" s="17">
        <f t="shared" si="37"/>
        <v>0.16744898834019223</v>
      </c>
      <c r="AM22" s="17">
        <f t="shared" si="37"/>
        <v>0.13954082361682663</v>
      </c>
      <c r="AN22" s="17">
        <f t="shared" si="37"/>
        <v>0.11628401968068885</v>
      </c>
      <c r="AO22" s="17">
        <f t="shared" si="37"/>
        <v>9.690334973390724E-2</v>
      </c>
      <c r="AP22" s="17">
        <f t="shared" si="37"/>
        <v>8.0752791444922978E-2</v>
      </c>
      <c r="AR22" s="173"/>
      <c r="AS22" s="176"/>
      <c r="AT22" s="15" t="s">
        <v>61</v>
      </c>
      <c r="AU22" s="17">
        <f>AU18+AU20</f>
        <v>0.41666666666666663</v>
      </c>
      <c r="AV22" s="17">
        <f t="shared" ref="AV22:BD22" si="38">AV18+AV20</f>
        <v>0.34722222222222232</v>
      </c>
      <c r="AW22" s="17">
        <f t="shared" si="38"/>
        <v>0.28935185185185175</v>
      </c>
      <c r="AX22" s="17">
        <f t="shared" si="38"/>
        <v>0.24112654320987664</v>
      </c>
      <c r="AY22" s="17">
        <f t="shared" si="38"/>
        <v>0.2009387860082304</v>
      </c>
      <c r="AZ22" s="17">
        <f t="shared" si="38"/>
        <v>0.16744898834019223</v>
      </c>
      <c r="BA22" s="17">
        <f t="shared" si="38"/>
        <v>0.13954082361682663</v>
      </c>
      <c r="BB22" s="17">
        <f t="shared" si="38"/>
        <v>0.11628401968068885</v>
      </c>
      <c r="BC22" s="17">
        <f t="shared" si="38"/>
        <v>9.690334973390724E-2</v>
      </c>
      <c r="BD22" s="17">
        <f t="shared" si="38"/>
        <v>8.0752791444922978E-2</v>
      </c>
      <c r="BF22" s="173"/>
      <c r="BG22" s="176"/>
      <c r="BH22" s="15" t="s">
        <v>61</v>
      </c>
      <c r="BI22" s="17">
        <f>BI18+BI20</f>
        <v>0.41666666666666663</v>
      </c>
      <c r="BJ22" s="17">
        <f t="shared" ref="BJ22:BR22" si="39">BJ18+BJ20</f>
        <v>0.34722222222222232</v>
      </c>
      <c r="BK22" s="17">
        <f t="shared" si="39"/>
        <v>0.28935185185185175</v>
      </c>
      <c r="BL22" s="17">
        <f t="shared" si="39"/>
        <v>0.24112654320987664</v>
      </c>
      <c r="BM22" s="17">
        <f t="shared" si="39"/>
        <v>0.2009387860082304</v>
      </c>
      <c r="BN22" s="17">
        <f t="shared" si="39"/>
        <v>0.16744898834019223</v>
      </c>
      <c r="BO22" s="17">
        <f t="shared" si="39"/>
        <v>0.13954082361682663</v>
      </c>
      <c r="BP22" s="17">
        <f t="shared" si="39"/>
        <v>0.11628401968068885</v>
      </c>
      <c r="BQ22" s="17">
        <f t="shared" si="39"/>
        <v>9.690334973390724E-2</v>
      </c>
      <c r="BR22" s="17">
        <f t="shared" si="39"/>
        <v>8.0752791444922978E-2</v>
      </c>
    </row>
    <row r="23" spans="1:71" ht="14.25" x14ac:dyDescent="0.45">
      <c r="B23" s="174"/>
      <c r="C23" s="177"/>
      <c r="D23" s="15" t="s">
        <v>62</v>
      </c>
      <c r="E23" s="17"/>
      <c r="F23" s="17"/>
      <c r="G23" s="17"/>
      <c r="H23" s="17"/>
      <c r="I23" s="17">
        <f>AVERAGE(E22:I22)</f>
        <v>0.29906121399176955</v>
      </c>
      <c r="J23" s="16"/>
      <c r="K23" s="16"/>
      <c r="L23" s="16"/>
      <c r="M23" s="16"/>
      <c r="N23" s="17">
        <f>AVERAGE(E22:N22)</f>
        <v>0.20962360427753857</v>
      </c>
      <c r="P23" s="174"/>
      <c r="Q23" s="177"/>
      <c r="R23" s="15" t="s">
        <v>62</v>
      </c>
      <c r="S23" s="17"/>
      <c r="T23" s="17"/>
      <c r="U23" s="17"/>
      <c r="V23" s="17"/>
      <c r="W23" s="17">
        <f>AVERAGE(S22:W22)</f>
        <v>0.29906121399176955</v>
      </c>
      <c r="X23" s="16"/>
      <c r="Y23" s="16"/>
      <c r="Z23" s="16"/>
      <c r="AA23" s="16"/>
      <c r="AB23" s="17">
        <f>AVERAGE(S22:AB22)</f>
        <v>0.20962360427753857</v>
      </c>
      <c r="AD23" s="174"/>
      <c r="AE23" s="177"/>
      <c r="AF23" s="15" t="s">
        <v>62</v>
      </c>
      <c r="AG23" s="17"/>
      <c r="AH23" s="17"/>
      <c r="AI23" s="17"/>
      <c r="AJ23" s="17"/>
      <c r="AK23" s="17">
        <f>AVERAGE(AG22:AK22)</f>
        <v>0.29906121399176955</v>
      </c>
      <c r="AL23" s="16"/>
      <c r="AM23" s="16"/>
      <c r="AN23" s="16"/>
      <c r="AO23" s="16"/>
      <c r="AP23" s="17">
        <f>AVERAGE(AG22:AP22)</f>
        <v>0.20962360427753857</v>
      </c>
      <c r="AR23" s="174"/>
      <c r="AS23" s="177"/>
      <c r="AT23" s="15" t="s">
        <v>62</v>
      </c>
      <c r="AU23" s="17"/>
      <c r="AV23" s="17"/>
      <c r="AW23" s="17"/>
      <c r="AX23" s="17"/>
      <c r="AY23" s="17">
        <f>AVERAGE(AU22:AY22)</f>
        <v>0.29906121399176955</v>
      </c>
      <c r="AZ23" s="16"/>
      <c r="BA23" s="16"/>
      <c r="BB23" s="16"/>
      <c r="BC23" s="16"/>
      <c r="BD23" s="17">
        <f>AVERAGE(AU22:BD22)</f>
        <v>0.20962360427753857</v>
      </c>
      <c r="BF23" s="174"/>
      <c r="BG23" s="177"/>
      <c r="BH23" s="15" t="s">
        <v>62</v>
      </c>
      <c r="BI23" s="17"/>
      <c r="BJ23" s="17"/>
      <c r="BK23" s="17"/>
      <c r="BL23" s="17"/>
      <c r="BM23" s="17">
        <f>AVERAGE(BI22:BM22)</f>
        <v>0.29906121399176955</v>
      </c>
      <c r="BN23" s="16"/>
      <c r="BO23" s="16"/>
      <c r="BP23" s="16"/>
      <c r="BQ23" s="16"/>
      <c r="BR23" s="17">
        <f>AVERAGE(BI22:BR22)</f>
        <v>0.20962360427753857</v>
      </c>
    </row>
    <row r="24" spans="1:71" ht="14.25" x14ac:dyDescent="0.45">
      <c r="B24" s="172" t="s">
        <v>17</v>
      </c>
      <c r="C24" s="175" t="s">
        <v>32</v>
      </c>
      <c r="D24" s="15" t="s">
        <v>43</v>
      </c>
      <c r="E24" s="17">
        <f>((1+$E$10)*$E$5)+($E$5*E17)</f>
        <v>3.3333333333333333E-2</v>
      </c>
      <c r="F24" s="17">
        <f t="shared" ref="F24:N24" si="40">((1+$E$10)*$E$5)+($E$5*F17)</f>
        <v>3.1944444444444442E-2</v>
      </c>
      <c r="G24" s="17">
        <f t="shared" si="40"/>
        <v>3.078703703703704E-2</v>
      </c>
      <c r="H24" s="17">
        <f t="shared" si="40"/>
        <v>2.9822530864197533E-2</v>
      </c>
      <c r="I24" s="17">
        <f t="shared" si="40"/>
        <v>2.9018775720164612E-2</v>
      </c>
      <c r="J24" s="17">
        <f t="shared" si="40"/>
        <v>2.8348979766803842E-2</v>
      </c>
      <c r="K24" s="17">
        <f t="shared" si="40"/>
        <v>2.7790816472336534E-2</v>
      </c>
      <c r="L24" s="17">
        <f t="shared" si="40"/>
        <v>2.7325680393613778E-2</v>
      </c>
      <c r="M24" s="17">
        <f t="shared" si="40"/>
        <v>2.6938066994678149E-2</v>
      </c>
      <c r="N24" s="17">
        <f t="shared" si="40"/>
        <v>2.6615055828898459E-2</v>
      </c>
      <c r="P24" s="172" t="s">
        <v>17</v>
      </c>
      <c r="Q24" s="175" t="s">
        <v>32</v>
      </c>
      <c r="R24" s="15" t="s">
        <v>43</v>
      </c>
      <c r="S24" s="17">
        <f>((1+$E$10)*$E$5)+($E$5*S17)</f>
        <v>3.3333333333333333E-2</v>
      </c>
      <c r="T24" s="17">
        <f t="shared" ref="T24:AB24" si="41">((1+$E$10)*$E$5)+($E$5*T17)</f>
        <v>3.1944444444444442E-2</v>
      </c>
      <c r="U24" s="17">
        <f t="shared" si="41"/>
        <v>3.078703703703704E-2</v>
      </c>
      <c r="V24" s="17">
        <f t="shared" si="41"/>
        <v>2.9822530864197533E-2</v>
      </c>
      <c r="W24" s="17">
        <f t="shared" si="41"/>
        <v>2.9018775720164612E-2</v>
      </c>
      <c r="X24" s="17">
        <f t="shared" si="41"/>
        <v>2.8348979766803842E-2</v>
      </c>
      <c r="Y24" s="17">
        <f t="shared" si="41"/>
        <v>2.7790816472336534E-2</v>
      </c>
      <c r="Z24" s="17">
        <f t="shared" si="41"/>
        <v>2.7325680393613778E-2</v>
      </c>
      <c r="AA24" s="17">
        <f t="shared" si="41"/>
        <v>2.6938066994678149E-2</v>
      </c>
      <c r="AB24" s="17">
        <f t="shared" si="41"/>
        <v>2.6615055828898459E-2</v>
      </c>
      <c r="AD24" s="172" t="s">
        <v>17</v>
      </c>
      <c r="AE24" s="175" t="s">
        <v>32</v>
      </c>
      <c r="AF24" s="15" t="s">
        <v>43</v>
      </c>
      <c r="AG24" s="17">
        <f>((1+$E$10)*$E$5)+($E$5*AG17)</f>
        <v>3.3333333333333333E-2</v>
      </c>
      <c r="AH24" s="17">
        <f t="shared" ref="AH24:AP24" si="42">((1+$E$10)*$E$5)+($E$5*AH17)</f>
        <v>3.1944444444444442E-2</v>
      </c>
      <c r="AI24" s="17">
        <f t="shared" si="42"/>
        <v>3.078703703703704E-2</v>
      </c>
      <c r="AJ24" s="17">
        <f t="shared" si="42"/>
        <v>2.9822530864197533E-2</v>
      </c>
      <c r="AK24" s="17">
        <f t="shared" si="42"/>
        <v>2.9018775720164612E-2</v>
      </c>
      <c r="AL24" s="17">
        <f t="shared" si="42"/>
        <v>2.8348979766803842E-2</v>
      </c>
      <c r="AM24" s="17">
        <f t="shared" si="42"/>
        <v>2.7790816472336534E-2</v>
      </c>
      <c r="AN24" s="17">
        <f t="shared" si="42"/>
        <v>2.7325680393613778E-2</v>
      </c>
      <c r="AO24" s="17">
        <f t="shared" si="42"/>
        <v>2.6938066994678149E-2</v>
      </c>
      <c r="AP24" s="17">
        <f t="shared" si="42"/>
        <v>2.6615055828898459E-2</v>
      </c>
      <c r="AR24" s="172" t="s">
        <v>17</v>
      </c>
      <c r="AS24" s="175" t="s">
        <v>32</v>
      </c>
      <c r="AT24" s="15" t="s">
        <v>43</v>
      </c>
      <c r="AU24" s="17">
        <f>((1+$E$10)*$E$5)+($E$5*AU17)</f>
        <v>3.3333333333333333E-2</v>
      </c>
      <c r="AV24" s="17">
        <f t="shared" ref="AV24:BD24" si="43">((1+$E$10)*$E$5)+($E$5*AV17)</f>
        <v>3.1944444444444442E-2</v>
      </c>
      <c r="AW24" s="17">
        <f t="shared" si="43"/>
        <v>3.078703703703704E-2</v>
      </c>
      <c r="AX24" s="17">
        <f t="shared" si="43"/>
        <v>2.9822530864197533E-2</v>
      </c>
      <c r="AY24" s="17">
        <f t="shared" si="43"/>
        <v>2.9018775720164612E-2</v>
      </c>
      <c r="AZ24" s="17">
        <f t="shared" si="43"/>
        <v>2.8348979766803842E-2</v>
      </c>
      <c r="BA24" s="17">
        <f t="shared" si="43"/>
        <v>2.7790816472336534E-2</v>
      </c>
      <c r="BB24" s="17">
        <f t="shared" si="43"/>
        <v>2.7325680393613778E-2</v>
      </c>
      <c r="BC24" s="17">
        <f t="shared" si="43"/>
        <v>2.6938066994678149E-2</v>
      </c>
      <c r="BD24" s="17">
        <f t="shared" si="43"/>
        <v>2.6615055828898459E-2</v>
      </c>
      <c r="BF24" s="172" t="s">
        <v>17</v>
      </c>
      <c r="BG24" s="175" t="s">
        <v>32</v>
      </c>
      <c r="BH24" s="15" t="s">
        <v>43</v>
      </c>
      <c r="BI24" s="17">
        <f>((1+$E$10)*$E$5)+($E$5*BI17)</f>
        <v>3.3333333333333333E-2</v>
      </c>
      <c r="BJ24" s="17">
        <f t="shared" ref="BJ24:BR24" si="44">((1+$E$10)*$E$5)+($E$5*BJ17)</f>
        <v>3.1944444444444442E-2</v>
      </c>
      <c r="BK24" s="17">
        <f t="shared" si="44"/>
        <v>3.078703703703704E-2</v>
      </c>
      <c r="BL24" s="17">
        <f t="shared" si="44"/>
        <v>2.9822530864197533E-2</v>
      </c>
      <c r="BM24" s="17">
        <f t="shared" si="44"/>
        <v>2.9018775720164612E-2</v>
      </c>
      <c r="BN24" s="17">
        <f t="shared" si="44"/>
        <v>2.8348979766803842E-2</v>
      </c>
      <c r="BO24" s="17">
        <f t="shared" si="44"/>
        <v>2.7790816472336534E-2</v>
      </c>
      <c r="BP24" s="17">
        <f t="shared" si="44"/>
        <v>2.7325680393613778E-2</v>
      </c>
      <c r="BQ24" s="17">
        <f t="shared" si="44"/>
        <v>2.6938066994678149E-2</v>
      </c>
      <c r="BR24" s="17">
        <f t="shared" si="44"/>
        <v>2.6615055828898459E-2</v>
      </c>
    </row>
    <row r="25" spans="1:71" ht="14.25" x14ac:dyDescent="0.45">
      <c r="B25" s="173"/>
      <c r="C25" s="176"/>
      <c r="D25" s="15" t="s">
        <v>44</v>
      </c>
      <c r="E25" s="17"/>
      <c r="F25" s="17"/>
      <c r="G25" s="17"/>
      <c r="H25" s="17"/>
      <c r="I25" s="17">
        <f>AVERAGE(E24:I24)</f>
        <v>3.0981224279835389E-2</v>
      </c>
      <c r="J25" s="16"/>
      <c r="K25" s="16"/>
      <c r="L25" s="16"/>
      <c r="M25" s="16"/>
      <c r="N25" s="17">
        <f>AVERAGE(E24:N24)</f>
        <v>2.9192472085550768E-2</v>
      </c>
      <c r="P25" s="173"/>
      <c r="Q25" s="176"/>
      <c r="R25" s="15" t="s">
        <v>44</v>
      </c>
      <c r="S25" s="17"/>
      <c r="T25" s="17"/>
      <c r="U25" s="17"/>
      <c r="V25" s="17"/>
      <c r="W25" s="17">
        <f>AVERAGE(S24:W24)</f>
        <v>3.0981224279835389E-2</v>
      </c>
      <c r="X25" s="16"/>
      <c r="Y25" s="16"/>
      <c r="Z25" s="16"/>
      <c r="AA25" s="16"/>
      <c r="AB25" s="17">
        <f>AVERAGE(S24:AB24)</f>
        <v>2.9192472085550768E-2</v>
      </c>
      <c r="AD25" s="173"/>
      <c r="AE25" s="176"/>
      <c r="AF25" s="15" t="s">
        <v>44</v>
      </c>
      <c r="AG25" s="17"/>
      <c r="AH25" s="17"/>
      <c r="AI25" s="17"/>
      <c r="AJ25" s="17"/>
      <c r="AK25" s="17">
        <f>AVERAGE(AG24:AK24)</f>
        <v>3.0981224279835389E-2</v>
      </c>
      <c r="AL25" s="16"/>
      <c r="AM25" s="16"/>
      <c r="AN25" s="16"/>
      <c r="AO25" s="16"/>
      <c r="AP25" s="17">
        <f>AVERAGE(AG24:AP24)</f>
        <v>2.9192472085550768E-2</v>
      </c>
      <c r="AR25" s="173"/>
      <c r="AS25" s="176"/>
      <c r="AT25" s="15" t="s">
        <v>44</v>
      </c>
      <c r="AU25" s="17"/>
      <c r="AV25" s="17"/>
      <c r="AW25" s="17"/>
      <c r="AX25" s="17"/>
      <c r="AY25" s="17">
        <f>AVERAGE(AU24:AY24)</f>
        <v>3.0981224279835389E-2</v>
      </c>
      <c r="AZ25" s="16"/>
      <c r="BA25" s="16"/>
      <c r="BB25" s="16"/>
      <c r="BC25" s="16"/>
      <c r="BD25" s="17">
        <f>AVERAGE(AU24:BD24)</f>
        <v>2.9192472085550768E-2</v>
      </c>
      <c r="BF25" s="173"/>
      <c r="BG25" s="176"/>
      <c r="BH25" s="15" t="s">
        <v>44</v>
      </c>
      <c r="BI25" s="17"/>
      <c r="BJ25" s="17"/>
      <c r="BK25" s="17"/>
      <c r="BL25" s="17"/>
      <c r="BM25" s="17">
        <f>AVERAGE(BI24:BM24)</f>
        <v>3.0981224279835389E-2</v>
      </c>
      <c r="BN25" s="16"/>
      <c r="BO25" s="16"/>
      <c r="BP25" s="16"/>
      <c r="BQ25" s="16"/>
      <c r="BR25" s="17">
        <f>AVERAGE(BI24:BR24)</f>
        <v>2.9192472085550768E-2</v>
      </c>
    </row>
    <row r="26" spans="1:71" ht="14.25" x14ac:dyDescent="0.45">
      <c r="B26" s="173"/>
      <c r="C26" s="176"/>
      <c r="D26" s="19" t="s">
        <v>42</v>
      </c>
      <c r="E26" s="80">
        <f>E24</f>
        <v>3.3333333333333333E-2</v>
      </c>
      <c r="F26" s="80">
        <f t="shared" ref="F26:N26" si="45">E26+F24</f>
        <v>6.5277777777777768E-2</v>
      </c>
      <c r="G26" s="80">
        <f>F26+G24</f>
        <v>9.6064814814814811E-2</v>
      </c>
      <c r="H26" s="80">
        <f t="shared" si="45"/>
        <v>0.12588734567901233</v>
      </c>
      <c r="I26" s="80">
        <f t="shared" si="45"/>
        <v>0.15490612139917695</v>
      </c>
      <c r="J26" s="80">
        <f>I26+J24</f>
        <v>0.18325510116598079</v>
      </c>
      <c r="K26" s="80">
        <f t="shared" si="45"/>
        <v>0.21104591763831732</v>
      </c>
      <c r="L26" s="80">
        <f t="shared" si="45"/>
        <v>0.23837159803193109</v>
      </c>
      <c r="M26" s="80">
        <f t="shared" si="45"/>
        <v>0.26530966502660924</v>
      </c>
      <c r="N26" s="80">
        <f t="shared" si="45"/>
        <v>0.29192472085550769</v>
      </c>
      <c r="P26" s="173"/>
      <c r="Q26" s="176"/>
      <c r="R26" s="19" t="s">
        <v>42</v>
      </c>
      <c r="S26" s="80">
        <f>S24</f>
        <v>3.3333333333333333E-2</v>
      </c>
      <c r="T26" s="80">
        <f t="shared" ref="T26:AB26" si="46">S26+T24</f>
        <v>6.5277777777777768E-2</v>
      </c>
      <c r="U26" s="80">
        <f>T26+U24</f>
        <v>9.6064814814814811E-2</v>
      </c>
      <c r="V26" s="80">
        <f t="shared" si="46"/>
        <v>0.12588734567901233</v>
      </c>
      <c r="W26" s="80">
        <f t="shared" si="46"/>
        <v>0.15490612139917695</v>
      </c>
      <c r="X26" s="80">
        <f>W26+X24</f>
        <v>0.18325510116598079</v>
      </c>
      <c r="Y26" s="80">
        <f t="shared" si="46"/>
        <v>0.21104591763831732</v>
      </c>
      <c r="Z26" s="80">
        <f t="shared" si="46"/>
        <v>0.23837159803193109</v>
      </c>
      <c r="AA26" s="80">
        <f t="shared" si="46"/>
        <v>0.26530966502660924</v>
      </c>
      <c r="AB26" s="80">
        <f t="shared" si="46"/>
        <v>0.29192472085550769</v>
      </c>
      <c r="AD26" s="173"/>
      <c r="AE26" s="176"/>
      <c r="AF26" s="19" t="s">
        <v>42</v>
      </c>
      <c r="AG26" s="80">
        <f>AG24</f>
        <v>3.3333333333333333E-2</v>
      </c>
      <c r="AH26" s="80">
        <f t="shared" ref="AH26:AP26" si="47">AG26+AH24</f>
        <v>6.5277777777777768E-2</v>
      </c>
      <c r="AI26" s="80">
        <f>AH26+AI24</f>
        <v>9.6064814814814811E-2</v>
      </c>
      <c r="AJ26" s="80">
        <f t="shared" si="47"/>
        <v>0.12588734567901233</v>
      </c>
      <c r="AK26" s="80">
        <f t="shared" si="47"/>
        <v>0.15490612139917695</v>
      </c>
      <c r="AL26" s="80">
        <f>AK26+AL24</f>
        <v>0.18325510116598079</v>
      </c>
      <c r="AM26" s="80">
        <f t="shared" si="47"/>
        <v>0.21104591763831732</v>
      </c>
      <c r="AN26" s="80">
        <f t="shared" si="47"/>
        <v>0.23837159803193109</v>
      </c>
      <c r="AO26" s="80">
        <f t="shared" si="47"/>
        <v>0.26530966502660924</v>
      </c>
      <c r="AP26" s="80">
        <f t="shared" si="47"/>
        <v>0.29192472085550769</v>
      </c>
      <c r="AR26" s="173"/>
      <c r="AS26" s="176"/>
      <c r="AT26" s="19" t="s">
        <v>42</v>
      </c>
      <c r="AU26" s="80">
        <f>AU24</f>
        <v>3.3333333333333333E-2</v>
      </c>
      <c r="AV26" s="80">
        <f t="shared" ref="AV26:BD26" si="48">AU26+AV24</f>
        <v>6.5277777777777768E-2</v>
      </c>
      <c r="AW26" s="80">
        <f>AV26+AW24</f>
        <v>9.6064814814814811E-2</v>
      </c>
      <c r="AX26" s="80">
        <f t="shared" si="48"/>
        <v>0.12588734567901233</v>
      </c>
      <c r="AY26" s="80">
        <f t="shared" si="48"/>
        <v>0.15490612139917695</v>
      </c>
      <c r="AZ26" s="80">
        <f>AY26+AZ24</f>
        <v>0.18325510116598079</v>
      </c>
      <c r="BA26" s="80">
        <f t="shared" si="48"/>
        <v>0.21104591763831732</v>
      </c>
      <c r="BB26" s="80">
        <f t="shared" si="48"/>
        <v>0.23837159803193109</v>
      </c>
      <c r="BC26" s="80">
        <f t="shared" si="48"/>
        <v>0.26530966502660924</v>
      </c>
      <c r="BD26" s="80">
        <f t="shared" si="48"/>
        <v>0.29192472085550769</v>
      </c>
      <c r="BF26" s="173"/>
      <c r="BG26" s="176"/>
      <c r="BH26" s="19" t="s">
        <v>42</v>
      </c>
      <c r="BI26" s="80">
        <f>BI24</f>
        <v>3.3333333333333333E-2</v>
      </c>
      <c r="BJ26" s="80">
        <f t="shared" ref="BJ26:BR26" si="49">BI26+BJ24</f>
        <v>6.5277777777777768E-2</v>
      </c>
      <c r="BK26" s="80">
        <f>BJ26+BK24</f>
        <v>9.6064814814814811E-2</v>
      </c>
      <c r="BL26" s="80">
        <f t="shared" si="49"/>
        <v>0.12588734567901233</v>
      </c>
      <c r="BM26" s="80">
        <f t="shared" si="49"/>
        <v>0.15490612139917695</v>
      </c>
      <c r="BN26" s="80">
        <f>BM26+BN24</f>
        <v>0.18325510116598079</v>
      </c>
      <c r="BO26" s="80">
        <f t="shared" si="49"/>
        <v>0.21104591763831732</v>
      </c>
      <c r="BP26" s="80">
        <f t="shared" si="49"/>
        <v>0.23837159803193109</v>
      </c>
      <c r="BQ26" s="80">
        <f t="shared" si="49"/>
        <v>0.26530966502660924</v>
      </c>
      <c r="BR26" s="80">
        <f t="shared" si="49"/>
        <v>0.29192472085550769</v>
      </c>
    </row>
    <row r="27" spans="1:71" ht="14.25" x14ac:dyDescent="0.45">
      <c r="B27" s="173"/>
      <c r="C27" s="176"/>
      <c r="D27" s="19" t="s">
        <v>83</v>
      </c>
      <c r="E27" s="80">
        <f t="shared" ref="E27:N27" si="50">((1+$E$10)*$E$5)+$E$5</f>
        <v>3.5000000000000003E-2</v>
      </c>
      <c r="F27" s="80">
        <f t="shared" si="50"/>
        <v>3.5000000000000003E-2</v>
      </c>
      <c r="G27" s="80">
        <f t="shared" si="50"/>
        <v>3.5000000000000003E-2</v>
      </c>
      <c r="H27" s="80">
        <f t="shared" si="50"/>
        <v>3.5000000000000003E-2</v>
      </c>
      <c r="I27" s="80">
        <f t="shared" si="50"/>
        <v>3.5000000000000003E-2</v>
      </c>
      <c r="J27" s="80">
        <f t="shared" si="50"/>
        <v>3.5000000000000003E-2</v>
      </c>
      <c r="K27" s="80">
        <f t="shared" si="50"/>
        <v>3.5000000000000003E-2</v>
      </c>
      <c r="L27" s="80">
        <f t="shared" si="50"/>
        <v>3.5000000000000003E-2</v>
      </c>
      <c r="M27" s="80">
        <f t="shared" si="50"/>
        <v>3.5000000000000003E-2</v>
      </c>
      <c r="N27" s="80">
        <f t="shared" si="50"/>
        <v>3.5000000000000003E-2</v>
      </c>
      <c r="P27" s="173"/>
      <c r="Q27" s="176"/>
      <c r="R27" s="19" t="s">
        <v>83</v>
      </c>
      <c r="S27" s="80">
        <f t="shared" ref="S27:AB27" si="51">((1+$E$10)*$E$5)+$E$5</f>
        <v>3.5000000000000003E-2</v>
      </c>
      <c r="T27" s="80">
        <f t="shared" si="51"/>
        <v>3.5000000000000003E-2</v>
      </c>
      <c r="U27" s="80">
        <f t="shared" si="51"/>
        <v>3.5000000000000003E-2</v>
      </c>
      <c r="V27" s="80">
        <f t="shared" si="51"/>
        <v>3.5000000000000003E-2</v>
      </c>
      <c r="W27" s="80">
        <f t="shared" si="51"/>
        <v>3.5000000000000003E-2</v>
      </c>
      <c r="X27" s="80">
        <f t="shared" si="51"/>
        <v>3.5000000000000003E-2</v>
      </c>
      <c r="Y27" s="80">
        <f t="shared" si="51"/>
        <v>3.5000000000000003E-2</v>
      </c>
      <c r="Z27" s="80">
        <f t="shared" si="51"/>
        <v>3.5000000000000003E-2</v>
      </c>
      <c r="AA27" s="80">
        <f t="shared" si="51"/>
        <v>3.5000000000000003E-2</v>
      </c>
      <c r="AB27" s="80">
        <f t="shared" si="51"/>
        <v>3.5000000000000003E-2</v>
      </c>
      <c r="AD27" s="173"/>
      <c r="AE27" s="176"/>
      <c r="AF27" s="19" t="s">
        <v>83</v>
      </c>
      <c r="AG27" s="80">
        <f t="shared" ref="AG27:AP27" si="52">((1+$E$10)*$E$5)+$E$5</f>
        <v>3.5000000000000003E-2</v>
      </c>
      <c r="AH27" s="80">
        <f t="shared" si="52"/>
        <v>3.5000000000000003E-2</v>
      </c>
      <c r="AI27" s="80">
        <f t="shared" si="52"/>
        <v>3.5000000000000003E-2</v>
      </c>
      <c r="AJ27" s="80">
        <f t="shared" si="52"/>
        <v>3.5000000000000003E-2</v>
      </c>
      <c r="AK27" s="80">
        <f t="shared" si="52"/>
        <v>3.5000000000000003E-2</v>
      </c>
      <c r="AL27" s="80">
        <f t="shared" si="52"/>
        <v>3.5000000000000003E-2</v>
      </c>
      <c r="AM27" s="80">
        <f t="shared" si="52"/>
        <v>3.5000000000000003E-2</v>
      </c>
      <c r="AN27" s="80">
        <f t="shared" si="52"/>
        <v>3.5000000000000003E-2</v>
      </c>
      <c r="AO27" s="80">
        <f t="shared" si="52"/>
        <v>3.5000000000000003E-2</v>
      </c>
      <c r="AP27" s="80">
        <f t="shared" si="52"/>
        <v>3.5000000000000003E-2</v>
      </c>
      <c r="AR27" s="173"/>
      <c r="AS27" s="176"/>
      <c r="AT27" s="19" t="s">
        <v>83</v>
      </c>
      <c r="AU27" s="80">
        <f t="shared" ref="AU27:BD27" si="53">((1+$E$10)*$E$5)+$E$5</f>
        <v>3.5000000000000003E-2</v>
      </c>
      <c r="AV27" s="80">
        <f t="shared" si="53"/>
        <v>3.5000000000000003E-2</v>
      </c>
      <c r="AW27" s="80">
        <f t="shared" si="53"/>
        <v>3.5000000000000003E-2</v>
      </c>
      <c r="AX27" s="80">
        <f t="shared" si="53"/>
        <v>3.5000000000000003E-2</v>
      </c>
      <c r="AY27" s="80">
        <f t="shared" si="53"/>
        <v>3.5000000000000003E-2</v>
      </c>
      <c r="AZ27" s="80">
        <f t="shared" si="53"/>
        <v>3.5000000000000003E-2</v>
      </c>
      <c r="BA27" s="80">
        <f t="shared" si="53"/>
        <v>3.5000000000000003E-2</v>
      </c>
      <c r="BB27" s="80">
        <f t="shared" si="53"/>
        <v>3.5000000000000003E-2</v>
      </c>
      <c r="BC27" s="80">
        <f t="shared" si="53"/>
        <v>3.5000000000000003E-2</v>
      </c>
      <c r="BD27" s="80">
        <f t="shared" si="53"/>
        <v>3.5000000000000003E-2</v>
      </c>
      <c r="BF27" s="173"/>
      <c r="BG27" s="176"/>
      <c r="BH27" s="19" t="s">
        <v>83</v>
      </c>
      <c r="BI27" s="80">
        <f t="shared" ref="BI27:BR27" si="54">((1+$E$10)*$E$5)+$E$5</f>
        <v>3.5000000000000003E-2</v>
      </c>
      <c r="BJ27" s="80">
        <f t="shared" si="54"/>
        <v>3.5000000000000003E-2</v>
      </c>
      <c r="BK27" s="80">
        <f t="shared" si="54"/>
        <v>3.5000000000000003E-2</v>
      </c>
      <c r="BL27" s="80">
        <f t="shared" si="54"/>
        <v>3.5000000000000003E-2</v>
      </c>
      <c r="BM27" s="80">
        <f t="shared" si="54"/>
        <v>3.5000000000000003E-2</v>
      </c>
      <c r="BN27" s="80">
        <f t="shared" si="54"/>
        <v>3.5000000000000003E-2</v>
      </c>
      <c r="BO27" s="80">
        <f t="shared" si="54"/>
        <v>3.5000000000000003E-2</v>
      </c>
      <c r="BP27" s="80">
        <f t="shared" si="54"/>
        <v>3.5000000000000003E-2</v>
      </c>
      <c r="BQ27" s="80">
        <f t="shared" si="54"/>
        <v>3.5000000000000003E-2</v>
      </c>
      <c r="BR27" s="80">
        <f t="shared" si="54"/>
        <v>3.5000000000000003E-2</v>
      </c>
      <c r="BS27" s="11"/>
    </row>
    <row r="28" spans="1:71" ht="14.25" x14ac:dyDescent="0.45">
      <c r="B28" s="174"/>
      <c r="C28" s="177"/>
      <c r="D28" s="19" t="s">
        <v>84</v>
      </c>
      <c r="E28" s="80">
        <f>E27</f>
        <v>3.5000000000000003E-2</v>
      </c>
      <c r="F28" s="80">
        <f>E28+F27</f>
        <v>7.0000000000000007E-2</v>
      </c>
      <c r="G28" s="80">
        <f>F28+G27</f>
        <v>0.10500000000000001</v>
      </c>
      <c r="H28" s="80">
        <f t="shared" ref="H28:N28" si="55">G28+H27</f>
        <v>0.14000000000000001</v>
      </c>
      <c r="I28" s="80">
        <f t="shared" si="55"/>
        <v>0.17500000000000002</v>
      </c>
      <c r="J28" s="80">
        <f>I28+J27</f>
        <v>0.21000000000000002</v>
      </c>
      <c r="K28" s="80">
        <f t="shared" si="55"/>
        <v>0.24500000000000002</v>
      </c>
      <c r="L28" s="80">
        <f t="shared" si="55"/>
        <v>0.28000000000000003</v>
      </c>
      <c r="M28" s="80">
        <f t="shared" si="55"/>
        <v>0.31500000000000006</v>
      </c>
      <c r="N28" s="80">
        <f t="shared" si="55"/>
        <v>0.35000000000000009</v>
      </c>
      <c r="P28" s="174"/>
      <c r="Q28" s="177"/>
      <c r="R28" s="19" t="s">
        <v>84</v>
      </c>
      <c r="S28" s="80">
        <f>S27</f>
        <v>3.5000000000000003E-2</v>
      </c>
      <c r="T28" s="80">
        <f>S28+T27</f>
        <v>7.0000000000000007E-2</v>
      </c>
      <c r="U28" s="80">
        <f>T28+U27</f>
        <v>0.10500000000000001</v>
      </c>
      <c r="V28" s="80">
        <f t="shared" ref="V28:AB28" si="56">U28+V27</f>
        <v>0.14000000000000001</v>
      </c>
      <c r="W28" s="80">
        <f t="shared" si="56"/>
        <v>0.17500000000000002</v>
      </c>
      <c r="X28" s="80">
        <f>W28+X27</f>
        <v>0.21000000000000002</v>
      </c>
      <c r="Y28" s="80">
        <f t="shared" si="56"/>
        <v>0.24500000000000002</v>
      </c>
      <c r="Z28" s="80">
        <f t="shared" si="56"/>
        <v>0.28000000000000003</v>
      </c>
      <c r="AA28" s="80">
        <f t="shared" si="56"/>
        <v>0.31500000000000006</v>
      </c>
      <c r="AB28" s="80">
        <f t="shared" si="56"/>
        <v>0.35000000000000009</v>
      </c>
      <c r="AD28" s="174"/>
      <c r="AE28" s="177"/>
      <c r="AF28" s="19" t="s">
        <v>84</v>
      </c>
      <c r="AG28" s="80">
        <f>AG27</f>
        <v>3.5000000000000003E-2</v>
      </c>
      <c r="AH28" s="80">
        <f>AG28+AH27</f>
        <v>7.0000000000000007E-2</v>
      </c>
      <c r="AI28" s="80">
        <f>AH28+AI27</f>
        <v>0.10500000000000001</v>
      </c>
      <c r="AJ28" s="80">
        <f t="shared" ref="AJ28:AP28" si="57">AI28+AJ27</f>
        <v>0.14000000000000001</v>
      </c>
      <c r="AK28" s="80">
        <f t="shared" si="57"/>
        <v>0.17500000000000002</v>
      </c>
      <c r="AL28" s="80">
        <f>AK28+AL27</f>
        <v>0.21000000000000002</v>
      </c>
      <c r="AM28" s="80">
        <f t="shared" si="57"/>
        <v>0.24500000000000002</v>
      </c>
      <c r="AN28" s="80">
        <f t="shared" si="57"/>
        <v>0.28000000000000003</v>
      </c>
      <c r="AO28" s="80">
        <f t="shared" si="57"/>
        <v>0.31500000000000006</v>
      </c>
      <c r="AP28" s="80">
        <f t="shared" si="57"/>
        <v>0.35000000000000009</v>
      </c>
      <c r="AR28" s="174"/>
      <c r="AS28" s="177"/>
      <c r="AT28" s="19" t="s">
        <v>84</v>
      </c>
      <c r="AU28" s="80">
        <f>AU27</f>
        <v>3.5000000000000003E-2</v>
      </c>
      <c r="AV28" s="80">
        <f>AU28+AV27</f>
        <v>7.0000000000000007E-2</v>
      </c>
      <c r="AW28" s="80">
        <f>AV28+AW27</f>
        <v>0.10500000000000001</v>
      </c>
      <c r="AX28" s="80">
        <f t="shared" ref="AX28:BD28" si="58">AW28+AX27</f>
        <v>0.14000000000000001</v>
      </c>
      <c r="AY28" s="80">
        <f t="shared" si="58"/>
        <v>0.17500000000000002</v>
      </c>
      <c r="AZ28" s="80">
        <f>AY28+AZ27</f>
        <v>0.21000000000000002</v>
      </c>
      <c r="BA28" s="80">
        <f t="shared" si="58"/>
        <v>0.24500000000000002</v>
      </c>
      <c r="BB28" s="80">
        <f t="shared" si="58"/>
        <v>0.28000000000000003</v>
      </c>
      <c r="BC28" s="80">
        <f t="shared" si="58"/>
        <v>0.31500000000000006</v>
      </c>
      <c r="BD28" s="80">
        <f t="shared" si="58"/>
        <v>0.35000000000000009</v>
      </c>
      <c r="BF28" s="174"/>
      <c r="BG28" s="177"/>
      <c r="BH28" s="19" t="s">
        <v>84</v>
      </c>
      <c r="BI28" s="80">
        <f>BI27</f>
        <v>3.5000000000000003E-2</v>
      </c>
      <c r="BJ28" s="80">
        <f>BI28+BJ27</f>
        <v>7.0000000000000007E-2</v>
      </c>
      <c r="BK28" s="80">
        <f>BJ28+BK27</f>
        <v>0.10500000000000001</v>
      </c>
      <c r="BL28" s="80">
        <f t="shared" ref="BL28:BR28" si="59">BK28+BL27</f>
        <v>0.14000000000000001</v>
      </c>
      <c r="BM28" s="80">
        <f t="shared" si="59"/>
        <v>0.17500000000000002</v>
      </c>
      <c r="BN28" s="80">
        <f>BM28+BN27</f>
        <v>0.21000000000000002</v>
      </c>
      <c r="BO28" s="80">
        <f t="shared" si="59"/>
        <v>0.24500000000000002</v>
      </c>
      <c r="BP28" s="80">
        <f t="shared" si="59"/>
        <v>0.28000000000000003</v>
      </c>
      <c r="BQ28" s="80">
        <f t="shared" si="59"/>
        <v>0.31500000000000006</v>
      </c>
      <c r="BR28" s="80">
        <f t="shared" si="59"/>
        <v>0.35000000000000009</v>
      </c>
      <c r="BS28" s="11"/>
    </row>
    <row r="29" spans="1:71" ht="15" customHeight="1" x14ac:dyDescent="0.45">
      <c r="B29" s="3"/>
      <c r="C29" s="1"/>
      <c r="D29" s="43"/>
      <c r="E29" s="31"/>
      <c r="F29" s="31"/>
      <c r="G29" s="31"/>
      <c r="H29" s="31"/>
      <c r="I29" s="31"/>
      <c r="J29" s="31"/>
      <c r="K29" s="31"/>
      <c r="L29" s="31"/>
      <c r="M29" s="31"/>
      <c r="N29" s="31"/>
      <c r="P29" s="3"/>
      <c r="Q29" s="1"/>
      <c r="R29" s="43"/>
      <c r="S29" s="31"/>
      <c r="T29" s="31"/>
      <c r="U29" s="31"/>
      <c r="V29" s="31"/>
      <c r="W29" s="31"/>
      <c r="X29" s="31"/>
      <c r="Y29" s="31"/>
      <c r="Z29" s="31"/>
      <c r="AA29" s="31"/>
      <c r="AB29" s="31"/>
      <c r="AD29" s="3"/>
      <c r="AE29" s="1"/>
      <c r="AF29" s="43"/>
      <c r="AG29" s="31"/>
      <c r="AH29" s="31"/>
      <c r="AI29" s="31"/>
      <c r="AJ29" s="31"/>
      <c r="AK29" s="31"/>
      <c r="AL29" s="31"/>
      <c r="AM29" s="31"/>
      <c r="AN29" s="31"/>
      <c r="AO29" s="31"/>
      <c r="AP29" s="31"/>
      <c r="AR29" s="3"/>
      <c r="AS29" s="1"/>
      <c r="AT29" s="43"/>
      <c r="AU29" s="31"/>
      <c r="AV29" s="31"/>
      <c r="AW29" s="31"/>
      <c r="AX29" s="31"/>
      <c r="AY29" s="31"/>
      <c r="AZ29" s="31"/>
      <c r="BA29" s="31"/>
      <c r="BB29" s="31"/>
      <c r="BC29" s="31"/>
      <c r="BD29" s="31"/>
      <c r="BF29" s="3"/>
      <c r="BG29" s="1"/>
      <c r="BH29" s="43"/>
      <c r="BI29" s="31"/>
      <c r="BJ29" s="31"/>
      <c r="BK29" s="31"/>
      <c r="BL29" s="31"/>
      <c r="BM29" s="31"/>
      <c r="BN29" s="31"/>
      <c r="BO29" s="31"/>
      <c r="BP29" s="31"/>
      <c r="BQ29" s="31"/>
      <c r="BR29" s="31"/>
    </row>
    <row r="30" spans="1:71" ht="14.25" x14ac:dyDescent="0.45">
      <c r="A30" s="8"/>
      <c r="B30" s="178" t="s">
        <v>146</v>
      </c>
      <c r="C30" s="180" t="s">
        <v>21</v>
      </c>
      <c r="D30" s="182" t="str">
        <f>"10 BTC / "&amp;TEXT($E$4*10, "$###0.00,,")&amp;"M USD"</f>
        <v>10 BTC / $1.00M USD</v>
      </c>
      <c r="E30" s="163" t="s">
        <v>3</v>
      </c>
      <c r="F30" s="163" t="s">
        <v>4</v>
      </c>
      <c r="G30" s="163" t="s">
        <v>5</v>
      </c>
      <c r="H30" s="163" t="s">
        <v>6</v>
      </c>
      <c r="I30" s="163" t="s">
        <v>7</v>
      </c>
      <c r="J30" s="163" t="s">
        <v>8</v>
      </c>
      <c r="K30" s="163" t="s">
        <v>9</v>
      </c>
      <c r="L30" s="163" t="s">
        <v>10</v>
      </c>
      <c r="M30" s="163" t="s">
        <v>11</v>
      </c>
      <c r="N30" s="163" t="s">
        <v>12</v>
      </c>
      <c r="O30" s="8"/>
      <c r="P30" s="178" t="s">
        <v>146</v>
      </c>
      <c r="Q30" s="180" t="s">
        <v>21</v>
      </c>
      <c r="R30" s="182" t="str">
        <f>"10 BTC / "&amp;TEXT($E$4*10, "$###0.00,,")&amp;"M USD"</f>
        <v>10 BTC / $1.00M USD</v>
      </c>
      <c r="S30" s="163" t="s">
        <v>3</v>
      </c>
      <c r="T30" s="163" t="s">
        <v>4</v>
      </c>
      <c r="U30" s="163" t="s">
        <v>5</v>
      </c>
      <c r="V30" s="163" t="s">
        <v>6</v>
      </c>
      <c r="W30" s="163" t="s">
        <v>7</v>
      </c>
      <c r="X30" s="163" t="s">
        <v>8</v>
      </c>
      <c r="Y30" s="163" t="s">
        <v>9</v>
      </c>
      <c r="Z30" s="163" t="s">
        <v>10</v>
      </c>
      <c r="AA30" s="163" t="s">
        <v>11</v>
      </c>
      <c r="AB30" s="163" t="s">
        <v>12</v>
      </c>
      <c r="AC30" s="8"/>
      <c r="AD30" s="178" t="s">
        <v>146</v>
      </c>
      <c r="AE30" s="180" t="s">
        <v>21</v>
      </c>
      <c r="AF30" s="182" t="str">
        <f>"10 BTC / "&amp;TEXT($E$4*10, "$###0.00,,")&amp;"M USD"</f>
        <v>10 BTC / $1.00M USD</v>
      </c>
      <c r="AG30" s="163" t="s">
        <v>3</v>
      </c>
      <c r="AH30" s="163" t="s">
        <v>4</v>
      </c>
      <c r="AI30" s="163" t="s">
        <v>5</v>
      </c>
      <c r="AJ30" s="163" t="s">
        <v>6</v>
      </c>
      <c r="AK30" s="163" t="s">
        <v>7</v>
      </c>
      <c r="AL30" s="163" t="s">
        <v>8</v>
      </c>
      <c r="AM30" s="163" t="s">
        <v>9</v>
      </c>
      <c r="AN30" s="163" t="s">
        <v>10</v>
      </c>
      <c r="AO30" s="163" t="s">
        <v>11</v>
      </c>
      <c r="AP30" s="163" t="s">
        <v>12</v>
      </c>
      <c r="AQ30" s="8"/>
      <c r="AR30" s="178" t="s">
        <v>146</v>
      </c>
      <c r="AS30" s="180" t="s">
        <v>21</v>
      </c>
      <c r="AT30" s="182" t="str">
        <f>"10 BTC / "&amp;TEXT($E$4*10, "$###0.00,,")&amp;"M USD"</f>
        <v>10 BTC / $1.00M USD</v>
      </c>
      <c r="AU30" s="163" t="s">
        <v>3</v>
      </c>
      <c r="AV30" s="163" t="s">
        <v>4</v>
      </c>
      <c r="AW30" s="163" t="s">
        <v>5</v>
      </c>
      <c r="AX30" s="163" t="s">
        <v>6</v>
      </c>
      <c r="AY30" s="163" t="s">
        <v>7</v>
      </c>
      <c r="AZ30" s="163" t="s">
        <v>8</v>
      </c>
      <c r="BA30" s="163" t="s">
        <v>9</v>
      </c>
      <c r="BB30" s="163" t="s">
        <v>10</v>
      </c>
      <c r="BC30" s="163" t="s">
        <v>11</v>
      </c>
      <c r="BD30" s="163" t="s">
        <v>12</v>
      </c>
      <c r="BE30" s="8"/>
      <c r="BF30" s="178" t="s">
        <v>146</v>
      </c>
      <c r="BG30" s="180" t="s">
        <v>21</v>
      </c>
      <c r="BH30" s="182" t="str">
        <f>"10 BTC / "&amp;TEXT($E$4*10, "$###0.00,,")&amp;"M USD"</f>
        <v>10 BTC / $1.00M USD</v>
      </c>
      <c r="BI30" s="163" t="s">
        <v>3</v>
      </c>
      <c r="BJ30" s="163" t="s">
        <v>4</v>
      </c>
      <c r="BK30" s="163" t="s">
        <v>5</v>
      </c>
      <c r="BL30" s="163" t="s">
        <v>6</v>
      </c>
      <c r="BM30" s="163" t="s">
        <v>7</v>
      </c>
      <c r="BN30" s="163" t="s">
        <v>8</v>
      </c>
      <c r="BO30" s="163" t="s">
        <v>9</v>
      </c>
      <c r="BP30" s="163" t="s">
        <v>10</v>
      </c>
      <c r="BQ30" s="163" t="s">
        <v>11</v>
      </c>
      <c r="BR30" s="163" t="s">
        <v>12</v>
      </c>
      <c r="BS30" s="8"/>
    </row>
    <row r="31" spans="1:71" ht="14.25" x14ac:dyDescent="0.45">
      <c r="B31" s="179"/>
      <c r="C31" s="181"/>
      <c r="D31" s="183"/>
      <c r="E31" s="164"/>
      <c r="F31" s="164"/>
      <c r="G31" s="164"/>
      <c r="H31" s="164"/>
      <c r="I31" s="164"/>
      <c r="J31" s="164"/>
      <c r="K31" s="164"/>
      <c r="L31" s="164"/>
      <c r="M31" s="164"/>
      <c r="N31" s="164"/>
      <c r="P31" s="179"/>
      <c r="Q31" s="181"/>
      <c r="R31" s="183"/>
      <c r="S31" s="164"/>
      <c r="T31" s="164"/>
      <c r="U31" s="164"/>
      <c r="V31" s="164"/>
      <c r="W31" s="164"/>
      <c r="X31" s="164"/>
      <c r="Y31" s="164"/>
      <c r="Z31" s="164"/>
      <c r="AA31" s="164"/>
      <c r="AB31" s="164"/>
      <c r="AD31" s="179"/>
      <c r="AE31" s="181"/>
      <c r="AF31" s="183"/>
      <c r="AG31" s="164"/>
      <c r="AH31" s="164"/>
      <c r="AI31" s="164"/>
      <c r="AJ31" s="164"/>
      <c r="AK31" s="164"/>
      <c r="AL31" s="164"/>
      <c r="AM31" s="164"/>
      <c r="AN31" s="164"/>
      <c r="AO31" s="164"/>
      <c r="AP31" s="164"/>
      <c r="AR31" s="179"/>
      <c r="AS31" s="181"/>
      <c r="AT31" s="183"/>
      <c r="AU31" s="164"/>
      <c r="AV31" s="164"/>
      <c r="AW31" s="164"/>
      <c r="AX31" s="164"/>
      <c r="AY31" s="164"/>
      <c r="AZ31" s="164"/>
      <c r="BA31" s="164"/>
      <c r="BB31" s="164"/>
      <c r="BC31" s="164"/>
      <c r="BD31" s="164"/>
      <c r="BF31" s="179"/>
      <c r="BG31" s="181"/>
      <c r="BH31" s="183"/>
      <c r="BI31" s="164"/>
      <c r="BJ31" s="164"/>
      <c r="BK31" s="164"/>
      <c r="BL31" s="164"/>
      <c r="BM31" s="164"/>
      <c r="BN31" s="164"/>
      <c r="BO31" s="164"/>
      <c r="BP31" s="164"/>
      <c r="BQ31" s="164"/>
      <c r="BR31" s="164"/>
    </row>
    <row r="32" spans="1:71" ht="14.25" x14ac:dyDescent="0.45">
      <c r="B32" s="172" t="s">
        <v>57</v>
      </c>
      <c r="C32" s="186" t="s">
        <v>32</v>
      </c>
      <c r="D32" s="15" t="s">
        <v>61</v>
      </c>
      <c r="E32" s="16">
        <f t="shared" ref="E32:N32" si="60">E37*$E$4/E$14</f>
        <v>0.125</v>
      </c>
      <c r="F32" s="16">
        <f t="shared" si="60"/>
        <v>0.10416666666666667</v>
      </c>
      <c r="G32" s="16">
        <f t="shared" si="60"/>
        <v>8.6805555555555552E-2</v>
      </c>
      <c r="H32" s="16">
        <f t="shared" si="60"/>
        <v>7.2337962962962965E-2</v>
      </c>
      <c r="I32" s="16">
        <f t="shared" si="60"/>
        <v>6.0281635802469133E-2</v>
      </c>
      <c r="J32" s="16">
        <f t="shared" si="60"/>
        <v>5.0234696502057606E-2</v>
      </c>
      <c r="K32" s="16">
        <f t="shared" si="60"/>
        <v>4.1862247085048009E-2</v>
      </c>
      <c r="L32" s="16">
        <f t="shared" si="60"/>
        <v>3.4885205904206677E-2</v>
      </c>
      <c r="M32" s="16">
        <f t="shared" si="60"/>
        <v>2.9071004920172231E-2</v>
      </c>
      <c r="N32" s="16">
        <f t="shared" si="60"/>
        <v>2.4225837433476859E-2</v>
      </c>
      <c r="P32" s="172" t="s">
        <v>57</v>
      </c>
      <c r="Q32" s="186" t="s">
        <v>32</v>
      </c>
      <c r="R32" s="15" t="s">
        <v>61</v>
      </c>
      <c r="S32" s="16">
        <f t="shared" ref="S32:AB32" si="61">S37*$E$4/S$14</f>
        <v>0.10416666666666667</v>
      </c>
      <c r="T32" s="16">
        <f t="shared" si="61"/>
        <v>8.6805555555555552E-2</v>
      </c>
      <c r="U32" s="16">
        <f t="shared" si="61"/>
        <v>7.2337962962962965E-2</v>
      </c>
      <c r="V32" s="16">
        <f t="shared" si="61"/>
        <v>6.0281635802469133E-2</v>
      </c>
      <c r="W32" s="16">
        <f t="shared" si="61"/>
        <v>5.0234696502057613E-2</v>
      </c>
      <c r="X32" s="16">
        <f t="shared" si="61"/>
        <v>4.1862247085048009E-2</v>
      </c>
      <c r="Y32" s="16">
        <f t="shared" si="61"/>
        <v>3.4885205904206677E-2</v>
      </c>
      <c r="Z32" s="16">
        <f t="shared" si="61"/>
        <v>2.9071004920172231E-2</v>
      </c>
      <c r="AA32" s="16">
        <f t="shared" si="61"/>
        <v>2.4225837433476859E-2</v>
      </c>
      <c r="AB32" s="16">
        <f t="shared" si="61"/>
        <v>2.0188197861230717E-2</v>
      </c>
      <c r="AD32" s="172" t="s">
        <v>57</v>
      </c>
      <c r="AE32" s="186" t="s">
        <v>32</v>
      </c>
      <c r="AF32" s="15" t="s">
        <v>61</v>
      </c>
      <c r="AG32" s="16">
        <f t="shared" ref="AG32:AP32" si="62">AG37*$E$4/AG$14</f>
        <v>8.3333333333333329E-2</v>
      </c>
      <c r="AH32" s="16">
        <f t="shared" si="62"/>
        <v>6.9444444444444448E-2</v>
      </c>
      <c r="AI32" s="16">
        <f t="shared" si="62"/>
        <v>5.7870370370370371E-2</v>
      </c>
      <c r="AJ32" s="16">
        <f t="shared" si="62"/>
        <v>4.8225308641975308E-2</v>
      </c>
      <c r="AK32" s="16">
        <f t="shared" si="62"/>
        <v>4.0187757201646093E-2</v>
      </c>
      <c r="AL32" s="16">
        <f t="shared" si="62"/>
        <v>3.3489797668038404E-2</v>
      </c>
      <c r="AM32" s="16">
        <f t="shared" si="62"/>
        <v>2.7908164723365339E-2</v>
      </c>
      <c r="AN32" s="16">
        <f t="shared" si="62"/>
        <v>2.3256803936137785E-2</v>
      </c>
      <c r="AO32" s="16">
        <f t="shared" si="62"/>
        <v>1.9380669946781486E-2</v>
      </c>
      <c r="AP32" s="16">
        <f t="shared" si="62"/>
        <v>1.6150558288984575E-2</v>
      </c>
      <c r="AR32" s="172" t="s">
        <v>57</v>
      </c>
      <c r="AS32" s="186" t="s">
        <v>32</v>
      </c>
      <c r="AT32" s="15" t="s">
        <v>61</v>
      </c>
      <c r="AU32" s="16">
        <f t="shared" ref="AU32:BD32" si="63">AU37*$E$4/AU$14</f>
        <v>6.2500000000000014E-2</v>
      </c>
      <c r="AV32" s="16">
        <f t="shared" si="63"/>
        <v>5.2083333333333343E-2</v>
      </c>
      <c r="AW32" s="16">
        <f t="shared" si="63"/>
        <v>4.3402777777777783E-2</v>
      </c>
      <c r="AX32" s="16">
        <f t="shared" si="63"/>
        <v>3.6168981481481483E-2</v>
      </c>
      <c r="AY32" s="16">
        <f t="shared" si="63"/>
        <v>3.014081790123457E-2</v>
      </c>
      <c r="AZ32" s="16">
        <f t="shared" si="63"/>
        <v>2.5117348251028807E-2</v>
      </c>
      <c r="BA32" s="16">
        <f t="shared" si="63"/>
        <v>2.0931123542524008E-2</v>
      </c>
      <c r="BB32" s="16">
        <f t="shared" si="63"/>
        <v>1.7442602952103339E-2</v>
      </c>
      <c r="BC32" s="16">
        <f t="shared" si="63"/>
        <v>1.4535502460086117E-2</v>
      </c>
      <c r="BD32" s="16">
        <f t="shared" si="63"/>
        <v>1.2112918716738431E-2</v>
      </c>
      <c r="BF32" s="172" t="s">
        <v>57</v>
      </c>
      <c r="BG32" s="186" t="s">
        <v>32</v>
      </c>
      <c r="BH32" s="15" t="s">
        <v>61</v>
      </c>
      <c r="BI32" s="16">
        <f t="shared" ref="BI32:BR32" si="64">BI37*$E$4/BI$14</f>
        <v>4.1666666666666671E-2</v>
      </c>
      <c r="BJ32" s="16">
        <f t="shared" si="64"/>
        <v>3.4722222222222231E-2</v>
      </c>
      <c r="BK32" s="16">
        <f t="shared" si="64"/>
        <v>2.8935185185185189E-2</v>
      </c>
      <c r="BL32" s="16">
        <f t="shared" si="64"/>
        <v>2.4112654320987657E-2</v>
      </c>
      <c r="BM32" s="16">
        <f t="shared" si="64"/>
        <v>2.009387860082305E-2</v>
      </c>
      <c r="BN32" s="16">
        <f t="shared" si="64"/>
        <v>1.6744898834019206E-2</v>
      </c>
      <c r="BO32" s="16">
        <f t="shared" si="64"/>
        <v>1.3954082361682673E-2</v>
      </c>
      <c r="BP32" s="16">
        <f t="shared" si="64"/>
        <v>1.1628401968068894E-2</v>
      </c>
      <c r="BQ32" s="16">
        <f t="shared" si="64"/>
        <v>9.6903349733907448E-3</v>
      </c>
      <c r="BR32" s="16">
        <f t="shared" si="64"/>
        <v>8.0752791444922874E-3</v>
      </c>
    </row>
    <row r="33" spans="2:70" ht="14.25" x14ac:dyDescent="0.45">
      <c r="B33" s="173"/>
      <c r="C33" s="186"/>
      <c r="D33" s="15" t="s">
        <v>62</v>
      </c>
      <c r="E33" s="16"/>
      <c r="F33" s="16"/>
      <c r="G33" s="16"/>
      <c r="H33" s="16"/>
      <c r="I33" s="82">
        <f>AVERAGE(E32:I32)</f>
        <v>8.9718364197530862E-2</v>
      </c>
      <c r="J33" s="16"/>
      <c r="K33" s="16"/>
      <c r="L33" s="16"/>
      <c r="M33" s="16"/>
      <c r="N33" s="17">
        <f>AVERAGE(E32:N32)</f>
        <v>6.2887081283261564E-2</v>
      </c>
      <c r="P33" s="173"/>
      <c r="Q33" s="186"/>
      <c r="R33" s="15" t="s">
        <v>62</v>
      </c>
      <c r="S33" s="16"/>
      <c r="T33" s="16"/>
      <c r="U33" s="16"/>
      <c r="V33" s="16"/>
      <c r="W33" s="82">
        <f>AVERAGE(S32:W32)</f>
        <v>7.4765303497942387E-2</v>
      </c>
      <c r="X33" s="16"/>
      <c r="Y33" s="16"/>
      <c r="Z33" s="16"/>
      <c r="AA33" s="16"/>
      <c r="AB33" s="17">
        <f>AVERAGE(S32:AB32)</f>
        <v>5.2405901069384642E-2</v>
      </c>
      <c r="AD33" s="173"/>
      <c r="AE33" s="186"/>
      <c r="AF33" s="15" t="s">
        <v>62</v>
      </c>
      <c r="AG33" s="16"/>
      <c r="AH33" s="16"/>
      <c r="AI33" s="16"/>
      <c r="AJ33" s="16"/>
      <c r="AK33" s="82">
        <f>AVERAGE(AG32:AK32)</f>
        <v>5.9812242798353912E-2</v>
      </c>
      <c r="AL33" s="16"/>
      <c r="AM33" s="16"/>
      <c r="AN33" s="16"/>
      <c r="AO33" s="16"/>
      <c r="AP33" s="17">
        <f>AVERAGE(AG32:AP32)</f>
        <v>4.1924720855507712E-2</v>
      </c>
      <c r="AR33" s="173"/>
      <c r="AS33" s="186"/>
      <c r="AT33" s="15" t="s">
        <v>62</v>
      </c>
      <c r="AU33" s="16"/>
      <c r="AV33" s="16"/>
      <c r="AW33" s="16"/>
      <c r="AX33" s="16"/>
      <c r="AY33" s="82">
        <f>AVERAGE(AU32:AY32)</f>
        <v>4.4859182098765438E-2</v>
      </c>
      <c r="AZ33" s="16"/>
      <c r="BA33" s="16"/>
      <c r="BB33" s="16"/>
      <c r="BC33" s="16"/>
      <c r="BD33" s="17">
        <f>AVERAGE(AU32:BD32)</f>
        <v>3.1443540641630782E-2</v>
      </c>
      <c r="BF33" s="173"/>
      <c r="BG33" s="186"/>
      <c r="BH33" s="15" t="s">
        <v>62</v>
      </c>
      <c r="BI33" s="16"/>
      <c r="BJ33" s="16"/>
      <c r="BK33" s="16"/>
      <c r="BL33" s="16"/>
      <c r="BM33" s="82">
        <f>AVERAGE(BI32:BM32)</f>
        <v>2.9906121399176956E-2</v>
      </c>
      <c r="BN33" s="16"/>
      <c r="BO33" s="16"/>
      <c r="BP33" s="16"/>
      <c r="BQ33" s="16"/>
      <c r="BR33" s="17">
        <f>AVERAGE(BI32:BR32)</f>
        <v>2.0962360427753856E-2</v>
      </c>
    </row>
    <row r="34" spans="2:70" ht="14.25" x14ac:dyDescent="0.45">
      <c r="B34" s="173"/>
      <c r="C34" s="186"/>
      <c r="D34" s="15" t="s">
        <v>42</v>
      </c>
      <c r="E34" s="16">
        <f t="shared" ref="E34:N34" si="65">E$16*(E32/E$18)</f>
        <v>0.125</v>
      </c>
      <c r="F34" s="16">
        <f t="shared" si="65"/>
        <v>0.22916666666666666</v>
      </c>
      <c r="G34" s="16">
        <f>G$16*(G32/G$18)</f>
        <v>0.31597222222222232</v>
      </c>
      <c r="H34" s="16">
        <f>H$16*(H32/H$18)</f>
        <v>0.38831018518518501</v>
      </c>
      <c r="I34" s="16">
        <f>I$16*(I32/I$18)</f>
        <v>0.44859182098765443</v>
      </c>
      <c r="J34" s="16">
        <f t="shared" si="65"/>
        <v>0.49882651748971141</v>
      </c>
      <c r="K34" s="16">
        <f t="shared" si="65"/>
        <v>0.54068876457476023</v>
      </c>
      <c r="L34" s="16">
        <f t="shared" si="65"/>
        <v>0.57557397047896697</v>
      </c>
      <c r="M34" s="16">
        <f t="shared" si="65"/>
        <v>0.60464497539914008</v>
      </c>
      <c r="N34" s="16">
        <f t="shared" si="65"/>
        <v>0.62887081283261481</v>
      </c>
      <c r="P34" s="173"/>
      <c r="Q34" s="186"/>
      <c r="R34" s="15" t="s">
        <v>42</v>
      </c>
      <c r="S34" s="16">
        <f t="shared" ref="S34:AB34" si="66">S$16*(S32/S$18)</f>
        <v>0.10416666666666669</v>
      </c>
      <c r="T34" s="16">
        <f t="shared" si="66"/>
        <v>0.19097222222222218</v>
      </c>
      <c r="U34" s="16">
        <f>U$16*(U32/U$18)</f>
        <v>0.26331018518518529</v>
      </c>
      <c r="V34" s="16">
        <f>V$16*(V32/V$18)</f>
        <v>0.32359182098765416</v>
      </c>
      <c r="W34" s="16">
        <f>W$16*(W32/W$18)</f>
        <v>0.37382651748971207</v>
      </c>
      <c r="X34" s="16">
        <f t="shared" si="66"/>
        <v>0.41568876457475945</v>
      </c>
      <c r="Y34" s="16">
        <f t="shared" si="66"/>
        <v>0.45057397047896691</v>
      </c>
      <c r="Z34" s="16">
        <f t="shared" si="66"/>
        <v>0.47964497539913914</v>
      </c>
      <c r="AA34" s="16">
        <f t="shared" si="66"/>
        <v>0.5038708128326167</v>
      </c>
      <c r="AB34" s="16">
        <f t="shared" si="66"/>
        <v>0.52405901069384564</v>
      </c>
      <c r="AD34" s="173"/>
      <c r="AE34" s="186"/>
      <c r="AF34" s="15" t="s">
        <v>42</v>
      </c>
      <c r="AG34" s="16">
        <f t="shared" ref="AG34:AP34" si="67">AG$16*(AG32/AG$18)</f>
        <v>8.3333333333333329E-2</v>
      </c>
      <c r="AH34" s="16">
        <f t="shared" si="67"/>
        <v>0.15277777777777776</v>
      </c>
      <c r="AI34" s="16">
        <f>AI$16*(AI32/AI$18)</f>
        <v>0.21064814814814822</v>
      </c>
      <c r="AJ34" s="16">
        <f>AJ$16*(AJ32/AJ$18)</f>
        <v>0.25887345679012336</v>
      </c>
      <c r="AK34" s="16">
        <f>AK$16*(AK32/AK$18)</f>
        <v>0.29906121399176966</v>
      </c>
      <c r="AL34" s="16">
        <f t="shared" si="67"/>
        <v>0.3325510116598076</v>
      </c>
      <c r="AM34" s="16">
        <f t="shared" si="67"/>
        <v>0.36045917638317349</v>
      </c>
      <c r="AN34" s="16">
        <f t="shared" si="67"/>
        <v>0.38371598031931137</v>
      </c>
      <c r="AO34" s="16">
        <f t="shared" si="67"/>
        <v>0.40309665026609337</v>
      </c>
      <c r="AP34" s="16">
        <f t="shared" si="67"/>
        <v>0.41924720855507658</v>
      </c>
      <c r="AR34" s="173"/>
      <c r="AS34" s="186"/>
      <c r="AT34" s="15" t="s">
        <v>42</v>
      </c>
      <c r="AU34" s="16">
        <f t="shared" ref="AU34:BD34" si="68">AU$16*(AU32/AU$18)</f>
        <v>6.2500000000000014E-2</v>
      </c>
      <c r="AV34" s="16">
        <f t="shared" si="68"/>
        <v>0.11458333333333334</v>
      </c>
      <c r="AW34" s="16">
        <f>AW$16*(AW32/AW$18)</f>
        <v>0.15798611111111119</v>
      </c>
      <c r="AX34" s="16">
        <f>AX$16*(AX32/AX$18)</f>
        <v>0.1941550925925925</v>
      </c>
      <c r="AY34" s="16">
        <f>AY$16*(AY32/AY$18)</f>
        <v>0.22429591049382722</v>
      </c>
      <c r="AZ34" s="16">
        <f t="shared" si="68"/>
        <v>0.24941325874485573</v>
      </c>
      <c r="BA34" s="16">
        <f t="shared" si="68"/>
        <v>0.27034438228738017</v>
      </c>
      <c r="BB34" s="16">
        <f t="shared" si="68"/>
        <v>0.28778698523948348</v>
      </c>
      <c r="BC34" s="16">
        <f t="shared" si="68"/>
        <v>0.3023224876995701</v>
      </c>
      <c r="BD34" s="16">
        <f t="shared" si="68"/>
        <v>0.31443540641630741</v>
      </c>
      <c r="BF34" s="173"/>
      <c r="BG34" s="186"/>
      <c r="BH34" s="15" t="s">
        <v>42</v>
      </c>
      <c r="BI34" s="16">
        <f t="shared" ref="BI34:BR34" si="69">BI$16*(BI32/BI$18)</f>
        <v>4.1666666666666671E-2</v>
      </c>
      <c r="BJ34" s="16">
        <f t="shared" si="69"/>
        <v>7.6388888888888895E-2</v>
      </c>
      <c r="BK34" s="16">
        <f>BK$16*(BK32/BK$18)</f>
        <v>0.10532407407407411</v>
      </c>
      <c r="BL34" s="16">
        <f>BL$16*(BL32/BL$18)</f>
        <v>0.12943672839506168</v>
      </c>
      <c r="BM34" s="16">
        <f>BM$16*(BM32/BM$18)</f>
        <v>0.14953060699588483</v>
      </c>
      <c r="BN34" s="16">
        <f t="shared" si="69"/>
        <v>0.16627550582990383</v>
      </c>
      <c r="BO34" s="16">
        <f t="shared" si="69"/>
        <v>0.18022958819158677</v>
      </c>
      <c r="BP34" s="16">
        <f t="shared" si="69"/>
        <v>0.19185799015965568</v>
      </c>
      <c r="BQ34" s="16">
        <f t="shared" si="69"/>
        <v>0.20154832513304671</v>
      </c>
      <c r="BR34" s="16">
        <f t="shared" si="69"/>
        <v>0.20962360427753829</v>
      </c>
    </row>
    <row r="35" spans="2:70" ht="14.25" x14ac:dyDescent="0.45">
      <c r="B35" s="173"/>
      <c r="C35" s="185"/>
      <c r="D35" s="19" t="s">
        <v>45</v>
      </c>
      <c r="E35" s="20">
        <f t="shared" ref="E35:N35" si="70">10*E32</f>
        <v>1.25</v>
      </c>
      <c r="F35" s="20">
        <f t="shared" si="70"/>
        <v>1.0416666666666667</v>
      </c>
      <c r="G35" s="20">
        <f t="shared" si="70"/>
        <v>0.86805555555555558</v>
      </c>
      <c r="H35" s="20">
        <f t="shared" si="70"/>
        <v>0.72337962962962965</v>
      </c>
      <c r="I35" s="20">
        <f t="shared" si="70"/>
        <v>0.60281635802469136</v>
      </c>
      <c r="J35" s="20">
        <f t="shared" si="70"/>
        <v>0.50234696502057608</v>
      </c>
      <c r="K35" s="20">
        <f t="shared" si="70"/>
        <v>0.4186224708504801</v>
      </c>
      <c r="L35" s="20">
        <f t="shared" si="70"/>
        <v>0.34885205904206679</v>
      </c>
      <c r="M35" s="20">
        <f t="shared" si="70"/>
        <v>0.29071004920172233</v>
      </c>
      <c r="N35" s="20">
        <f t="shared" si="70"/>
        <v>0.2422583743347686</v>
      </c>
      <c r="P35" s="173"/>
      <c r="Q35" s="185"/>
      <c r="R35" s="19" t="s">
        <v>45</v>
      </c>
      <c r="S35" s="20">
        <f t="shared" ref="S35:AB35" si="71">10*S32</f>
        <v>1.0416666666666667</v>
      </c>
      <c r="T35" s="20">
        <f t="shared" si="71"/>
        <v>0.86805555555555558</v>
      </c>
      <c r="U35" s="20">
        <f t="shared" si="71"/>
        <v>0.72337962962962965</v>
      </c>
      <c r="V35" s="20">
        <f t="shared" si="71"/>
        <v>0.60281635802469136</v>
      </c>
      <c r="W35" s="20">
        <f t="shared" si="71"/>
        <v>0.50234696502057608</v>
      </c>
      <c r="X35" s="20">
        <f t="shared" si="71"/>
        <v>0.4186224708504801</v>
      </c>
      <c r="Y35" s="20">
        <f t="shared" si="71"/>
        <v>0.34885205904206679</v>
      </c>
      <c r="Z35" s="20">
        <f t="shared" si="71"/>
        <v>0.29071004920172233</v>
      </c>
      <c r="AA35" s="20">
        <f t="shared" si="71"/>
        <v>0.2422583743347686</v>
      </c>
      <c r="AB35" s="20">
        <f t="shared" si="71"/>
        <v>0.20188197861230717</v>
      </c>
      <c r="AD35" s="173"/>
      <c r="AE35" s="185"/>
      <c r="AF35" s="19" t="s">
        <v>45</v>
      </c>
      <c r="AG35" s="20">
        <f t="shared" ref="AG35:AP35" si="72">10*AG32</f>
        <v>0.83333333333333326</v>
      </c>
      <c r="AH35" s="20">
        <f t="shared" si="72"/>
        <v>0.69444444444444442</v>
      </c>
      <c r="AI35" s="20">
        <f t="shared" si="72"/>
        <v>0.57870370370370372</v>
      </c>
      <c r="AJ35" s="20">
        <f t="shared" si="72"/>
        <v>0.48225308641975306</v>
      </c>
      <c r="AK35" s="20">
        <f t="shared" si="72"/>
        <v>0.4018775720164609</v>
      </c>
      <c r="AL35" s="20">
        <f t="shared" si="72"/>
        <v>0.33489797668038401</v>
      </c>
      <c r="AM35" s="20">
        <f t="shared" si="72"/>
        <v>0.27908164723365336</v>
      </c>
      <c r="AN35" s="20">
        <f t="shared" si="72"/>
        <v>0.23256803936137785</v>
      </c>
      <c r="AO35" s="20">
        <f t="shared" si="72"/>
        <v>0.19380669946781487</v>
      </c>
      <c r="AP35" s="20">
        <f t="shared" si="72"/>
        <v>0.16150558288984573</v>
      </c>
      <c r="AR35" s="173"/>
      <c r="AS35" s="185"/>
      <c r="AT35" s="19" t="s">
        <v>45</v>
      </c>
      <c r="AU35" s="20">
        <f t="shared" ref="AU35:BD35" si="73">10*AU32</f>
        <v>0.62500000000000011</v>
      </c>
      <c r="AV35" s="20">
        <f t="shared" si="73"/>
        <v>0.52083333333333348</v>
      </c>
      <c r="AW35" s="20">
        <f t="shared" si="73"/>
        <v>0.43402777777777785</v>
      </c>
      <c r="AX35" s="20">
        <f t="shared" si="73"/>
        <v>0.36168981481481483</v>
      </c>
      <c r="AY35" s="20">
        <f t="shared" si="73"/>
        <v>0.30140817901234568</v>
      </c>
      <c r="AZ35" s="20">
        <f t="shared" si="73"/>
        <v>0.25117348251028804</v>
      </c>
      <c r="BA35" s="20">
        <f t="shared" si="73"/>
        <v>0.20931123542524008</v>
      </c>
      <c r="BB35" s="20">
        <f t="shared" si="73"/>
        <v>0.17442602952103339</v>
      </c>
      <c r="BC35" s="20">
        <f t="shared" si="73"/>
        <v>0.14535502460086117</v>
      </c>
      <c r="BD35" s="20">
        <f t="shared" si="73"/>
        <v>0.12112918716738431</v>
      </c>
      <c r="BF35" s="173"/>
      <c r="BG35" s="185"/>
      <c r="BH35" s="19" t="s">
        <v>45</v>
      </c>
      <c r="BI35" s="20">
        <f t="shared" ref="BI35:BR35" si="74">10*BI32</f>
        <v>0.41666666666666674</v>
      </c>
      <c r="BJ35" s="20">
        <f t="shared" si="74"/>
        <v>0.34722222222222232</v>
      </c>
      <c r="BK35" s="20">
        <f t="shared" si="74"/>
        <v>0.28935185185185186</v>
      </c>
      <c r="BL35" s="20">
        <f t="shared" si="74"/>
        <v>0.24112654320987659</v>
      </c>
      <c r="BM35" s="20">
        <f t="shared" si="74"/>
        <v>0.20093878600823051</v>
      </c>
      <c r="BN35" s="20">
        <f t="shared" si="74"/>
        <v>0.16744898834019206</v>
      </c>
      <c r="BO35" s="20">
        <f t="shared" si="74"/>
        <v>0.13954082361682674</v>
      </c>
      <c r="BP35" s="20">
        <f t="shared" si="74"/>
        <v>0.11628401968068894</v>
      </c>
      <c r="BQ35" s="20">
        <f t="shared" si="74"/>
        <v>9.6903349733907448E-2</v>
      </c>
      <c r="BR35" s="20">
        <f t="shared" si="74"/>
        <v>8.0752791444922867E-2</v>
      </c>
    </row>
    <row r="36" spans="2:70" ht="14.25" x14ac:dyDescent="0.45">
      <c r="B36" s="173"/>
      <c r="C36" s="185"/>
      <c r="D36" s="19" t="s">
        <v>46</v>
      </c>
      <c r="E36" s="20">
        <f>10*E34</f>
        <v>1.25</v>
      </c>
      <c r="F36" s="20">
        <f>10*F34</f>
        <v>2.2916666666666665</v>
      </c>
      <c r="G36" s="20">
        <f>10*G34</f>
        <v>3.1597222222222232</v>
      </c>
      <c r="H36" s="20">
        <f t="shared" ref="H36:N36" si="75">10*H34</f>
        <v>3.8831018518518503</v>
      </c>
      <c r="I36" s="20">
        <f t="shared" si="75"/>
        <v>4.4859182098765444</v>
      </c>
      <c r="J36" s="20">
        <f t="shared" si="75"/>
        <v>4.9882651748971139</v>
      </c>
      <c r="K36" s="20">
        <f t="shared" si="75"/>
        <v>5.4068876457476023</v>
      </c>
      <c r="L36" s="20">
        <f t="shared" si="75"/>
        <v>5.7557397047896695</v>
      </c>
      <c r="M36" s="20">
        <f t="shared" si="75"/>
        <v>6.0464497539914008</v>
      </c>
      <c r="N36" s="20">
        <f t="shared" si="75"/>
        <v>6.2887081283261477</v>
      </c>
      <c r="P36" s="173"/>
      <c r="Q36" s="185"/>
      <c r="R36" s="19" t="s">
        <v>46</v>
      </c>
      <c r="S36" s="20">
        <f>10*S34</f>
        <v>1.041666666666667</v>
      </c>
      <c r="T36" s="20">
        <f>10*T34</f>
        <v>1.9097222222222219</v>
      </c>
      <c r="U36" s="20">
        <f>10*U34</f>
        <v>2.633101851851853</v>
      </c>
      <c r="V36" s="20">
        <f t="shared" ref="V36:AB36" si="76">10*V34</f>
        <v>3.2359182098765418</v>
      </c>
      <c r="W36" s="20">
        <f t="shared" si="76"/>
        <v>3.738265174897121</v>
      </c>
      <c r="X36" s="20">
        <f t="shared" si="76"/>
        <v>4.1568876457475943</v>
      </c>
      <c r="Y36" s="20">
        <f t="shared" si="76"/>
        <v>4.5057397047896695</v>
      </c>
      <c r="Z36" s="20">
        <f t="shared" si="76"/>
        <v>4.7964497539913911</v>
      </c>
      <c r="AA36" s="20">
        <f t="shared" si="76"/>
        <v>5.0387081283261672</v>
      </c>
      <c r="AB36" s="20">
        <f t="shared" si="76"/>
        <v>5.2405901069384564</v>
      </c>
      <c r="AD36" s="173"/>
      <c r="AE36" s="185"/>
      <c r="AF36" s="19" t="s">
        <v>46</v>
      </c>
      <c r="AG36" s="20">
        <f>10*AG34</f>
        <v>0.83333333333333326</v>
      </c>
      <c r="AH36" s="20">
        <f>10*AH34</f>
        <v>1.5277777777777777</v>
      </c>
      <c r="AI36" s="20">
        <f>10*AI34</f>
        <v>2.1064814814814823</v>
      </c>
      <c r="AJ36" s="20">
        <f t="shared" ref="AJ36:AP36" si="77">10*AJ34</f>
        <v>2.5887345679012337</v>
      </c>
      <c r="AK36" s="20">
        <f t="shared" si="77"/>
        <v>2.9906121399176966</v>
      </c>
      <c r="AL36" s="20">
        <f t="shared" si="77"/>
        <v>3.325510116598076</v>
      </c>
      <c r="AM36" s="20">
        <f t="shared" si="77"/>
        <v>3.6045917638317349</v>
      </c>
      <c r="AN36" s="20">
        <f t="shared" si="77"/>
        <v>3.8371598031931136</v>
      </c>
      <c r="AO36" s="20">
        <f t="shared" si="77"/>
        <v>4.0309665026609336</v>
      </c>
      <c r="AP36" s="20">
        <f t="shared" si="77"/>
        <v>4.192472085550766</v>
      </c>
      <c r="AR36" s="173"/>
      <c r="AS36" s="185"/>
      <c r="AT36" s="19" t="s">
        <v>46</v>
      </c>
      <c r="AU36" s="20">
        <f>10*AU34</f>
        <v>0.62500000000000011</v>
      </c>
      <c r="AV36" s="20">
        <f>10*AV34</f>
        <v>1.1458333333333335</v>
      </c>
      <c r="AW36" s="20">
        <f>10*AW34</f>
        <v>1.5798611111111118</v>
      </c>
      <c r="AX36" s="20">
        <f t="shared" ref="AX36:BD36" si="78">10*AX34</f>
        <v>1.9415509259259252</v>
      </c>
      <c r="AY36" s="20">
        <f t="shared" si="78"/>
        <v>2.2429591049382722</v>
      </c>
      <c r="AZ36" s="20">
        <f t="shared" si="78"/>
        <v>2.4941325874485574</v>
      </c>
      <c r="BA36" s="20">
        <f t="shared" si="78"/>
        <v>2.7034438228738016</v>
      </c>
      <c r="BB36" s="20">
        <f t="shared" si="78"/>
        <v>2.8778698523948347</v>
      </c>
      <c r="BC36" s="20">
        <f t="shared" si="78"/>
        <v>3.0232248769957009</v>
      </c>
      <c r="BD36" s="20">
        <f t="shared" si="78"/>
        <v>3.1443540641630738</v>
      </c>
      <c r="BF36" s="173"/>
      <c r="BG36" s="185"/>
      <c r="BH36" s="19" t="s">
        <v>46</v>
      </c>
      <c r="BI36" s="20">
        <f>10*BI34</f>
        <v>0.41666666666666674</v>
      </c>
      <c r="BJ36" s="20">
        <f>10*BJ34</f>
        <v>0.76388888888888895</v>
      </c>
      <c r="BK36" s="20">
        <f>10*BK34</f>
        <v>1.0532407407407411</v>
      </c>
      <c r="BL36" s="20">
        <f t="shared" ref="BL36:BR36" si="79">10*BL34</f>
        <v>1.2943672839506168</v>
      </c>
      <c r="BM36" s="20">
        <f t="shared" si="79"/>
        <v>1.4953060699588483</v>
      </c>
      <c r="BN36" s="20">
        <f t="shared" si="79"/>
        <v>1.6627550582990382</v>
      </c>
      <c r="BO36" s="20">
        <f t="shared" si="79"/>
        <v>1.8022958819158676</v>
      </c>
      <c r="BP36" s="20">
        <f t="shared" si="79"/>
        <v>1.9185799015965568</v>
      </c>
      <c r="BQ36" s="20">
        <f t="shared" si="79"/>
        <v>2.0154832513304672</v>
      </c>
      <c r="BR36" s="20">
        <f t="shared" si="79"/>
        <v>2.096236042775383</v>
      </c>
    </row>
    <row r="37" spans="2:70" ht="14.25" x14ac:dyDescent="0.45">
      <c r="B37" s="173"/>
      <c r="C37" s="184" t="s">
        <v>36</v>
      </c>
      <c r="D37" s="15" t="s">
        <v>43</v>
      </c>
      <c r="E37" s="16">
        <f>E7</f>
        <v>0.15</v>
      </c>
      <c r="F37" s="16">
        <f>E37</f>
        <v>0.15</v>
      </c>
      <c r="G37" s="16">
        <f t="shared" ref="G37:N37" si="80">F37</f>
        <v>0.15</v>
      </c>
      <c r="H37" s="16">
        <f t="shared" si="80"/>
        <v>0.15</v>
      </c>
      <c r="I37" s="16">
        <f t="shared" si="80"/>
        <v>0.15</v>
      </c>
      <c r="J37" s="16">
        <f t="shared" si="80"/>
        <v>0.15</v>
      </c>
      <c r="K37" s="16">
        <f t="shared" si="80"/>
        <v>0.15</v>
      </c>
      <c r="L37" s="16">
        <f t="shared" si="80"/>
        <v>0.15</v>
      </c>
      <c r="M37" s="16">
        <f t="shared" si="80"/>
        <v>0.15</v>
      </c>
      <c r="N37" s="16">
        <f t="shared" si="80"/>
        <v>0.15</v>
      </c>
      <c r="P37" s="173"/>
      <c r="Q37" s="184" t="s">
        <v>36</v>
      </c>
      <c r="R37" s="15" t="s">
        <v>43</v>
      </c>
      <c r="S37" s="16">
        <f>S7</f>
        <v>0.125</v>
      </c>
      <c r="T37" s="16">
        <f>S37</f>
        <v>0.125</v>
      </c>
      <c r="U37" s="16">
        <f t="shared" ref="U37:AB37" si="81">T37</f>
        <v>0.125</v>
      </c>
      <c r="V37" s="16">
        <f t="shared" si="81"/>
        <v>0.125</v>
      </c>
      <c r="W37" s="16">
        <f t="shared" si="81"/>
        <v>0.125</v>
      </c>
      <c r="X37" s="16">
        <f t="shared" si="81"/>
        <v>0.125</v>
      </c>
      <c r="Y37" s="16">
        <f t="shared" si="81"/>
        <v>0.125</v>
      </c>
      <c r="Z37" s="16">
        <f t="shared" si="81"/>
        <v>0.125</v>
      </c>
      <c r="AA37" s="16">
        <f t="shared" si="81"/>
        <v>0.125</v>
      </c>
      <c r="AB37" s="16">
        <f t="shared" si="81"/>
        <v>0.125</v>
      </c>
      <c r="AD37" s="173"/>
      <c r="AE37" s="184" t="s">
        <v>36</v>
      </c>
      <c r="AF37" s="15" t="s">
        <v>43</v>
      </c>
      <c r="AG37" s="16">
        <f>AG7</f>
        <v>0.1</v>
      </c>
      <c r="AH37" s="16">
        <f>AG37</f>
        <v>0.1</v>
      </c>
      <c r="AI37" s="16">
        <f t="shared" ref="AI37:AP37" si="82">AH37</f>
        <v>0.1</v>
      </c>
      <c r="AJ37" s="16">
        <f t="shared" si="82"/>
        <v>0.1</v>
      </c>
      <c r="AK37" s="16">
        <f t="shared" si="82"/>
        <v>0.1</v>
      </c>
      <c r="AL37" s="16">
        <f t="shared" si="82"/>
        <v>0.1</v>
      </c>
      <c r="AM37" s="16">
        <f t="shared" si="82"/>
        <v>0.1</v>
      </c>
      <c r="AN37" s="16">
        <f t="shared" si="82"/>
        <v>0.1</v>
      </c>
      <c r="AO37" s="16">
        <f t="shared" si="82"/>
        <v>0.1</v>
      </c>
      <c r="AP37" s="16">
        <f t="shared" si="82"/>
        <v>0.1</v>
      </c>
      <c r="AR37" s="173"/>
      <c r="AS37" s="184" t="s">
        <v>36</v>
      </c>
      <c r="AT37" s="15" t="s">
        <v>43</v>
      </c>
      <c r="AU37" s="16">
        <f>AU7</f>
        <v>7.5000000000000011E-2</v>
      </c>
      <c r="AV37" s="16">
        <f>AU37</f>
        <v>7.5000000000000011E-2</v>
      </c>
      <c r="AW37" s="16">
        <f t="shared" ref="AW37:BD37" si="83">AV37</f>
        <v>7.5000000000000011E-2</v>
      </c>
      <c r="AX37" s="16">
        <f t="shared" si="83"/>
        <v>7.5000000000000011E-2</v>
      </c>
      <c r="AY37" s="16">
        <f t="shared" si="83"/>
        <v>7.5000000000000011E-2</v>
      </c>
      <c r="AZ37" s="16">
        <f t="shared" si="83"/>
        <v>7.5000000000000011E-2</v>
      </c>
      <c r="BA37" s="16">
        <f t="shared" si="83"/>
        <v>7.5000000000000011E-2</v>
      </c>
      <c r="BB37" s="16">
        <f t="shared" si="83"/>
        <v>7.5000000000000011E-2</v>
      </c>
      <c r="BC37" s="16">
        <f t="shared" si="83"/>
        <v>7.5000000000000011E-2</v>
      </c>
      <c r="BD37" s="16">
        <f t="shared" si="83"/>
        <v>7.5000000000000011E-2</v>
      </c>
      <c r="BF37" s="173"/>
      <c r="BG37" s="184" t="s">
        <v>36</v>
      </c>
      <c r="BH37" s="15" t="s">
        <v>43</v>
      </c>
      <c r="BI37" s="16">
        <f>BI7</f>
        <v>5.000000000000001E-2</v>
      </c>
      <c r="BJ37" s="16">
        <f>BI37</f>
        <v>5.000000000000001E-2</v>
      </c>
      <c r="BK37" s="16">
        <f t="shared" ref="BK37:BR37" si="84">BJ37</f>
        <v>5.000000000000001E-2</v>
      </c>
      <c r="BL37" s="16">
        <f t="shared" si="84"/>
        <v>5.000000000000001E-2</v>
      </c>
      <c r="BM37" s="16">
        <f t="shared" si="84"/>
        <v>5.000000000000001E-2</v>
      </c>
      <c r="BN37" s="16">
        <f t="shared" si="84"/>
        <v>5.000000000000001E-2</v>
      </c>
      <c r="BO37" s="16">
        <f t="shared" si="84"/>
        <v>5.000000000000001E-2</v>
      </c>
      <c r="BP37" s="16">
        <f t="shared" si="84"/>
        <v>5.000000000000001E-2</v>
      </c>
      <c r="BQ37" s="16">
        <f t="shared" si="84"/>
        <v>5.000000000000001E-2</v>
      </c>
      <c r="BR37" s="16">
        <f t="shared" si="84"/>
        <v>5.000000000000001E-2</v>
      </c>
    </row>
    <row r="38" spans="2:70" ht="14.25" x14ac:dyDescent="0.45">
      <c r="B38" s="173"/>
      <c r="C38" s="185"/>
      <c r="D38" s="19" t="s">
        <v>45</v>
      </c>
      <c r="E38" s="21">
        <f>E35*E$14</f>
        <v>150000</v>
      </c>
      <c r="F38" s="21">
        <f t="shared" ref="F38:N38" si="85">F35*F$14</f>
        <v>150000</v>
      </c>
      <c r="G38" s="21">
        <f>G35*G$14</f>
        <v>150000</v>
      </c>
      <c r="H38" s="21">
        <f>H35*H$14</f>
        <v>150000</v>
      </c>
      <c r="I38" s="21">
        <f>I35*I$14</f>
        <v>150000</v>
      </c>
      <c r="J38" s="21">
        <f t="shared" si="85"/>
        <v>150000</v>
      </c>
      <c r="K38" s="21">
        <f t="shared" si="85"/>
        <v>150000</v>
      </c>
      <c r="L38" s="21">
        <f t="shared" si="85"/>
        <v>150000</v>
      </c>
      <c r="M38" s="21">
        <f t="shared" si="85"/>
        <v>150000</v>
      </c>
      <c r="N38" s="21">
        <f t="shared" si="85"/>
        <v>150000</v>
      </c>
      <c r="P38" s="173"/>
      <c r="Q38" s="185"/>
      <c r="R38" s="19" t="s">
        <v>45</v>
      </c>
      <c r="S38" s="21">
        <f>S35*S$14</f>
        <v>125000.00000000001</v>
      </c>
      <c r="T38" s="21">
        <f t="shared" ref="T38:AB38" si="86">T35*T$14</f>
        <v>125000</v>
      </c>
      <c r="U38" s="21">
        <f>U35*U$14</f>
        <v>125000</v>
      </c>
      <c r="V38" s="21">
        <f>V35*V$14</f>
        <v>125000</v>
      </c>
      <c r="W38" s="21">
        <f>W35*W$14</f>
        <v>124999.99999999999</v>
      </c>
      <c r="X38" s="21">
        <f t="shared" si="86"/>
        <v>125000</v>
      </c>
      <c r="Y38" s="21">
        <f t="shared" si="86"/>
        <v>125000.00000000001</v>
      </c>
      <c r="Z38" s="21">
        <f t="shared" si="86"/>
        <v>125000.00000000001</v>
      </c>
      <c r="AA38" s="21">
        <f t="shared" si="86"/>
        <v>125000</v>
      </c>
      <c r="AB38" s="21">
        <f t="shared" si="86"/>
        <v>125000</v>
      </c>
      <c r="AD38" s="173"/>
      <c r="AE38" s="185"/>
      <c r="AF38" s="19" t="s">
        <v>45</v>
      </c>
      <c r="AG38" s="21">
        <f>AG35*AG$14</f>
        <v>99999.999999999985</v>
      </c>
      <c r="AH38" s="21">
        <f t="shared" ref="AH38:AP38" si="87">AH35*AH$14</f>
        <v>100000</v>
      </c>
      <c r="AI38" s="21">
        <f>AI35*AI$14</f>
        <v>100000</v>
      </c>
      <c r="AJ38" s="21">
        <f>AJ35*AJ$14</f>
        <v>100000</v>
      </c>
      <c r="AK38" s="21">
        <f>AK35*AK$14</f>
        <v>100000</v>
      </c>
      <c r="AL38" s="21">
        <f t="shared" si="87"/>
        <v>99999.999999999985</v>
      </c>
      <c r="AM38" s="21">
        <f t="shared" si="87"/>
        <v>99999.999999999985</v>
      </c>
      <c r="AN38" s="21">
        <f t="shared" si="87"/>
        <v>100000</v>
      </c>
      <c r="AO38" s="21">
        <f t="shared" si="87"/>
        <v>100000</v>
      </c>
      <c r="AP38" s="21">
        <f t="shared" si="87"/>
        <v>100000</v>
      </c>
      <c r="AR38" s="173"/>
      <c r="AS38" s="185"/>
      <c r="AT38" s="19" t="s">
        <v>45</v>
      </c>
      <c r="AU38" s="21">
        <f>AU35*AU$14</f>
        <v>75000.000000000015</v>
      </c>
      <c r="AV38" s="21">
        <f t="shared" ref="AV38:BD38" si="88">AV35*AV$14</f>
        <v>75000.000000000015</v>
      </c>
      <c r="AW38" s="21">
        <f>AW35*AW$14</f>
        <v>75000.000000000015</v>
      </c>
      <c r="AX38" s="21">
        <f>AX35*AX$14</f>
        <v>75000</v>
      </c>
      <c r="AY38" s="21">
        <f>AY35*AY$14</f>
        <v>75000</v>
      </c>
      <c r="AZ38" s="21">
        <f t="shared" si="88"/>
        <v>75000</v>
      </c>
      <c r="BA38" s="21">
        <f t="shared" si="88"/>
        <v>75000.000000000015</v>
      </c>
      <c r="BB38" s="21">
        <f t="shared" si="88"/>
        <v>75000</v>
      </c>
      <c r="BC38" s="21">
        <f t="shared" si="88"/>
        <v>75000</v>
      </c>
      <c r="BD38" s="21">
        <f t="shared" si="88"/>
        <v>75000.000000000015</v>
      </c>
      <c r="BF38" s="173"/>
      <c r="BG38" s="185"/>
      <c r="BH38" s="19" t="s">
        <v>45</v>
      </c>
      <c r="BI38" s="21">
        <f>BI35*BI$14</f>
        <v>50000.000000000007</v>
      </c>
      <c r="BJ38" s="21">
        <f t="shared" ref="BJ38:BR38" si="89">BJ35*BJ$14</f>
        <v>50000.000000000015</v>
      </c>
      <c r="BK38" s="21">
        <f>BK35*BK$14</f>
        <v>50000</v>
      </c>
      <c r="BL38" s="21">
        <f>BL35*BL$14</f>
        <v>50000.000000000007</v>
      </c>
      <c r="BM38" s="21">
        <f>BM35*BM$14</f>
        <v>50000.000000000015</v>
      </c>
      <c r="BN38" s="21">
        <f t="shared" si="89"/>
        <v>50000.000000000007</v>
      </c>
      <c r="BO38" s="21">
        <f t="shared" si="89"/>
        <v>50000.000000000015</v>
      </c>
      <c r="BP38" s="21">
        <f t="shared" si="89"/>
        <v>50000.000000000007</v>
      </c>
      <c r="BQ38" s="21">
        <f t="shared" si="89"/>
        <v>50000.000000000007</v>
      </c>
      <c r="BR38" s="21">
        <f t="shared" si="89"/>
        <v>50000</v>
      </c>
    </row>
    <row r="39" spans="2:70" ht="14.25" x14ac:dyDescent="0.45">
      <c r="B39" s="173"/>
      <c r="C39" s="185"/>
      <c r="D39" s="19" t="s">
        <v>46</v>
      </c>
      <c r="E39" s="21">
        <f>E38</f>
        <v>150000</v>
      </c>
      <c r="F39" s="21">
        <f>E39+F38</f>
        <v>300000</v>
      </c>
      <c r="G39" s="21">
        <f>F39+G38</f>
        <v>450000</v>
      </c>
      <c r="H39" s="21">
        <f t="shared" ref="H39:N39" si="90">G39+H38</f>
        <v>600000</v>
      </c>
      <c r="I39" s="21">
        <f t="shared" si="90"/>
        <v>750000</v>
      </c>
      <c r="J39" s="21">
        <f>I39+J38</f>
        <v>900000</v>
      </c>
      <c r="K39" s="21">
        <f t="shared" si="90"/>
        <v>1050000</v>
      </c>
      <c r="L39" s="21">
        <f t="shared" si="90"/>
        <v>1200000</v>
      </c>
      <c r="M39" s="21">
        <f t="shared" si="90"/>
        <v>1350000</v>
      </c>
      <c r="N39" s="21">
        <f t="shared" si="90"/>
        <v>1500000</v>
      </c>
      <c r="P39" s="173"/>
      <c r="Q39" s="185"/>
      <c r="R39" s="19" t="s">
        <v>46</v>
      </c>
      <c r="S39" s="21">
        <f>S38</f>
        <v>125000.00000000001</v>
      </c>
      <c r="T39" s="21">
        <f>S39+T38</f>
        <v>250000</v>
      </c>
      <c r="U39" s="21">
        <f>T39+U38</f>
        <v>375000</v>
      </c>
      <c r="V39" s="21">
        <f t="shared" ref="V39:AB39" si="91">U39+V38</f>
        <v>500000</v>
      </c>
      <c r="W39" s="21">
        <f t="shared" si="91"/>
        <v>625000</v>
      </c>
      <c r="X39" s="21">
        <f>W39+X38</f>
        <v>750000</v>
      </c>
      <c r="Y39" s="21">
        <f t="shared" si="91"/>
        <v>875000</v>
      </c>
      <c r="Z39" s="21">
        <f t="shared" si="91"/>
        <v>1000000</v>
      </c>
      <c r="AA39" s="21">
        <f t="shared" si="91"/>
        <v>1125000</v>
      </c>
      <c r="AB39" s="21">
        <f t="shared" si="91"/>
        <v>1250000</v>
      </c>
      <c r="AD39" s="173"/>
      <c r="AE39" s="185"/>
      <c r="AF39" s="19" t="s">
        <v>46</v>
      </c>
      <c r="AG39" s="21">
        <f>AG38</f>
        <v>99999.999999999985</v>
      </c>
      <c r="AH39" s="21">
        <f>AG39+AH38</f>
        <v>200000</v>
      </c>
      <c r="AI39" s="21">
        <f>AH39+AI38</f>
        <v>300000</v>
      </c>
      <c r="AJ39" s="21">
        <f t="shared" ref="AJ39:AP39" si="92">AI39+AJ38</f>
        <v>400000</v>
      </c>
      <c r="AK39" s="21">
        <f t="shared" si="92"/>
        <v>500000</v>
      </c>
      <c r="AL39" s="21">
        <f>AK39+AL38</f>
        <v>600000</v>
      </c>
      <c r="AM39" s="21">
        <f t="shared" si="92"/>
        <v>700000</v>
      </c>
      <c r="AN39" s="21">
        <f t="shared" si="92"/>
        <v>800000</v>
      </c>
      <c r="AO39" s="21">
        <f t="shared" si="92"/>
        <v>900000</v>
      </c>
      <c r="AP39" s="21">
        <f t="shared" si="92"/>
        <v>1000000</v>
      </c>
      <c r="AR39" s="173"/>
      <c r="AS39" s="185"/>
      <c r="AT39" s="19" t="s">
        <v>46</v>
      </c>
      <c r="AU39" s="21">
        <f>AU38</f>
        <v>75000.000000000015</v>
      </c>
      <c r="AV39" s="21">
        <f>AU39+AV38</f>
        <v>150000.00000000003</v>
      </c>
      <c r="AW39" s="21">
        <f>AV39+AW38</f>
        <v>225000.00000000006</v>
      </c>
      <c r="AX39" s="21">
        <f t="shared" ref="AX39:BD39" si="93">AW39+AX38</f>
        <v>300000.00000000006</v>
      </c>
      <c r="AY39" s="21">
        <f t="shared" si="93"/>
        <v>375000.00000000006</v>
      </c>
      <c r="AZ39" s="21">
        <f>AY39+AZ38</f>
        <v>450000.00000000006</v>
      </c>
      <c r="BA39" s="21">
        <f t="shared" si="93"/>
        <v>525000.00000000012</v>
      </c>
      <c r="BB39" s="21">
        <f t="shared" si="93"/>
        <v>600000.00000000012</v>
      </c>
      <c r="BC39" s="21">
        <f t="shared" si="93"/>
        <v>675000.00000000012</v>
      </c>
      <c r="BD39" s="21">
        <f t="shared" si="93"/>
        <v>750000.00000000012</v>
      </c>
      <c r="BF39" s="173"/>
      <c r="BG39" s="185"/>
      <c r="BH39" s="19" t="s">
        <v>46</v>
      </c>
      <c r="BI39" s="21">
        <f>BI38</f>
        <v>50000.000000000007</v>
      </c>
      <c r="BJ39" s="21">
        <f>BI39+BJ38</f>
        <v>100000.00000000003</v>
      </c>
      <c r="BK39" s="21">
        <f>BJ39+BK38</f>
        <v>150000.00000000003</v>
      </c>
      <c r="BL39" s="21">
        <f t="shared" ref="BL39:BR39" si="94">BK39+BL38</f>
        <v>200000.00000000003</v>
      </c>
      <c r="BM39" s="21">
        <f t="shared" si="94"/>
        <v>250000.00000000006</v>
      </c>
      <c r="BN39" s="21">
        <f>BM39+BN38</f>
        <v>300000.00000000006</v>
      </c>
      <c r="BO39" s="21">
        <f t="shared" si="94"/>
        <v>350000.00000000006</v>
      </c>
      <c r="BP39" s="21">
        <f t="shared" si="94"/>
        <v>400000.00000000006</v>
      </c>
      <c r="BQ39" s="21">
        <f t="shared" si="94"/>
        <v>450000.00000000006</v>
      </c>
      <c r="BR39" s="21">
        <f t="shared" si="94"/>
        <v>500000.00000000006</v>
      </c>
    </row>
    <row r="40" spans="2:70" ht="14.25" x14ac:dyDescent="0.45">
      <c r="B40" s="173"/>
      <c r="C40" s="184" t="s">
        <v>35</v>
      </c>
      <c r="D40" s="15" t="s">
        <v>43</v>
      </c>
      <c r="E40" s="16">
        <f>E34*E$14/$E$4</f>
        <v>0.15</v>
      </c>
      <c r="F40" s="16">
        <f>F34*F$14/$E$4-E40</f>
        <v>0.18000000000000002</v>
      </c>
      <c r="G40" s="16">
        <f>G34*G$14/$E$4-F40-E40</f>
        <v>0.21600000000000011</v>
      </c>
      <c r="H40" s="16">
        <f>H34*H$14/$E$4-G40-F40-E40</f>
        <v>0.25919999999999943</v>
      </c>
      <c r="I40" s="16">
        <f>I34*I$14/$E$4-H40-G40-F40-E40</f>
        <v>0.31104000000000076</v>
      </c>
      <c r="J40" s="16">
        <f>J34*J$14/$E$4-I40-H40-G40-F40-E40</f>
        <v>0.37324799999999814</v>
      </c>
      <c r="K40" s="16">
        <f>K34*K$14/$E$4-J40-I40-H40-G40-F40-E40</f>
        <v>0.44789760000000289</v>
      </c>
      <c r="L40" s="16">
        <f>L34*L$14/$E$4-K40-J40-I40-H40-G40-F40-E40</f>
        <v>0.53747712000000025</v>
      </c>
      <c r="M40" s="16">
        <f>M34*M$14/$E$4-L40-K40-J40-I40-H40-G40-F40-E40</f>
        <v>0.64497254400000481</v>
      </c>
      <c r="N40" s="16">
        <f>N34*N$14/$E$4-M40-L40-K40-J40-I40-H40-G40-F40-E40</f>
        <v>0.77396705279998823</v>
      </c>
      <c r="P40" s="173"/>
      <c r="Q40" s="184" t="s">
        <v>35</v>
      </c>
      <c r="R40" s="15" t="s">
        <v>43</v>
      </c>
      <c r="S40" s="16">
        <f>S34*S$14/$E$4</f>
        <v>0.12500000000000003</v>
      </c>
      <c r="T40" s="16">
        <f>T34*T$14/$E$4-S40</f>
        <v>0.14999999999999988</v>
      </c>
      <c r="U40" s="16">
        <f>U34*U$14/$E$4-T40-S40</f>
        <v>0.18000000000000024</v>
      </c>
      <c r="V40" s="16">
        <f>V34*V$14/$E$4-U40-T40-S40</f>
        <v>0.2159999999999995</v>
      </c>
      <c r="W40" s="16">
        <f>W34*W$14/$E$4-V40-U40-T40-S40</f>
        <v>0.25920000000000054</v>
      </c>
      <c r="X40" s="16">
        <f>X34*X$14/$E$4-W40-V40-U40-T40-S40</f>
        <v>0.31103999999999854</v>
      </c>
      <c r="Y40" s="16">
        <f>Y34*Y$14/$E$4-X40-W40-V40-U40-T40-S40</f>
        <v>0.37324800000000236</v>
      </c>
      <c r="Z40" s="16">
        <f>Z34*Z$14/$E$4-Y40-X40-W40-V40-U40-T40-S40</f>
        <v>0.44789760000000001</v>
      </c>
      <c r="AA40" s="16">
        <f>AA34*AA$14/$E$4-Z40-Y40-X40-W40-V40-U40-T40-S40</f>
        <v>0.53747712000000358</v>
      </c>
      <c r="AB40" s="16">
        <f>AB34*AB$14/$E$4-AA40-Z40-Y40-X40-W40-V40-U40-T40-S40</f>
        <v>0.64497254399998993</v>
      </c>
      <c r="AD40" s="173"/>
      <c r="AE40" s="184" t="s">
        <v>35</v>
      </c>
      <c r="AF40" s="15" t="s">
        <v>43</v>
      </c>
      <c r="AG40" s="16">
        <f>AG34*AG$14/$E$4</f>
        <v>0.1</v>
      </c>
      <c r="AH40" s="16">
        <f>AH34*AH$14/$E$4-AG40</f>
        <v>0.11999999999999997</v>
      </c>
      <c r="AI40" s="16">
        <f>AI34*AI$14/$E$4-AH40-AG40</f>
        <v>0.14400000000000018</v>
      </c>
      <c r="AJ40" s="16">
        <f>AJ34*AJ$14/$E$4-AI40-AH40-AG40</f>
        <v>0.1727999999999997</v>
      </c>
      <c r="AK40" s="16">
        <f>AK34*AK$14/$E$4-AJ40-AI40-AH40-AG40</f>
        <v>0.20736000000000041</v>
      </c>
      <c r="AL40" s="16">
        <f>AL34*AL$14/$E$4-AK40-AJ40-AI40-AH40-AG40</f>
        <v>0.2488319999999988</v>
      </c>
      <c r="AM40" s="16">
        <f>AM34*AM$14/$E$4-AL40-AK40-AJ40-AI40-AH40-AG40</f>
        <v>0.29859840000000148</v>
      </c>
      <c r="AN40" s="16">
        <f>AN34*AN$14/$E$4-AM40-AL40-AK40-AJ40-AI40-AH40-AG40</f>
        <v>0.35831808000000054</v>
      </c>
      <c r="AO40" s="16">
        <f>AO34*AO$14/$E$4-AN40-AM40-AL40-AK40-AJ40-AI40-AH40-AG40</f>
        <v>0.42998169600000291</v>
      </c>
      <c r="AP40" s="16">
        <f>AP34*AP$14/$E$4-AO40-AN40-AM40-AL40-AK40-AJ40-AI40-AH40-AG40</f>
        <v>0.51597803519999208</v>
      </c>
      <c r="AR40" s="173"/>
      <c r="AS40" s="184" t="s">
        <v>35</v>
      </c>
      <c r="AT40" s="15" t="s">
        <v>43</v>
      </c>
      <c r="AU40" s="16">
        <f>AU34*AU$14/$E$4</f>
        <v>7.5000000000000025E-2</v>
      </c>
      <c r="AV40" s="16">
        <f>AV34*AV$14/$E$4-AU40</f>
        <v>8.9999999999999983E-2</v>
      </c>
      <c r="AW40" s="16">
        <f>AW34*AW$14/$E$4-AV40-AU40</f>
        <v>0.10800000000000014</v>
      </c>
      <c r="AX40" s="16">
        <f>AX34*AX$14/$E$4-AW40-AV40-AU40</f>
        <v>0.12959999999999966</v>
      </c>
      <c r="AY40" s="16">
        <f>AY34*AY$14/$E$4-AX40-AW40-AV40-AU40</f>
        <v>0.15552000000000038</v>
      </c>
      <c r="AZ40" s="16">
        <f>AZ34*AZ$14/$E$4-AY40-AX40-AW40-AV40-AU40</f>
        <v>0.18662399999999929</v>
      </c>
      <c r="BA40" s="16">
        <f>BA34*BA$14/$E$4-AZ40-AY40-AX40-AW40-AV40-AU40</f>
        <v>0.22394880000000122</v>
      </c>
      <c r="BB40" s="16">
        <f>BB34*BB$14/$E$4-BA40-AZ40-AY40-AX40-AW40-AV40-AU40</f>
        <v>0.26873856000000007</v>
      </c>
      <c r="BC40" s="16">
        <f>BC34*BC$14/$E$4-BB40-BA40-AZ40-AY40-AX40-AW40-AV40-AU40</f>
        <v>0.32248627200000279</v>
      </c>
      <c r="BD40" s="16">
        <f>BD34*BD$14/$E$4-BC40-BB40-BA40-AZ40-AY40-AX40-AW40-AV40-AU40</f>
        <v>0.38698352639999373</v>
      </c>
      <c r="BF40" s="173"/>
      <c r="BG40" s="184" t="s">
        <v>35</v>
      </c>
      <c r="BH40" s="15" t="s">
        <v>43</v>
      </c>
      <c r="BI40" s="16">
        <f>BI34*BI$14/$E$4</f>
        <v>5.000000000000001E-2</v>
      </c>
      <c r="BJ40" s="16">
        <f>BJ34*BJ$14/$E$4-BI40</f>
        <v>5.9999999999999991E-2</v>
      </c>
      <c r="BK40" s="16">
        <f>BK34*BK$14/$E$4-BJ40-BI40</f>
        <v>7.2000000000000064E-2</v>
      </c>
      <c r="BL40" s="16">
        <f>BL34*BL$14/$E$4-BK40-BJ40-BI40</f>
        <v>8.6399999999999838E-2</v>
      </c>
      <c r="BM40" s="16">
        <f>BM34*BM$14/$E$4-BL40-BK40-BJ40-BI40</f>
        <v>0.10368000000000019</v>
      </c>
      <c r="BN40" s="16">
        <f>BN34*BN$14/$E$4-BM40-BL40-BK40-BJ40-BI40</f>
        <v>0.1244159999999995</v>
      </c>
      <c r="BO40" s="16">
        <f>BO34*BO$14/$E$4-BN40-BM40-BL40-BK40-BJ40-BI40</f>
        <v>0.14929920000000083</v>
      </c>
      <c r="BP40" s="16">
        <f>BP34*BP$14/$E$4-BO40-BN40-BM40-BL40-BK40-BJ40-BI40</f>
        <v>0.17915904000000013</v>
      </c>
      <c r="BQ40" s="16">
        <f>BQ34*BQ$14/$E$4-BP40-BO40-BN40-BM40-BL40-BK40-BJ40-BI40</f>
        <v>0.21499084800000143</v>
      </c>
      <c r="BR40" s="16">
        <f>BR34*BR$14/$E$4-BQ40-BP40-BO40-BN40-BM40-BL40-BK40-BJ40-BI40</f>
        <v>0.25798901759999626</v>
      </c>
    </row>
    <row r="41" spans="2:70" ht="14.25" x14ac:dyDescent="0.45">
      <c r="B41" s="173"/>
      <c r="C41" s="186"/>
      <c r="D41" s="15" t="s">
        <v>44</v>
      </c>
      <c r="E41" s="17"/>
      <c r="F41" s="17"/>
      <c r="G41" s="17"/>
      <c r="H41" s="17"/>
      <c r="I41" s="38">
        <f>AVERAGE(E40:I40)</f>
        <v>0.22324800000000006</v>
      </c>
      <c r="J41" s="17"/>
      <c r="K41" s="17"/>
      <c r="L41" s="17"/>
      <c r="M41" s="17"/>
      <c r="N41" s="17">
        <f>AVERAGE(E40:N40)</f>
        <v>0.38938023167999941</v>
      </c>
      <c r="P41" s="173"/>
      <c r="Q41" s="186"/>
      <c r="R41" s="15" t="s">
        <v>44</v>
      </c>
      <c r="S41" s="17"/>
      <c r="T41" s="17"/>
      <c r="U41" s="17"/>
      <c r="V41" s="17"/>
      <c r="W41" s="38">
        <f>AVERAGE(S40:W40)</f>
        <v>0.18604000000000004</v>
      </c>
      <c r="X41" s="17"/>
      <c r="Y41" s="17"/>
      <c r="Z41" s="17"/>
      <c r="AA41" s="17"/>
      <c r="AB41" s="17">
        <f>AVERAGE(S40:AB40)</f>
        <v>0.3244835263999995</v>
      </c>
      <c r="AD41" s="173"/>
      <c r="AE41" s="186"/>
      <c r="AF41" s="15" t="s">
        <v>44</v>
      </c>
      <c r="AG41" s="17"/>
      <c r="AH41" s="17"/>
      <c r="AI41" s="17"/>
      <c r="AJ41" s="17"/>
      <c r="AK41" s="38">
        <f>AVERAGE(AG40:AK40)</f>
        <v>0.14883200000000005</v>
      </c>
      <c r="AL41" s="17"/>
      <c r="AM41" s="17"/>
      <c r="AN41" s="17"/>
      <c r="AO41" s="17"/>
      <c r="AP41" s="17">
        <f>AVERAGE(AG40:AP40)</f>
        <v>0.25958682111999953</v>
      </c>
      <c r="AR41" s="173"/>
      <c r="AS41" s="186"/>
      <c r="AT41" s="15" t="s">
        <v>44</v>
      </c>
      <c r="AU41" s="17"/>
      <c r="AV41" s="17"/>
      <c r="AW41" s="17"/>
      <c r="AX41" s="17"/>
      <c r="AY41" s="38">
        <f>AVERAGE(AU40:AY40)</f>
        <v>0.11162400000000003</v>
      </c>
      <c r="AZ41" s="17"/>
      <c r="BA41" s="17"/>
      <c r="BB41" s="17"/>
      <c r="BC41" s="17"/>
      <c r="BD41" s="17">
        <f>AVERAGE(AU40:BD40)</f>
        <v>0.19469011583999971</v>
      </c>
      <c r="BF41" s="173"/>
      <c r="BG41" s="186"/>
      <c r="BH41" s="15" t="s">
        <v>44</v>
      </c>
      <c r="BI41" s="17"/>
      <c r="BJ41" s="17"/>
      <c r="BK41" s="17"/>
      <c r="BL41" s="17"/>
      <c r="BM41" s="38">
        <f>AVERAGE(BI40:BM40)</f>
        <v>7.441600000000001E-2</v>
      </c>
      <c r="BN41" s="17"/>
      <c r="BO41" s="17"/>
      <c r="BP41" s="17"/>
      <c r="BQ41" s="17"/>
      <c r="BR41" s="17">
        <f>AVERAGE(BI40:BR40)</f>
        <v>0.12979341055999982</v>
      </c>
    </row>
    <row r="42" spans="2:70" ht="14.25" x14ac:dyDescent="0.45">
      <c r="B42" s="173"/>
      <c r="C42" s="185"/>
      <c r="D42" s="19" t="s">
        <v>45</v>
      </c>
      <c r="E42" s="22">
        <f>E44</f>
        <v>150000</v>
      </c>
      <c r="F42" s="22">
        <f>F44-E44</f>
        <v>180000</v>
      </c>
      <c r="G42" s="22">
        <f>G44-F44</f>
        <v>216000.00000000012</v>
      </c>
      <c r="H42" s="22">
        <f t="shared" ref="H42:N42" si="95">H44-G44</f>
        <v>259199.99999999953</v>
      </c>
      <c r="I42" s="22">
        <f t="shared" si="95"/>
        <v>311040.00000000058</v>
      </c>
      <c r="J42" s="22">
        <f>J44-I44</f>
        <v>373247.99999999814</v>
      </c>
      <c r="K42" s="22">
        <f t="shared" si="95"/>
        <v>447897.60000000265</v>
      </c>
      <c r="L42" s="22">
        <f t="shared" si="95"/>
        <v>537477.12000000058</v>
      </c>
      <c r="M42" s="22">
        <f t="shared" si="95"/>
        <v>644972.54400000488</v>
      </c>
      <c r="N42" s="22">
        <f t="shared" si="95"/>
        <v>773967.05279998761</v>
      </c>
      <c r="P42" s="173"/>
      <c r="Q42" s="185"/>
      <c r="R42" s="19" t="s">
        <v>45</v>
      </c>
      <c r="S42" s="22">
        <f>S44</f>
        <v>125000.00000000003</v>
      </c>
      <c r="T42" s="22">
        <f>T44-S44</f>
        <v>149999.99999999991</v>
      </c>
      <c r="U42" s="22">
        <f>U44-T44</f>
        <v>180000.00000000023</v>
      </c>
      <c r="V42" s="22">
        <f t="shared" ref="V42:AB42" si="96">V44-U44</f>
        <v>215999.99999999948</v>
      </c>
      <c r="W42" s="22">
        <f t="shared" si="96"/>
        <v>259200.0000000007</v>
      </c>
      <c r="X42" s="22">
        <f>X44-W44</f>
        <v>311039.99999999825</v>
      </c>
      <c r="Y42" s="22">
        <f t="shared" si="96"/>
        <v>373248.00000000256</v>
      </c>
      <c r="Z42" s="22">
        <f t="shared" si="96"/>
        <v>447897.59999999986</v>
      </c>
      <c r="AA42" s="22">
        <f t="shared" si="96"/>
        <v>537477.1200000043</v>
      </c>
      <c r="AB42" s="22">
        <f t="shared" si="96"/>
        <v>644972.54399998952</v>
      </c>
      <c r="AD42" s="173"/>
      <c r="AE42" s="185"/>
      <c r="AF42" s="19" t="s">
        <v>45</v>
      </c>
      <c r="AG42" s="22">
        <f>AG44</f>
        <v>99999.999999999985</v>
      </c>
      <c r="AH42" s="22">
        <f>AH44-AG44</f>
        <v>120000.00000000001</v>
      </c>
      <c r="AI42" s="22">
        <f>AI44-AH44</f>
        <v>144000.00000000012</v>
      </c>
      <c r="AJ42" s="22">
        <f t="shared" ref="AJ42:AP42" si="97">AJ44-AI44</f>
        <v>172799.99999999965</v>
      </c>
      <c r="AK42" s="22">
        <f t="shared" si="97"/>
        <v>207360.00000000047</v>
      </c>
      <c r="AL42" s="22">
        <f>AL44-AK44</f>
        <v>248831.99999999884</v>
      </c>
      <c r="AM42" s="22">
        <f t="shared" si="97"/>
        <v>298598.40000000177</v>
      </c>
      <c r="AN42" s="22">
        <f t="shared" si="97"/>
        <v>358318.08000000031</v>
      </c>
      <c r="AO42" s="22">
        <f t="shared" si="97"/>
        <v>429981.69600000279</v>
      </c>
      <c r="AP42" s="22">
        <f t="shared" si="97"/>
        <v>515978.03519999259</v>
      </c>
      <c r="AR42" s="173"/>
      <c r="AS42" s="185"/>
      <c r="AT42" s="19" t="s">
        <v>45</v>
      </c>
      <c r="AU42" s="22">
        <f>AU44</f>
        <v>75000.000000000015</v>
      </c>
      <c r="AV42" s="22">
        <f>AV44-AU44</f>
        <v>90000.000000000015</v>
      </c>
      <c r="AW42" s="22">
        <f>AW44-AV44</f>
        <v>108000.00000000009</v>
      </c>
      <c r="AX42" s="22">
        <f t="shared" ref="AX42:BD42" si="98">AX44-AW44</f>
        <v>129599.99999999971</v>
      </c>
      <c r="AY42" s="22">
        <f t="shared" si="98"/>
        <v>155520.00000000029</v>
      </c>
      <c r="AZ42" s="22">
        <f>AZ44-AY44</f>
        <v>186623.9999999993</v>
      </c>
      <c r="BA42" s="22">
        <f t="shared" si="98"/>
        <v>223948.80000000133</v>
      </c>
      <c r="BB42" s="22">
        <f t="shared" si="98"/>
        <v>268738.56000000006</v>
      </c>
      <c r="BC42" s="22">
        <f t="shared" si="98"/>
        <v>322486.27200000267</v>
      </c>
      <c r="BD42" s="22">
        <f t="shared" si="98"/>
        <v>386983.52639999357</v>
      </c>
      <c r="BF42" s="173"/>
      <c r="BG42" s="185"/>
      <c r="BH42" s="19" t="s">
        <v>45</v>
      </c>
      <c r="BI42" s="22">
        <f>BI44</f>
        <v>50000.000000000007</v>
      </c>
      <c r="BJ42" s="22">
        <f>BJ44-BI44</f>
        <v>60000.000000000007</v>
      </c>
      <c r="BK42" s="22">
        <f>BK44-BJ44</f>
        <v>72000.000000000044</v>
      </c>
      <c r="BL42" s="22">
        <f t="shared" ref="BL42:BR42" si="99">BL44-BK44</f>
        <v>86399.999999999825</v>
      </c>
      <c r="BM42" s="22">
        <f t="shared" si="99"/>
        <v>103680.00000000023</v>
      </c>
      <c r="BN42" s="22">
        <f>BN44-BM44</f>
        <v>124415.99999999948</v>
      </c>
      <c r="BO42" s="22">
        <f t="shared" si="99"/>
        <v>149299.20000000083</v>
      </c>
      <c r="BP42" s="22">
        <f t="shared" si="99"/>
        <v>179159.04000000015</v>
      </c>
      <c r="BQ42" s="22">
        <f t="shared" si="99"/>
        <v>214990.84800000163</v>
      </c>
      <c r="BR42" s="22">
        <f t="shared" si="99"/>
        <v>257989.01759999606</v>
      </c>
    </row>
    <row r="43" spans="2:70" ht="14.25" x14ac:dyDescent="0.45">
      <c r="B43" s="173"/>
      <c r="C43" s="185"/>
      <c r="D43" s="19" t="s">
        <v>47</v>
      </c>
      <c r="E43" s="22"/>
      <c r="F43" s="22"/>
      <c r="G43" s="22"/>
      <c r="H43" s="22"/>
      <c r="I43" s="22">
        <f>AVERAGE(E42:I42)</f>
        <v>223248.00000000006</v>
      </c>
      <c r="J43" s="22"/>
      <c r="K43" s="22"/>
      <c r="L43" s="22"/>
      <c r="M43" s="22"/>
      <c r="N43" s="22">
        <f>AVERAGE(E42:N42)</f>
        <v>389380.23167999939</v>
      </c>
      <c r="P43" s="173"/>
      <c r="Q43" s="185"/>
      <c r="R43" s="19" t="s">
        <v>47</v>
      </c>
      <c r="S43" s="22"/>
      <c r="T43" s="22"/>
      <c r="U43" s="22"/>
      <c r="V43" s="22"/>
      <c r="W43" s="22">
        <f>AVERAGE(S42:W42)</f>
        <v>186040.00000000006</v>
      </c>
      <c r="X43" s="22"/>
      <c r="Y43" s="22"/>
      <c r="Z43" s="22"/>
      <c r="AA43" s="22"/>
      <c r="AB43" s="22">
        <f>AVERAGE(S42:AB42)</f>
        <v>324483.52639999951</v>
      </c>
      <c r="AD43" s="173"/>
      <c r="AE43" s="185"/>
      <c r="AF43" s="19" t="s">
        <v>47</v>
      </c>
      <c r="AG43" s="22"/>
      <c r="AH43" s="22"/>
      <c r="AI43" s="22"/>
      <c r="AJ43" s="22"/>
      <c r="AK43" s="22">
        <f>AVERAGE(AG42:AK42)</f>
        <v>148832.00000000006</v>
      </c>
      <c r="AL43" s="22"/>
      <c r="AM43" s="22"/>
      <c r="AN43" s="22"/>
      <c r="AO43" s="22"/>
      <c r="AP43" s="22">
        <f>AVERAGE(AG42:AP42)</f>
        <v>259586.82111999966</v>
      </c>
      <c r="AR43" s="173"/>
      <c r="AS43" s="185"/>
      <c r="AT43" s="19" t="s">
        <v>47</v>
      </c>
      <c r="AU43" s="22"/>
      <c r="AV43" s="22"/>
      <c r="AW43" s="22"/>
      <c r="AX43" s="22"/>
      <c r="AY43" s="22">
        <f>AVERAGE(AU42:AY42)</f>
        <v>111624.00000000003</v>
      </c>
      <c r="AZ43" s="22"/>
      <c r="BA43" s="22"/>
      <c r="BB43" s="22"/>
      <c r="BC43" s="22"/>
      <c r="BD43" s="22">
        <f>AVERAGE(AU42:BD42)</f>
        <v>194690.11583999969</v>
      </c>
      <c r="BF43" s="173"/>
      <c r="BG43" s="185"/>
      <c r="BH43" s="19" t="s">
        <v>47</v>
      </c>
      <c r="BI43" s="22"/>
      <c r="BJ43" s="22"/>
      <c r="BK43" s="22"/>
      <c r="BL43" s="22"/>
      <c r="BM43" s="22">
        <f>AVERAGE(BI42:BM42)</f>
        <v>74416.000000000029</v>
      </c>
      <c r="BN43" s="22"/>
      <c r="BO43" s="22"/>
      <c r="BP43" s="22"/>
      <c r="BQ43" s="22"/>
      <c r="BR43" s="22">
        <f>AVERAGE(BI42:BR42)</f>
        <v>129793.41055999983</v>
      </c>
    </row>
    <row r="44" spans="2:70" ht="14.25" x14ac:dyDescent="0.45">
      <c r="B44" s="174"/>
      <c r="C44" s="185"/>
      <c r="D44" s="19" t="s">
        <v>46</v>
      </c>
      <c r="E44" s="21">
        <f t="shared" ref="E44:N44" si="100">E36*E$14</f>
        <v>150000</v>
      </c>
      <c r="F44" s="21">
        <f t="shared" si="100"/>
        <v>330000</v>
      </c>
      <c r="G44" s="21">
        <f>G36*G$14</f>
        <v>546000.00000000012</v>
      </c>
      <c r="H44" s="21">
        <f>H36*H$14</f>
        <v>805199.99999999965</v>
      </c>
      <c r="I44" s="21">
        <f>I36*I$14</f>
        <v>1116240.0000000002</v>
      </c>
      <c r="J44" s="21">
        <f t="shared" si="100"/>
        <v>1489487.9999999984</v>
      </c>
      <c r="K44" s="21">
        <f t="shared" si="100"/>
        <v>1937385.600000001</v>
      </c>
      <c r="L44" s="21">
        <f t="shared" si="100"/>
        <v>2474862.7200000016</v>
      </c>
      <c r="M44" s="21">
        <f t="shared" si="100"/>
        <v>3119835.2640000065</v>
      </c>
      <c r="N44" s="21">
        <f t="shared" si="100"/>
        <v>3893802.3167999941</v>
      </c>
      <c r="P44" s="174"/>
      <c r="Q44" s="185"/>
      <c r="R44" s="19" t="s">
        <v>46</v>
      </c>
      <c r="S44" s="21">
        <f t="shared" ref="S44:AB44" si="101">S36*S$14</f>
        <v>125000.00000000003</v>
      </c>
      <c r="T44" s="21">
        <f t="shared" si="101"/>
        <v>274999.99999999994</v>
      </c>
      <c r="U44" s="21">
        <f>U36*U$14</f>
        <v>455000.00000000017</v>
      </c>
      <c r="V44" s="21">
        <f>V36*V$14</f>
        <v>670999.99999999965</v>
      </c>
      <c r="W44" s="21">
        <f>W36*W$14</f>
        <v>930200.00000000035</v>
      </c>
      <c r="X44" s="21">
        <f t="shared" si="101"/>
        <v>1241239.9999999986</v>
      </c>
      <c r="Y44" s="21">
        <f t="shared" si="101"/>
        <v>1614488.0000000012</v>
      </c>
      <c r="Z44" s="21">
        <f t="shared" si="101"/>
        <v>2062385.600000001</v>
      </c>
      <c r="AA44" s="21">
        <f t="shared" si="101"/>
        <v>2599862.7200000053</v>
      </c>
      <c r="AB44" s="21">
        <f t="shared" si="101"/>
        <v>3244835.2639999948</v>
      </c>
      <c r="AD44" s="174"/>
      <c r="AE44" s="185"/>
      <c r="AF44" s="19" t="s">
        <v>46</v>
      </c>
      <c r="AG44" s="21">
        <f t="shared" ref="AG44:AP44" si="102">AG36*AG$14</f>
        <v>99999.999999999985</v>
      </c>
      <c r="AH44" s="21">
        <f t="shared" si="102"/>
        <v>220000</v>
      </c>
      <c r="AI44" s="21">
        <f>AI36*AI$14</f>
        <v>364000.00000000012</v>
      </c>
      <c r="AJ44" s="21">
        <f>AJ36*AJ$14</f>
        <v>536799.99999999977</v>
      </c>
      <c r="AK44" s="21">
        <f>AK36*AK$14</f>
        <v>744160.00000000023</v>
      </c>
      <c r="AL44" s="21">
        <f t="shared" si="102"/>
        <v>992991.99999999907</v>
      </c>
      <c r="AM44" s="21">
        <f t="shared" si="102"/>
        <v>1291590.4000000008</v>
      </c>
      <c r="AN44" s="21">
        <f t="shared" si="102"/>
        <v>1649908.4800000011</v>
      </c>
      <c r="AO44" s="21">
        <f t="shared" si="102"/>
        <v>2079890.1760000039</v>
      </c>
      <c r="AP44" s="21">
        <f t="shared" si="102"/>
        <v>2595868.2111999965</v>
      </c>
      <c r="AR44" s="174"/>
      <c r="AS44" s="185"/>
      <c r="AT44" s="19" t="s">
        <v>46</v>
      </c>
      <c r="AU44" s="21">
        <f t="shared" ref="AU44:BD44" si="103">AU36*AU$14</f>
        <v>75000.000000000015</v>
      </c>
      <c r="AV44" s="21">
        <f t="shared" si="103"/>
        <v>165000.00000000003</v>
      </c>
      <c r="AW44" s="21">
        <f>AW36*AW$14</f>
        <v>273000.00000000012</v>
      </c>
      <c r="AX44" s="21">
        <f>AX36*AX$14</f>
        <v>402599.99999999983</v>
      </c>
      <c r="AY44" s="21">
        <f>AY36*AY$14</f>
        <v>558120.00000000012</v>
      </c>
      <c r="AZ44" s="21">
        <f t="shared" si="103"/>
        <v>744743.99999999942</v>
      </c>
      <c r="BA44" s="21">
        <f t="shared" si="103"/>
        <v>968692.80000000075</v>
      </c>
      <c r="BB44" s="21">
        <f t="shared" si="103"/>
        <v>1237431.3600000008</v>
      </c>
      <c r="BC44" s="21">
        <f t="shared" si="103"/>
        <v>1559917.6320000035</v>
      </c>
      <c r="BD44" s="21">
        <f t="shared" si="103"/>
        <v>1946901.158399997</v>
      </c>
      <c r="BF44" s="174"/>
      <c r="BG44" s="185"/>
      <c r="BH44" s="19" t="s">
        <v>46</v>
      </c>
      <c r="BI44" s="21">
        <f t="shared" ref="BI44:BR44" si="104">BI36*BI$14</f>
        <v>50000.000000000007</v>
      </c>
      <c r="BJ44" s="21">
        <f t="shared" si="104"/>
        <v>110000.00000000001</v>
      </c>
      <c r="BK44" s="21">
        <f>BK36*BK$14</f>
        <v>182000.00000000006</v>
      </c>
      <c r="BL44" s="21">
        <f>BL36*BL$14</f>
        <v>268399.99999999988</v>
      </c>
      <c r="BM44" s="21">
        <f>BM36*BM$14</f>
        <v>372080.00000000012</v>
      </c>
      <c r="BN44" s="21">
        <f t="shared" si="104"/>
        <v>496495.99999999959</v>
      </c>
      <c r="BO44" s="21">
        <f t="shared" si="104"/>
        <v>645795.20000000042</v>
      </c>
      <c r="BP44" s="21">
        <f t="shared" si="104"/>
        <v>824954.24000000057</v>
      </c>
      <c r="BQ44" s="21">
        <f t="shared" si="104"/>
        <v>1039945.0880000022</v>
      </c>
      <c r="BR44" s="21">
        <f t="shared" si="104"/>
        <v>1297934.1055999983</v>
      </c>
    </row>
    <row r="45" spans="2:70" ht="15" customHeight="1" x14ac:dyDescent="0.45">
      <c r="B45" s="3"/>
      <c r="C45" s="1"/>
      <c r="D45" s="43"/>
      <c r="E45" s="31"/>
      <c r="F45" s="31"/>
      <c r="G45" s="31"/>
      <c r="H45" s="31"/>
      <c r="I45" s="31"/>
      <c r="J45" s="31"/>
      <c r="K45" s="31"/>
      <c r="L45" s="31"/>
      <c r="M45" s="31"/>
      <c r="N45" s="31"/>
      <c r="P45" s="3"/>
      <c r="Q45" s="1"/>
      <c r="R45" s="43"/>
      <c r="S45" s="31"/>
      <c r="T45" s="31"/>
      <c r="U45" s="31"/>
      <c r="V45" s="31"/>
      <c r="W45" s="31"/>
      <c r="X45" s="31"/>
      <c r="Y45" s="31"/>
      <c r="Z45" s="31"/>
      <c r="AA45" s="31"/>
      <c r="AB45" s="31"/>
      <c r="AD45" s="3"/>
      <c r="AE45" s="1"/>
      <c r="AF45" s="43"/>
      <c r="AG45" s="31"/>
      <c r="AH45" s="31"/>
      <c r="AI45" s="31"/>
      <c r="AJ45" s="31"/>
      <c r="AK45" s="31"/>
      <c r="AL45" s="31"/>
      <c r="AM45" s="31"/>
      <c r="AN45" s="31"/>
      <c r="AO45" s="31"/>
      <c r="AP45" s="31"/>
      <c r="AR45" s="3"/>
      <c r="AS45" s="1"/>
      <c r="AT45" s="43"/>
      <c r="AU45" s="31"/>
      <c r="AV45" s="31"/>
      <c r="AW45" s="31"/>
      <c r="AX45" s="31"/>
      <c r="AY45" s="31"/>
      <c r="AZ45" s="31"/>
      <c r="BA45" s="31"/>
      <c r="BB45" s="31"/>
      <c r="BC45" s="31"/>
      <c r="BD45" s="31"/>
      <c r="BF45" s="3"/>
      <c r="BG45" s="1"/>
      <c r="BH45" s="43"/>
      <c r="BI45" s="31"/>
      <c r="BJ45" s="31"/>
      <c r="BK45" s="31"/>
      <c r="BL45" s="31"/>
      <c r="BM45" s="31"/>
      <c r="BN45" s="31"/>
      <c r="BO45" s="31"/>
      <c r="BP45" s="31"/>
      <c r="BQ45" s="31"/>
      <c r="BR45" s="31"/>
    </row>
    <row r="46" spans="2:70" ht="14.25" x14ac:dyDescent="0.45">
      <c r="B46" s="187" t="s">
        <v>148</v>
      </c>
      <c r="C46" s="191" t="s">
        <v>21</v>
      </c>
      <c r="D46" s="193" t="str">
        <f>"10 BTC / "&amp;TEXT($E$4*10, "$###0.00,,")&amp;"M USD"</f>
        <v>10 BTC / $1.00M USD</v>
      </c>
      <c r="E46" s="163" t="s">
        <v>3</v>
      </c>
      <c r="F46" s="163" t="s">
        <v>4</v>
      </c>
      <c r="G46" s="163" t="s">
        <v>5</v>
      </c>
      <c r="H46" s="163" t="s">
        <v>6</v>
      </c>
      <c r="I46" s="163" t="s">
        <v>7</v>
      </c>
      <c r="J46" s="163" t="s">
        <v>8</v>
      </c>
      <c r="K46" s="163" t="s">
        <v>9</v>
      </c>
      <c r="L46" s="163" t="s">
        <v>10</v>
      </c>
      <c r="M46" s="163" t="s">
        <v>11</v>
      </c>
      <c r="N46" s="163" t="s">
        <v>12</v>
      </c>
      <c r="P46" s="187" t="s">
        <v>148</v>
      </c>
      <c r="Q46" s="191" t="s">
        <v>21</v>
      </c>
      <c r="R46" s="193" t="str">
        <f>"10 BTC / "&amp;TEXT($E$4*10, "$###0.00,,")&amp;"M USD"</f>
        <v>10 BTC / $1.00M USD</v>
      </c>
      <c r="S46" s="163" t="s">
        <v>3</v>
      </c>
      <c r="T46" s="163" t="s">
        <v>4</v>
      </c>
      <c r="U46" s="163" t="s">
        <v>5</v>
      </c>
      <c r="V46" s="163" t="s">
        <v>6</v>
      </c>
      <c r="W46" s="163" t="s">
        <v>7</v>
      </c>
      <c r="X46" s="163" t="s">
        <v>8</v>
      </c>
      <c r="Y46" s="163" t="s">
        <v>9</v>
      </c>
      <c r="Z46" s="163" t="s">
        <v>10</v>
      </c>
      <c r="AA46" s="163" t="s">
        <v>11</v>
      </c>
      <c r="AB46" s="163" t="s">
        <v>12</v>
      </c>
      <c r="AD46" s="187" t="s">
        <v>148</v>
      </c>
      <c r="AE46" s="191" t="s">
        <v>21</v>
      </c>
      <c r="AF46" s="193" t="str">
        <f>"10 BTC / "&amp;TEXT($E$4*10, "$###0.00,,")&amp;"M USD"</f>
        <v>10 BTC / $1.00M USD</v>
      </c>
      <c r="AG46" s="163" t="s">
        <v>3</v>
      </c>
      <c r="AH46" s="163" t="s">
        <v>4</v>
      </c>
      <c r="AI46" s="163" t="s">
        <v>5</v>
      </c>
      <c r="AJ46" s="163" t="s">
        <v>6</v>
      </c>
      <c r="AK46" s="163" t="s">
        <v>7</v>
      </c>
      <c r="AL46" s="163" t="s">
        <v>8</v>
      </c>
      <c r="AM46" s="163" t="s">
        <v>9</v>
      </c>
      <c r="AN46" s="163" t="s">
        <v>10</v>
      </c>
      <c r="AO46" s="163" t="s">
        <v>11</v>
      </c>
      <c r="AP46" s="163" t="s">
        <v>12</v>
      </c>
      <c r="AR46" s="187" t="s">
        <v>148</v>
      </c>
      <c r="AS46" s="191" t="s">
        <v>21</v>
      </c>
      <c r="AT46" s="193" t="str">
        <f>"10 BTC / "&amp;TEXT($E$4*10, "$###0.00,,")&amp;"M USD"</f>
        <v>10 BTC / $1.00M USD</v>
      </c>
      <c r="AU46" s="163" t="s">
        <v>3</v>
      </c>
      <c r="AV46" s="163" t="s">
        <v>4</v>
      </c>
      <c r="AW46" s="163" t="s">
        <v>5</v>
      </c>
      <c r="AX46" s="163" t="s">
        <v>6</v>
      </c>
      <c r="AY46" s="163" t="s">
        <v>7</v>
      </c>
      <c r="AZ46" s="163" t="s">
        <v>8</v>
      </c>
      <c r="BA46" s="163" t="s">
        <v>9</v>
      </c>
      <c r="BB46" s="163" t="s">
        <v>10</v>
      </c>
      <c r="BC46" s="163" t="s">
        <v>11</v>
      </c>
      <c r="BD46" s="163" t="s">
        <v>12</v>
      </c>
      <c r="BF46" s="187" t="s">
        <v>148</v>
      </c>
      <c r="BG46" s="191" t="s">
        <v>21</v>
      </c>
      <c r="BH46" s="193" t="str">
        <f>"10 BTC / "&amp;TEXT($E$4*10, "$###0.00,,")&amp;"M USD"</f>
        <v>10 BTC / $1.00M USD</v>
      </c>
      <c r="BI46" s="163" t="s">
        <v>3</v>
      </c>
      <c r="BJ46" s="163" t="s">
        <v>4</v>
      </c>
      <c r="BK46" s="163" t="s">
        <v>5</v>
      </c>
      <c r="BL46" s="163" t="s">
        <v>6</v>
      </c>
      <c r="BM46" s="163" t="s">
        <v>7</v>
      </c>
      <c r="BN46" s="163" t="s">
        <v>8</v>
      </c>
      <c r="BO46" s="163" t="s">
        <v>9</v>
      </c>
      <c r="BP46" s="163" t="s">
        <v>10</v>
      </c>
      <c r="BQ46" s="163" t="s">
        <v>11</v>
      </c>
      <c r="BR46" s="163" t="s">
        <v>12</v>
      </c>
    </row>
    <row r="47" spans="2:70" ht="14.25" x14ac:dyDescent="0.45">
      <c r="B47" s="188"/>
      <c r="C47" s="192"/>
      <c r="D47" s="194"/>
      <c r="E47" s="164"/>
      <c r="F47" s="164"/>
      <c r="G47" s="164"/>
      <c r="H47" s="164"/>
      <c r="I47" s="164"/>
      <c r="J47" s="164"/>
      <c r="K47" s="164"/>
      <c r="L47" s="164"/>
      <c r="M47" s="164"/>
      <c r="N47" s="164"/>
      <c r="P47" s="188"/>
      <c r="Q47" s="192"/>
      <c r="R47" s="194"/>
      <c r="S47" s="164"/>
      <c r="T47" s="164"/>
      <c r="U47" s="164"/>
      <c r="V47" s="164"/>
      <c r="W47" s="164"/>
      <c r="X47" s="164"/>
      <c r="Y47" s="164"/>
      <c r="Z47" s="164"/>
      <c r="AA47" s="164"/>
      <c r="AB47" s="164"/>
      <c r="AD47" s="188"/>
      <c r="AE47" s="192"/>
      <c r="AF47" s="194"/>
      <c r="AG47" s="164"/>
      <c r="AH47" s="164"/>
      <c r="AI47" s="164"/>
      <c r="AJ47" s="164"/>
      <c r="AK47" s="164"/>
      <c r="AL47" s="164"/>
      <c r="AM47" s="164"/>
      <c r="AN47" s="164"/>
      <c r="AO47" s="164"/>
      <c r="AP47" s="164"/>
      <c r="AR47" s="188"/>
      <c r="AS47" s="192"/>
      <c r="AT47" s="194"/>
      <c r="AU47" s="164"/>
      <c r="AV47" s="164"/>
      <c r="AW47" s="164"/>
      <c r="AX47" s="164"/>
      <c r="AY47" s="164"/>
      <c r="AZ47" s="164"/>
      <c r="BA47" s="164"/>
      <c r="BB47" s="164"/>
      <c r="BC47" s="164"/>
      <c r="BD47" s="164"/>
      <c r="BF47" s="188"/>
      <c r="BG47" s="192"/>
      <c r="BH47" s="194"/>
      <c r="BI47" s="164"/>
      <c r="BJ47" s="164"/>
      <c r="BK47" s="164"/>
      <c r="BL47" s="164"/>
      <c r="BM47" s="164"/>
      <c r="BN47" s="164"/>
      <c r="BO47" s="164"/>
      <c r="BP47" s="164"/>
      <c r="BQ47" s="164"/>
      <c r="BR47" s="164"/>
    </row>
    <row r="48" spans="2:70" ht="14.25" x14ac:dyDescent="0.45">
      <c r="B48" s="172" t="s">
        <v>57</v>
      </c>
      <c r="C48" s="186" t="s">
        <v>32</v>
      </c>
      <c r="D48" s="15" t="s">
        <v>43</v>
      </c>
      <c r="E48" s="16">
        <f>E53*$E$4/E$14</f>
        <v>0.13541666666666666</v>
      </c>
      <c r="F48" s="16">
        <f t="shared" ref="F48:N48" si="105">F53*$E$4/F$14</f>
        <v>0.11284722222222221</v>
      </c>
      <c r="G48" s="16">
        <f t="shared" si="105"/>
        <v>9.4039351851851846E-2</v>
      </c>
      <c r="H48" s="16">
        <f t="shared" si="105"/>
        <v>7.8366126543209874E-2</v>
      </c>
      <c r="I48" s="16">
        <f t="shared" si="105"/>
        <v>6.5305105452674886E-2</v>
      </c>
      <c r="J48" s="16">
        <f t="shared" si="105"/>
        <v>5.4420921210562405E-2</v>
      </c>
      <c r="K48" s="16">
        <f t="shared" si="105"/>
        <v>4.5350767675468674E-2</v>
      </c>
      <c r="L48" s="16">
        <f t="shared" si="105"/>
        <v>3.7792306396223892E-2</v>
      </c>
      <c r="M48" s="16">
        <f t="shared" si="105"/>
        <v>3.1493588663519916E-2</v>
      </c>
      <c r="N48" s="16">
        <f t="shared" si="105"/>
        <v>2.624465721959993E-2</v>
      </c>
      <c r="P48" s="172" t="s">
        <v>57</v>
      </c>
      <c r="Q48" s="186" t="s">
        <v>32</v>
      </c>
      <c r="R48" s="15" t="s">
        <v>43</v>
      </c>
      <c r="S48" s="16">
        <f>S53*$E$4/S$14</f>
        <v>0.13541666666666666</v>
      </c>
      <c r="T48" s="16">
        <f t="shared" ref="T48:AB48" si="106">T53*$E$4/T$14</f>
        <v>0.11284722222222221</v>
      </c>
      <c r="U48" s="16">
        <f t="shared" si="106"/>
        <v>9.4039351851851846E-2</v>
      </c>
      <c r="V48" s="16">
        <f t="shared" si="106"/>
        <v>7.8366126543209874E-2</v>
      </c>
      <c r="W48" s="16">
        <f t="shared" si="106"/>
        <v>6.5305105452674886E-2</v>
      </c>
      <c r="X48" s="16">
        <f t="shared" si="106"/>
        <v>5.4420921210562405E-2</v>
      </c>
      <c r="Y48" s="16">
        <f t="shared" si="106"/>
        <v>4.5350767675468674E-2</v>
      </c>
      <c r="Z48" s="16">
        <f t="shared" si="106"/>
        <v>3.7792306396223892E-2</v>
      </c>
      <c r="AA48" s="16">
        <f t="shared" si="106"/>
        <v>3.1493588663519916E-2</v>
      </c>
      <c r="AB48" s="16">
        <f t="shared" si="106"/>
        <v>2.624465721959993E-2</v>
      </c>
      <c r="AD48" s="172" t="s">
        <v>57</v>
      </c>
      <c r="AE48" s="186" t="s">
        <v>32</v>
      </c>
      <c r="AF48" s="15" t="s">
        <v>43</v>
      </c>
      <c r="AG48" s="16">
        <f>AG53*$E$4/AG$14</f>
        <v>0.13541666666666666</v>
      </c>
      <c r="AH48" s="16">
        <f t="shared" ref="AH48:AP48" si="107">AH53*$E$4/AH$14</f>
        <v>0.11284722222222221</v>
      </c>
      <c r="AI48" s="16">
        <f t="shared" si="107"/>
        <v>9.4039351851851846E-2</v>
      </c>
      <c r="AJ48" s="16">
        <f t="shared" si="107"/>
        <v>7.8366126543209874E-2</v>
      </c>
      <c r="AK48" s="16">
        <f t="shared" si="107"/>
        <v>6.5305105452674886E-2</v>
      </c>
      <c r="AL48" s="16">
        <f t="shared" si="107"/>
        <v>5.4420921210562405E-2</v>
      </c>
      <c r="AM48" s="16">
        <f t="shared" si="107"/>
        <v>4.5350767675468674E-2</v>
      </c>
      <c r="AN48" s="16">
        <f t="shared" si="107"/>
        <v>3.7792306396223892E-2</v>
      </c>
      <c r="AO48" s="16">
        <f t="shared" si="107"/>
        <v>3.1493588663519916E-2</v>
      </c>
      <c r="AP48" s="16">
        <f t="shared" si="107"/>
        <v>2.624465721959993E-2</v>
      </c>
      <c r="AR48" s="172" t="s">
        <v>57</v>
      </c>
      <c r="AS48" s="186" t="s">
        <v>32</v>
      </c>
      <c r="AT48" s="15" t="s">
        <v>43</v>
      </c>
      <c r="AU48" s="16">
        <f>AU53*$E$4/AU$14</f>
        <v>0.13541666666666666</v>
      </c>
      <c r="AV48" s="16">
        <f t="shared" ref="AV48:BD48" si="108">AV53*$E$4/AV$14</f>
        <v>0.11284722222222221</v>
      </c>
      <c r="AW48" s="16">
        <f t="shared" si="108"/>
        <v>9.4039351851851846E-2</v>
      </c>
      <c r="AX48" s="16">
        <f t="shared" si="108"/>
        <v>7.8366126543209874E-2</v>
      </c>
      <c r="AY48" s="16">
        <f t="shared" si="108"/>
        <v>6.5305105452674886E-2</v>
      </c>
      <c r="AZ48" s="16">
        <f t="shared" si="108"/>
        <v>5.4420921210562405E-2</v>
      </c>
      <c r="BA48" s="16">
        <f t="shared" si="108"/>
        <v>4.5350767675468674E-2</v>
      </c>
      <c r="BB48" s="16">
        <f t="shared" si="108"/>
        <v>3.7792306396223892E-2</v>
      </c>
      <c r="BC48" s="16">
        <f t="shared" si="108"/>
        <v>3.1493588663519916E-2</v>
      </c>
      <c r="BD48" s="16">
        <f t="shared" si="108"/>
        <v>2.624465721959993E-2</v>
      </c>
      <c r="BF48" s="172" t="s">
        <v>57</v>
      </c>
      <c r="BG48" s="186" t="s">
        <v>32</v>
      </c>
      <c r="BH48" s="15" t="s">
        <v>43</v>
      </c>
      <c r="BI48" s="16">
        <f>BI53*$E$4/BI$14</f>
        <v>0.13541666666666666</v>
      </c>
      <c r="BJ48" s="16">
        <f t="shared" ref="BJ48:BR48" si="109">BJ53*$E$4/BJ$14</f>
        <v>0.11284722222222221</v>
      </c>
      <c r="BK48" s="16">
        <f t="shared" si="109"/>
        <v>9.4039351851851846E-2</v>
      </c>
      <c r="BL48" s="16">
        <f t="shared" si="109"/>
        <v>7.8366126543209874E-2</v>
      </c>
      <c r="BM48" s="16">
        <f t="shared" si="109"/>
        <v>6.5305105452674886E-2</v>
      </c>
      <c r="BN48" s="16">
        <f t="shared" si="109"/>
        <v>5.4420921210562405E-2</v>
      </c>
      <c r="BO48" s="16">
        <f t="shared" si="109"/>
        <v>4.5350767675468674E-2</v>
      </c>
      <c r="BP48" s="16">
        <f t="shared" si="109"/>
        <v>3.7792306396223892E-2</v>
      </c>
      <c r="BQ48" s="16">
        <f t="shared" si="109"/>
        <v>3.1493588663519916E-2</v>
      </c>
      <c r="BR48" s="16">
        <f t="shared" si="109"/>
        <v>2.624465721959993E-2</v>
      </c>
    </row>
    <row r="49" spans="1:71" ht="14.25" x14ac:dyDescent="0.45">
      <c r="B49" s="173"/>
      <c r="C49" s="186"/>
      <c r="D49" s="15" t="s">
        <v>44</v>
      </c>
      <c r="E49" s="16"/>
      <c r="F49" s="16"/>
      <c r="G49" s="16"/>
      <c r="H49" s="16"/>
      <c r="I49" s="153">
        <f>AVERAGE(E48:I48)</f>
        <v>9.7194894547325078E-2</v>
      </c>
      <c r="J49" s="16"/>
      <c r="K49" s="16"/>
      <c r="L49" s="16"/>
      <c r="M49" s="16"/>
      <c r="N49" s="17">
        <f>AVERAGE(E48:N48)</f>
        <v>6.8127671390200012E-2</v>
      </c>
      <c r="P49" s="173"/>
      <c r="Q49" s="186"/>
      <c r="R49" s="15" t="s">
        <v>44</v>
      </c>
      <c r="S49" s="16"/>
      <c r="T49" s="16"/>
      <c r="U49" s="16"/>
      <c r="V49" s="16"/>
      <c r="W49" s="153">
        <f>AVERAGE(S48:W48)</f>
        <v>9.7194894547325078E-2</v>
      </c>
      <c r="X49" s="16"/>
      <c r="Y49" s="16"/>
      <c r="Z49" s="16"/>
      <c r="AA49" s="16"/>
      <c r="AB49" s="17">
        <f>AVERAGE(S48:AB48)</f>
        <v>6.8127671390200012E-2</v>
      </c>
      <c r="AD49" s="173"/>
      <c r="AE49" s="186"/>
      <c r="AF49" s="15" t="s">
        <v>44</v>
      </c>
      <c r="AG49" s="16"/>
      <c r="AH49" s="16"/>
      <c r="AI49" s="16"/>
      <c r="AJ49" s="16"/>
      <c r="AK49" s="153">
        <f>AVERAGE(AG48:AK48)</f>
        <v>9.7194894547325078E-2</v>
      </c>
      <c r="AL49" s="16"/>
      <c r="AM49" s="16"/>
      <c r="AN49" s="16"/>
      <c r="AO49" s="16"/>
      <c r="AP49" s="17">
        <f>AVERAGE(AG48:AP48)</f>
        <v>6.8127671390200012E-2</v>
      </c>
      <c r="AR49" s="173"/>
      <c r="AS49" s="186"/>
      <c r="AT49" s="15" t="s">
        <v>44</v>
      </c>
      <c r="AU49" s="16"/>
      <c r="AV49" s="16"/>
      <c r="AW49" s="16"/>
      <c r="AX49" s="16"/>
      <c r="AY49" s="153">
        <f>AVERAGE(AU48:AY48)</f>
        <v>9.7194894547325078E-2</v>
      </c>
      <c r="AZ49" s="16"/>
      <c r="BA49" s="16"/>
      <c r="BB49" s="16"/>
      <c r="BC49" s="16"/>
      <c r="BD49" s="17">
        <f>AVERAGE(AU48:BD48)</f>
        <v>6.8127671390200012E-2</v>
      </c>
      <c r="BF49" s="173"/>
      <c r="BG49" s="186"/>
      <c r="BH49" s="15" t="s">
        <v>44</v>
      </c>
      <c r="BI49" s="16"/>
      <c r="BJ49" s="16"/>
      <c r="BK49" s="16"/>
      <c r="BL49" s="16"/>
      <c r="BM49" s="153">
        <f>AVERAGE(BI48:BM48)</f>
        <v>9.7194894547325078E-2</v>
      </c>
      <c r="BN49" s="16"/>
      <c r="BO49" s="16"/>
      <c r="BP49" s="16"/>
      <c r="BQ49" s="16"/>
      <c r="BR49" s="17">
        <f>AVERAGE(BI48:BR48)</f>
        <v>6.8127671390200012E-2</v>
      </c>
    </row>
    <row r="50" spans="1:71" ht="14.25" x14ac:dyDescent="0.45">
      <c r="B50" s="173"/>
      <c r="C50" s="186"/>
      <c r="D50" s="15" t="s">
        <v>42</v>
      </c>
      <c r="E50" s="16">
        <f t="shared" ref="E50:N50" si="110">E$16*(E48/E$18)</f>
        <v>0.13541666666666666</v>
      </c>
      <c r="F50" s="16">
        <f t="shared" si="110"/>
        <v>0.24826388888888881</v>
      </c>
      <c r="G50" s="16">
        <f t="shared" si="110"/>
        <v>0.34230324074074081</v>
      </c>
      <c r="H50" s="16">
        <f t="shared" si="110"/>
        <v>0.42066936728395049</v>
      </c>
      <c r="I50" s="16">
        <f t="shared" si="110"/>
        <v>0.48597447273662558</v>
      </c>
      <c r="J50" s="16">
        <f t="shared" si="110"/>
        <v>0.54039539394718727</v>
      </c>
      <c r="K50" s="16">
        <f t="shared" si="110"/>
        <v>0.58574616162265691</v>
      </c>
      <c r="L50" s="16">
        <f t="shared" si="110"/>
        <v>0.6235384680188808</v>
      </c>
      <c r="M50" s="16">
        <f t="shared" si="110"/>
        <v>0.65503205668240172</v>
      </c>
      <c r="N50" s="16">
        <f t="shared" si="110"/>
        <v>0.68127671390199929</v>
      </c>
      <c r="P50" s="173"/>
      <c r="Q50" s="186"/>
      <c r="R50" s="15" t="s">
        <v>42</v>
      </c>
      <c r="S50" s="16">
        <f t="shared" ref="S50:AB50" si="111">S$16*(S48/S$18)</f>
        <v>0.13541666666666666</v>
      </c>
      <c r="T50" s="16">
        <f t="shared" si="111"/>
        <v>0.24826388888888881</v>
      </c>
      <c r="U50" s="16">
        <f t="shared" si="111"/>
        <v>0.34230324074074081</v>
      </c>
      <c r="V50" s="16">
        <f t="shared" si="111"/>
        <v>0.42066936728395049</v>
      </c>
      <c r="W50" s="16">
        <f t="shared" si="111"/>
        <v>0.48597447273662558</v>
      </c>
      <c r="X50" s="16">
        <f t="shared" si="111"/>
        <v>0.54039539394718727</v>
      </c>
      <c r="Y50" s="16">
        <f t="shared" si="111"/>
        <v>0.58574616162265691</v>
      </c>
      <c r="Z50" s="16">
        <f t="shared" si="111"/>
        <v>0.6235384680188808</v>
      </c>
      <c r="AA50" s="16">
        <f t="shared" si="111"/>
        <v>0.65503205668240172</v>
      </c>
      <c r="AB50" s="16">
        <f t="shared" si="111"/>
        <v>0.68127671390199929</v>
      </c>
      <c r="AD50" s="173"/>
      <c r="AE50" s="186"/>
      <c r="AF50" s="15" t="s">
        <v>42</v>
      </c>
      <c r="AG50" s="16">
        <f t="shared" ref="AG50:AP50" si="112">AG$16*(AG48/AG$18)</f>
        <v>0.13541666666666666</v>
      </c>
      <c r="AH50" s="16">
        <f t="shared" si="112"/>
        <v>0.24826388888888881</v>
      </c>
      <c r="AI50" s="16">
        <f t="shared" si="112"/>
        <v>0.34230324074074081</v>
      </c>
      <c r="AJ50" s="16">
        <f t="shared" si="112"/>
        <v>0.42066936728395049</v>
      </c>
      <c r="AK50" s="16">
        <f t="shared" si="112"/>
        <v>0.48597447273662558</v>
      </c>
      <c r="AL50" s="16">
        <f t="shared" si="112"/>
        <v>0.54039539394718727</v>
      </c>
      <c r="AM50" s="16">
        <f t="shared" si="112"/>
        <v>0.58574616162265691</v>
      </c>
      <c r="AN50" s="16">
        <f t="shared" si="112"/>
        <v>0.6235384680188808</v>
      </c>
      <c r="AO50" s="16">
        <f t="shared" si="112"/>
        <v>0.65503205668240172</v>
      </c>
      <c r="AP50" s="16">
        <f t="shared" si="112"/>
        <v>0.68127671390199929</v>
      </c>
      <c r="AR50" s="173"/>
      <c r="AS50" s="186"/>
      <c r="AT50" s="15" t="s">
        <v>42</v>
      </c>
      <c r="AU50" s="16">
        <f t="shared" ref="AU50:BD50" si="113">AU$16*(AU48/AU$18)</f>
        <v>0.13541666666666666</v>
      </c>
      <c r="AV50" s="16">
        <f t="shared" si="113"/>
        <v>0.24826388888888881</v>
      </c>
      <c r="AW50" s="16">
        <f t="shared" si="113"/>
        <v>0.34230324074074081</v>
      </c>
      <c r="AX50" s="16">
        <f t="shared" si="113"/>
        <v>0.42066936728395049</v>
      </c>
      <c r="AY50" s="16">
        <f t="shared" si="113"/>
        <v>0.48597447273662558</v>
      </c>
      <c r="AZ50" s="16">
        <f t="shared" si="113"/>
        <v>0.54039539394718727</v>
      </c>
      <c r="BA50" s="16">
        <f t="shared" si="113"/>
        <v>0.58574616162265691</v>
      </c>
      <c r="BB50" s="16">
        <f t="shared" si="113"/>
        <v>0.6235384680188808</v>
      </c>
      <c r="BC50" s="16">
        <f t="shared" si="113"/>
        <v>0.65503205668240172</v>
      </c>
      <c r="BD50" s="16">
        <f t="shared" si="113"/>
        <v>0.68127671390199929</v>
      </c>
      <c r="BF50" s="173"/>
      <c r="BG50" s="186"/>
      <c r="BH50" s="15" t="s">
        <v>42</v>
      </c>
      <c r="BI50" s="16">
        <f t="shared" ref="BI50:BR50" si="114">BI$16*(BI48/BI$18)</f>
        <v>0.13541666666666666</v>
      </c>
      <c r="BJ50" s="16">
        <f t="shared" si="114"/>
        <v>0.24826388888888881</v>
      </c>
      <c r="BK50" s="16">
        <f t="shared" si="114"/>
        <v>0.34230324074074081</v>
      </c>
      <c r="BL50" s="16">
        <f t="shared" si="114"/>
        <v>0.42066936728395049</v>
      </c>
      <c r="BM50" s="16">
        <f t="shared" si="114"/>
        <v>0.48597447273662558</v>
      </c>
      <c r="BN50" s="16">
        <f t="shared" si="114"/>
        <v>0.54039539394718727</v>
      </c>
      <c r="BO50" s="16">
        <f t="shared" si="114"/>
        <v>0.58574616162265691</v>
      </c>
      <c r="BP50" s="16">
        <f t="shared" si="114"/>
        <v>0.6235384680188808</v>
      </c>
      <c r="BQ50" s="16">
        <f t="shared" si="114"/>
        <v>0.65503205668240172</v>
      </c>
      <c r="BR50" s="16">
        <f t="shared" si="114"/>
        <v>0.68127671390199929</v>
      </c>
    </row>
    <row r="51" spans="1:71" ht="14.25" x14ac:dyDescent="0.45">
      <c r="B51" s="173"/>
      <c r="C51" s="185"/>
      <c r="D51" s="19" t="s">
        <v>45</v>
      </c>
      <c r="E51" s="20">
        <f>10*E48</f>
        <v>1.3541666666666665</v>
      </c>
      <c r="F51" s="20">
        <f t="shared" ref="F51:N51" si="115">10*F48</f>
        <v>1.1284722222222221</v>
      </c>
      <c r="G51" s="20">
        <f t="shared" si="115"/>
        <v>0.94039351851851849</v>
      </c>
      <c r="H51" s="20">
        <f t="shared" si="115"/>
        <v>0.78366126543209869</v>
      </c>
      <c r="I51" s="20">
        <f t="shared" si="115"/>
        <v>0.65305105452674883</v>
      </c>
      <c r="J51" s="20">
        <f t="shared" si="115"/>
        <v>0.54420921210562401</v>
      </c>
      <c r="K51" s="20">
        <f t="shared" si="115"/>
        <v>0.45350767675468673</v>
      </c>
      <c r="L51" s="20">
        <f t="shared" si="115"/>
        <v>0.3779230639622389</v>
      </c>
      <c r="M51" s="20">
        <f t="shared" si="115"/>
        <v>0.31493588663519917</v>
      </c>
      <c r="N51" s="20">
        <f t="shared" si="115"/>
        <v>0.26244657219599932</v>
      </c>
      <c r="P51" s="173"/>
      <c r="Q51" s="185"/>
      <c r="R51" s="19" t="s">
        <v>45</v>
      </c>
      <c r="S51" s="20">
        <f>10*S48</f>
        <v>1.3541666666666665</v>
      </c>
      <c r="T51" s="20">
        <f t="shared" ref="T51:AB51" si="116">10*T48</f>
        <v>1.1284722222222221</v>
      </c>
      <c r="U51" s="20">
        <f t="shared" si="116"/>
        <v>0.94039351851851849</v>
      </c>
      <c r="V51" s="20">
        <f t="shared" si="116"/>
        <v>0.78366126543209869</v>
      </c>
      <c r="W51" s="20">
        <f t="shared" si="116"/>
        <v>0.65305105452674883</v>
      </c>
      <c r="X51" s="20">
        <f t="shared" si="116"/>
        <v>0.54420921210562401</v>
      </c>
      <c r="Y51" s="20">
        <f t="shared" si="116"/>
        <v>0.45350767675468673</v>
      </c>
      <c r="Z51" s="20">
        <f t="shared" si="116"/>
        <v>0.3779230639622389</v>
      </c>
      <c r="AA51" s="20">
        <f t="shared" si="116"/>
        <v>0.31493588663519917</v>
      </c>
      <c r="AB51" s="20">
        <f t="shared" si="116"/>
        <v>0.26244657219599932</v>
      </c>
      <c r="AD51" s="173"/>
      <c r="AE51" s="185"/>
      <c r="AF51" s="19" t="s">
        <v>45</v>
      </c>
      <c r="AG51" s="20">
        <f>10*AG48</f>
        <v>1.3541666666666665</v>
      </c>
      <c r="AH51" s="20">
        <f t="shared" ref="AH51:AP51" si="117">10*AH48</f>
        <v>1.1284722222222221</v>
      </c>
      <c r="AI51" s="20">
        <f t="shared" si="117"/>
        <v>0.94039351851851849</v>
      </c>
      <c r="AJ51" s="20">
        <f t="shared" si="117"/>
        <v>0.78366126543209869</v>
      </c>
      <c r="AK51" s="20">
        <f t="shared" si="117"/>
        <v>0.65305105452674883</v>
      </c>
      <c r="AL51" s="20">
        <f t="shared" si="117"/>
        <v>0.54420921210562401</v>
      </c>
      <c r="AM51" s="20">
        <f t="shared" si="117"/>
        <v>0.45350767675468673</v>
      </c>
      <c r="AN51" s="20">
        <f t="shared" si="117"/>
        <v>0.3779230639622389</v>
      </c>
      <c r="AO51" s="20">
        <f t="shared" si="117"/>
        <v>0.31493588663519917</v>
      </c>
      <c r="AP51" s="20">
        <f t="shared" si="117"/>
        <v>0.26244657219599932</v>
      </c>
      <c r="AR51" s="173"/>
      <c r="AS51" s="185"/>
      <c r="AT51" s="19" t="s">
        <v>45</v>
      </c>
      <c r="AU51" s="20">
        <f>10*AU48</f>
        <v>1.3541666666666665</v>
      </c>
      <c r="AV51" s="20">
        <f t="shared" ref="AV51:BD51" si="118">10*AV48</f>
        <v>1.1284722222222221</v>
      </c>
      <c r="AW51" s="20">
        <f t="shared" si="118"/>
        <v>0.94039351851851849</v>
      </c>
      <c r="AX51" s="20">
        <f t="shared" si="118"/>
        <v>0.78366126543209869</v>
      </c>
      <c r="AY51" s="20">
        <f t="shared" si="118"/>
        <v>0.65305105452674883</v>
      </c>
      <c r="AZ51" s="20">
        <f t="shared" si="118"/>
        <v>0.54420921210562401</v>
      </c>
      <c r="BA51" s="20">
        <f t="shared" si="118"/>
        <v>0.45350767675468673</v>
      </c>
      <c r="BB51" s="20">
        <f t="shared" si="118"/>
        <v>0.3779230639622389</v>
      </c>
      <c r="BC51" s="20">
        <f t="shared" si="118"/>
        <v>0.31493588663519917</v>
      </c>
      <c r="BD51" s="20">
        <f t="shared" si="118"/>
        <v>0.26244657219599932</v>
      </c>
      <c r="BF51" s="173"/>
      <c r="BG51" s="185"/>
      <c r="BH51" s="19" t="s">
        <v>45</v>
      </c>
      <c r="BI51" s="20">
        <f>10*BI48</f>
        <v>1.3541666666666665</v>
      </c>
      <c r="BJ51" s="20">
        <f t="shared" ref="BJ51:BR51" si="119">10*BJ48</f>
        <v>1.1284722222222221</v>
      </c>
      <c r="BK51" s="20">
        <f t="shared" si="119"/>
        <v>0.94039351851851849</v>
      </c>
      <c r="BL51" s="20">
        <f t="shared" si="119"/>
        <v>0.78366126543209869</v>
      </c>
      <c r="BM51" s="20">
        <f t="shared" si="119"/>
        <v>0.65305105452674883</v>
      </c>
      <c r="BN51" s="20">
        <f t="shared" si="119"/>
        <v>0.54420921210562401</v>
      </c>
      <c r="BO51" s="20">
        <f t="shared" si="119"/>
        <v>0.45350767675468673</v>
      </c>
      <c r="BP51" s="20">
        <f t="shared" si="119"/>
        <v>0.3779230639622389</v>
      </c>
      <c r="BQ51" s="20">
        <f t="shared" si="119"/>
        <v>0.31493588663519917</v>
      </c>
      <c r="BR51" s="20">
        <f t="shared" si="119"/>
        <v>0.26244657219599932</v>
      </c>
    </row>
    <row r="52" spans="1:71" ht="14.25" x14ac:dyDescent="0.45">
      <c r="B52" s="173"/>
      <c r="C52" s="185"/>
      <c r="D52" s="19" t="s">
        <v>46</v>
      </c>
      <c r="E52" s="20">
        <f>10*E50</f>
        <v>1.3541666666666665</v>
      </c>
      <c r="F52" s="20">
        <f>10*F50</f>
        <v>2.482638888888888</v>
      </c>
      <c r="G52" s="20">
        <f>10*G50</f>
        <v>3.4230324074074083</v>
      </c>
      <c r="H52" s="20">
        <f t="shared" ref="H52:N52" si="120">10*H50</f>
        <v>4.2066936728395046</v>
      </c>
      <c r="I52" s="20">
        <f t="shared" si="120"/>
        <v>4.8597447273662562</v>
      </c>
      <c r="J52" s="20">
        <f t="shared" si="120"/>
        <v>5.4039539394718723</v>
      </c>
      <c r="K52" s="20">
        <f t="shared" si="120"/>
        <v>5.8574616162265691</v>
      </c>
      <c r="L52" s="20">
        <f t="shared" si="120"/>
        <v>6.2353846801888082</v>
      </c>
      <c r="M52" s="20">
        <f t="shared" si="120"/>
        <v>6.5503205668240172</v>
      </c>
      <c r="N52" s="20">
        <f t="shared" si="120"/>
        <v>6.8127671390199929</v>
      </c>
      <c r="P52" s="173"/>
      <c r="Q52" s="185"/>
      <c r="R52" s="19" t="s">
        <v>46</v>
      </c>
      <c r="S52" s="20">
        <f>10*S50</f>
        <v>1.3541666666666665</v>
      </c>
      <c r="T52" s="20">
        <f>10*T50</f>
        <v>2.482638888888888</v>
      </c>
      <c r="U52" s="20">
        <f>10*U50</f>
        <v>3.4230324074074083</v>
      </c>
      <c r="V52" s="20">
        <f t="shared" ref="V52:AB52" si="121">10*V50</f>
        <v>4.2066936728395046</v>
      </c>
      <c r="W52" s="20">
        <f t="shared" si="121"/>
        <v>4.8597447273662562</v>
      </c>
      <c r="X52" s="20">
        <f t="shared" si="121"/>
        <v>5.4039539394718723</v>
      </c>
      <c r="Y52" s="20">
        <f t="shared" si="121"/>
        <v>5.8574616162265691</v>
      </c>
      <c r="Z52" s="20">
        <f t="shared" si="121"/>
        <v>6.2353846801888082</v>
      </c>
      <c r="AA52" s="20">
        <f t="shared" si="121"/>
        <v>6.5503205668240172</v>
      </c>
      <c r="AB52" s="20">
        <f t="shared" si="121"/>
        <v>6.8127671390199929</v>
      </c>
      <c r="AD52" s="173"/>
      <c r="AE52" s="185"/>
      <c r="AF52" s="19" t="s">
        <v>46</v>
      </c>
      <c r="AG52" s="20">
        <f>10*AG50</f>
        <v>1.3541666666666665</v>
      </c>
      <c r="AH52" s="20">
        <f>10*AH50</f>
        <v>2.482638888888888</v>
      </c>
      <c r="AI52" s="20">
        <f>10*AI50</f>
        <v>3.4230324074074083</v>
      </c>
      <c r="AJ52" s="20">
        <f t="shared" ref="AJ52:AP52" si="122">10*AJ50</f>
        <v>4.2066936728395046</v>
      </c>
      <c r="AK52" s="20">
        <f t="shared" si="122"/>
        <v>4.8597447273662562</v>
      </c>
      <c r="AL52" s="20">
        <f t="shared" si="122"/>
        <v>5.4039539394718723</v>
      </c>
      <c r="AM52" s="20">
        <f t="shared" si="122"/>
        <v>5.8574616162265691</v>
      </c>
      <c r="AN52" s="20">
        <f t="shared" si="122"/>
        <v>6.2353846801888082</v>
      </c>
      <c r="AO52" s="20">
        <f t="shared" si="122"/>
        <v>6.5503205668240172</v>
      </c>
      <c r="AP52" s="20">
        <f t="shared" si="122"/>
        <v>6.8127671390199929</v>
      </c>
      <c r="AR52" s="173"/>
      <c r="AS52" s="185"/>
      <c r="AT52" s="19" t="s">
        <v>46</v>
      </c>
      <c r="AU52" s="20">
        <f>10*AU50</f>
        <v>1.3541666666666665</v>
      </c>
      <c r="AV52" s="20">
        <f>10*AV50</f>
        <v>2.482638888888888</v>
      </c>
      <c r="AW52" s="20">
        <f>10*AW50</f>
        <v>3.4230324074074083</v>
      </c>
      <c r="AX52" s="20">
        <f t="shared" ref="AX52:BD52" si="123">10*AX50</f>
        <v>4.2066936728395046</v>
      </c>
      <c r="AY52" s="20">
        <f t="shared" si="123"/>
        <v>4.8597447273662562</v>
      </c>
      <c r="AZ52" s="20">
        <f t="shared" si="123"/>
        <v>5.4039539394718723</v>
      </c>
      <c r="BA52" s="20">
        <f t="shared" si="123"/>
        <v>5.8574616162265691</v>
      </c>
      <c r="BB52" s="20">
        <f t="shared" si="123"/>
        <v>6.2353846801888082</v>
      </c>
      <c r="BC52" s="20">
        <f t="shared" si="123"/>
        <v>6.5503205668240172</v>
      </c>
      <c r="BD52" s="20">
        <f t="shared" si="123"/>
        <v>6.8127671390199929</v>
      </c>
      <c r="BF52" s="173"/>
      <c r="BG52" s="185"/>
      <c r="BH52" s="19" t="s">
        <v>46</v>
      </c>
      <c r="BI52" s="20">
        <f>10*BI50</f>
        <v>1.3541666666666665</v>
      </c>
      <c r="BJ52" s="20">
        <f>10*BJ50</f>
        <v>2.482638888888888</v>
      </c>
      <c r="BK52" s="20">
        <f>10*BK50</f>
        <v>3.4230324074074083</v>
      </c>
      <c r="BL52" s="20">
        <f t="shared" ref="BL52:BR52" si="124">10*BL50</f>
        <v>4.2066936728395046</v>
      </c>
      <c r="BM52" s="20">
        <f t="shared" si="124"/>
        <v>4.8597447273662562</v>
      </c>
      <c r="BN52" s="20">
        <f t="shared" si="124"/>
        <v>5.4039539394718723</v>
      </c>
      <c r="BO52" s="20">
        <f t="shared" si="124"/>
        <v>5.8574616162265691</v>
      </c>
      <c r="BP52" s="20">
        <f t="shared" si="124"/>
        <v>6.2353846801888082</v>
      </c>
      <c r="BQ52" s="20">
        <f t="shared" si="124"/>
        <v>6.5503205668240172</v>
      </c>
      <c r="BR52" s="20">
        <f t="shared" si="124"/>
        <v>6.8127671390199929</v>
      </c>
    </row>
    <row r="53" spans="1:71" ht="14.25" x14ac:dyDescent="0.45">
      <c r="B53" s="173"/>
      <c r="C53" s="184" t="s">
        <v>36</v>
      </c>
      <c r="D53" s="15" t="s">
        <v>43</v>
      </c>
      <c r="E53" s="16">
        <f>$E8+($E$9*$E$10)</f>
        <v>0.16249999999999998</v>
      </c>
      <c r="F53" s="16">
        <f>E53</f>
        <v>0.16249999999999998</v>
      </c>
      <c r="G53" s="16">
        <f t="shared" ref="G53:N53" si="125">F53</f>
        <v>0.16249999999999998</v>
      </c>
      <c r="H53" s="16">
        <f t="shared" si="125"/>
        <v>0.16249999999999998</v>
      </c>
      <c r="I53" s="16">
        <f t="shared" si="125"/>
        <v>0.16249999999999998</v>
      </c>
      <c r="J53" s="16">
        <f t="shared" si="125"/>
        <v>0.16249999999999998</v>
      </c>
      <c r="K53" s="16">
        <f t="shared" si="125"/>
        <v>0.16249999999999998</v>
      </c>
      <c r="L53" s="16">
        <f t="shared" si="125"/>
        <v>0.16249999999999998</v>
      </c>
      <c r="M53" s="16">
        <f t="shared" si="125"/>
        <v>0.16249999999999998</v>
      </c>
      <c r="N53" s="16">
        <f t="shared" si="125"/>
        <v>0.16249999999999998</v>
      </c>
      <c r="P53" s="173"/>
      <c r="Q53" s="184" t="s">
        <v>36</v>
      </c>
      <c r="R53" s="15" t="s">
        <v>43</v>
      </c>
      <c r="S53" s="16">
        <f>$E8+($E$9*$E$10)</f>
        <v>0.16249999999999998</v>
      </c>
      <c r="T53" s="16">
        <f>S53</f>
        <v>0.16249999999999998</v>
      </c>
      <c r="U53" s="16">
        <f t="shared" ref="U53:AB53" si="126">T53</f>
        <v>0.16249999999999998</v>
      </c>
      <c r="V53" s="16">
        <f t="shared" si="126"/>
        <v>0.16249999999999998</v>
      </c>
      <c r="W53" s="16">
        <f t="shared" si="126"/>
        <v>0.16249999999999998</v>
      </c>
      <c r="X53" s="16">
        <f t="shared" si="126"/>
        <v>0.16249999999999998</v>
      </c>
      <c r="Y53" s="16">
        <f t="shared" si="126"/>
        <v>0.16249999999999998</v>
      </c>
      <c r="Z53" s="16">
        <f t="shared" si="126"/>
        <v>0.16249999999999998</v>
      </c>
      <c r="AA53" s="16">
        <f t="shared" si="126"/>
        <v>0.16249999999999998</v>
      </c>
      <c r="AB53" s="16">
        <f t="shared" si="126"/>
        <v>0.16249999999999998</v>
      </c>
      <c r="AD53" s="173"/>
      <c r="AE53" s="184" t="s">
        <v>36</v>
      </c>
      <c r="AF53" s="15" t="s">
        <v>43</v>
      </c>
      <c r="AG53" s="16">
        <f>$E8+($E$9*$E$10)</f>
        <v>0.16249999999999998</v>
      </c>
      <c r="AH53" s="16">
        <f>AG53</f>
        <v>0.16249999999999998</v>
      </c>
      <c r="AI53" s="16">
        <f t="shared" ref="AI53:AP53" si="127">AH53</f>
        <v>0.16249999999999998</v>
      </c>
      <c r="AJ53" s="16">
        <f t="shared" si="127"/>
        <v>0.16249999999999998</v>
      </c>
      <c r="AK53" s="16">
        <f t="shared" si="127"/>
        <v>0.16249999999999998</v>
      </c>
      <c r="AL53" s="16">
        <f t="shared" si="127"/>
        <v>0.16249999999999998</v>
      </c>
      <c r="AM53" s="16">
        <f t="shared" si="127"/>
        <v>0.16249999999999998</v>
      </c>
      <c r="AN53" s="16">
        <f t="shared" si="127"/>
        <v>0.16249999999999998</v>
      </c>
      <c r="AO53" s="16">
        <f t="shared" si="127"/>
        <v>0.16249999999999998</v>
      </c>
      <c r="AP53" s="16">
        <f t="shared" si="127"/>
        <v>0.16249999999999998</v>
      </c>
      <c r="AR53" s="173"/>
      <c r="AS53" s="184" t="s">
        <v>36</v>
      </c>
      <c r="AT53" s="15" t="s">
        <v>43</v>
      </c>
      <c r="AU53" s="16">
        <f>$E8+($E$9*$E$10)</f>
        <v>0.16249999999999998</v>
      </c>
      <c r="AV53" s="16">
        <f>AU53</f>
        <v>0.16249999999999998</v>
      </c>
      <c r="AW53" s="16">
        <f t="shared" ref="AW53:BD53" si="128">AV53</f>
        <v>0.16249999999999998</v>
      </c>
      <c r="AX53" s="16">
        <f t="shared" si="128"/>
        <v>0.16249999999999998</v>
      </c>
      <c r="AY53" s="16">
        <f t="shared" si="128"/>
        <v>0.16249999999999998</v>
      </c>
      <c r="AZ53" s="16">
        <f t="shared" si="128"/>
        <v>0.16249999999999998</v>
      </c>
      <c r="BA53" s="16">
        <f t="shared" si="128"/>
        <v>0.16249999999999998</v>
      </c>
      <c r="BB53" s="16">
        <f t="shared" si="128"/>
        <v>0.16249999999999998</v>
      </c>
      <c r="BC53" s="16">
        <f t="shared" si="128"/>
        <v>0.16249999999999998</v>
      </c>
      <c r="BD53" s="16">
        <f t="shared" si="128"/>
        <v>0.16249999999999998</v>
      </c>
      <c r="BF53" s="173"/>
      <c r="BG53" s="184" t="s">
        <v>36</v>
      </c>
      <c r="BH53" s="15" t="s">
        <v>43</v>
      </c>
      <c r="BI53" s="16">
        <f>$E8+($E$9*$E$10)</f>
        <v>0.16249999999999998</v>
      </c>
      <c r="BJ53" s="16">
        <f>BI53</f>
        <v>0.16249999999999998</v>
      </c>
      <c r="BK53" s="16">
        <f t="shared" ref="BK53:BR53" si="129">BJ53</f>
        <v>0.16249999999999998</v>
      </c>
      <c r="BL53" s="16">
        <f t="shared" si="129"/>
        <v>0.16249999999999998</v>
      </c>
      <c r="BM53" s="16">
        <f t="shared" si="129"/>
        <v>0.16249999999999998</v>
      </c>
      <c r="BN53" s="16">
        <f t="shared" si="129"/>
        <v>0.16249999999999998</v>
      </c>
      <c r="BO53" s="16">
        <f t="shared" si="129"/>
        <v>0.16249999999999998</v>
      </c>
      <c r="BP53" s="16">
        <f t="shared" si="129"/>
        <v>0.16249999999999998</v>
      </c>
      <c r="BQ53" s="16">
        <f t="shared" si="129"/>
        <v>0.16249999999999998</v>
      </c>
      <c r="BR53" s="16">
        <f t="shared" si="129"/>
        <v>0.16249999999999998</v>
      </c>
    </row>
    <row r="54" spans="1:71" ht="14.25" x14ac:dyDescent="0.45">
      <c r="B54" s="173"/>
      <c r="C54" s="185"/>
      <c r="D54" s="19" t="s">
        <v>45</v>
      </c>
      <c r="E54" s="21">
        <f t="shared" ref="E54:N54" si="130">E51*E$14</f>
        <v>162499.99999999997</v>
      </c>
      <c r="F54" s="21">
        <f t="shared" si="130"/>
        <v>162499.99999999997</v>
      </c>
      <c r="G54" s="21">
        <f t="shared" si="130"/>
        <v>162500</v>
      </c>
      <c r="H54" s="21">
        <f t="shared" si="130"/>
        <v>162499.99999999997</v>
      </c>
      <c r="I54" s="21">
        <f t="shared" si="130"/>
        <v>162499.99999999997</v>
      </c>
      <c r="J54" s="21">
        <f t="shared" si="130"/>
        <v>162499.99999999997</v>
      </c>
      <c r="K54" s="21">
        <f t="shared" si="130"/>
        <v>162500</v>
      </c>
      <c r="L54" s="21">
        <f t="shared" si="130"/>
        <v>162499.99999999997</v>
      </c>
      <c r="M54" s="21">
        <f t="shared" si="130"/>
        <v>162500</v>
      </c>
      <c r="N54" s="21">
        <f t="shared" si="130"/>
        <v>162500</v>
      </c>
      <c r="P54" s="173"/>
      <c r="Q54" s="185"/>
      <c r="R54" s="19" t="s">
        <v>45</v>
      </c>
      <c r="S54" s="21">
        <f t="shared" ref="S54:AB54" si="131">S51*S$14</f>
        <v>162499.99999999997</v>
      </c>
      <c r="T54" s="21">
        <f t="shared" si="131"/>
        <v>162499.99999999997</v>
      </c>
      <c r="U54" s="21">
        <f t="shared" si="131"/>
        <v>162500</v>
      </c>
      <c r="V54" s="21">
        <f t="shared" si="131"/>
        <v>162499.99999999997</v>
      </c>
      <c r="W54" s="21">
        <f t="shared" si="131"/>
        <v>162499.99999999997</v>
      </c>
      <c r="X54" s="21">
        <f t="shared" si="131"/>
        <v>162499.99999999997</v>
      </c>
      <c r="Y54" s="21">
        <f t="shared" si="131"/>
        <v>162500</v>
      </c>
      <c r="Z54" s="21">
        <f t="shared" si="131"/>
        <v>162499.99999999997</v>
      </c>
      <c r="AA54" s="21">
        <f t="shared" si="131"/>
        <v>162500</v>
      </c>
      <c r="AB54" s="21">
        <f t="shared" si="131"/>
        <v>162500</v>
      </c>
      <c r="AD54" s="173"/>
      <c r="AE54" s="185"/>
      <c r="AF54" s="19" t="s">
        <v>45</v>
      </c>
      <c r="AG54" s="21">
        <f t="shared" ref="AG54:AP54" si="132">AG51*AG$14</f>
        <v>162499.99999999997</v>
      </c>
      <c r="AH54" s="21">
        <f t="shared" si="132"/>
        <v>162499.99999999997</v>
      </c>
      <c r="AI54" s="21">
        <f t="shared" si="132"/>
        <v>162500</v>
      </c>
      <c r="AJ54" s="21">
        <f t="shared" si="132"/>
        <v>162499.99999999997</v>
      </c>
      <c r="AK54" s="21">
        <f t="shared" si="132"/>
        <v>162499.99999999997</v>
      </c>
      <c r="AL54" s="21">
        <f t="shared" si="132"/>
        <v>162499.99999999997</v>
      </c>
      <c r="AM54" s="21">
        <f t="shared" si="132"/>
        <v>162500</v>
      </c>
      <c r="AN54" s="21">
        <f t="shared" si="132"/>
        <v>162499.99999999997</v>
      </c>
      <c r="AO54" s="21">
        <f t="shared" si="132"/>
        <v>162500</v>
      </c>
      <c r="AP54" s="21">
        <f t="shared" si="132"/>
        <v>162500</v>
      </c>
      <c r="AR54" s="173"/>
      <c r="AS54" s="185"/>
      <c r="AT54" s="19" t="s">
        <v>45</v>
      </c>
      <c r="AU54" s="21">
        <f t="shared" ref="AU54:BD54" si="133">AU51*AU$14</f>
        <v>162499.99999999997</v>
      </c>
      <c r="AV54" s="21">
        <f t="shared" si="133"/>
        <v>162499.99999999997</v>
      </c>
      <c r="AW54" s="21">
        <f t="shared" si="133"/>
        <v>162500</v>
      </c>
      <c r="AX54" s="21">
        <f t="shared" si="133"/>
        <v>162499.99999999997</v>
      </c>
      <c r="AY54" s="21">
        <f t="shared" si="133"/>
        <v>162499.99999999997</v>
      </c>
      <c r="AZ54" s="21">
        <f t="shared" si="133"/>
        <v>162499.99999999997</v>
      </c>
      <c r="BA54" s="21">
        <f t="shared" si="133"/>
        <v>162500</v>
      </c>
      <c r="BB54" s="21">
        <f t="shared" si="133"/>
        <v>162499.99999999997</v>
      </c>
      <c r="BC54" s="21">
        <f t="shared" si="133"/>
        <v>162500</v>
      </c>
      <c r="BD54" s="21">
        <f t="shared" si="133"/>
        <v>162500</v>
      </c>
      <c r="BF54" s="173"/>
      <c r="BG54" s="185"/>
      <c r="BH54" s="19" t="s">
        <v>45</v>
      </c>
      <c r="BI54" s="21">
        <f t="shared" ref="BI54:BR54" si="134">BI51*BI$14</f>
        <v>162499.99999999997</v>
      </c>
      <c r="BJ54" s="21">
        <f t="shared" si="134"/>
        <v>162499.99999999997</v>
      </c>
      <c r="BK54" s="21">
        <f t="shared" si="134"/>
        <v>162500</v>
      </c>
      <c r="BL54" s="21">
        <f t="shared" si="134"/>
        <v>162499.99999999997</v>
      </c>
      <c r="BM54" s="21">
        <f t="shared" si="134"/>
        <v>162499.99999999997</v>
      </c>
      <c r="BN54" s="21">
        <f t="shared" si="134"/>
        <v>162499.99999999997</v>
      </c>
      <c r="BO54" s="21">
        <f t="shared" si="134"/>
        <v>162500</v>
      </c>
      <c r="BP54" s="21">
        <f t="shared" si="134"/>
        <v>162499.99999999997</v>
      </c>
      <c r="BQ54" s="21">
        <f t="shared" si="134"/>
        <v>162500</v>
      </c>
      <c r="BR54" s="21">
        <f t="shared" si="134"/>
        <v>162500</v>
      </c>
    </row>
    <row r="55" spans="1:71" ht="14.25" x14ac:dyDescent="0.45">
      <c r="B55" s="173"/>
      <c r="C55" s="185"/>
      <c r="D55" s="19" t="s">
        <v>46</v>
      </c>
      <c r="E55" s="21">
        <f>E54</f>
        <v>162499.99999999997</v>
      </c>
      <c r="F55" s="21">
        <f>E55+F54</f>
        <v>324999.99999999994</v>
      </c>
      <c r="G55" s="21">
        <f>F55+G54</f>
        <v>487499.99999999994</v>
      </c>
      <c r="H55" s="21">
        <f t="shared" ref="H55:N55" si="135">G55+H54</f>
        <v>649999.99999999988</v>
      </c>
      <c r="I55" s="21">
        <f t="shared" si="135"/>
        <v>812499.99999999988</v>
      </c>
      <c r="J55" s="21">
        <f>I55+J54</f>
        <v>974999.99999999988</v>
      </c>
      <c r="K55" s="21">
        <f t="shared" si="135"/>
        <v>1137500</v>
      </c>
      <c r="L55" s="21">
        <f t="shared" si="135"/>
        <v>1300000</v>
      </c>
      <c r="M55" s="21">
        <f t="shared" si="135"/>
        <v>1462500</v>
      </c>
      <c r="N55" s="21">
        <f t="shared" si="135"/>
        <v>1625000</v>
      </c>
      <c r="P55" s="173"/>
      <c r="Q55" s="185"/>
      <c r="R55" s="19" t="s">
        <v>46</v>
      </c>
      <c r="S55" s="21">
        <f>S54</f>
        <v>162499.99999999997</v>
      </c>
      <c r="T55" s="21">
        <f>S55+T54</f>
        <v>324999.99999999994</v>
      </c>
      <c r="U55" s="21">
        <f>T55+U54</f>
        <v>487499.99999999994</v>
      </c>
      <c r="V55" s="21">
        <f t="shared" ref="V55:AB55" si="136">U55+V54</f>
        <v>649999.99999999988</v>
      </c>
      <c r="W55" s="21">
        <f t="shared" si="136"/>
        <v>812499.99999999988</v>
      </c>
      <c r="X55" s="21">
        <f>W55+X54</f>
        <v>974999.99999999988</v>
      </c>
      <c r="Y55" s="21">
        <f t="shared" si="136"/>
        <v>1137500</v>
      </c>
      <c r="Z55" s="21">
        <f t="shared" si="136"/>
        <v>1300000</v>
      </c>
      <c r="AA55" s="21">
        <f t="shared" si="136"/>
        <v>1462500</v>
      </c>
      <c r="AB55" s="21">
        <f t="shared" si="136"/>
        <v>1625000</v>
      </c>
      <c r="AD55" s="173"/>
      <c r="AE55" s="185"/>
      <c r="AF55" s="19" t="s">
        <v>46</v>
      </c>
      <c r="AG55" s="21">
        <f>AG54</f>
        <v>162499.99999999997</v>
      </c>
      <c r="AH55" s="21">
        <f>AG55+AH54</f>
        <v>324999.99999999994</v>
      </c>
      <c r="AI55" s="21">
        <f>AH55+AI54</f>
        <v>487499.99999999994</v>
      </c>
      <c r="AJ55" s="21">
        <f t="shared" ref="AJ55:AP55" si="137">AI55+AJ54</f>
        <v>649999.99999999988</v>
      </c>
      <c r="AK55" s="21">
        <f t="shared" si="137"/>
        <v>812499.99999999988</v>
      </c>
      <c r="AL55" s="21">
        <f>AK55+AL54</f>
        <v>974999.99999999988</v>
      </c>
      <c r="AM55" s="21">
        <f t="shared" si="137"/>
        <v>1137500</v>
      </c>
      <c r="AN55" s="21">
        <f t="shared" si="137"/>
        <v>1300000</v>
      </c>
      <c r="AO55" s="21">
        <f t="shared" si="137"/>
        <v>1462500</v>
      </c>
      <c r="AP55" s="21">
        <f t="shared" si="137"/>
        <v>1625000</v>
      </c>
      <c r="AR55" s="173"/>
      <c r="AS55" s="185"/>
      <c r="AT55" s="19" t="s">
        <v>46</v>
      </c>
      <c r="AU55" s="21">
        <f>AU54</f>
        <v>162499.99999999997</v>
      </c>
      <c r="AV55" s="21">
        <f>AU55+AV54</f>
        <v>324999.99999999994</v>
      </c>
      <c r="AW55" s="21">
        <f>AV55+AW54</f>
        <v>487499.99999999994</v>
      </c>
      <c r="AX55" s="21">
        <f t="shared" ref="AX55:BD55" si="138">AW55+AX54</f>
        <v>649999.99999999988</v>
      </c>
      <c r="AY55" s="21">
        <f t="shared" si="138"/>
        <v>812499.99999999988</v>
      </c>
      <c r="AZ55" s="21">
        <f>AY55+AZ54</f>
        <v>974999.99999999988</v>
      </c>
      <c r="BA55" s="21">
        <f t="shared" si="138"/>
        <v>1137500</v>
      </c>
      <c r="BB55" s="21">
        <f t="shared" si="138"/>
        <v>1300000</v>
      </c>
      <c r="BC55" s="21">
        <f t="shared" si="138"/>
        <v>1462500</v>
      </c>
      <c r="BD55" s="21">
        <f t="shared" si="138"/>
        <v>1625000</v>
      </c>
      <c r="BF55" s="173"/>
      <c r="BG55" s="185"/>
      <c r="BH55" s="19" t="s">
        <v>46</v>
      </c>
      <c r="BI55" s="21">
        <f>BI54</f>
        <v>162499.99999999997</v>
      </c>
      <c r="BJ55" s="21">
        <f>BI55+BJ54</f>
        <v>324999.99999999994</v>
      </c>
      <c r="BK55" s="21">
        <f>BJ55+BK54</f>
        <v>487499.99999999994</v>
      </c>
      <c r="BL55" s="21">
        <f t="shared" ref="BL55:BR55" si="139">BK55+BL54</f>
        <v>649999.99999999988</v>
      </c>
      <c r="BM55" s="21">
        <f t="shared" si="139"/>
        <v>812499.99999999988</v>
      </c>
      <c r="BN55" s="21">
        <f>BM55+BN54</f>
        <v>974999.99999999988</v>
      </c>
      <c r="BO55" s="21">
        <f t="shared" si="139"/>
        <v>1137500</v>
      </c>
      <c r="BP55" s="21">
        <f t="shared" si="139"/>
        <v>1300000</v>
      </c>
      <c r="BQ55" s="21">
        <f t="shared" si="139"/>
        <v>1462500</v>
      </c>
      <c r="BR55" s="21">
        <f t="shared" si="139"/>
        <v>1625000</v>
      </c>
    </row>
    <row r="56" spans="1:71" ht="14.25" x14ac:dyDescent="0.45">
      <c r="B56" s="173"/>
      <c r="C56" s="184" t="s">
        <v>35</v>
      </c>
      <c r="D56" s="15" t="s">
        <v>43</v>
      </c>
      <c r="E56" s="16">
        <f>E50*E$14/$E$4</f>
        <v>0.16249999999999998</v>
      </c>
      <c r="F56" s="16">
        <f>F50*F$14/$E$4-E56</f>
        <v>0.1949999999999999</v>
      </c>
      <c r="G56" s="16">
        <f>G50*G$14/$E$4-F56-E56</f>
        <v>0.23400000000000026</v>
      </c>
      <c r="H56" s="16">
        <f>H50*H$14/$E$4-G56-F56-E56</f>
        <v>0.28079999999999955</v>
      </c>
      <c r="I56" s="16">
        <f>I50*I$14/$E$4-H56-G56-F56-E56</f>
        <v>0.33696000000000065</v>
      </c>
      <c r="J56" s="16">
        <f>J50*J$14/$E$4-I56-H56-G56-F56-E56</f>
        <v>0.40435199999999794</v>
      </c>
      <c r="K56" s="16">
        <f>K50*K$14/$E$4-J56-I56-H56-G56-F56-E56</f>
        <v>0.48522240000000305</v>
      </c>
      <c r="L56" s="16">
        <f>L50*L$14/$E$4-K56-J56-I56-H56-G56-F56-E56</f>
        <v>0.58226688000000004</v>
      </c>
      <c r="M56" s="16">
        <f>M50*M$14/$E$4-L56-K56-J56-I56-H56-G56-F56-E56</f>
        <v>0.69872025600000531</v>
      </c>
      <c r="N56" s="16">
        <f>N50*N$14/$E$4-M56-L56-K56-J56-I56-H56-G56-F56-E56</f>
        <v>0.83846430719998633</v>
      </c>
      <c r="P56" s="173"/>
      <c r="Q56" s="184" t="s">
        <v>35</v>
      </c>
      <c r="R56" s="15" t="s">
        <v>43</v>
      </c>
      <c r="S56" s="16">
        <f>S50*S$14/$E$4</f>
        <v>0.16249999999999998</v>
      </c>
      <c r="T56" s="16">
        <f>T50*T$14/$E$4-S56</f>
        <v>0.1949999999999999</v>
      </c>
      <c r="U56" s="16">
        <f>U50*U$14/$E$4-T56-S56</f>
        <v>0.23400000000000026</v>
      </c>
      <c r="V56" s="16">
        <f>V50*V$14/$E$4-U56-T56-S56</f>
        <v>0.28079999999999955</v>
      </c>
      <c r="W56" s="16">
        <f>W50*W$14/$E$4-V56-U56-T56-S56</f>
        <v>0.33696000000000065</v>
      </c>
      <c r="X56" s="16">
        <f>X50*X$14/$E$4-W56-V56-U56-T56-S56</f>
        <v>0.40435199999999794</v>
      </c>
      <c r="Y56" s="16">
        <f>Y50*Y$14/$E$4-X56-W56-V56-U56-T56-S56</f>
        <v>0.48522240000000305</v>
      </c>
      <c r="Z56" s="16">
        <f>Z50*Z$14/$E$4-Y56-X56-W56-V56-U56-T56-S56</f>
        <v>0.58226688000000004</v>
      </c>
      <c r="AA56" s="16">
        <f>AA50*AA$14/$E$4-Z56-Y56-X56-W56-V56-U56-T56-S56</f>
        <v>0.69872025600000531</v>
      </c>
      <c r="AB56" s="16">
        <f>AB50*AB$14/$E$4-AA56-Z56-Y56-X56-W56-V56-U56-T56-S56</f>
        <v>0.83846430719998633</v>
      </c>
      <c r="AD56" s="173"/>
      <c r="AE56" s="184" t="s">
        <v>35</v>
      </c>
      <c r="AF56" s="15" t="s">
        <v>43</v>
      </c>
      <c r="AG56" s="16">
        <f>AG50*AG$14/$E$4</f>
        <v>0.16249999999999998</v>
      </c>
      <c r="AH56" s="16">
        <f>AH50*AH$14/$E$4-AG56</f>
        <v>0.1949999999999999</v>
      </c>
      <c r="AI56" s="16">
        <f>AI50*AI$14/$E$4-AH56-AG56</f>
        <v>0.23400000000000026</v>
      </c>
      <c r="AJ56" s="16">
        <f>AJ50*AJ$14/$E$4-AI56-AH56-AG56</f>
        <v>0.28079999999999955</v>
      </c>
      <c r="AK56" s="16">
        <f>AK50*AK$14/$E$4-AJ56-AI56-AH56-AG56</f>
        <v>0.33696000000000065</v>
      </c>
      <c r="AL56" s="16">
        <f>AL50*AL$14/$E$4-AK56-AJ56-AI56-AH56-AG56</f>
        <v>0.40435199999999794</v>
      </c>
      <c r="AM56" s="16">
        <f>AM50*AM$14/$E$4-AL56-AK56-AJ56-AI56-AH56-AG56</f>
        <v>0.48522240000000305</v>
      </c>
      <c r="AN56" s="16">
        <f>AN50*AN$14/$E$4-AM56-AL56-AK56-AJ56-AI56-AH56-AG56</f>
        <v>0.58226688000000004</v>
      </c>
      <c r="AO56" s="16">
        <f>AO50*AO$14/$E$4-AN56-AM56-AL56-AK56-AJ56-AI56-AH56-AG56</f>
        <v>0.69872025600000531</v>
      </c>
      <c r="AP56" s="16">
        <f>AP50*AP$14/$E$4-AO56-AN56-AM56-AL56-AK56-AJ56-AI56-AH56-AG56</f>
        <v>0.83846430719998633</v>
      </c>
      <c r="AR56" s="173"/>
      <c r="AS56" s="184" t="s">
        <v>35</v>
      </c>
      <c r="AT56" s="15" t="s">
        <v>43</v>
      </c>
      <c r="AU56" s="16">
        <f>AU50*AU$14/$E$4</f>
        <v>0.16249999999999998</v>
      </c>
      <c r="AV56" s="16">
        <f>AV50*AV$14/$E$4-AU56</f>
        <v>0.1949999999999999</v>
      </c>
      <c r="AW56" s="16">
        <f>AW50*AW$14/$E$4-AV56-AU56</f>
        <v>0.23400000000000026</v>
      </c>
      <c r="AX56" s="16">
        <f>AX50*AX$14/$E$4-AW56-AV56-AU56</f>
        <v>0.28079999999999955</v>
      </c>
      <c r="AY56" s="16">
        <f>AY50*AY$14/$E$4-AX56-AW56-AV56-AU56</f>
        <v>0.33696000000000065</v>
      </c>
      <c r="AZ56" s="16">
        <f>AZ50*AZ$14/$E$4-AY56-AX56-AW56-AV56-AU56</f>
        <v>0.40435199999999794</v>
      </c>
      <c r="BA56" s="16">
        <f>BA50*BA$14/$E$4-AZ56-AY56-AX56-AW56-AV56-AU56</f>
        <v>0.48522240000000305</v>
      </c>
      <c r="BB56" s="16">
        <f>BB50*BB$14/$E$4-BA56-AZ56-AY56-AX56-AW56-AV56-AU56</f>
        <v>0.58226688000000004</v>
      </c>
      <c r="BC56" s="16">
        <f>BC50*BC$14/$E$4-BB56-BA56-AZ56-AY56-AX56-AW56-AV56-AU56</f>
        <v>0.69872025600000531</v>
      </c>
      <c r="BD56" s="16">
        <f>BD50*BD$14/$E$4-BC56-BB56-BA56-AZ56-AY56-AX56-AW56-AV56-AU56</f>
        <v>0.83846430719998633</v>
      </c>
      <c r="BF56" s="173"/>
      <c r="BG56" s="184" t="s">
        <v>35</v>
      </c>
      <c r="BH56" s="15" t="s">
        <v>43</v>
      </c>
      <c r="BI56" s="16">
        <f>BI50*BI$14/$E$4</f>
        <v>0.16249999999999998</v>
      </c>
      <c r="BJ56" s="16">
        <f>BJ50*BJ$14/$E$4-BI56</f>
        <v>0.1949999999999999</v>
      </c>
      <c r="BK56" s="16">
        <f>BK50*BK$14/$E$4-BJ56-BI56</f>
        <v>0.23400000000000026</v>
      </c>
      <c r="BL56" s="16">
        <f>BL50*BL$14/$E$4-BK56-BJ56-BI56</f>
        <v>0.28079999999999955</v>
      </c>
      <c r="BM56" s="16">
        <f>BM50*BM$14/$E$4-BL56-BK56-BJ56-BI56</f>
        <v>0.33696000000000065</v>
      </c>
      <c r="BN56" s="16">
        <f>BN50*BN$14/$E$4-BM56-BL56-BK56-BJ56-BI56</f>
        <v>0.40435199999999794</v>
      </c>
      <c r="BO56" s="16">
        <f>BO50*BO$14/$E$4-BN56-BM56-BL56-BK56-BJ56-BI56</f>
        <v>0.48522240000000305</v>
      </c>
      <c r="BP56" s="16">
        <f>BP50*BP$14/$E$4-BO56-BN56-BM56-BL56-BK56-BJ56-BI56</f>
        <v>0.58226688000000004</v>
      </c>
      <c r="BQ56" s="16">
        <f>BQ50*BQ$14/$E$4-BP56-BO56-BN56-BM56-BL56-BK56-BJ56-BI56</f>
        <v>0.69872025600000531</v>
      </c>
      <c r="BR56" s="16">
        <f>BR50*BR$14/$E$4-BQ56-BP56-BO56-BN56-BM56-BL56-BK56-BJ56-BI56</f>
        <v>0.83846430719998633</v>
      </c>
    </row>
    <row r="57" spans="1:71" ht="14.25" x14ac:dyDescent="0.45">
      <c r="B57" s="173"/>
      <c r="C57" s="186"/>
      <c r="D57" s="15" t="s">
        <v>44</v>
      </c>
      <c r="E57" s="17"/>
      <c r="F57" s="17"/>
      <c r="G57" s="17"/>
      <c r="H57" s="17"/>
      <c r="I57" s="17">
        <f>AVERAGE(E56:I56)</f>
        <v>0.24185200000000004</v>
      </c>
      <c r="J57" s="17"/>
      <c r="K57" s="17"/>
      <c r="L57" s="17"/>
      <c r="M57" s="17"/>
      <c r="N57" s="17">
        <f>AVERAGE(E56:N56)</f>
        <v>0.42182858431999931</v>
      </c>
      <c r="P57" s="173"/>
      <c r="Q57" s="186"/>
      <c r="R57" s="15" t="s">
        <v>44</v>
      </c>
      <c r="S57" s="17"/>
      <c r="T57" s="17"/>
      <c r="U57" s="17"/>
      <c r="V57" s="17"/>
      <c r="W57" s="17">
        <f>AVERAGE(S56:W56)</f>
        <v>0.24185200000000004</v>
      </c>
      <c r="X57" s="17"/>
      <c r="Y57" s="17"/>
      <c r="Z57" s="17"/>
      <c r="AA57" s="17"/>
      <c r="AB57" s="17">
        <f>AVERAGE(S56:AB56)</f>
        <v>0.42182858431999931</v>
      </c>
      <c r="AD57" s="173"/>
      <c r="AE57" s="186"/>
      <c r="AF57" s="15" t="s">
        <v>44</v>
      </c>
      <c r="AG57" s="17"/>
      <c r="AH57" s="17"/>
      <c r="AI57" s="17"/>
      <c r="AJ57" s="17"/>
      <c r="AK57" s="17">
        <f>AVERAGE(AG56:AK56)</f>
        <v>0.24185200000000004</v>
      </c>
      <c r="AL57" s="17"/>
      <c r="AM57" s="17"/>
      <c r="AN57" s="17"/>
      <c r="AO57" s="17"/>
      <c r="AP57" s="17">
        <f>AVERAGE(AG56:AP56)</f>
        <v>0.42182858431999931</v>
      </c>
      <c r="AR57" s="173"/>
      <c r="AS57" s="186"/>
      <c r="AT57" s="15" t="s">
        <v>44</v>
      </c>
      <c r="AU57" s="17"/>
      <c r="AV57" s="17"/>
      <c r="AW57" s="17"/>
      <c r="AX57" s="17"/>
      <c r="AY57" s="17">
        <f>AVERAGE(AU56:AY56)</f>
        <v>0.24185200000000004</v>
      </c>
      <c r="AZ57" s="17"/>
      <c r="BA57" s="17"/>
      <c r="BB57" s="17"/>
      <c r="BC57" s="17"/>
      <c r="BD57" s="17">
        <f>AVERAGE(AU56:BD56)</f>
        <v>0.42182858431999931</v>
      </c>
      <c r="BF57" s="173"/>
      <c r="BG57" s="186"/>
      <c r="BH57" s="15" t="s">
        <v>44</v>
      </c>
      <c r="BI57" s="17"/>
      <c r="BJ57" s="17"/>
      <c r="BK57" s="17"/>
      <c r="BL57" s="17"/>
      <c r="BM57" s="17">
        <f>AVERAGE(BI56:BM56)</f>
        <v>0.24185200000000004</v>
      </c>
      <c r="BN57" s="17"/>
      <c r="BO57" s="17"/>
      <c r="BP57" s="17"/>
      <c r="BQ57" s="17"/>
      <c r="BR57" s="17">
        <f>AVERAGE(BI56:BR56)</f>
        <v>0.42182858431999931</v>
      </c>
    </row>
    <row r="58" spans="1:71" ht="14.25" x14ac:dyDescent="0.45">
      <c r="B58" s="173"/>
      <c r="C58" s="185"/>
      <c r="D58" s="19" t="s">
        <v>45</v>
      </c>
      <c r="E58" s="22">
        <f>E60</f>
        <v>162499.99999999997</v>
      </c>
      <c r="F58" s="22">
        <f>F60-E60</f>
        <v>194999.99999999991</v>
      </c>
      <c r="G58" s="22">
        <f>G60-F60</f>
        <v>234000.00000000023</v>
      </c>
      <c r="H58" s="22">
        <f t="shared" ref="H58:N58" si="140">H60-G60</f>
        <v>280799.99999999953</v>
      </c>
      <c r="I58" s="22">
        <f t="shared" si="140"/>
        <v>336960.00000000058</v>
      </c>
      <c r="J58" s="22">
        <f>J60-I60</f>
        <v>404351.9999999979</v>
      </c>
      <c r="K58" s="22">
        <f t="shared" si="140"/>
        <v>485222.40000000317</v>
      </c>
      <c r="L58" s="22">
        <f t="shared" si="140"/>
        <v>582266.87999999989</v>
      </c>
      <c r="M58" s="22">
        <f t="shared" si="140"/>
        <v>698720.25600000517</v>
      </c>
      <c r="N58" s="22">
        <f t="shared" si="140"/>
        <v>838464.30719998712</v>
      </c>
      <c r="P58" s="173"/>
      <c r="Q58" s="185"/>
      <c r="R58" s="19" t="s">
        <v>45</v>
      </c>
      <c r="S58" s="22">
        <f>S60</f>
        <v>162499.99999999997</v>
      </c>
      <c r="T58" s="22">
        <f>T60-S60</f>
        <v>194999.99999999991</v>
      </c>
      <c r="U58" s="22">
        <f>U60-T60</f>
        <v>234000.00000000023</v>
      </c>
      <c r="V58" s="22">
        <f t="shared" ref="V58:AB58" si="141">V60-U60</f>
        <v>280799.99999999953</v>
      </c>
      <c r="W58" s="22">
        <f t="shared" si="141"/>
        <v>336960.00000000058</v>
      </c>
      <c r="X58" s="22">
        <f>X60-W60</f>
        <v>404351.9999999979</v>
      </c>
      <c r="Y58" s="22">
        <f t="shared" si="141"/>
        <v>485222.40000000317</v>
      </c>
      <c r="Z58" s="22">
        <f t="shared" si="141"/>
        <v>582266.87999999989</v>
      </c>
      <c r="AA58" s="22">
        <f t="shared" si="141"/>
        <v>698720.25600000517</v>
      </c>
      <c r="AB58" s="22">
        <f t="shared" si="141"/>
        <v>838464.30719998712</v>
      </c>
      <c r="AD58" s="173"/>
      <c r="AE58" s="185"/>
      <c r="AF58" s="19" t="s">
        <v>45</v>
      </c>
      <c r="AG58" s="22">
        <f>AG60</f>
        <v>162499.99999999997</v>
      </c>
      <c r="AH58" s="22">
        <f>AH60-AG60</f>
        <v>194999.99999999991</v>
      </c>
      <c r="AI58" s="22">
        <f>AI60-AH60</f>
        <v>234000.00000000023</v>
      </c>
      <c r="AJ58" s="22">
        <f t="shared" ref="AJ58:AP58" si="142">AJ60-AI60</f>
        <v>280799.99999999953</v>
      </c>
      <c r="AK58" s="22">
        <f t="shared" si="142"/>
        <v>336960.00000000058</v>
      </c>
      <c r="AL58" s="22">
        <f>AL60-AK60</f>
        <v>404351.9999999979</v>
      </c>
      <c r="AM58" s="22">
        <f t="shared" si="142"/>
        <v>485222.40000000317</v>
      </c>
      <c r="AN58" s="22">
        <f t="shared" si="142"/>
        <v>582266.87999999989</v>
      </c>
      <c r="AO58" s="22">
        <f t="shared" si="142"/>
        <v>698720.25600000517</v>
      </c>
      <c r="AP58" s="22">
        <f t="shared" si="142"/>
        <v>838464.30719998712</v>
      </c>
      <c r="AR58" s="173"/>
      <c r="AS58" s="185"/>
      <c r="AT58" s="19" t="s">
        <v>45</v>
      </c>
      <c r="AU58" s="22">
        <f>AU60</f>
        <v>162499.99999999997</v>
      </c>
      <c r="AV58" s="22">
        <f>AV60-AU60</f>
        <v>194999.99999999991</v>
      </c>
      <c r="AW58" s="22">
        <f>AW60-AV60</f>
        <v>234000.00000000023</v>
      </c>
      <c r="AX58" s="22">
        <f t="shared" ref="AX58:BD58" si="143">AX60-AW60</f>
        <v>280799.99999999953</v>
      </c>
      <c r="AY58" s="22">
        <f t="shared" si="143"/>
        <v>336960.00000000058</v>
      </c>
      <c r="AZ58" s="22">
        <f>AZ60-AY60</f>
        <v>404351.9999999979</v>
      </c>
      <c r="BA58" s="22">
        <f t="shared" si="143"/>
        <v>485222.40000000317</v>
      </c>
      <c r="BB58" s="22">
        <f t="shared" si="143"/>
        <v>582266.87999999989</v>
      </c>
      <c r="BC58" s="22">
        <f t="shared" si="143"/>
        <v>698720.25600000517</v>
      </c>
      <c r="BD58" s="22">
        <f t="shared" si="143"/>
        <v>838464.30719998712</v>
      </c>
      <c r="BF58" s="173"/>
      <c r="BG58" s="185"/>
      <c r="BH58" s="19" t="s">
        <v>45</v>
      </c>
      <c r="BI58" s="22">
        <f>BI60</f>
        <v>162499.99999999997</v>
      </c>
      <c r="BJ58" s="22">
        <f>BJ60-BI60</f>
        <v>194999.99999999991</v>
      </c>
      <c r="BK58" s="22">
        <f>BK60-BJ60</f>
        <v>234000.00000000023</v>
      </c>
      <c r="BL58" s="22">
        <f t="shared" ref="BL58:BR58" si="144">BL60-BK60</f>
        <v>280799.99999999953</v>
      </c>
      <c r="BM58" s="22">
        <f t="shared" si="144"/>
        <v>336960.00000000058</v>
      </c>
      <c r="BN58" s="22">
        <f>BN60-BM60</f>
        <v>404351.9999999979</v>
      </c>
      <c r="BO58" s="22">
        <f t="shared" si="144"/>
        <v>485222.40000000317</v>
      </c>
      <c r="BP58" s="22">
        <f t="shared" si="144"/>
        <v>582266.87999999989</v>
      </c>
      <c r="BQ58" s="22">
        <f t="shared" si="144"/>
        <v>698720.25600000517</v>
      </c>
      <c r="BR58" s="22">
        <f t="shared" si="144"/>
        <v>838464.30719998712</v>
      </c>
    </row>
    <row r="59" spans="1:71" ht="14.25" x14ac:dyDescent="0.45">
      <c r="B59" s="173"/>
      <c r="C59" s="185"/>
      <c r="D59" s="19" t="s">
        <v>47</v>
      </c>
      <c r="E59" s="22"/>
      <c r="F59" s="22"/>
      <c r="G59" s="22"/>
      <c r="H59" s="22"/>
      <c r="I59" s="22">
        <f>AVERAGE(E58:I58)</f>
        <v>241852.00000000006</v>
      </c>
      <c r="J59" s="22"/>
      <c r="K59" s="22"/>
      <c r="L59" s="22"/>
      <c r="M59" s="22"/>
      <c r="N59" s="22">
        <f>AVERAGE(E58:N58)</f>
        <v>421828.58431999933</v>
      </c>
      <c r="P59" s="173"/>
      <c r="Q59" s="185"/>
      <c r="R59" s="19" t="s">
        <v>47</v>
      </c>
      <c r="S59" s="22"/>
      <c r="T59" s="22"/>
      <c r="U59" s="22"/>
      <c r="V59" s="22"/>
      <c r="W59" s="22">
        <f>AVERAGE(S58:W58)</f>
        <v>241852.00000000006</v>
      </c>
      <c r="X59" s="22"/>
      <c r="Y59" s="22"/>
      <c r="Z59" s="22"/>
      <c r="AA59" s="22"/>
      <c r="AB59" s="22">
        <f>AVERAGE(S58:AB58)</f>
        <v>421828.58431999933</v>
      </c>
      <c r="AD59" s="173"/>
      <c r="AE59" s="185"/>
      <c r="AF59" s="19" t="s">
        <v>47</v>
      </c>
      <c r="AG59" s="22"/>
      <c r="AH59" s="22"/>
      <c r="AI59" s="22"/>
      <c r="AJ59" s="22"/>
      <c r="AK59" s="22">
        <f>AVERAGE(AG58:AK58)</f>
        <v>241852.00000000006</v>
      </c>
      <c r="AL59" s="22"/>
      <c r="AM59" s="22"/>
      <c r="AN59" s="22"/>
      <c r="AO59" s="22"/>
      <c r="AP59" s="22">
        <f>AVERAGE(AG58:AP58)</f>
        <v>421828.58431999933</v>
      </c>
      <c r="AR59" s="173"/>
      <c r="AS59" s="185"/>
      <c r="AT59" s="19" t="s">
        <v>47</v>
      </c>
      <c r="AU59" s="22"/>
      <c r="AV59" s="22"/>
      <c r="AW59" s="22"/>
      <c r="AX59" s="22"/>
      <c r="AY59" s="22">
        <f>AVERAGE(AU58:AY58)</f>
        <v>241852.00000000006</v>
      </c>
      <c r="AZ59" s="22"/>
      <c r="BA59" s="22"/>
      <c r="BB59" s="22"/>
      <c r="BC59" s="22"/>
      <c r="BD59" s="22">
        <f>AVERAGE(AU58:BD58)</f>
        <v>421828.58431999933</v>
      </c>
      <c r="BF59" s="173"/>
      <c r="BG59" s="185"/>
      <c r="BH59" s="19" t="s">
        <v>47</v>
      </c>
      <c r="BI59" s="22"/>
      <c r="BJ59" s="22"/>
      <c r="BK59" s="22"/>
      <c r="BL59" s="22"/>
      <c r="BM59" s="22">
        <f>AVERAGE(BI58:BM58)</f>
        <v>241852.00000000006</v>
      </c>
      <c r="BN59" s="22"/>
      <c r="BO59" s="22"/>
      <c r="BP59" s="22"/>
      <c r="BQ59" s="22"/>
      <c r="BR59" s="22">
        <f>AVERAGE(BI58:BR58)</f>
        <v>421828.58431999933</v>
      </c>
    </row>
    <row r="60" spans="1:71" ht="14.25" x14ac:dyDescent="0.45">
      <c r="B60" s="174"/>
      <c r="C60" s="185"/>
      <c r="D60" s="19" t="s">
        <v>46</v>
      </c>
      <c r="E60" s="21">
        <f t="shared" ref="E60:N60" si="145">E52*E$14</f>
        <v>162499.99999999997</v>
      </c>
      <c r="F60" s="21">
        <f t="shared" si="145"/>
        <v>357499.99999999988</v>
      </c>
      <c r="G60" s="21">
        <f t="shared" si="145"/>
        <v>591500.00000000012</v>
      </c>
      <c r="H60" s="21">
        <f t="shared" si="145"/>
        <v>872299.99999999965</v>
      </c>
      <c r="I60" s="21">
        <f t="shared" si="145"/>
        <v>1209260.0000000002</v>
      </c>
      <c r="J60" s="21">
        <f t="shared" si="145"/>
        <v>1613611.9999999981</v>
      </c>
      <c r="K60" s="21">
        <f t="shared" si="145"/>
        <v>2098834.4000000013</v>
      </c>
      <c r="L60" s="21">
        <f t="shared" si="145"/>
        <v>2681101.2800000012</v>
      </c>
      <c r="M60" s="21">
        <f t="shared" si="145"/>
        <v>3379821.5360000064</v>
      </c>
      <c r="N60" s="21">
        <f t="shared" si="145"/>
        <v>4218285.8431999935</v>
      </c>
      <c r="P60" s="174"/>
      <c r="Q60" s="185"/>
      <c r="R60" s="19" t="s">
        <v>46</v>
      </c>
      <c r="S60" s="21">
        <f t="shared" ref="S60:AB60" si="146">S52*S$14</f>
        <v>162499.99999999997</v>
      </c>
      <c r="T60" s="21">
        <f t="shared" si="146"/>
        <v>357499.99999999988</v>
      </c>
      <c r="U60" s="21">
        <f t="shared" si="146"/>
        <v>591500.00000000012</v>
      </c>
      <c r="V60" s="21">
        <f t="shared" si="146"/>
        <v>872299.99999999965</v>
      </c>
      <c r="W60" s="21">
        <f t="shared" si="146"/>
        <v>1209260.0000000002</v>
      </c>
      <c r="X60" s="21">
        <f t="shared" si="146"/>
        <v>1613611.9999999981</v>
      </c>
      <c r="Y60" s="21">
        <f t="shared" si="146"/>
        <v>2098834.4000000013</v>
      </c>
      <c r="Z60" s="21">
        <f t="shared" si="146"/>
        <v>2681101.2800000012</v>
      </c>
      <c r="AA60" s="21">
        <f t="shared" si="146"/>
        <v>3379821.5360000064</v>
      </c>
      <c r="AB60" s="21">
        <f t="shared" si="146"/>
        <v>4218285.8431999935</v>
      </c>
      <c r="AD60" s="174"/>
      <c r="AE60" s="185"/>
      <c r="AF60" s="19" t="s">
        <v>46</v>
      </c>
      <c r="AG60" s="21">
        <f t="shared" ref="AG60:AP60" si="147">AG52*AG$14</f>
        <v>162499.99999999997</v>
      </c>
      <c r="AH60" s="21">
        <f t="shared" si="147"/>
        <v>357499.99999999988</v>
      </c>
      <c r="AI60" s="21">
        <f t="shared" si="147"/>
        <v>591500.00000000012</v>
      </c>
      <c r="AJ60" s="21">
        <f t="shared" si="147"/>
        <v>872299.99999999965</v>
      </c>
      <c r="AK60" s="21">
        <f t="shared" si="147"/>
        <v>1209260.0000000002</v>
      </c>
      <c r="AL60" s="21">
        <f t="shared" si="147"/>
        <v>1613611.9999999981</v>
      </c>
      <c r="AM60" s="21">
        <f t="shared" si="147"/>
        <v>2098834.4000000013</v>
      </c>
      <c r="AN60" s="21">
        <f t="shared" si="147"/>
        <v>2681101.2800000012</v>
      </c>
      <c r="AO60" s="21">
        <f t="shared" si="147"/>
        <v>3379821.5360000064</v>
      </c>
      <c r="AP60" s="21">
        <f t="shared" si="147"/>
        <v>4218285.8431999935</v>
      </c>
      <c r="AR60" s="174"/>
      <c r="AS60" s="185"/>
      <c r="AT60" s="19" t="s">
        <v>46</v>
      </c>
      <c r="AU60" s="21">
        <f t="shared" ref="AU60:BD60" si="148">AU52*AU$14</f>
        <v>162499.99999999997</v>
      </c>
      <c r="AV60" s="21">
        <f t="shared" si="148"/>
        <v>357499.99999999988</v>
      </c>
      <c r="AW60" s="21">
        <f t="shared" si="148"/>
        <v>591500.00000000012</v>
      </c>
      <c r="AX60" s="21">
        <f t="shared" si="148"/>
        <v>872299.99999999965</v>
      </c>
      <c r="AY60" s="21">
        <f t="shared" si="148"/>
        <v>1209260.0000000002</v>
      </c>
      <c r="AZ60" s="21">
        <f t="shared" si="148"/>
        <v>1613611.9999999981</v>
      </c>
      <c r="BA60" s="21">
        <f t="shared" si="148"/>
        <v>2098834.4000000013</v>
      </c>
      <c r="BB60" s="21">
        <f t="shared" si="148"/>
        <v>2681101.2800000012</v>
      </c>
      <c r="BC60" s="21">
        <f t="shared" si="148"/>
        <v>3379821.5360000064</v>
      </c>
      <c r="BD60" s="21">
        <f t="shared" si="148"/>
        <v>4218285.8431999935</v>
      </c>
      <c r="BF60" s="174"/>
      <c r="BG60" s="185"/>
      <c r="BH60" s="19" t="s">
        <v>46</v>
      </c>
      <c r="BI60" s="21">
        <f t="shared" ref="BI60:BR60" si="149">BI52*BI$14</f>
        <v>162499.99999999997</v>
      </c>
      <c r="BJ60" s="21">
        <f t="shared" si="149"/>
        <v>357499.99999999988</v>
      </c>
      <c r="BK60" s="21">
        <f t="shared" si="149"/>
        <v>591500.00000000012</v>
      </c>
      <c r="BL60" s="21">
        <f t="shared" si="149"/>
        <v>872299.99999999965</v>
      </c>
      <c r="BM60" s="21">
        <f t="shared" si="149"/>
        <v>1209260.0000000002</v>
      </c>
      <c r="BN60" s="21">
        <f t="shared" si="149"/>
        <v>1613611.9999999981</v>
      </c>
      <c r="BO60" s="21">
        <f t="shared" si="149"/>
        <v>2098834.4000000013</v>
      </c>
      <c r="BP60" s="21">
        <f t="shared" si="149"/>
        <v>2681101.2800000012</v>
      </c>
      <c r="BQ60" s="21">
        <f t="shared" si="149"/>
        <v>3379821.5360000064</v>
      </c>
      <c r="BR60" s="21">
        <f t="shared" si="149"/>
        <v>4218285.8431999935</v>
      </c>
    </row>
    <row r="61" spans="1:71" ht="15" customHeight="1" x14ac:dyDescent="0.45">
      <c r="A61" s="8"/>
      <c r="B61" s="3"/>
      <c r="C61" s="1"/>
      <c r="D61" s="43"/>
      <c r="E61" s="31"/>
      <c r="F61" s="31"/>
      <c r="G61" s="31"/>
      <c r="H61" s="31"/>
      <c r="I61" s="31"/>
      <c r="J61" s="31"/>
      <c r="K61" s="31"/>
      <c r="L61" s="31"/>
      <c r="M61" s="31"/>
      <c r="N61" s="31"/>
      <c r="O61" s="8"/>
      <c r="P61" s="3"/>
      <c r="Q61" s="1"/>
      <c r="R61" s="43"/>
      <c r="S61" s="31"/>
      <c r="T61" s="31"/>
      <c r="U61" s="31"/>
      <c r="V61" s="31"/>
      <c r="W61" s="31"/>
      <c r="X61" s="31"/>
      <c r="Y61" s="31"/>
      <c r="Z61" s="31"/>
      <c r="AA61" s="31"/>
      <c r="AB61" s="31"/>
      <c r="AC61" s="8"/>
      <c r="AD61" s="3"/>
      <c r="AE61" s="1"/>
      <c r="AF61" s="43"/>
      <c r="AG61" s="31"/>
      <c r="AH61" s="31"/>
      <c r="AI61" s="31"/>
      <c r="AJ61" s="31"/>
      <c r="AK61" s="31"/>
      <c r="AL61" s="31"/>
      <c r="AM61" s="31"/>
      <c r="AN61" s="31"/>
      <c r="AO61" s="31"/>
      <c r="AP61" s="31"/>
      <c r="AQ61" s="8"/>
      <c r="AR61" s="3"/>
      <c r="AS61" s="1"/>
      <c r="AT61" s="43"/>
      <c r="AU61" s="31"/>
      <c r="AV61" s="31"/>
      <c r="AW61" s="31"/>
      <c r="AX61" s="31"/>
      <c r="AY61" s="31"/>
      <c r="AZ61" s="31"/>
      <c r="BA61" s="31"/>
      <c r="BB61" s="31"/>
      <c r="BC61" s="31"/>
      <c r="BD61" s="31"/>
      <c r="BE61" s="8"/>
      <c r="BF61" s="3"/>
      <c r="BG61" s="1"/>
      <c r="BH61" s="43"/>
      <c r="BI61" s="31"/>
      <c r="BJ61" s="31"/>
      <c r="BK61" s="31"/>
      <c r="BL61" s="31"/>
      <c r="BM61" s="31"/>
      <c r="BN61" s="31"/>
      <c r="BO61" s="31"/>
      <c r="BP61" s="31"/>
      <c r="BQ61" s="31"/>
      <c r="BR61" s="31"/>
      <c r="BS61" s="8"/>
    </row>
    <row r="62" spans="1:71" ht="14.25" x14ac:dyDescent="0.45">
      <c r="B62" s="197" t="s">
        <v>147</v>
      </c>
      <c r="C62" s="195" t="s">
        <v>21</v>
      </c>
      <c r="D62" s="189" t="str">
        <f>"10 BTC / "&amp;TEXT($E$4*10, "$###0.00,,")&amp;"M USD"</f>
        <v>10 BTC / $1.00M USD</v>
      </c>
      <c r="E62" s="163" t="s">
        <v>3</v>
      </c>
      <c r="F62" s="163" t="s">
        <v>4</v>
      </c>
      <c r="G62" s="163" t="s">
        <v>5</v>
      </c>
      <c r="H62" s="163" t="s">
        <v>6</v>
      </c>
      <c r="I62" s="163" t="s">
        <v>7</v>
      </c>
      <c r="J62" s="163" t="s">
        <v>8</v>
      </c>
      <c r="K62" s="163" t="s">
        <v>9</v>
      </c>
      <c r="L62" s="163" t="s">
        <v>10</v>
      </c>
      <c r="M62" s="163" t="s">
        <v>11</v>
      </c>
      <c r="N62" s="163" t="s">
        <v>12</v>
      </c>
      <c r="P62" s="197" t="s">
        <v>147</v>
      </c>
      <c r="Q62" s="195" t="s">
        <v>21</v>
      </c>
      <c r="R62" s="189" t="str">
        <f>"10 BTC / "&amp;TEXT($E$4*10, "$###0.00,,")&amp;"M USD"</f>
        <v>10 BTC / $1.00M USD</v>
      </c>
      <c r="S62" s="163" t="s">
        <v>3</v>
      </c>
      <c r="T62" s="163" t="s">
        <v>4</v>
      </c>
      <c r="U62" s="163" t="s">
        <v>5</v>
      </c>
      <c r="V62" s="163" t="s">
        <v>6</v>
      </c>
      <c r="W62" s="163" t="s">
        <v>7</v>
      </c>
      <c r="X62" s="163" t="s">
        <v>8</v>
      </c>
      <c r="Y62" s="163" t="s">
        <v>9</v>
      </c>
      <c r="Z62" s="163" t="s">
        <v>10</v>
      </c>
      <c r="AA62" s="163" t="s">
        <v>11</v>
      </c>
      <c r="AB62" s="163" t="s">
        <v>12</v>
      </c>
      <c r="AD62" s="197" t="s">
        <v>147</v>
      </c>
      <c r="AE62" s="195" t="s">
        <v>21</v>
      </c>
      <c r="AF62" s="189" t="str">
        <f>"10 BTC / "&amp;TEXT($E$4*10, "$###0.00,,")&amp;"M USD"</f>
        <v>10 BTC / $1.00M USD</v>
      </c>
      <c r="AG62" s="163" t="s">
        <v>3</v>
      </c>
      <c r="AH62" s="163" t="s">
        <v>4</v>
      </c>
      <c r="AI62" s="163" t="s">
        <v>5</v>
      </c>
      <c r="AJ62" s="163" t="s">
        <v>6</v>
      </c>
      <c r="AK62" s="163" t="s">
        <v>7</v>
      </c>
      <c r="AL62" s="163" t="s">
        <v>8</v>
      </c>
      <c r="AM62" s="163" t="s">
        <v>9</v>
      </c>
      <c r="AN62" s="163" t="s">
        <v>10</v>
      </c>
      <c r="AO62" s="163" t="s">
        <v>11</v>
      </c>
      <c r="AP62" s="163" t="s">
        <v>12</v>
      </c>
      <c r="AR62" s="197" t="s">
        <v>147</v>
      </c>
      <c r="AS62" s="195" t="s">
        <v>21</v>
      </c>
      <c r="AT62" s="189" t="str">
        <f>"10 BTC / "&amp;TEXT($E$4*10, "$###0.00,,")&amp;"M USD"</f>
        <v>10 BTC / $1.00M USD</v>
      </c>
      <c r="AU62" s="163" t="s">
        <v>3</v>
      </c>
      <c r="AV62" s="163" t="s">
        <v>4</v>
      </c>
      <c r="AW62" s="163" t="s">
        <v>5</v>
      </c>
      <c r="AX62" s="163" t="s">
        <v>6</v>
      </c>
      <c r="AY62" s="163" t="s">
        <v>7</v>
      </c>
      <c r="AZ62" s="163" t="s">
        <v>8</v>
      </c>
      <c r="BA62" s="163" t="s">
        <v>9</v>
      </c>
      <c r="BB62" s="163" t="s">
        <v>10</v>
      </c>
      <c r="BC62" s="163" t="s">
        <v>11</v>
      </c>
      <c r="BD62" s="163" t="s">
        <v>12</v>
      </c>
      <c r="BF62" s="197" t="s">
        <v>147</v>
      </c>
      <c r="BG62" s="195" t="s">
        <v>21</v>
      </c>
      <c r="BH62" s="189" t="str">
        <f>"10 BTC / "&amp;TEXT($E$4*10, "$###0.00,,")&amp;"M USD"</f>
        <v>10 BTC / $1.00M USD</v>
      </c>
      <c r="BI62" s="163" t="s">
        <v>3</v>
      </c>
      <c r="BJ62" s="163" t="s">
        <v>4</v>
      </c>
      <c r="BK62" s="163" t="s">
        <v>5</v>
      </c>
      <c r="BL62" s="163" t="s">
        <v>6</v>
      </c>
      <c r="BM62" s="163" t="s">
        <v>7</v>
      </c>
      <c r="BN62" s="163" t="s">
        <v>8</v>
      </c>
      <c r="BO62" s="163" t="s">
        <v>9</v>
      </c>
      <c r="BP62" s="163" t="s">
        <v>10</v>
      </c>
      <c r="BQ62" s="163" t="s">
        <v>11</v>
      </c>
      <c r="BR62" s="163" t="s">
        <v>12</v>
      </c>
    </row>
    <row r="63" spans="1:71" ht="14.25" x14ac:dyDescent="0.45">
      <c r="B63" s="198"/>
      <c r="C63" s="196"/>
      <c r="D63" s="190"/>
      <c r="E63" s="164"/>
      <c r="F63" s="164"/>
      <c r="G63" s="164"/>
      <c r="H63" s="164"/>
      <c r="I63" s="164"/>
      <c r="J63" s="164"/>
      <c r="K63" s="164"/>
      <c r="L63" s="164"/>
      <c r="M63" s="164"/>
      <c r="N63" s="164"/>
      <c r="P63" s="198"/>
      <c r="Q63" s="196"/>
      <c r="R63" s="190"/>
      <c r="S63" s="164"/>
      <c r="T63" s="164"/>
      <c r="U63" s="164"/>
      <c r="V63" s="164"/>
      <c r="W63" s="164"/>
      <c r="X63" s="164"/>
      <c r="Y63" s="164"/>
      <c r="Z63" s="164"/>
      <c r="AA63" s="164"/>
      <c r="AB63" s="164"/>
      <c r="AD63" s="198"/>
      <c r="AE63" s="196"/>
      <c r="AF63" s="190"/>
      <c r="AG63" s="164"/>
      <c r="AH63" s="164"/>
      <c r="AI63" s="164"/>
      <c r="AJ63" s="164"/>
      <c r="AK63" s="164"/>
      <c r="AL63" s="164"/>
      <c r="AM63" s="164"/>
      <c r="AN63" s="164"/>
      <c r="AO63" s="164"/>
      <c r="AP63" s="164"/>
      <c r="AR63" s="198"/>
      <c r="AS63" s="196"/>
      <c r="AT63" s="190"/>
      <c r="AU63" s="164"/>
      <c r="AV63" s="164"/>
      <c r="AW63" s="164"/>
      <c r="AX63" s="164"/>
      <c r="AY63" s="164"/>
      <c r="AZ63" s="164"/>
      <c r="BA63" s="164"/>
      <c r="BB63" s="164"/>
      <c r="BC63" s="164"/>
      <c r="BD63" s="164"/>
      <c r="BF63" s="198"/>
      <c r="BG63" s="196"/>
      <c r="BH63" s="190"/>
      <c r="BI63" s="164"/>
      <c r="BJ63" s="164"/>
      <c r="BK63" s="164"/>
      <c r="BL63" s="164"/>
      <c r="BM63" s="164"/>
      <c r="BN63" s="164"/>
      <c r="BO63" s="164"/>
      <c r="BP63" s="164"/>
      <c r="BQ63" s="164"/>
      <c r="BR63" s="164"/>
    </row>
    <row r="64" spans="1:71" ht="14.25" x14ac:dyDescent="0.45">
      <c r="B64" s="185" t="s">
        <v>16</v>
      </c>
      <c r="C64" s="186" t="s">
        <v>32</v>
      </c>
      <c r="D64" s="15" t="s">
        <v>61</v>
      </c>
      <c r="E64" s="16">
        <f>E$22</f>
        <v>0.41666666666666663</v>
      </c>
      <c r="F64" s="16">
        <f t="shared" ref="F64:N64" si="150">F$22</f>
        <v>0.34722222222222232</v>
      </c>
      <c r="G64" s="16">
        <f t="shared" si="150"/>
        <v>0.28935185185185175</v>
      </c>
      <c r="H64" s="16">
        <f t="shared" si="150"/>
        <v>0.24112654320987664</v>
      </c>
      <c r="I64" s="16">
        <f t="shared" si="150"/>
        <v>0.2009387860082304</v>
      </c>
      <c r="J64" s="16">
        <f t="shared" si="150"/>
        <v>0.16744898834019223</v>
      </c>
      <c r="K64" s="16">
        <f t="shared" si="150"/>
        <v>0.13954082361682663</v>
      </c>
      <c r="L64" s="16">
        <f t="shared" si="150"/>
        <v>0.11628401968068885</v>
      </c>
      <c r="M64" s="16">
        <f t="shared" si="150"/>
        <v>9.690334973390724E-2</v>
      </c>
      <c r="N64" s="16">
        <f t="shared" si="150"/>
        <v>8.0752791444922978E-2</v>
      </c>
      <c r="P64" s="185" t="s">
        <v>16</v>
      </c>
      <c r="Q64" s="186" t="s">
        <v>32</v>
      </c>
      <c r="R64" s="15" t="s">
        <v>61</v>
      </c>
      <c r="S64" s="16">
        <f>S$22</f>
        <v>0.41666666666666663</v>
      </c>
      <c r="T64" s="16">
        <f t="shared" ref="T64:AB64" si="151">T$22</f>
        <v>0.34722222222222232</v>
      </c>
      <c r="U64" s="16">
        <f t="shared" si="151"/>
        <v>0.28935185185185175</v>
      </c>
      <c r="V64" s="16">
        <f t="shared" si="151"/>
        <v>0.24112654320987664</v>
      </c>
      <c r="W64" s="16">
        <f t="shared" si="151"/>
        <v>0.2009387860082304</v>
      </c>
      <c r="X64" s="16">
        <f t="shared" si="151"/>
        <v>0.16744898834019223</v>
      </c>
      <c r="Y64" s="16">
        <f t="shared" si="151"/>
        <v>0.13954082361682663</v>
      </c>
      <c r="Z64" s="16">
        <f t="shared" si="151"/>
        <v>0.11628401968068885</v>
      </c>
      <c r="AA64" s="16">
        <f t="shared" si="151"/>
        <v>9.690334973390724E-2</v>
      </c>
      <c r="AB64" s="16">
        <f t="shared" si="151"/>
        <v>8.0752791444922978E-2</v>
      </c>
      <c r="AD64" s="185" t="s">
        <v>16</v>
      </c>
      <c r="AE64" s="186" t="s">
        <v>32</v>
      </c>
      <c r="AF64" s="15" t="s">
        <v>61</v>
      </c>
      <c r="AG64" s="16">
        <f>AG$22</f>
        <v>0.41666666666666663</v>
      </c>
      <c r="AH64" s="16">
        <f t="shared" ref="AH64:AP64" si="152">AH$22</f>
        <v>0.34722222222222232</v>
      </c>
      <c r="AI64" s="16">
        <f t="shared" si="152"/>
        <v>0.28935185185185175</v>
      </c>
      <c r="AJ64" s="16">
        <f t="shared" si="152"/>
        <v>0.24112654320987664</v>
      </c>
      <c r="AK64" s="16">
        <f t="shared" si="152"/>
        <v>0.2009387860082304</v>
      </c>
      <c r="AL64" s="16">
        <f t="shared" si="152"/>
        <v>0.16744898834019223</v>
      </c>
      <c r="AM64" s="16">
        <f t="shared" si="152"/>
        <v>0.13954082361682663</v>
      </c>
      <c r="AN64" s="16">
        <f t="shared" si="152"/>
        <v>0.11628401968068885</v>
      </c>
      <c r="AO64" s="16">
        <f t="shared" si="152"/>
        <v>9.690334973390724E-2</v>
      </c>
      <c r="AP64" s="16">
        <f t="shared" si="152"/>
        <v>8.0752791444922978E-2</v>
      </c>
      <c r="AR64" s="185" t="s">
        <v>16</v>
      </c>
      <c r="AS64" s="186" t="s">
        <v>32</v>
      </c>
      <c r="AT64" s="15" t="s">
        <v>61</v>
      </c>
      <c r="AU64" s="16">
        <f>AU$22</f>
        <v>0.41666666666666663</v>
      </c>
      <c r="AV64" s="16">
        <f t="shared" ref="AV64:BD64" si="153">AV$22</f>
        <v>0.34722222222222232</v>
      </c>
      <c r="AW64" s="16">
        <f t="shared" si="153"/>
        <v>0.28935185185185175</v>
      </c>
      <c r="AX64" s="16">
        <f t="shared" si="153"/>
        <v>0.24112654320987664</v>
      </c>
      <c r="AY64" s="16">
        <f t="shared" si="153"/>
        <v>0.2009387860082304</v>
      </c>
      <c r="AZ64" s="16">
        <f t="shared" si="153"/>
        <v>0.16744898834019223</v>
      </c>
      <c r="BA64" s="16">
        <f t="shared" si="153"/>
        <v>0.13954082361682663</v>
      </c>
      <c r="BB64" s="16">
        <f t="shared" si="153"/>
        <v>0.11628401968068885</v>
      </c>
      <c r="BC64" s="16">
        <f t="shared" si="153"/>
        <v>9.690334973390724E-2</v>
      </c>
      <c r="BD64" s="16">
        <f t="shared" si="153"/>
        <v>8.0752791444922978E-2</v>
      </c>
      <c r="BF64" s="185" t="s">
        <v>16</v>
      </c>
      <c r="BG64" s="186" t="s">
        <v>32</v>
      </c>
      <c r="BH64" s="15" t="s">
        <v>61</v>
      </c>
      <c r="BI64" s="16">
        <f>BI$22</f>
        <v>0.41666666666666663</v>
      </c>
      <c r="BJ64" s="16">
        <f t="shared" ref="BJ64:BR64" si="154">BJ$22</f>
        <v>0.34722222222222232</v>
      </c>
      <c r="BK64" s="16">
        <f t="shared" si="154"/>
        <v>0.28935185185185175</v>
      </c>
      <c r="BL64" s="16">
        <f t="shared" si="154"/>
        <v>0.24112654320987664</v>
      </c>
      <c r="BM64" s="16">
        <f t="shared" si="154"/>
        <v>0.2009387860082304</v>
      </c>
      <c r="BN64" s="16">
        <f t="shared" si="154"/>
        <v>0.16744898834019223</v>
      </c>
      <c r="BO64" s="16">
        <f t="shared" si="154"/>
        <v>0.13954082361682663</v>
      </c>
      <c r="BP64" s="16">
        <f t="shared" si="154"/>
        <v>0.11628401968068885</v>
      </c>
      <c r="BQ64" s="16">
        <f t="shared" si="154"/>
        <v>9.690334973390724E-2</v>
      </c>
      <c r="BR64" s="16">
        <f t="shared" si="154"/>
        <v>8.0752791444922978E-2</v>
      </c>
    </row>
    <row r="65" spans="2:70" ht="14.25" x14ac:dyDescent="0.45">
      <c r="B65" s="185"/>
      <c r="C65" s="186"/>
      <c r="D65" s="15" t="s">
        <v>62</v>
      </c>
      <c r="E65" s="16"/>
      <c r="F65" s="16"/>
      <c r="G65" s="16"/>
      <c r="H65" s="16"/>
      <c r="I65" s="82">
        <f>AVERAGE(E64:I64)</f>
        <v>0.29906121399176955</v>
      </c>
      <c r="J65" s="16"/>
      <c r="K65" s="16"/>
      <c r="L65" s="16"/>
      <c r="M65" s="16"/>
      <c r="N65" s="17">
        <f>AVERAGE(E64:N64)</f>
        <v>0.20962360427753857</v>
      </c>
      <c r="P65" s="185"/>
      <c r="Q65" s="186"/>
      <c r="R65" s="15" t="s">
        <v>62</v>
      </c>
      <c r="S65" s="16"/>
      <c r="T65" s="16"/>
      <c r="U65" s="16"/>
      <c r="V65" s="16"/>
      <c r="W65" s="82">
        <f>AVERAGE(S64:W64)</f>
        <v>0.29906121399176955</v>
      </c>
      <c r="X65" s="16"/>
      <c r="Y65" s="16"/>
      <c r="Z65" s="16"/>
      <c r="AA65" s="16"/>
      <c r="AB65" s="17">
        <f>AVERAGE(S64:AB64)</f>
        <v>0.20962360427753857</v>
      </c>
      <c r="AD65" s="185"/>
      <c r="AE65" s="186"/>
      <c r="AF65" s="15" t="s">
        <v>62</v>
      </c>
      <c r="AG65" s="16"/>
      <c r="AH65" s="16"/>
      <c r="AI65" s="16"/>
      <c r="AJ65" s="16"/>
      <c r="AK65" s="82">
        <f>AVERAGE(AG64:AK64)</f>
        <v>0.29906121399176955</v>
      </c>
      <c r="AL65" s="16"/>
      <c r="AM65" s="16"/>
      <c r="AN65" s="16"/>
      <c r="AO65" s="16"/>
      <c r="AP65" s="17">
        <f>AVERAGE(AG64:AP64)</f>
        <v>0.20962360427753857</v>
      </c>
      <c r="AR65" s="185"/>
      <c r="AS65" s="186"/>
      <c r="AT65" s="15" t="s">
        <v>62</v>
      </c>
      <c r="AU65" s="16"/>
      <c r="AV65" s="16"/>
      <c r="AW65" s="16"/>
      <c r="AX65" s="16"/>
      <c r="AY65" s="82">
        <f>AVERAGE(AU64:AY64)</f>
        <v>0.29906121399176955</v>
      </c>
      <c r="AZ65" s="16"/>
      <c r="BA65" s="16"/>
      <c r="BB65" s="16"/>
      <c r="BC65" s="16"/>
      <c r="BD65" s="17">
        <f>AVERAGE(AU64:BD64)</f>
        <v>0.20962360427753857</v>
      </c>
      <c r="BF65" s="185"/>
      <c r="BG65" s="186"/>
      <c r="BH65" s="15" t="s">
        <v>62</v>
      </c>
      <c r="BI65" s="16"/>
      <c r="BJ65" s="16"/>
      <c r="BK65" s="16"/>
      <c r="BL65" s="16"/>
      <c r="BM65" s="82">
        <f>AVERAGE(BI64:BM64)</f>
        <v>0.29906121399176955</v>
      </c>
      <c r="BN65" s="16"/>
      <c r="BO65" s="16"/>
      <c r="BP65" s="16"/>
      <c r="BQ65" s="16"/>
      <c r="BR65" s="17">
        <f>AVERAGE(BI64:BR64)</f>
        <v>0.20962360427753857</v>
      </c>
    </row>
    <row r="66" spans="2:70" ht="14.25" x14ac:dyDescent="0.45">
      <c r="B66" s="185"/>
      <c r="C66" s="186"/>
      <c r="D66" s="15" t="s">
        <v>42</v>
      </c>
      <c r="E66" s="16">
        <f>E$16*(E64/E$18)</f>
        <v>0.41666666666666663</v>
      </c>
      <c r="F66" s="16">
        <f t="shared" ref="F66:N66" si="155">F$16*(F64/F$18)</f>
        <v>0.76388888888888895</v>
      </c>
      <c r="G66" s="16">
        <f>G$16*(G64/G$18)</f>
        <v>1.0532407407407407</v>
      </c>
      <c r="H66" s="16">
        <f>H$16*(H64/H$18)</f>
        <v>1.2943672839506173</v>
      </c>
      <c r="I66" s="16">
        <f>I$16*(I64/I$18)</f>
        <v>1.4953060699588478</v>
      </c>
      <c r="J66" s="16">
        <f t="shared" si="155"/>
        <v>1.66275505829904</v>
      </c>
      <c r="K66" s="16">
        <f t="shared" si="155"/>
        <v>1.8022958819158665</v>
      </c>
      <c r="L66" s="16">
        <f t="shared" si="155"/>
        <v>1.9185799015965554</v>
      </c>
      <c r="M66" s="16">
        <f t="shared" si="155"/>
        <v>2.0154832513304628</v>
      </c>
      <c r="N66" s="16">
        <f t="shared" si="155"/>
        <v>2.0962360427753857</v>
      </c>
      <c r="P66" s="185"/>
      <c r="Q66" s="186"/>
      <c r="R66" s="15" t="s">
        <v>42</v>
      </c>
      <c r="S66" s="16">
        <f>S$16*(S64/S$18)</f>
        <v>0.41666666666666663</v>
      </c>
      <c r="T66" s="16">
        <f t="shared" ref="T66:AB66" si="156">T$16*(T64/T$18)</f>
        <v>0.76388888888888895</v>
      </c>
      <c r="U66" s="16">
        <f>U$16*(U64/U$18)</f>
        <v>1.0532407407407407</v>
      </c>
      <c r="V66" s="16">
        <f>V$16*(V64/V$18)</f>
        <v>1.2943672839506173</v>
      </c>
      <c r="W66" s="16">
        <f>W$16*(W64/W$18)</f>
        <v>1.4953060699588478</v>
      </c>
      <c r="X66" s="16">
        <f t="shared" si="156"/>
        <v>1.66275505829904</v>
      </c>
      <c r="Y66" s="16">
        <f t="shared" si="156"/>
        <v>1.8022958819158665</v>
      </c>
      <c r="Z66" s="16">
        <f t="shared" si="156"/>
        <v>1.9185799015965554</v>
      </c>
      <c r="AA66" s="16">
        <f t="shared" si="156"/>
        <v>2.0154832513304628</v>
      </c>
      <c r="AB66" s="16">
        <f t="shared" si="156"/>
        <v>2.0962360427753857</v>
      </c>
      <c r="AD66" s="185"/>
      <c r="AE66" s="186"/>
      <c r="AF66" s="15" t="s">
        <v>42</v>
      </c>
      <c r="AG66" s="16">
        <f>AG$16*(AG64/AG$18)</f>
        <v>0.41666666666666663</v>
      </c>
      <c r="AH66" s="16">
        <f t="shared" ref="AH66:AP66" si="157">AH$16*(AH64/AH$18)</f>
        <v>0.76388888888888895</v>
      </c>
      <c r="AI66" s="16">
        <f>AI$16*(AI64/AI$18)</f>
        <v>1.0532407407407407</v>
      </c>
      <c r="AJ66" s="16">
        <f>AJ$16*(AJ64/AJ$18)</f>
        <v>1.2943672839506173</v>
      </c>
      <c r="AK66" s="16">
        <f>AK$16*(AK64/AK$18)</f>
        <v>1.4953060699588478</v>
      </c>
      <c r="AL66" s="16">
        <f t="shared" si="157"/>
        <v>1.66275505829904</v>
      </c>
      <c r="AM66" s="16">
        <f t="shared" si="157"/>
        <v>1.8022958819158665</v>
      </c>
      <c r="AN66" s="16">
        <f t="shared" si="157"/>
        <v>1.9185799015965554</v>
      </c>
      <c r="AO66" s="16">
        <f t="shared" si="157"/>
        <v>2.0154832513304628</v>
      </c>
      <c r="AP66" s="16">
        <f t="shared" si="157"/>
        <v>2.0962360427753857</v>
      </c>
      <c r="AR66" s="185"/>
      <c r="AS66" s="186"/>
      <c r="AT66" s="15" t="s">
        <v>42</v>
      </c>
      <c r="AU66" s="16">
        <f>AU$16*(AU64/AU$18)</f>
        <v>0.41666666666666663</v>
      </c>
      <c r="AV66" s="16">
        <f t="shared" ref="AV66:BD66" si="158">AV$16*(AV64/AV$18)</f>
        <v>0.76388888888888895</v>
      </c>
      <c r="AW66" s="16">
        <f>AW$16*(AW64/AW$18)</f>
        <v>1.0532407407407407</v>
      </c>
      <c r="AX66" s="16">
        <f>AX$16*(AX64/AX$18)</f>
        <v>1.2943672839506173</v>
      </c>
      <c r="AY66" s="16">
        <f>AY$16*(AY64/AY$18)</f>
        <v>1.4953060699588478</v>
      </c>
      <c r="AZ66" s="16">
        <f t="shared" si="158"/>
        <v>1.66275505829904</v>
      </c>
      <c r="BA66" s="16">
        <f t="shared" si="158"/>
        <v>1.8022958819158665</v>
      </c>
      <c r="BB66" s="16">
        <f t="shared" si="158"/>
        <v>1.9185799015965554</v>
      </c>
      <c r="BC66" s="16">
        <f t="shared" si="158"/>
        <v>2.0154832513304628</v>
      </c>
      <c r="BD66" s="16">
        <f t="shared" si="158"/>
        <v>2.0962360427753857</v>
      </c>
      <c r="BF66" s="185"/>
      <c r="BG66" s="186"/>
      <c r="BH66" s="15" t="s">
        <v>42</v>
      </c>
      <c r="BI66" s="16">
        <f>BI$16*(BI64/BI$18)</f>
        <v>0.41666666666666663</v>
      </c>
      <c r="BJ66" s="16">
        <f t="shared" ref="BJ66:BR66" si="159">BJ$16*(BJ64/BJ$18)</f>
        <v>0.76388888888888895</v>
      </c>
      <c r="BK66" s="16">
        <f>BK$16*(BK64/BK$18)</f>
        <v>1.0532407407407407</v>
      </c>
      <c r="BL66" s="16">
        <f>BL$16*(BL64/BL$18)</f>
        <v>1.2943672839506173</v>
      </c>
      <c r="BM66" s="16">
        <f>BM$16*(BM64/BM$18)</f>
        <v>1.4953060699588478</v>
      </c>
      <c r="BN66" s="16">
        <f t="shared" si="159"/>
        <v>1.66275505829904</v>
      </c>
      <c r="BO66" s="16">
        <f t="shared" si="159"/>
        <v>1.8022958819158665</v>
      </c>
      <c r="BP66" s="16">
        <f t="shared" si="159"/>
        <v>1.9185799015965554</v>
      </c>
      <c r="BQ66" s="16">
        <f t="shared" si="159"/>
        <v>2.0154832513304628</v>
      </c>
      <c r="BR66" s="16">
        <f t="shared" si="159"/>
        <v>2.0962360427753857</v>
      </c>
    </row>
    <row r="67" spans="2:70" ht="14.25" x14ac:dyDescent="0.45">
      <c r="B67" s="185"/>
      <c r="C67" s="185"/>
      <c r="D67" s="19" t="s">
        <v>45</v>
      </c>
      <c r="E67" s="20">
        <f>10*E64</f>
        <v>4.1666666666666661</v>
      </c>
      <c r="F67" s="20">
        <f t="shared" ref="F67:N67" si="160">10*F64</f>
        <v>3.4722222222222232</v>
      </c>
      <c r="G67" s="20">
        <f t="shared" si="160"/>
        <v>2.8935185185185173</v>
      </c>
      <c r="H67" s="20">
        <f t="shared" si="160"/>
        <v>2.4112654320987663</v>
      </c>
      <c r="I67" s="20">
        <f t="shared" si="160"/>
        <v>2.0093878600823039</v>
      </c>
      <c r="J67" s="20">
        <f t="shared" si="160"/>
        <v>1.6744898834019222</v>
      </c>
      <c r="K67" s="20">
        <f t="shared" si="160"/>
        <v>1.3954082361682663</v>
      </c>
      <c r="L67" s="20">
        <f t="shared" si="160"/>
        <v>1.1628401968068887</v>
      </c>
      <c r="M67" s="20">
        <f t="shared" si="160"/>
        <v>0.9690334973390724</v>
      </c>
      <c r="N67" s="20">
        <f t="shared" si="160"/>
        <v>0.80752791444922978</v>
      </c>
      <c r="P67" s="185"/>
      <c r="Q67" s="185"/>
      <c r="R67" s="19" t="s">
        <v>45</v>
      </c>
      <c r="S67" s="20">
        <f>10*S64</f>
        <v>4.1666666666666661</v>
      </c>
      <c r="T67" s="20">
        <f t="shared" ref="T67:AB67" si="161">10*T64</f>
        <v>3.4722222222222232</v>
      </c>
      <c r="U67" s="20">
        <f t="shared" si="161"/>
        <v>2.8935185185185173</v>
      </c>
      <c r="V67" s="20">
        <f t="shared" si="161"/>
        <v>2.4112654320987663</v>
      </c>
      <c r="W67" s="20">
        <f t="shared" si="161"/>
        <v>2.0093878600823039</v>
      </c>
      <c r="X67" s="20">
        <f t="shared" si="161"/>
        <v>1.6744898834019222</v>
      </c>
      <c r="Y67" s="20">
        <f t="shared" si="161"/>
        <v>1.3954082361682663</v>
      </c>
      <c r="Z67" s="20">
        <f t="shared" si="161"/>
        <v>1.1628401968068887</v>
      </c>
      <c r="AA67" s="20">
        <f t="shared" si="161"/>
        <v>0.9690334973390724</v>
      </c>
      <c r="AB67" s="20">
        <f t="shared" si="161"/>
        <v>0.80752791444922978</v>
      </c>
      <c r="AD67" s="185"/>
      <c r="AE67" s="185"/>
      <c r="AF67" s="19" t="s">
        <v>45</v>
      </c>
      <c r="AG67" s="20">
        <f>10*AG64</f>
        <v>4.1666666666666661</v>
      </c>
      <c r="AH67" s="20">
        <f t="shared" ref="AH67:AP67" si="162">10*AH64</f>
        <v>3.4722222222222232</v>
      </c>
      <c r="AI67" s="20">
        <f t="shared" si="162"/>
        <v>2.8935185185185173</v>
      </c>
      <c r="AJ67" s="20">
        <f t="shared" si="162"/>
        <v>2.4112654320987663</v>
      </c>
      <c r="AK67" s="20">
        <f t="shared" si="162"/>
        <v>2.0093878600823039</v>
      </c>
      <c r="AL67" s="20">
        <f t="shared" si="162"/>
        <v>1.6744898834019222</v>
      </c>
      <c r="AM67" s="20">
        <f t="shared" si="162"/>
        <v>1.3954082361682663</v>
      </c>
      <c r="AN67" s="20">
        <f t="shared" si="162"/>
        <v>1.1628401968068887</v>
      </c>
      <c r="AO67" s="20">
        <f t="shared" si="162"/>
        <v>0.9690334973390724</v>
      </c>
      <c r="AP67" s="20">
        <f t="shared" si="162"/>
        <v>0.80752791444922978</v>
      </c>
      <c r="AR67" s="185"/>
      <c r="AS67" s="185"/>
      <c r="AT67" s="19" t="s">
        <v>45</v>
      </c>
      <c r="AU67" s="20">
        <f>10*AU64</f>
        <v>4.1666666666666661</v>
      </c>
      <c r="AV67" s="20">
        <f t="shared" ref="AV67:BD67" si="163">10*AV64</f>
        <v>3.4722222222222232</v>
      </c>
      <c r="AW67" s="20">
        <f t="shared" si="163"/>
        <v>2.8935185185185173</v>
      </c>
      <c r="AX67" s="20">
        <f t="shared" si="163"/>
        <v>2.4112654320987663</v>
      </c>
      <c r="AY67" s="20">
        <f t="shared" si="163"/>
        <v>2.0093878600823039</v>
      </c>
      <c r="AZ67" s="20">
        <f t="shared" si="163"/>
        <v>1.6744898834019222</v>
      </c>
      <c r="BA67" s="20">
        <f t="shared" si="163"/>
        <v>1.3954082361682663</v>
      </c>
      <c r="BB67" s="20">
        <f t="shared" si="163"/>
        <v>1.1628401968068887</v>
      </c>
      <c r="BC67" s="20">
        <f t="shared" si="163"/>
        <v>0.9690334973390724</v>
      </c>
      <c r="BD67" s="20">
        <f t="shared" si="163"/>
        <v>0.80752791444922978</v>
      </c>
      <c r="BF67" s="185"/>
      <c r="BG67" s="185"/>
      <c r="BH67" s="19" t="s">
        <v>45</v>
      </c>
      <c r="BI67" s="20">
        <f>10*BI64</f>
        <v>4.1666666666666661</v>
      </c>
      <c r="BJ67" s="20">
        <f t="shared" ref="BJ67:BR67" si="164">10*BJ64</f>
        <v>3.4722222222222232</v>
      </c>
      <c r="BK67" s="20">
        <f t="shared" si="164"/>
        <v>2.8935185185185173</v>
      </c>
      <c r="BL67" s="20">
        <f t="shared" si="164"/>
        <v>2.4112654320987663</v>
      </c>
      <c r="BM67" s="20">
        <f t="shared" si="164"/>
        <v>2.0093878600823039</v>
      </c>
      <c r="BN67" s="20">
        <f t="shared" si="164"/>
        <v>1.6744898834019222</v>
      </c>
      <c r="BO67" s="20">
        <f t="shared" si="164"/>
        <v>1.3954082361682663</v>
      </c>
      <c r="BP67" s="20">
        <f t="shared" si="164"/>
        <v>1.1628401968068887</v>
      </c>
      <c r="BQ67" s="20">
        <f t="shared" si="164"/>
        <v>0.9690334973390724</v>
      </c>
      <c r="BR67" s="20">
        <f t="shared" si="164"/>
        <v>0.80752791444922978</v>
      </c>
    </row>
    <row r="68" spans="2:70" ht="14.25" x14ac:dyDescent="0.45">
      <c r="B68" s="185"/>
      <c r="C68" s="185"/>
      <c r="D68" s="19" t="s">
        <v>46</v>
      </c>
      <c r="E68" s="20">
        <f>10*E66</f>
        <v>4.1666666666666661</v>
      </c>
      <c r="F68" s="20">
        <f>10*F66</f>
        <v>7.6388888888888893</v>
      </c>
      <c r="G68" s="20">
        <f>10*G66</f>
        <v>10.532407407407407</v>
      </c>
      <c r="H68" s="20">
        <f t="shared" ref="H68:N68" si="165">10*H66</f>
        <v>12.943672839506172</v>
      </c>
      <c r="I68" s="20">
        <f t="shared" si="165"/>
        <v>14.953060699588478</v>
      </c>
      <c r="J68" s="20">
        <f t="shared" si="165"/>
        <v>16.627550582990402</v>
      </c>
      <c r="K68" s="20">
        <f t="shared" si="165"/>
        <v>18.022958819158667</v>
      </c>
      <c r="L68" s="20">
        <f t="shared" si="165"/>
        <v>19.185799015965554</v>
      </c>
      <c r="M68" s="20">
        <f t="shared" si="165"/>
        <v>20.154832513304626</v>
      </c>
      <c r="N68" s="20">
        <f t="shared" si="165"/>
        <v>20.962360427753858</v>
      </c>
      <c r="P68" s="185"/>
      <c r="Q68" s="185"/>
      <c r="R68" s="19" t="s">
        <v>46</v>
      </c>
      <c r="S68" s="20">
        <f>10*S66</f>
        <v>4.1666666666666661</v>
      </c>
      <c r="T68" s="20">
        <f>10*T66</f>
        <v>7.6388888888888893</v>
      </c>
      <c r="U68" s="20">
        <f>10*U66</f>
        <v>10.532407407407407</v>
      </c>
      <c r="V68" s="20">
        <f t="shared" ref="V68:AB68" si="166">10*V66</f>
        <v>12.943672839506172</v>
      </c>
      <c r="W68" s="20">
        <f t="shared" si="166"/>
        <v>14.953060699588478</v>
      </c>
      <c r="X68" s="20">
        <f t="shared" si="166"/>
        <v>16.627550582990402</v>
      </c>
      <c r="Y68" s="20">
        <f t="shared" si="166"/>
        <v>18.022958819158667</v>
      </c>
      <c r="Z68" s="20">
        <f t="shared" si="166"/>
        <v>19.185799015965554</v>
      </c>
      <c r="AA68" s="20">
        <f t="shared" si="166"/>
        <v>20.154832513304626</v>
      </c>
      <c r="AB68" s="20">
        <f t="shared" si="166"/>
        <v>20.962360427753858</v>
      </c>
      <c r="AD68" s="185"/>
      <c r="AE68" s="185"/>
      <c r="AF68" s="19" t="s">
        <v>46</v>
      </c>
      <c r="AG68" s="20">
        <f>10*AG66</f>
        <v>4.1666666666666661</v>
      </c>
      <c r="AH68" s="20">
        <f>10*AH66</f>
        <v>7.6388888888888893</v>
      </c>
      <c r="AI68" s="20">
        <f>10*AI66</f>
        <v>10.532407407407407</v>
      </c>
      <c r="AJ68" s="20">
        <f t="shared" ref="AJ68:AP68" si="167">10*AJ66</f>
        <v>12.943672839506172</v>
      </c>
      <c r="AK68" s="20">
        <f t="shared" si="167"/>
        <v>14.953060699588478</v>
      </c>
      <c r="AL68" s="20">
        <f t="shared" si="167"/>
        <v>16.627550582990402</v>
      </c>
      <c r="AM68" s="20">
        <f t="shared" si="167"/>
        <v>18.022958819158667</v>
      </c>
      <c r="AN68" s="20">
        <f t="shared" si="167"/>
        <v>19.185799015965554</v>
      </c>
      <c r="AO68" s="20">
        <f t="shared" si="167"/>
        <v>20.154832513304626</v>
      </c>
      <c r="AP68" s="20">
        <f t="shared" si="167"/>
        <v>20.962360427753858</v>
      </c>
      <c r="AR68" s="185"/>
      <c r="AS68" s="185"/>
      <c r="AT68" s="19" t="s">
        <v>46</v>
      </c>
      <c r="AU68" s="20">
        <f>10*AU66</f>
        <v>4.1666666666666661</v>
      </c>
      <c r="AV68" s="20">
        <f>10*AV66</f>
        <v>7.6388888888888893</v>
      </c>
      <c r="AW68" s="20">
        <f>10*AW66</f>
        <v>10.532407407407407</v>
      </c>
      <c r="AX68" s="20">
        <f t="shared" ref="AX68:BD68" si="168">10*AX66</f>
        <v>12.943672839506172</v>
      </c>
      <c r="AY68" s="20">
        <f t="shared" si="168"/>
        <v>14.953060699588478</v>
      </c>
      <c r="AZ68" s="20">
        <f t="shared" si="168"/>
        <v>16.627550582990402</v>
      </c>
      <c r="BA68" s="20">
        <f t="shared" si="168"/>
        <v>18.022958819158667</v>
      </c>
      <c r="BB68" s="20">
        <f t="shared" si="168"/>
        <v>19.185799015965554</v>
      </c>
      <c r="BC68" s="20">
        <f t="shared" si="168"/>
        <v>20.154832513304626</v>
      </c>
      <c r="BD68" s="20">
        <f t="shared" si="168"/>
        <v>20.962360427753858</v>
      </c>
      <c r="BF68" s="185"/>
      <c r="BG68" s="185"/>
      <c r="BH68" s="19" t="s">
        <v>46</v>
      </c>
      <c r="BI68" s="20">
        <f>10*BI66</f>
        <v>4.1666666666666661</v>
      </c>
      <c r="BJ68" s="20">
        <f>10*BJ66</f>
        <v>7.6388888888888893</v>
      </c>
      <c r="BK68" s="20">
        <f>10*BK66</f>
        <v>10.532407407407407</v>
      </c>
      <c r="BL68" s="20">
        <f t="shared" ref="BL68:BR68" si="169">10*BL66</f>
        <v>12.943672839506172</v>
      </c>
      <c r="BM68" s="20">
        <f t="shared" si="169"/>
        <v>14.953060699588478</v>
      </c>
      <c r="BN68" s="20">
        <f t="shared" si="169"/>
        <v>16.627550582990402</v>
      </c>
      <c r="BO68" s="20">
        <f t="shared" si="169"/>
        <v>18.022958819158667</v>
      </c>
      <c r="BP68" s="20">
        <f t="shared" si="169"/>
        <v>19.185799015965554</v>
      </c>
      <c r="BQ68" s="20">
        <f t="shared" si="169"/>
        <v>20.154832513304626</v>
      </c>
      <c r="BR68" s="20">
        <f t="shared" si="169"/>
        <v>20.962360427753858</v>
      </c>
    </row>
    <row r="69" spans="2:70" ht="14.25" x14ac:dyDescent="0.45">
      <c r="B69" s="185"/>
      <c r="C69" s="184" t="s">
        <v>36</v>
      </c>
      <c r="D69" s="15" t="s">
        <v>43</v>
      </c>
      <c r="E69" s="16">
        <f t="shared" ref="E69:N69" si="170">E64*E$14/$E$4</f>
        <v>0.49999999999999994</v>
      </c>
      <c r="F69" s="16">
        <f t="shared" si="170"/>
        <v>0.50000000000000011</v>
      </c>
      <c r="G69" s="16">
        <f t="shared" si="170"/>
        <v>0.49999999999999983</v>
      </c>
      <c r="H69" s="16">
        <f t="shared" si="170"/>
        <v>0.50000000000000022</v>
      </c>
      <c r="I69" s="16">
        <f t="shared" si="170"/>
        <v>0.49999999999999983</v>
      </c>
      <c r="J69" s="16">
        <f t="shared" si="170"/>
        <v>0.50000000000000056</v>
      </c>
      <c r="K69" s="16">
        <f t="shared" si="170"/>
        <v>0.49999999999999972</v>
      </c>
      <c r="L69" s="16">
        <f t="shared" si="170"/>
        <v>0.49999999999999972</v>
      </c>
      <c r="M69" s="16">
        <f t="shared" si="170"/>
        <v>0.499999999999999</v>
      </c>
      <c r="N69" s="16">
        <f t="shared" si="170"/>
        <v>0.50000000000000067</v>
      </c>
      <c r="P69" s="185"/>
      <c r="Q69" s="184" t="s">
        <v>36</v>
      </c>
      <c r="R69" s="15" t="s">
        <v>43</v>
      </c>
      <c r="S69" s="16">
        <f t="shared" ref="S69:AB69" si="171">S64*S$14/$E$4</f>
        <v>0.49999999999999994</v>
      </c>
      <c r="T69" s="16">
        <f t="shared" si="171"/>
        <v>0.50000000000000011</v>
      </c>
      <c r="U69" s="16">
        <f t="shared" si="171"/>
        <v>0.49999999999999983</v>
      </c>
      <c r="V69" s="16">
        <f t="shared" si="171"/>
        <v>0.50000000000000022</v>
      </c>
      <c r="W69" s="16">
        <f t="shared" si="171"/>
        <v>0.49999999999999983</v>
      </c>
      <c r="X69" s="16">
        <f t="shared" si="171"/>
        <v>0.50000000000000056</v>
      </c>
      <c r="Y69" s="16">
        <f t="shared" si="171"/>
        <v>0.49999999999999972</v>
      </c>
      <c r="Z69" s="16">
        <f t="shared" si="171"/>
        <v>0.49999999999999972</v>
      </c>
      <c r="AA69" s="16">
        <f t="shared" si="171"/>
        <v>0.499999999999999</v>
      </c>
      <c r="AB69" s="16">
        <f t="shared" si="171"/>
        <v>0.50000000000000067</v>
      </c>
      <c r="AD69" s="185"/>
      <c r="AE69" s="184" t="s">
        <v>36</v>
      </c>
      <c r="AF69" s="15" t="s">
        <v>43</v>
      </c>
      <c r="AG69" s="16">
        <f t="shared" ref="AG69:AP69" si="172">AG64*AG$14/$E$4</f>
        <v>0.49999999999999994</v>
      </c>
      <c r="AH69" s="16">
        <f t="shared" si="172"/>
        <v>0.50000000000000011</v>
      </c>
      <c r="AI69" s="16">
        <f t="shared" si="172"/>
        <v>0.49999999999999983</v>
      </c>
      <c r="AJ69" s="16">
        <f t="shared" si="172"/>
        <v>0.50000000000000022</v>
      </c>
      <c r="AK69" s="16">
        <f t="shared" si="172"/>
        <v>0.49999999999999983</v>
      </c>
      <c r="AL69" s="16">
        <f t="shared" si="172"/>
        <v>0.50000000000000056</v>
      </c>
      <c r="AM69" s="16">
        <f t="shared" si="172"/>
        <v>0.49999999999999972</v>
      </c>
      <c r="AN69" s="16">
        <f t="shared" si="172"/>
        <v>0.49999999999999972</v>
      </c>
      <c r="AO69" s="16">
        <f t="shared" si="172"/>
        <v>0.499999999999999</v>
      </c>
      <c r="AP69" s="16">
        <f t="shared" si="172"/>
        <v>0.50000000000000067</v>
      </c>
      <c r="AR69" s="185"/>
      <c r="AS69" s="184" t="s">
        <v>36</v>
      </c>
      <c r="AT69" s="15" t="s">
        <v>43</v>
      </c>
      <c r="AU69" s="16">
        <f t="shared" ref="AU69:BD69" si="173">AU64*AU$14/$E$4</f>
        <v>0.49999999999999994</v>
      </c>
      <c r="AV69" s="16">
        <f t="shared" si="173"/>
        <v>0.50000000000000011</v>
      </c>
      <c r="AW69" s="16">
        <f t="shared" si="173"/>
        <v>0.49999999999999983</v>
      </c>
      <c r="AX69" s="16">
        <f t="shared" si="173"/>
        <v>0.50000000000000022</v>
      </c>
      <c r="AY69" s="16">
        <f t="shared" si="173"/>
        <v>0.49999999999999983</v>
      </c>
      <c r="AZ69" s="16">
        <f t="shared" si="173"/>
        <v>0.50000000000000056</v>
      </c>
      <c r="BA69" s="16">
        <f t="shared" si="173"/>
        <v>0.49999999999999972</v>
      </c>
      <c r="BB69" s="16">
        <f t="shared" si="173"/>
        <v>0.49999999999999972</v>
      </c>
      <c r="BC69" s="16">
        <f t="shared" si="173"/>
        <v>0.499999999999999</v>
      </c>
      <c r="BD69" s="16">
        <f t="shared" si="173"/>
        <v>0.50000000000000067</v>
      </c>
      <c r="BF69" s="185"/>
      <c r="BG69" s="184" t="s">
        <v>36</v>
      </c>
      <c r="BH69" s="15" t="s">
        <v>43</v>
      </c>
      <c r="BI69" s="16">
        <f t="shared" ref="BI69:BR69" si="174">BI64*BI$14/$E$4</f>
        <v>0.49999999999999994</v>
      </c>
      <c r="BJ69" s="16">
        <f t="shared" si="174"/>
        <v>0.50000000000000011</v>
      </c>
      <c r="BK69" s="16">
        <f t="shared" si="174"/>
        <v>0.49999999999999983</v>
      </c>
      <c r="BL69" s="16">
        <f t="shared" si="174"/>
        <v>0.50000000000000022</v>
      </c>
      <c r="BM69" s="16">
        <f t="shared" si="174"/>
        <v>0.49999999999999983</v>
      </c>
      <c r="BN69" s="16">
        <f t="shared" si="174"/>
        <v>0.50000000000000056</v>
      </c>
      <c r="BO69" s="16">
        <f t="shared" si="174"/>
        <v>0.49999999999999972</v>
      </c>
      <c r="BP69" s="16">
        <f t="shared" si="174"/>
        <v>0.49999999999999972</v>
      </c>
      <c r="BQ69" s="16">
        <f t="shared" si="174"/>
        <v>0.499999999999999</v>
      </c>
      <c r="BR69" s="16">
        <f t="shared" si="174"/>
        <v>0.50000000000000067</v>
      </c>
    </row>
    <row r="70" spans="2:70" ht="14.25" x14ac:dyDescent="0.45">
      <c r="B70" s="185"/>
      <c r="C70" s="185"/>
      <c r="D70" s="19" t="s">
        <v>45</v>
      </c>
      <c r="E70" s="21">
        <f t="shared" ref="E70:N70" si="175">E67*E$14</f>
        <v>499999.99999999994</v>
      </c>
      <c r="F70" s="21">
        <f t="shared" si="175"/>
        <v>500000.00000000012</v>
      </c>
      <c r="G70" s="21">
        <f>G67*G$14</f>
        <v>499999.99999999977</v>
      </c>
      <c r="H70" s="21">
        <f>H67*H$14</f>
        <v>500000.00000000017</v>
      </c>
      <c r="I70" s="21">
        <f>I67*I$14</f>
        <v>499999.99999999983</v>
      </c>
      <c r="J70" s="21">
        <f t="shared" si="175"/>
        <v>500000.00000000058</v>
      </c>
      <c r="K70" s="21">
        <f t="shared" si="175"/>
        <v>499999.99999999977</v>
      </c>
      <c r="L70" s="21">
        <f t="shared" si="175"/>
        <v>499999.99999999977</v>
      </c>
      <c r="M70" s="21">
        <f t="shared" si="175"/>
        <v>499999.99999999901</v>
      </c>
      <c r="N70" s="21">
        <f t="shared" si="175"/>
        <v>500000.0000000007</v>
      </c>
      <c r="P70" s="185"/>
      <c r="Q70" s="185"/>
      <c r="R70" s="19" t="s">
        <v>45</v>
      </c>
      <c r="S70" s="21">
        <f t="shared" ref="S70:AB70" si="176">S67*S$14</f>
        <v>499999.99999999994</v>
      </c>
      <c r="T70" s="21">
        <f t="shared" si="176"/>
        <v>500000.00000000012</v>
      </c>
      <c r="U70" s="21">
        <f>U67*U$14</f>
        <v>499999.99999999977</v>
      </c>
      <c r="V70" s="21">
        <f>V67*V$14</f>
        <v>500000.00000000017</v>
      </c>
      <c r="W70" s="21">
        <f>W67*W$14</f>
        <v>499999.99999999983</v>
      </c>
      <c r="X70" s="21">
        <f t="shared" si="176"/>
        <v>500000.00000000058</v>
      </c>
      <c r="Y70" s="21">
        <f t="shared" si="176"/>
        <v>499999.99999999977</v>
      </c>
      <c r="Z70" s="21">
        <f t="shared" si="176"/>
        <v>499999.99999999977</v>
      </c>
      <c r="AA70" s="21">
        <f t="shared" si="176"/>
        <v>499999.99999999901</v>
      </c>
      <c r="AB70" s="21">
        <f t="shared" si="176"/>
        <v>500000.0000000007</v>
      </c>
      <c r="AD70" s="185"/>
      <c r="AE70" s="185"/>
      <c r="AF70" s="19" t="s">
        <v>45</v>
      </c>
      <c r="AG70" s="21">
        <f t="shared" ref="AG70:AP70" si="177">AG67*AG$14</f>
        <v>499999.99999999994</v>
      </c>
      <c r="AH70" s="21">
        <f t="shared" si="177"/>
        <v>500000.00000000012</v>
      </c>
      <c r="AI70" s="21">
        <f>AI67*AI$14</f>
        <v>499999.99999999977</v>
      </c>
      <c r="AJ70" s="21">
        <f>AJ67*AJ$14</f>
        <v>500000.00000000017</v>
      </c>
      <c r="AK70" s="21">
        <f>AK67*AK$14</f>
        <v>499999.99999999983</v>
      </c>
      <c r="AL70" s="21">
        <f t="shared" si="177"/>
        <v>500000.00000000058</v>
      </c>
      <c r="AM70" s="21">
        <f t="shared" si="177"/>
        <v>499999.99999999977</v>
      </c>
      <c r="AN70" s="21">
        <f t="shared" si="177"/>
        <v>499999.99999999977</v>
      </c>
      <c r="AO70" s="21">
        <f t="shared" si="177"/>
        <v>499999.99999999901</v>
      </c>
      <c r="AP70" s="21">
        <f t="shared" si="177"/>
        <v>500000.0000000007</v>
      </c>
      <c r="AR70" s="185"/>
      <c r="AS70" s="185"/>
      <c r="AT70" s="19" t="s">
        <v>45</v>
      </c>
      <c r="AU70" s="21">
        <f t="shared" ref="AU70:BD70" si="178">AU67*AU$14</f>
        <v>499999.99999999994</v>
      </c>
      <c r="AV70" s="21">
        <f t="shared" si="178"/>
        <v>500000.00000000012</v>
      </c>
      <c r="AW70" s="21">
        <f>AW67*AW$14</f>
        <v>499999.99999999977</v>
      </c>
      <c r="AX70" s="21">
        <f>AX67*AX$14</f>
        <v>500000.00000000017</v>
      </c>
      <c r="AY70" s="21">
        <f>AY67*AY$14</f>
        <v>499999.99999999983</v>
      </c>
      <c r="AZ70" s="21">
        <f t="shared" si="178"/>
        <v>500000.00000000058</v>
      </c>
      <c r="BA70" s="21">
        <f t="shared" si="178"/>
        <v>499999.99999999977</v>
      </c>
      <c r="BB70" s="21">
        <f t="shared" si="178"/>
        <v>499999.99999999977</v>
      </c>
      <c r="BC70" s="21">
        <f t="shared" si="178"/>
        <v>499999.99999999901</v>
      </c>
      <c r="BD70" s="21">
        <f t="shared" si="178"/>
        <v>500000.0000000007</v>
      </c>
      <c r="BF70" s="185"/>
      <c r="BG70" s="185"/>
      <c r="BH70" s="19" t="s">
        <v>45</v>
      </c>
      <c r="BI70" s="21">
        <f t="shared" ref="BI70:BR70" si="179">BI67*BI$14</f>
        <v>499999.99999999994</v>
      </c>
      <c r="BJ70" s="21">
        <f t="shared" si="179"/>
        <v>500000.00000000012</v>
      </c>
      <c r="BK70" s="21">
        <f>BK67*BK$14</f>
        <v>499999.99999999977</v>
      </c>
      <c r="BL70" s="21">
        <f>BL67*BL$14</f>
        <v>500000.00000000017</v>
      </c>
      <c r="BM70" s="21">
        <f>BM67*BM$14</f>
        <v>499999.99999999983</v>
      </c>
      <c r="BN70" s="21">
        <f t="shared" si="179"/>
        <v>500000.00000000058</v>
      </c>
      <c r="BO70" s="21">
        <f t="shared" si="179"/>
        <v>499999.99999999977</v>
      </c>
      <c r="BP70" s="21">
        <f t="shared" si="179"/>
        <v>499999.99999999977</v>
      </c>
      <c r="BQ70" s="21">
        <f t="shared" si="179"/>
        <v>499999.99999999901</v>
      </c>
      <c r="BR70" s="21">
        <f t="shared" si="179"/>
        <v>500000.0000000007</v>
      </c>
    </row>
    <row r="71" spans="2:70" ht="14.25" x14ac:dyDescent="0.45">
      <c r="B71" s="185"/>
      <c r="C71" s="185"/>
      <c r="D71" s="19" t="s">
        <v>46</v>
      </c>
      <c r="E71" s="21">
        <f>E70</f>
        <v>499999.99999999994</v>
      </c>
      <c r="F71" s="21">
        <f>E71+F70</f>
        <v>1000000</v>
      </c>
      <c r="G71" s="21">
        <f>F71+G70</f>
        <v>1499999.9999999998</v>
      </c>
      <c r="H71" s="21">
        <f t="shared" ref="H71:N71" si="180">G71+H70</f>
        <v>2000000</v>
      </c>
      <c r="I71" s="21">
        <f t="shared" si="180"/>
        <v>2500000</v>
      </c>
      <c r="J71" s="21">
        <f>I71+J70</f>
        <v>3000000.0000000005</v>
      </c>
      <c r="K71" s="21">
        <f t="shared" si="180"/>
        <v>3500000</v>
      </c>
      <c r="L71" s="21">
        <f t="shared" si="180"/>
        <v>4000000</v>
      </c>
      <c r="M71" s="21">
        <f t="shared" si="180"/>
        <v>4499999.9999999991</v>
      </c>
      <c r="N71" s="21">
        <f t="shared" si="180"/>
        <v>5000000</v>
      </c>
      <c r="P71" s="185"/>
      <c r="Q71" s="185"/>
      <c r="R71" s="19" t="s">
        <v>46</v>
      </c>
      <c r="S71" s="21">
        <f>S70</f>
        <v>499999.99999999994</v>
      </c>
      <c r="T71" s="21">
        <f>S71+T70</f>
        <v>1000000</v>
      </c>
      <c r="U71" s="21">
        <f>T71+U70</f>
        <v>1499999.9999999998</v>
      </c>
      <c r="V71" s="21">
        <f t="shared" ref="V71:AB71" si="181">U71+V70</f>
        <v>2000000</v>
      </c>
      <c r="W71" s="21">
        <f t="shared" si="181"/>
        <v>2500000</v>
      </c>
      <c r="X71" s="21">
        <f>W71+X70</f>
        <v>3000000.0000000005</v>
      </c>
      <c r="Y71" s="21">
        <f t="shared" si="181"/>
        <v>3500000</v>
      </c>
      <c r="Z71" s="21">
        <f t="shared" si="181"/>
        <v>4000000</v>
      </c>
      <c r="AA71" s="21">
        <f t="shared" si="181"/>
        <v>4499999.9999999991</v>
      </c>
      <c r="AB71" s="21">
        <f t="shared" si="181"/>
        <v>5000000</v>
      </c>
      <c r="AD71" s="185"/>
      <c r="AE71" s="185"/>
      <c r="AF71" s="19" t="s">
        <v>46</v>
      </c>
      <c r="AG71" s="21">
        <f>AG70</f>
        <v>499999.99999999994</v>
      </c>
      <c r="AH71" s="21">
        <f>AG71+AH70</f>
        <v>1000000</v>
      </c>
      <c r="AI71" s="21">
        <f>AH71+AI70</f>
        <v>1499999.9999999998</v>
      </c>
      <c r="AJ71" s="21">
        <f t="shared" ref="AJ71:AP71" si="182">AI71+AJ70</f>
        <v>2000000</v>
      </c>
      <c r="AK71" s="21">
        <f t="shared" si="182"/>
        <v>2500000</v>
      </c>
      <c r="AL71" s="21">
        <f>AK71+AL70</f>
        <v>3000000.0000000005</v>
      </c>
      <c r="AM71" s="21">
        <f t="shared" si="182"/>
        <v>3500000</v>
      </c>
      <c r="AN71" s="21">
        <f t="shared" si="182"/>
        <v>4000000</v>
      </c>
      <c r="AO71" s="21">
        <f t="shared" si="182"/>
        <v>4499999.9999999991</v>
      </c>
      <c r="AP71" s="21">
        <f t="shared" si="182"/>
        <v>5000000</v>
      </c>
      <c r="AR71" s="185"/>
      <c r="AS71" s="185"/>
      <c r="AT71" s="19" t="s">
        <v>46</v>
      </c>
      <c r="AU71" s="21">
        <f>AU70</f>
        <v>499999.99999999994</v>
      </c>
      <c r="AV71" s="21">
        <f>AU71+AV70</f>
        <v>1000000</v>
      </c>
      <c r="AW71" s="21">
        <f>AV71+AW70</f>
        <v>1499999.9999999998</v>
      </c>
      <c r="AX71" s="21">
        <f t="shared" ref="AX71:BD71" si="183">AW71+AX70</f>
        <v>2000000</v>
      </c>
      <c r="AY71" s="21">
        <f t="shared" si="183"/>
        <v>2500000</v>
      </c>
      <c r="AZ71" s="21">
        <f>AY71+AZ70</f>
        <v>3000000.0000000005</v>
      </c>
      <c r="BA71" s="21">
        <f t="shared" si="183"/>
        <v>3500000</v>
      </c>
      <c r="BB71" s="21">
        <f t="shared" si="183"/>
        <v>4000000</v>
      </c>
      <c r="BC71" s="21">
        <f t="shared" si="183"/>
        <v>4499999.9999999991</v>
      </c>
      <c r="BD71" s="21">
        <f t="shared" si="183"/>
        <v>5000000</v>
      </c>
      <c r="BF71" s="185"/>
      <c r="BG71" s="185"/>
      <c r="BH71" s="19" t="s">
        <v>46</v>
      </c>
      <c r="BI71" s="21">
        <f>BI70</f>
        <v>499999.99999999994</v>
      </c>
      <c r="BJ71" s="21">
        <f>BI71+BJ70</f>
        <v>1000000</v>
      </c>
      <c r="BK71" s="21">
        <f>BJ71+BK70</f>
        <v>1499999.9999999998</v>
      </c>
      <c r="BL71" s="21">
        <f t="shared" ref="BL71:BR71" si="184">BK71+BL70</f>
        <v>2000000</v>
      </c>
      <c r="BM71" s="21">
        <f t="shared" si="184"/>
        <v>2500000</v>
      </c>
      <c r="BN71" s="21">
        <f>BM71+BN70</f>
        <v>3000000.0000000005</v>
      </c>
      <c r="BO71" s="21">
        <f t="shared" si="184"/>
        <v>3500000</v>
      </c>
      <c r="BP71" s="21">
        <f t="shared" si="184"/>
        <v>4000000</v>
      </c>
      <c r="BQ71" s="21">
        <f t="shared" si="184"/>
        <v>4499999.9999999991</v>
      </c>
      <c r="BR71" s="21">
        <f t="shared" si="184"/>
        <v>5000000</v>
      </c>
    </row>
    <row r="72" spans="2:70" ht="14.25" x14ac:dyDescent="0.45">
      <c r="B72" s="185"/>
      <c r="C72" s="184" t="s">
        <v>35</v>
      </c>
      <c r="D72" s="15" t="s">
        <v>43</v>
      </c>
      <c r="E72" s="16">
        <f>E66*E$14/$E$4</f>
        <v>0.49999999999999994</v>
      </c>
      <c r="F72" s="16">
        <f>F66*F$14/$E$4-E72</f>
        <v>0.60000000000000009</v>
      </c>
      <c r="G72" s="16">
        <f>G66*G$14/$E$4-F72-E72</f>
        <v>0.72</v>
      </c>
      <c r="H72" s="16">
        <f>H66*H$14/$E$4-G72-F72-E72</f>
        <v>0.8640000000000001</v>
      </c>
      <c r="I72" s="16">
        <f>I66*I$14/$E$4-H72-G72-F72-E72</f>
        <v>1.0367999999999999</v>
      </c>
      <c r="J72" s="16">
        <f>J66*J$14/$E$4-I72-H72-G72-F72-E72</f>
        <v>1.2441600000000013</v>
      </c>
      <c r="K72" s="16">
        <f>K66*K$14/$E$4-J72-I72-H72-G72-F72-E72</f>
        <v>1.4929920000000005</v>
      </c>
      <c r="L72" s="16">
        <f>L66*L$14/$E$4-K72-J72-I72-H72-G72-F72-E72</f>
        <v>1.7915903999999983</v>
      </c>
      <c r="M72" s="16">
        <f>M66*M$14/$E$4-L72-K72-J72-I72-H72-G72-F72-E72</f>
        <v>2.1499084800000001</v>
      </c>
      <c r="N72" s="16">
        <f>N66*N$14/$E$4-M72-L72-K72-J72-I72-H72-G72-F72-E72</f>
        <v>2.5798901759999988</v>
      </c>
      <c r="P72" s="185"/>
      <c r="Q72" s="184" t="s">
        <v>35</v>
      </c>
      <c r="R72" s="15" t="s">
        <v>43</v>
      </c>
      <c r="S72" s="16">
        <f>S66*S$14/$E$4</f>
        <v>0.49999999999999994</v>
      </c>
      <c r="T72" s="16">
        <f>T66*T$14/$E$4-S72</f>
        <v>0.60000000000000009</v>
      </c>
      <c r="U72" s="16">
        <f>U66*U$14/$E$4-T72-S72</f>
        <v>0.72</v>
      </c>
      <c r="V72" s="16">
        <f>V66*V$14/$E$4-U72-T72-S72</f>
        <v>0.8640000000000001</v>
      </c>
      <c r="W72" s="16">
        <f>W66*W$14/$E$4-V72-U72-T72-S72</f>
        <v>1.0367999999999999</v>
      </c>
      <c r="X72" s="16">
        <f>X66*X$14/$E$4-W72-V72-U72-T72-S72</f>
        <v>1.2441600000000013</v>
      </c>
      <c r="Y72" s="16">
        <f>Y66*Y$14/$E$4-X72-W72-V72-U72-T72-S72</f>
        <v>1.4929920000000005</v>
      </c>
      <c r="Z72" s="16">
        <f>Z66*Z$14/$E$4-Y72-X72-W72-V72-U72-T72-S72</f>
        <v>1.7915903999999983</v>
      </c>
      <c r="AA72" s="16">
        <f>AA66*AA$14/$E$4-Z72-Y72-X72-W72-V72-U72-T72-S72</f>
        <v>2.1499084800000001</v>
      </c>
      <c r="AB72" s="16">
        <f>AB66*AB$14/$E$4-AA72-Z72-Y72-X72-W72-V72-U72-T72-S72</f>
        <v>2.5798901759999988</v>
      </c>
      <c r="AD72" s="185"/>
      <c r="AE72" s="184" t="s">
        <v>35</v>
      </c>
      <c r="AF72" s="15" t="s">
        <v>43</v>
      </c>
      <c r="AG72" s="16">
        <f>AG66*AG$14/$E$4</f>
        <v>0.49999999999999994</v>
      </c>
      <c r="AH72" s="16">
        <f>AH66*AH$14/$E$4-AG72</f>
        <v>0.60000000000000009</v>
      </c>
      <c r="AI72" s="16">
        <f>AI66*AI$14/$E$4-AH72-AG72</f>
        <v>0.72</v>
      </c>
      <c r="AJ72" s="16">
        <f>AJ66*AJ$14/$E$4-AI72-AH72-AG72</f>
        <v>0.8640000000000001</v>
      </c>
      <c r="AK72" s="16">
        <f>AK66*AK$14/$E$4-AJ72-AI72-AH72-AG72</f>
        <v>1.0367999999999999</v>
      </c>
      <c r="AL72" s="16">
        <f>AL66*AL$14/$E$4-AK72-AJ72-AI72-AH72-AG72</f>
        <v>1.2441600000000013</v>
      </c>
      <c r="AM72" s="16">
        <f>AM66*AM$14/$E$4-AL72-AK72-AJ72-AI72-AH72-AG72</f>
        <v>1.4929920000000005</v>
      </c>
      <c r="AN72" s="16">
        <f>AN66*AN$14/$E$4-AM72-AL72-AK72-AJ72-AI72-AH72-AG72</f>
        <v>1.7915903999999983</v>
      </c>
      <c r="AO72" s="16">
        <f>AO66*AO$14/$E$4-AN72-AM72-AL72-AK72-AJ72-AI72-AH72-AG72</f>
        <v>2.1499084800000001</v>
      </c>
      <c r="AP72" s="16">
        <f>AP66*AP$14/$E$4-AO72-AN72-AM72-AL72-AK72-AJ72-AI72-AH72-AG72</f>
        <v>2.5798901759999988</v>
      </c>
      <c r="AR72" s="185"/>
      <c r="AS72" s="184" t="s">
        <v>35</v>
      </c>
      <c r="AT72" s="15" t="s">
        <v>43</v>
      </c>
      <c r="AU72" s="16">
        <f>AU66*AU$14/$E$4</f>
        <v>0.49999999999999994</v>
      </c>
      <c r="AV72" s="16">
        <f>AV66*AV$14/$E$4-AU72</f>
        <v>0.60000000000000009</v>
      </c>
      <c r="AW72" s="16">
        <f>AW66*AW$14/$E$4-AV72-AU72</f>
        <v>0.72</v>
      </c>
      <c r="AX72" s="16">
        <f>AX66*AX$14/$E$4-AW72-AV72-AU72</f>
        <v>0.8640000000000001</v>
      </c>
      <c r="AY72" s="16">
        <f>AY66*AY$14/$E$4-AX72-AW72-AV72-AU72</f>
        <v>1.0367999999999999</v>
      </c>
      <c r="AZ72" s="16">
        <f>AZ66*AZ$14/$E$4-AY72-AX72-AW72-AV72-AU72</f>
        <v>1.2441600000000013</v>
      </c>
      <c r="BA72" s="16">
        <f>BA66*BA$14/$E$4-AZ72-AY72-AX72-AW72-AV72-AU72</f>
        <v>1.4929920000000005</v>
      </c>
      <c r="BB72" s="16">
        <f>BB66*BB$14/$E$4-BA72-AZ72-AY72-AX72-AW72-AV72-AU72</f>
        <v>1.7915903999999983</v>
      </c>
      <c r="BC72" s="16">
        <f>BC66*BC$14/$E$4-BB72-BA72-AZ72-AY72-AX72-AW72-AV72-AU72</f>
        <v>2.1499084800000001</v>
      </c>
      <c r="BD72" s="16">
        <f>BD66*BD$14/$E$4-BC72-BB72-BA72-AZ72-AY72-AX72-AW72-AV72-AU72</f>
        <v>2.5798901759999988</v>
      </c>
      <c r="BF72" s="185"/>
      <c r="BG72" s="184" t="s">
        <v>35</v>
      </c>
      <c r="BH72" s="15" t="s">
        <v>43</v>
      </c>
      <c r="BI72" s="16">
        <f>BI66*BI$14/$E$4</f>
        <v>0.49999999999999994</v>
      </c>
      <c r="BJ72" s="16">
        <f>BJ66*BJ$14/$E$4-BI72</f>
        <v>0.60000000000000009</v>
      </c>
      <c r="BK72" s="16">
        <f>BK66*BK$14/$E$4-BJ72-BI72</f>
        <v>0.72</v>
      </c>
      <c r="BL72" s="16">
        <f>BL66*BL$14/$E$4-BK72-BJ72-BI72</f>
        <v>0.8640000000000001</v>
      </c>
      <c r="BM72" s="16">
        <f>BM66*BM$14/$E$4-BL72-BK72-BJ72-BI72</f>
        <v>1.0367999999999999</v>
      </c>
      <c r="BN72" s="16">
        <f>BN66*BN$14/$E$4-BM72-BL72-BK72-BJ72-BI72</f>
        <v>1.2441600000000013</v>
      </c>
      <c r="BO72" s="16">
        <f>BO66*BO$14/$E$4-BN72-BM72-BL72-BK72-BJ72-BI72</f>
        <v>1.4929920000000005</v>
      </c>
      <c r="BP72" s="16">
        <f>BP66*BP$14/$E$4-BO72-BN72-BM72-BL72-BK72-BJ72-BI72</f>
        <v>1.7915903999999983</v>
      </c>
      <c r="BQ72" s="16">
        <f>BQ66*BQ$14/$E$4-BP72-BO72-BN72-BM72-BL72-BK72-BJ72-BI72</f>
        <v>2.1499084800000001</v>
      </c>
      <c r="BR72" s="16">
        <f>BR66*BR$14/$E$4-BQ72-BP72-BO72-BN72-BM72-BL72-BK72-BJ72-BI72</f>
        <v>2.5798901759999988</v>
      </c>
    </row>
    <row r="73" spans="2:70" ht="14.25" x14ac:dyDescent="0.45">
      <c r="B73" s="185"/>
      <c r="C73" s="186"/>
      <c r="D73" s="15" t="s">
        <v>44</v>
      </c>
      <c r="E73" s="17"/>
      <c r="F73" s="17"/>
      <c r="G73" s="17"/>
      <c r="H73" s="17"/>
      <c r="I73" s="17">
        <f>AVERAGE(E72:I72)</f>
        <v>0.74416000000000004</v>
      </c>
      <c r="J73" s="17"/>
      <c r="K73" s="17"/>
      <c r="L73" s="17"/>
      <c r="M73" s="17"/>
      <c r="N73" s="17">
        <f>AVERAGE(E72:N72)</f>
        <v>1.2979341056</v>
      </c>
      <c r="P73" s="185"/>
      <c r="Q73" s="186"/>
      <c r="R73" s="15" t="s">
        <v>44</v>
      </c>
      <c r="S73" s="17"/>
      <c r="T73" s="17"/>
      <c r="U73" s="17"/>
      <c r="V73" s="17"/>
      <c r="W73" s="17">
        <f>AVERAGE(S72:W72)</f>
        <v>0.74416000000000004</v>
      </c>
      <c r="X73" s="17"/>
      <c r="Y73" s="17"/>
      <c r="Z73" s="17"/>
      <c r="AA73" s="17"/>
      <c r="AB73" s="17">
        <f>AVERAGE(S72:AB72)</f>
        <v>1.2979341056</v>
      </c>
      <c r="AD73" s="185"/>
      <c r="AE73" s="186"/>
      <c r="AF73" s="15" t="s">
        <v>44</v>
      </c>
      <c r="AG73" s="17"/>
      <c r="AH73" s="17"/>
      <c r="AI73" s="17"/>
      <c r="AJ73" s="17"/>
      <c r="AK73" s="17">
        <f>AVERAGE(AG72:AK72)</f>
        <v>0.74416000000000004</v>
      </c>
      <c r="AL73" s="17"/>
      <c r="AM73" s="17"/>
      <c r="AN73" s="17"/>
      <c r="AO73" s="17"/>
      <c r="AP73" s="17">
        <f>AVERAGE(AG72:AP72)</f>
        <v>1.2979341056</v>
      </c>
      <c r="AR73" s="185"/>
      <c r="AS73" s="186"/>
      <c r="AT73" s="15" t="s">
        <v>44</v>
      </c>
      <c r="AU73" s="17"/>
      <c r="AV73" s="17"/>
      <c r="AW73" s="17"/>
      <c r="AX73" s="17"/>
      <c r="AY73" s="17">
        <f>AVERAGE(AU72:AY72)</f>
        <v>0.74416000000000004</v>
      </c>
      <c r="AZ73" s="17"/>
      <c r="BA73" s="17"/>
      <c r="BB73" s="17"/>
      <c r="BC73" s="17"/>
      <c r="BD73" s="17">
        <f>AVERAGE(AU72:BD72)</f>
        <v>1.2979341056</v>
      </c>
      <c r="BF73" s="185"/>
      <c r="BG73" s="186"/>
      <c r="BH73" s="15" t="s">
        <v>44</v>
      </c>
      <c r="BI73" s="17"/>
      <c r="BJ73" s="17"/>
      <c r="BK73" s="17"/>
      <c r="BL73" s="17"/>
      <c r="BM73" s="17">
        <f>AVERAGE(BI72:BM72)</f>
        <v>0.74416000000000004</v>
      </c>
      <c r="BN73" s="17"/>
      <c r="BO73" s="17"/>
      <c r="BP73" s="17"/>
      <c r="BQ73" s="17"/>
      <c r="BR73" s="17">
        <f>AVERAGE(BI72:BR72)</f>
        <v>1.2979341056</v>
      </c>
    </row>
    <row r="74" spans="2:70" ht="14.25" x14ac:dyDescent="0.45">
      <c r="B74" s="185"/>
      <c r="C74" s="185"/>
      <c r="D74" s="19" t="s">
        <v>45</v>
      </c>
      <c r="E74" s="22">
        <f>E76</f>
        <v>499999.99999999994</v>
      </c>
      <c r="F74" s="22">
        <f>F76-E76</f>
        <v>600000</v>
      </c>
      <c r="G74" s="22">
        <f>G76-F76</f>
        <v>719999.99999999977</v>
      </c>
      <c r="H74" s="22">
        <f t="shared" ref="H74:N74" si="185">H76-G76</f>
        <v>864000.00000000023</v>
      </c>
      <c r="I74" s="22">
        <f t="shared" si="185"/>
        <v>1036800.0000000005</v>
      </c>
      <c r="J74" s="22">
        <f>J76-I76</f>
        <v>1244160.0000000014</v>
      </c>
      <c r="K74" s="22">
        <f t="shared" si="185"/>
        <v>1492991.9999999991</v>
      </c>
      <c r="L74" s="22">
        <f t="shared" si="185"/>
        <v>1791590.3999999985</v>
      </c>
      <c r="M74" s="22">
        <f t="shared" si="185"/>
        <v>2149908.4799999995</v>
      </c>
      <c r="N74" s="22">
        <f t="shared" si="185"/>
        <v>2579890.1760000009</v>
      </c>
      <c r="P74" s="185"/>
      <c r="Q74" s="185"/>
      <c r="R74" s="19" t="s">
        <v>45</v>
      </c>
      <c r="S74" s="22">
        <f>S76</f>
        <v>499999.99999999994</v>
      </c>
      <c r="T74" s="22">
        <f>T76-S76</f>
        <v>600000</v>
      </c>
      <c r="U74" s="22">
        <f>U76-T76</f>
        <v>719999.99999999977</v>
      </c>
      <c r="V74" s="22">
        <f t="shared" ref="V74:AB74" si="186">V76-U76</f>
        <v>864000.00000000023</v>
      </c>
      <c r="W74" s="22">
        <f t="shared" si="186"/>
        <v>1036800.0000000005</v>
      </c>
      <c r="X74" s="22">
        <f>X76-W76</f>
        <v>1244160.0000000014</v>
      </c>
      <c r="Y74" s="22">
        <f t="shared" si="186"/>
        <v>1492991.9999999991</v>
      </c>
      <c r="Z74" s="22">
        <f t="shared" si="186"/>
        <v>1791590.3999999985</v>
      </c>
      <c r="AA74" s="22">
        <f t="shared" si="186"/>
        <v>2149908.4799999995</v>
      </c>
      <c r="AB74" s="22">
        <f t="shared" si="186"/>
        <v>2579890.1760000009</v>
      </c>
      <c r="AD74" s="185"/>
      <c r="AE74" s="185"/>
      <c r="AF74" s="19" t="s">
        <v>45</v>
      </c>
      <c r="AG74" s="22">
        <f>AG76</f>
        <v>499999.99999999994</v>
      </c>
      <c r="AH74" s="22">
        <f>AH76-AG76</f>
        <v>600000</v>
      </c>
      <c r="AI74" s="22">
        <f>AI76-AH76</f>
        <v>719999.99999999977</v>
      </c>
      <c r="AJ74" s="22">
        <f t="shared" ref="AJ74:AP74" si="187">AJ76-AI76</f>
        <v>864000.00000000023</v>
      </c>
      <c r="AK74" s="22">
        <f t="shared" si="187"/>
        <v>1036800.0000000005</v>
      </c>
      <c r="AL74" s="22">
        <f>AL76-AK76</f>
        <v>1244160.0000000014</v>
      </c>
      <c r="AM74" s="22">
        <f t="shared" si="187"/>
        <v>1492991.9999999991</v>
      </c>
      <c r="AN74" s="22">
        <f t="shared" si="187"/>
        <v>1791590.3999999985</v>
      </c>
      <c r="AO74" s="22">
        <f t="shared" si="187"/>
        <v>2149908.4799999995</v>
      </c>
      <c r="AP74" s="22">
        <f t="shared" si="187"/>
        <v>2579890.1760000009</v>
      </c>
      <c r="AR74" s="185"/>
      <c r="AS74" s="185"/>
      <c r="AT74" s="19" t="s">
        <v>45</v>
      </c>
      <c r="AU74" s="22">
        <f>AU76</f>
        <v>499999.99999999994</v>
      </c>
      <c r="AV74" s="22">
        <f>AV76-AU76</f>
        <v>600000</v>
      </c>
      <c r="AW74" s="22">
        <f>AW76-AV76</f>
        <v>719999.99999999977</v>
      </c>
      <c r="AX74" s="22">
        <f t="shared" ref="AX74:BD74" si="188">AX76-AW76</f>
        <v>864000.00000000023</v>
      </c>
      <c r="AY74" s="22">
        <f t="shared" si="188"/>
        <v>1036800.0000000005</v>
      </c>
      <c r="AZ74" s="22">
        <f>AZ76-AY76</f>
        <v>1244160.0000000014</v>
      </c>
      <c r="BA74" s="22">
        <f t="shared" si="188"/>
        <v>1492991.9999999991</v>
      </c>
      <c r="BB74" s="22">
        <f t="shared" si="188"/>
        <v>1791590.3999999985</v>
      </c>
      <c r="BC74" s="22">
        <f t="shared" si="188"/>
        <v>2149908.4799999995</v>
      </c>
      <c r="BD74" s="22">
        <f t="shared" si="188"/>
        <v>2579890.1760000009</v>
      </c>
      <c r="BF74" s="185"/>
      <c r="BG74" s="185"/>
      <c r="BH74" s="19" t="s">
        <v>45</v>
      </c>
      <c r="BI74" s="22">
        <f>BI76</f>
        <v>499999.99999999994</v>
      </c>
      <c r="BJ74" s="22">
        <f>BJ76-BI76</f>
        <v>600000</v>
      </c>
      <c r="BK74" s="22">
        <f>BK76-BJ76</f>
        <v>719999.99999999977</v>
      </c>
      <c r="BL74" s="22">
        <f t="shared" ref="BL74:BR74" si="189">BL76-BK76</f>
        <v>864000.00000000023</v>
      </c>
      <c r="BM74" s="22">
        <f t="shared" si="189"/>
        <v>1036800.0000000005</v>
      </c>
      <c r="BN74" s="22">
        <f>BN76-BM76</f>
        <v>1244160.0000000014</v>
      </c>
      <c r="BO74" s="22">
        <f t="shared" si="189"/>
        <v>1492991.9999999991</v>
      </c>
      <c r="BP74" s="22">
        <f t="shared" si="189"/>
        <v>1791590.3999999985</v>
      </c>
      <c r="BQ74" s="22">
        <f t="shared" si="189"/>
        <v>2149908.4799999995</v>
      </c>
      <c r="BR74" s="22">
        <f t="shared" si="189"/>
        <v>2579890.1760000009</v>
      </c>
    </row>
    <row r="75" spans="2:70" ht="14.25" x14ac:dyDescent="0.45">
      <c r="B75" s="185"/>
      <c r="C75" s="185"/>
      <c r="D75" s="19" t="s">
        <v>47</v>
      </c>
      <c r="E75" s="22"/>
      <c r="F75" s="22"/>
      <c r="G75" s="22"/>
      <c r="H75" s="22"/>
      <c r="I75" s="22">
        <f>AVERAGE(E74:I74)</f>
        <v>744160.00000000012</v>
      </c>
      <c r="J75" s="22"/>
      <c r="K75" s="22"/>
      <c r="L75" s="22"/>
      <c r="M75" s="22"/>
      <c r="N75" s="22">
        <f>AVERAGE(E74:N74)</f>
        <v>1297934.1055999999</v>
      </c>
      <c r="P75" s="185"/>
      <c r="Q75" s="185"/>
      <c r="R75" s="19" t="s">
        <v>47</v>
      </c>
      <c r="S75" s="22"/>
      <c r="T75" s="22"/>
      <c r="U75" s="22"/>
      <c r="V75" s="22"/>
      <c r="W75" s="22">
        <f>AVERAGE(S74:W74)</f>
        <v>744160.00000000012</v>
      </c>
      <c r="X75" s="22"/>
      <c r="Y75" s="22"/>
      <c r="Z75" s="22"/>
      <c r="AA75" s="22"/>
      <c r="AB75" s="22">
        <f>AVERAGE(S74:AB74)</f>
        <v>1297934.1055999999</v>
      </c>
      <c r="AD75" s="185"/>
      <c r="AE75" s="185"/>
      <c r="AF75" s="19" t="s">
        <v>47</v>
      </c>
      <c r="AG75" s="22"/>
      <c r="AH75" s="22"/>
      <c r="AI75" s="22"/>
      <c r="AJ75" s="22"/>
      <c r="AK75" s="22">
        <f>AVERAGE(AG74:AK74)</f>
        <v>744160.00000000012</v>
      </c>
      <c r="AL75" s="22"/>
      <c r="AM75" s="22"/>
      <c r="AN75" s="22"/>
      <c r="AO75" s="22"/>
      <c r="AP75" s="22">
        <f>AVERAGE(AG74:AP74)</f>
        <v>1297934.1055999999</v>
      </c>
      <c r="AR75" s="185"/>
      <c r="AS75" s="185"/>
      <c r="AT75" s="19" t="s">
        <v>47</v>
      </c>
      <c r="AU75" s="22"/>
      <c r="AV75" s="22"/>
      <c r="AW75" s="22"/>
      <c r="AX75" s="22"/>
      <c r="AY75" s="22">
        <f>AVERAGE(AU74:AY74)</f>
        <v>744160.00000000012</v>
      </c>
      <c r="AZ75" s="22"/>
      <c r="BA75" s="22"/>
      <c r="BB75" s="22"/>
      <c r="BC75" s="22"/>
      <c r="BD75" s="22">
        <f>AVERAGE(AU74:BD74)</f>
        <v>1297934.1055999999</v>
      </c>
      <c r="BF75" s="185"/>
      <c r="BG75" s="185"/>
      <c r="BH75" s="19" t="s">
        <v>47</v>
      </c>
      <c r="BI75" s="22"/>
      <c r="BJ75" s="22"/>
      <c r="BK75" s="22"/>
      <c r="BL75" s="22"/>
      <c r="BM75" s="22">
        <f>AVERAGE(BI74:BM74)</f>
        <v>744160.00000000012</v>
      </c>
      <c r="BN75" s="22"/>
      <c r="BO75" s="22"/>
      <c r="BP75" s="22"/>
      <c r="BQ75" s="22"/>
      <c r="BR75" s="22">
        <f>AVERAGE(BI74:BR74)</f>
        <v>1297934.1055999999</v>
      </c>
    </row>
    <row r="76" spans="2:70" ht="14.25" x14ac:dyDescent="0.45">
      <c r="B76" s="185"/>
      <c r="C76" s="185"/>
      <c r="D76" s="19" t="s">
        <v>46</v>
      </c>
      <c r="E76" s="21">
        <f t="shared" ref="E76:N76" si="190">E68*E$14</f>
        <v>499999.99999999994</v>
      </c>
      <c r="F76" s="21">
        <f t="shared" si="190"/>
        <v>1100000</v>
      </c>
      <c r="G76" s="21">
        <f>G68*G$14</f>
        <v>1819999.9999999998</v>
      </c>
      <c r="H76" s="21">
        <f>H68*H$14</f>
        <v>2684000</v>
      </c>
      <c r="I76" s="21">
        <f>I68*I$14</f>
        <v>3720800.0000000005</v>
      </c>
      <c r="J76" s="21">
        <f t="shared" si="190"/>
        <v>4964960.0000000019</v>
      </c>
      <c r="K76" s="21">
        <f t="shared" si="190"/>
        <v>6457952.0000000009</v>
      </c>
      <c r="L76" s="21">
        <f t="shared" si="190"/>
        <v>8249542.3999999994</v>
      </c>
      <c r="M76" s="21">
        <f t="shared" si="190"/>
        <v>10399450.879999999</v>
      </c>
      <c r="N76" s="21">
        <f t="shared" si="190"/>
        <v>12979341.056</v>
      </c>
      <c r="P76" s="185"/>
      <c r="Q76" s="185"/>
      <c r="R76" s="19" t="s">
        <v>46</v>
      </c>
      <c r="S76" s="21">
        <f t="shared" ref="S76:AB76" si="191">S68*S$14</f>
        <v>499999.99999999994</v>
      </c>
      <c r="T76" s="21">
        <f t="shared" si="191"/>
        <v>1100000</v>
      </c>
      <c r="U76" s="21">
        <f>U68*U$14</f>
        <v>1819999.9999999998</v>
      </c>
      <c r="V76" s="21">
        <f>V68*V$14</f>
        <v>2684000</v>
      </c>
      <c r="W76" s="21">
        <f>W68*W$14</f>
        <v>3720800.0000000005</v>
      </c>
      <c r="X76" s="21">
        <f t="shared" si="191"/>
        <v>4964960.0000000019</v>
      </c>
      <c r="Y76" s="21">
        <f t="shared" si="191"/>
        <v>6457952.0000000009</v>
      </c>
      <c r="Z76" s="21">
        <f t="shared" si="191"/>
        <v>8249542.3999999994</v>
      </c>
      <c r="AA76" s="21">
        <f t="shared" si="191"/>
        <v>10399450.879999999</v>
      </c>
      <c r="AB76" s="21">
        <f t="shared" si="191"/>
        <v>12979341.056</v>
      </c>
      <c r="AD76" s="185"/>
      <c r="AE76" s="185"/>
      <c r="AF76" s="19" t="s">
        <v>46</v>
      </c>
      <c r="AG76" s="21">
        <f t="shared" ref="AG76:AP76" si="192">AG68*AG$14</f>
        <v>499999.99999999994</v>
      </c>
      <c r="AH76" s="21">
        <f t="shared" si="192"/>
        <v>1100000</v>
      </c>
      <c r="AI76" s="21">
        <f>AI68*AI$14</f>
        <v>1819999.9999999998</v>
      </c>
      <c r="AJ76" s="21">
        <f>AJ68*AJ$14</f>
        <v>2684000</v>
      </c>
      <c r="AK76" s="21">
        <f>AK68*AK$14</f>
        <v>3720800.0000000005</v>
      </c>
      <c r="AL76" s="21">
        <f t="shared" si="192"/>
        <v>4964960.0000000019</v>
      </c>
      <c r="AM76" s="21">
        <f t="shared" si="192"/>
        <v>6457952.0000000009</v>
      </c>
      <c r="AN76" s="21">
        <f t="shared" si="192"/>
        <v>8249542.3999999994</v>
      </c>
      <c r="AO76" s="21">
        <f t="shared" si="192"/>
        <v>10399450.879999999</v>
      </c>
      <c r="AP76" s="21">
        <f t="shared" si="192"/>
        <v>12979341.056</v>
      </c>
      <c r="AR76" s="185"/>
      <c r="AS76" s="185"/>
      <c r="AT76" s="19" t="s">
        <v>46</v>
      </c>
      <c r="AU76" s="21">
        <f t="shared" ref="AU76:BD76" si="193">AU68*AU$14</f>
        <v>499999.99999999994</v>
      </c>
      <c r="AV76" s="21">
        <f t="shared" si="193"/>
        <v>1100000</v>
      </c>
      <c r="AW76" s="21">
        <f>AW68*AW$14</f>
        <v>1819999.9999999998</v>
      </c>
      <c r="AX76" s="21">
        <f>AX68*AX$14</f>
        <v>2684000</v>
      </c>
      <c r="AY76" s="21">
        <f>AY68*AY$14</f>
        <v>3720800.0000000005</v>
      </c>
      <c r="AZ76" s="21">
        <f t="shared" si="193"/>
        <v>4964960.0000000019</v>
      </c>
      <c r="BA76" s="21">
        <f t="shared" si="193"/>
        <v>6457952.0000000009</v>
      </c>
      <c r="BB76" s="21">
        <f t="shared" si="193"/>
        <v>8249542.3999999994</v>
      </c>
      <c r="BC76" s="21">
        <f t="shared" si="193"/>
        <v>10399450.879999999</v>
      </c>
      <c r="BD76" s="21">
        <f t="shared" si="193"/>
        <v>12979341.056</v>
      </c>
      <c r="BF76" s="185"/>
      <c r="BG76" s="185"/>
      <c r="BH76" s="19" t="s">
        <v>46</v>
      </c>
      <c r="BI76" s="21">
        <f t="shared" ref="BI76:BR76" si="194">BI68*BI$14</f>
        <v>499999.99999999994</v>
      </c>
      <c r="BJ76" s="21">
        <f t="shared" si="194"/>
        <v>1100000</v>
      </c>
      <c r="BK76" s="21">
        <f>BK68*BK$14</f>
        <v>1819999.9999999998</v>
      </c>
      <c r="BL76" s="21">
        <f>BL68*BL$14</f>
        <v>2684000</v>
      </c>
      <c r="BM76" s="21">
        <f>BM68*BM$14</f>
        <v>3720800.0000000005</v>
      </c>
      <c r="BN76" s="21">
        <f t="shared" si="194"/>
        <v>4964960.0000000019</v>
      </c>
      <c r="BO76" s="21">
        <f t="shared" si="194"/>
        <v>6457952.0000000009</v>
      </c>
      <c r="BP76" s="21">
        <f t="shared" si="194"/>
        <v>8249542.3999999994</v>
      </c>
      <c r="BQ76" s="21">
        <f t="shared" si="194"/>
        <v>10399450.879999999</v>
      </c>
      <c r="BR76" s="21">
        <f t="shared" si="194"/>
        <v>12979341.056</v>
      </c>
    </row>
    <row r="77" spans="2:70" ht="14.25" x14ac:dyDescent="0.45">
      <c r="B77" s="185" t="s">
        <v>17</v>
      </c>
      <c r="C77" s="186" t="s">
        <v>32</v>
      </c>
      <c r="D77" s="15" t="s">
        <v>43</v>
      </c>
      <c r="E77" s="16">
        <f>E$24</f>
        <v>3.3333333333333333E-2</v>
      </c>
      <c r="F77" s="16">
        <f t="shared" ref="F77:N77" si="195">F$24</f>
        <v>3.1944444444444442E-2</v>
      </c>
      <c r="G77" s="16">
        <f t="shared" si="195"/>
        <v>3.078703703703704E-2</v>
      </c>
      <c r="H77" s="16">
        <f t="shared" si="195"/>
        <v>2.9822530864197533E-2</v>
      </c>
      <c r="I77" s="16">
        <f t="shared" si="195"/>
        <v>2.9018775720164612E-2</v>
      </c>
      <c r="J77" s="16">
        <f t="shared" si="195"/>
        <v>2.8348979766803842E-2</v>
      </c>
      <c r="K77" s="16">
        <f t="shared" si="195"/>
        <v>2.7790816472336534E-2</v>
      </c>
      <c r="L77" s="16">
        <f t="shared" si="195"/>
        <v>2.7325680393613778E-2</v>
      </c>
      <c r="M77" s="16">
        <f t="shared" si="195"/>
        <v>2.6938066994678149E-2</v>
      </c>
      <c r="N77" s="16">
        <f t="shared" si="195"/>
        <v>2.6615055828898459E-2</v>
      </c>
      <c r="P77" s="185" t="s">
        <v>17</v>
      </c>
      <c r="Q77" s="186" t="s">
        <v>32</v>
      </c>
      <c r="R77" s="15" t="s">
        <v>43</v>
      </c>
      <c r="S77" s="16">
        <f>S$24</f>
        <v>3.3333333333333333E-2</v>
      </c>
      <c r="T77" s="16">
        <f t="shared" ref="T77:AB77" si="196">T$24</f>
        <v>3.1944444444444442E-2</v>
      </c>
      <c r="U77" s="16">
        <f t="shared" si="196"/>
        <v>3.078703703703704E-2</v>
      </c>
      <c r="V77" s="16">
        <f t="shared" si="196"/>
        <v>2.9822530864197533E-2</v>
      </c>
      <c r="W77" s="16">
        <f t="shared" si="196"/>
        <v>2.9018775720164612E-2</v>
      </c>
      <c r="X77" s="16">
        <f t="shared" si="196"/>
        <v>2.8348979766803842E-2</v>
      </c>
      <c r="Y77" s="16">
        <f t="shared" si="196"/>
        <v>2.7790816472336534E-2</v>
      </c>
      <c r="Z77" s="16">
        <f t="shared" si="196"/>
        <v>2.7325680393613778E-2</v>
      </c>
      <c r="AA77" s="16">
        <f t="shared" si="196"/>
        <v>2.6938066994678149E-2</v>
      </c>
      <c r="AB77" s="16">
        <f t="shared" si="196"/>
        <v>2.6615055828898459E-2</v>
      </c>
      <c r="AD77" s="185" t="s">
        <v>17</v>
      </c>
      <c r="AE77" s="186" t="s">
        <v>32</v>
      </c>
      <c r="AF77" s="15" t="s">
        <v>43</v>
      </c>
      <c r="AG77" s="16">
        <f>AG$24</f>
        <v>3.3333333333333333E-2</v>
      </c>
      <c r="AH77" s="16">
        <f t="shared" ref="AH77:AP77" si="197">AH$24</f>
        <v>3.1944444444444442E-2</v>
      </c>
      <c r="AI77" s="16">
        <f t="shared" si="197"/>
        <v>3.078703703703704E-2</v>
      </c>
      <c r="AJ77" s="16">
        <f t="shared" si="197"/>
        <v>2.9822530864197533E-2</v>
      </c>
      <c r="AK77" s="16">
        <f t="shared" si="197"/>
        <v>2.9018775720164612E-2</v>
      </c>
      <c r="AL77" s="16">
        <f t="shared" si="197"/>
        <v>2.8348979766803842E-2</v>
      </c>
      <c r="AM77" s="16">
        <f t="shared" si="197"/>
        <v>2.7790816472336534E-2</v>
      </c>
      <c r="AN77" s="16">
        <f t="shared" si="197"/>
        <v>2.7325680393613778E-2</v>
      </c>
      <c r="AO77" s="16">
        <f t="shared" si="197"/>
        <v>2.6938066994678149E-2</v>
      </c>
      <c r="AP77" s="16">
        <f t="shared" si="197"/>
        <v>2.6615055828898459E-2</v>
      </c>
      <c r="AR77" s="185" t="s">
        <v>17</v>
      </c>
      <c r="AS77" s="186" t="s">
        <v>32</v>
      </c>
      <c r="AT77" s="15" t="s">
        <v>43</v>
      </c>
      <c r="AU77" s="16">
        <f>AU$24</f>
        <v>3.3333333333333333E-2</v>
      </c>
      <c r="AV77" s="16">
        <f t="shared" ref="AV77:BD77" si="198">AV$24</f>
        <v>3.1944444444444442E-2</v>
      </c>
      <c r="AW77" s="16">
        <f t="shared" si="198"/>
        <v>3.078703703703704E-2</v>
      </c>
      <c r="AX77" s="16">
        <f t="shared" si="198"/>
        <v>2.9822530864197533E-2</v>
      </c>
      <c r="AY77" s="16">
        <f t="shared" si="198"/>
        <v>2.9018775720164612E-2</v>
      </c>
      <c r="AZ77" s="16">
        <f t="shared" si="198"/>
        <v>2.8348979766803842E-2</v>
      </c>
      <c r="BA77" s="16">
        <f t="shared" si="198"/>
        <v>2.7790816472336534E-2</v>
      </c>
      <c r="BB77" s="16">
        <f t="shared" si="198"/>
        <v>2.7325680393613778E-2</v>
      </c>
      <c r="BC77" s="16">
        <f t="shared" si="198"/>
        <v>2.6938066994678149E-2</v>
      </c>
      <c r="BD77" s="16">
        <f t="shared" si="198"/>
        <v>2.6615055828898459E-2</v>
      </c>
      <c r="BF77" s="185" t="s">
        <v>17</v>
      </c>
      <c r="BG77" s="186" t="s">
        <v>32</v>
      </c>
      <c r="BH77" s="15" t="s">
        <v>43</v>
      </c>
      <c r="BI77" s="16">
        <f>BI$24</f>
        <v>3.3333333333333333E-2</v>
      </c>
      <c r="BJ77" s="16">
        <f t="shared" ref="BJ77:BR77" si="199">BJ$24</f>
        <v>3.1944444444444442E-2</v>
      </c>
      <c r="BK77" s="16">
        <f t="shared" si="199"/>
        <v>3.078703703703704E-2</v>
      </c>
      <c r="BL77" s="16">
        <f t="shared" si="199"/>
        <v>2.9822530864197533E-2</v>
      </c>
      <c r="BM77" s="16">
        <f t="shared" si="199"/>
        <v>2.9018775720164612E-2</v>
      </c>
      <c r="BN77" s="16">
        <f t="shared" si="199"/>
        <v>2.8348979766803842E-2</v>
      </c>
      <c r="BO77" s="16">
        <f t="shared" si="199"/>
        <v>2.7790816472336534E-2</v>
      </c>
      <c r="BP77" s="16">
        <f t="shared" si="199"/>
        <v>2.7325680393613778E-2</v>
      </c>
      <c r="BQ77" s="16">
        <f t="shared" si="199"/>
        <v>2.6938066994678149E-2</v>
      </c>
      <c r="BR77" s="16">
        <f t="shared" si="199"/>
        <v>2.6615055828898459E-2</v>
      </c>
    </row>
    <row r="78" spans="2:70" ht="14.25" x14ac:dyDescent="0.45">
      <c r="B78" s="185"/>
      <c r="C78" s="186"/>
      <c r="D78" s="15" t="s">
        <v>44</v>
      </c>
      <c r="E78" s="16"/>
      <c r="F78" s="16"/>
      <c r="G78" s="16"/>
      <c r="H78" s="16"/>
      <c r="I78" s="82">
        <f>AVERAGE(E77:I77)</f>
        <v>3.0981224279835389E-2</v>
      </c>
      <c r="J78" s="17"/>
      <c r="K78" s="17"/>
      <c r="L78" s="17"/>
      <c r="M78" s="17"/>
      <c r="N78" s="17">
        <f>AVERAGE(E77:N77)</f>
        <v>2.9192472085550768E-2</v>
      </c>
      <c r="P78" s="185"/>
      <c r="Q78" s="186"/>
      <c r="R78" s="15" t="s">
        <v>44</v>
      </c>
      <c r="S78" s="16"/>
      <c r="T78" s="16"/>
      <c r="U78" s="16"/>
      <c r="V78" s="16"/>
      <c r="W78" s="82">
        <f>AVERAGE(S77:W77)</f>
        <v>3.0981224279835389E-2</v>
      </c>
      <c r="X78" s="17"/>
      <c r="Y78" s="17"/>
      <c r="Z78" s="17"/>
      <c r="AA78" s="17"/>
      <c r="AB78" s="17">
        <f>AVERAGE(S77:AB77)</f>
        <v>2.9192472085550768E-2</v>
      </c>
      <c r="AD78" s="185"/>
      <c r="AE78" s="186"/>
      <c r="AF78" s="15" t="s">
        <v>44</v>
      </c>
      <c r="AG78" s="16"/>
      <c r="AH78" s="16"/>
      <c r="AI78" s="16"/>
      <c r="AJ78" s="16"/>
      <c r="AK78" s="82">
        <f>AVERAGE(AG77:AK77)</f>
        <v>3.0981224279835389E-2</v>
      </c>
      <c r="AL78" s="17"/>
      <c r="AM78" s="17"/>
      <c r="AN78" s="17"/>
      <c r="AO78" s="17"/>
      <c r="AP78" s="17">
        <f>AVERAGE(AG77:AP77)</f>
        <v>2.9192472085550768E-2</v>
      </c>
      <c r="AR78" s="185"/>
      <c r="AS78" s="186"/>
      <c r="AT78" s="15" t="s">
        <v>44</v>
      </c>
      <c r="AU78" s="16"/>
      <c r="AV78" s="16"/>
      <c r="AW78" s="16"/>
      <c r="AX78" s="16"/>
      <c r="AY78" s="82">
        <f>AVERAGE(AU77:AY77)</f>
        <v>3.0981224279835389E-2</v>
      </c>
      <c r="AZ78" s="17"/>
      <c r="BA78" s="17"/>
      <c r="BB78" s="17"/>
      <c r="BC78" s="17"/>
      <c r="BD78" s="17">
        <f>AVERAGE(AU77:BD77)</f>
        <v>2.9192472085550768E-2</v>
      </c>
      <c r="BF78" s="185"/>
      <c r="BG78" s="186"/>
      <c r="BH78" s="15" t="s">
        <v>44</v>
      </c>
      <c r="BI78" s="16"/>
      <c r="BJ78" s="16"/>
      <c r="BK78" s="16"/>
      <c r="BL78" s="16"/>
      <c r="BM78" s="82">
        <f>AVERAGE(BI77:BM77)</f>
        <v>3.0981224279835389E-2</v>
      </c>
      <c r="BN78" s="17"/>
      <c r="BO78" s="17"/>
      <c r="BP78" s="17"/>
      <c r="BQ78" s="17"/>
      <c r="BR78" s="17">
        <f>AVERAGE(BI77:BR77)</f>
        <v>2.9192472085550768E-2</v>
      </c>
    </row>
    <row r="79" spans="2:70" ht="14.25" x14ac:dyDescent="0.45">
      <c r="B79" s="185"/>
      <c r="C79" s="186"/>
      <c r="D79" s="15" t="s">
        <v>42</v>
      </c>
      <c r="E79" s="16">
        <f t="shared" ref="E79:N79" si="200">E$26</f>
        <v>3.3333333333333333E-2</v>
      </c>
      <c r="F79" s="16">
        <f t="shared" si="200"/>
        <v>6.5277777777777768E-2</v>
      </c>
      <c r="G79" s="16">
        <f t="shared" si="200"/>
        <v>9.6064814814814811E-2</v>
      </c>
      <c r="H79" s="16">
        <f t="shared" si="200"/>
        <v>0.12588734567901233</v>
      </c>
      <c r="I79" s="16">
        <f t="shared" si="200"/>
        <v>0.15490612139917695</v>
      </c>
      <c r="J79" s="16">
        <f t="shared" si="200"/>
        <v>0.18325510116598079</v>
      </c>
      <c r="K79" s="16">
        <f t="shared" si="200"/>
        <v>0.21104591763831732</v>
      </c>
      <c r="L79" s="16">
        <f t="shared" si="200"/>
        <v>0.23837159803193109</v>
      </c>
      <c r="M79" s="16">
        <f t="shared" si="200"/>
        <v>0.26530966502660924</v>
      </c>
      <c r="N79" s="16">
        <f t="shared" si="200"/>
        <v>0.29192472085550769</v>
      </c>
      <c r="P79" s="185"/>
      <c r="Q79" s="186"/>
      <c r="R79" s="15" t="s">
        <v>42</v>
      </c>
      <c r="S79" s="16">
        <f t="shared" ref="S79:AB79" si="201">S$26</f>
        <v>3.3333333333333333E-2</v>
      </c>
      <c r="T79" s="16">
        <f t="shared" si="201"/>
        <v>6.5277777777777768E-2</v>
      </c>
      <c r="U79" s="16">
        <f t="shared" si="201"/>
        <v>9.6064814814814811E-2</v>
      </c>
      <c r="V79" s="16">
        <f t="shared" si="201"/>
        <v>0.12588734567901233</v>
      </c>
      <c r="W79" s="16">
        <f t="shared" si="201"/>
        <v>0.15490612139917695</v>
      </c>
      <c r="X79" s="16">
        <f t="shared" si="201"/>
        <v>0.18325510116598079</v>
      </c>
      <c r="Y79" s="16">
        <f t="shared" si="201"/>
        <v>0.21104591763831732</v>
      </c>
      <c r="Z79" s="16">
        <f t="shared" si="201"/>
        <v>0.23837159803193109</v>
      </c>
      <c r="AA79" s="16">
        <f t="shared" si="201"/>
        <v>0.26530966502660924</v>
      </c>
      <c r="AB79" s="16">
        <f t="shared" si="201"/>
        <v>0.29192472085550769</v>
      </c>
      <c r="AD79" s="185"/>
      <c r="AE79" s="186"/>
      <c r="AF79" s="15" t="s">
        <v>42</v>
      </c>
      <c r="AG79" s="16">
        <f t="shared" ref="AG79:AP79" si="202">AG$26</f>
        <v>3.3333333333333333E-2</v>
      </c>
      <c r="AH79" s="16">
        <f t="shared" si="202"/>
        <v>6.5277777777777768E-2</v>
      </c>
      <c r="AI79" s="16">
        <f t="shared" si="202"/>
        <v>9.6064814814814811E-2</v>
      </c>
      <c r="AJ79" s="16">
        <f t="shared" si="202"/>
        <v>0.12588734567901233</v>
      </c>
      <c r="AK79" s="16">
        <f t="shared" si="202"/>
        <v>0.15490612139917695</v>
      </c>
      <c r="AL79" s="16">
        <f t="shared" si="202"/>
        <v>0.18325510116598079</v>
      </c>
      <c r="AM79" s="16">
        <f t="shared" si="202"/>
        <v>0.21104591763831732</v>
      </c>
      <c r="AN79" s="16">
        <f t="shared" si="202"/>
        <v>0.23837159803193109</v>
      </c>
      <c r="AO79" s="16">
        <f t="shared" si="202"/>
        <v>0.26530966502660924</v>
      </c>
      <c r="AP79" s="16">
        <f t="shared" si="202"/>
        <v>0.29192472085550769</v>
      </c>
      <c r="AR79" s="185"/>
      <c r="AS79" s="186"/>
      <c r="AT79" s="15" t="s">
        <v>42</v>
      </c>
      <c r="AU79" s="16">
        <f t="shared" ref="AU79:BD79" si="203">AU$26</f>
        <v>3.3333333333333333E-2</v>
      </c>
      <c r="AV79" s="16">
        <f t="shared" si="203"/>
        <v>6.5277777777777768E-2</v>
      </c>
      <c r="AW79" s="16">
        <f t="shared" si="203"/>
        <v>9.6064814814814811E-2</v>
      </c>
      <c r="AX79" s="16">
        <f t="shared" si="203"/>
        <v>0.12588734567901233</v>
      </c>
      <c r="AY79" s="16">
        <f t="shared" si="203"/>
        <v>0.15490612139917695</v>
      </c>
      <c r="AZ79" s="16">
        <f t="shared" si="203"/>
        <v>0.18325510116598079</v>
      </c>
      <c r="BA79" s="16">
        <f t="shared" si="203"/>
        <v>0.21104591763831732</v>
      </c>
      <c r="BB79" s="16">
        <f t="shared" si="203"/>
        <v>0.23837159803193109</v>
      </c>
      <c r="BC79" s="16">
        <f t="shared" si="203"/>
        <v>0.26530966502660924</v>
      </c>
      <c r="BD79" s="16">
        <f t="shared" si="203"/>
        <v>0.29192472085550769</v>
      </c>
      <c r="BF79" s="185"/>
      <c r="BG79" s="186"/>
      <c r="BH79" s="15" t="s">
        <v>42</v>
      </c>
      <c r="BI79" s="16">
        <f t="shared" ref="BI79:BR79" si="204">BI$26</f>
        <v>3.3333333333333333E-2</v>
      </c>
      <c r="BJ79" s="16">
        <f t="shared" si="204"/>
        <v>6.5277777777777768E-2</v>
      </c>
      <c r="BK79" s="16">
        <f t="shared" si="204"/>
        <v>9.6064814814814811E-2</v>
      </c>
      <c r="BL79" s="16">
        <f t="shared" si="204"/>
        <v>0.12588734567901233</v>
      </c>
      <c r="BM79" s="16">
        <f t="shared" si="204"/>
        <v>0.15490612139917695</v>
      </c>
      <c r="BN79" s="16">
        <f t="shared" si="204"/>
        <v>0.18325510116598079</v>
      </c>
      <c r="BO79" s="16">
        <f t="shared" si="204"/>
        <v>0.21104591763831732</v>
      </c>
      <c r="BP79" s="16">
        <f t="shared" si="204"/>
        <v>0.23837159803193109</v>
      </c>
      <c r="BQ79" s="16">
        <f t="shared" si="204"/>
        <v>0.26530966502660924</v>
      </c>
      <c r="BR79" s="16">
        <f t="shared" si="204"/>
        <v>0.29192472085550769</v>
      </c>
    </row>
    <row r="80" spans="2:70" ht="14.25" x14ac:dyDescent="0.45">
      <c r="B80" s="185"/>
      <c r="C80" s="185"/>
      <c r="D80" s="19" t="s">
        <v>45</v>
      </c>
      <c r="E80" s="20">
        <f t="shared" ref="E80:N80" si="205">10*E77</f>
        <v>0.33333333333333331</v>
      </c>
      <c r="F80" s="20">
        <f t="shared" si="205"/>
        <v>0.31944444444444442</v>
      </c>
      <c r="G80" s="20">
        <f t="shared" si="205"/>
        <v>0.30787037037037041</v>
      </c>
      <c r="H80" s="20">
        <f t="shared" si="205"/>
        <v>0.29822530864197533</v>
      </c>
      <c r="I80" s="20">
        <f t="shared" si="205"/>
        <v>0.29018775720164613</v>
      </c>
      <c r="J80" s="20">
        <f t="shared" si="205"/>
        <v>0.28348979766803845</v>
      </c>
      <c r="K80" s="20">
        <f t="shared" si="205"/>
        <v>0.27790816472336533</v>
      </c>
      <c r="L80" s="20">
        <f t="shared" si="205"/>
        <v>0.27325680393613777</v>
      </c>
      <c r="M80" s="20">
        <f t="shared" si="205"/>
        <v>0.2693806699467815</v>
      </c>
      <c r="N80" s="20">
        <f t="shared" si="205"/>
        <v>0.2661505582889846</v>
      </c>
      <c r="P80" s="185"/>
      <c r="Q80" s="185"/>
      <c r="R80" s="19" t="s">
        <v>45</v>
      </c>
      <c r="S80" s="20">
        <f t="shared" ref="S80:AB80" si="206">10*S77</f>
        <v>0.33333333333333331</v>
      </c>
      <c r="T80" s="20">
        <f t="shared" si="206"/>
        <v>0.31944444444444442</v>
      </c>
      <c r="U80" s="20">
        <f t="shared" si="206"/>
        <v>0.30787037037037041</v>
      </c>
      <c r="V80" s="20">
        <f t="shared" si="206"/>
        <v>0.29822530864197533</v>
      </c>
      <c r="W80" s="20">
        <f t="shared" si="206"/>
        <v>0.29018775720164613</v>
      </c>
      <c r="X80" s="20">
        <f t="shared" si="206"/>
        <v>0.28348979766803845</v>
      </c>
      <c r="Y80" s="20">
        <f t="shared" si="206"/>
        <v>0.27790816472336533</v>
      </c>
      <c r="Z80" s="20">
        <f t="shared" si="206"/>
        <v>0.27325680393613777</v>
      </c>
      <c r="AA80" s="20">
        <f t="shared" si="206"/>
        <v>0.2693806699467815</v>
      </c>
      <c r="AB80" s="20">
        <f t="shared" si="206"/>
        <v>0.2661505582889846</v>
      </c>
      <c r="AD80" s="185"/>
      <c r="AE80" s="185"/>
      <c r="AF80" s="19" t="s">
        <v>45</v>
      </c>
      <c r="AG80" s="20">
        <f t="shared" ref="AG80:AP80" si="207">10*AG77</f>
        <v>0.33333333333333331</v>
      </c>
      <c r="AH80" s="20">
        <f t="shared" si="207"/>
        <v>0.31944444444444442</v>
      </c>
      <c r="AI80" s="20">
        <f t="shared" si="207"/>
        <v>0.30787037037037041</v>
      </c>
      <c r="AJ80" s="20">
        <f t="shared" si="207"/>
        <v>0.29822530864197533</v>
      </c>
      <c r="AK80" s="20">
        <f t="shared" si="207"/>
        <v>0.29018775720164613</v>
      </c>
      <c r="AL80" s="20">
        <f t="shared" si="207"/>
        <v>0.28348979766803845</v>
      </c>
      <c r="AM80" s="20">
        <f t="shared" si="207"/>
        <v>0.27790816472336533</v>
      </c>
      <c r="AN80" s="20">
        <f t="shared" si="207"/>
        <v>0.27325680393613777</v>
      </c>
      <c r="AO80" s="20">
        <f t="shared" si="207"/>
        <v>0.2693806699467815</v>
      </c>
      <c r="AP80" s="20">
        <f t="shared" si="207"/>
        <v>0.2661505582889846</v>
      </c>
      <c r="AR80" s="185"/>
      <c r="AS80" s="185"/>
      <c r="AT80" s="19" t="s">
        <v>45</v>
      </c>
      <c r="AU80" s="20">
        <f t="shared" ref="AU80:BD80" si="208">10*AU77</f>
        <v>0.33333333333333331</v>
      </c>
      <c r="AV80" s="20">
        <f t="shared" si="208"/>
        <v>0.31944444444444442</v>
      </c>
      <c r="AW80" s="20">
        <f t="shared" si="208"/>
        <v>0.30787037037037041</v>
      </c>
      <c r="AX80" s="20">
        <f t="shared" si="208"/>
        <v>0.29822530864197533</v>
      </c>
      <c r="AY80" s="20">
        <f t="shared" si="208"/>
        <v>0.29018775720164613</v>
      </c>
      <c r="AZ80" s="20">
        <f t="shared" si="208"/>
        <v>0.28348979766803845</v>
      </c>
      <c r="BA80" s="20">
        <f t="shared" si="208"/>
        <v>0.27790816472336533</v>
      </c>
      <c r="BB80" s="20">
        <f t="shared" si="208"/>
        <v>0.27325680393613777</v>
      </c>
      <c r="BC80" s="20">
        <f t="shared" si="208"/>
        <v>0.2693806699467815</v>
      </c>
      <c r="BD80" s="20">
        <f t="shared" si="208"/>
        <v>0.2661505582889846</v>
      </c>
      <c r="BF80" s="185"/>
      <c r="BG80" s="185"/>
      <c r="BH80" s="19" t="s">
        <v>45</v>
      </c>
      <c r="BI80" s="20">
        <f t="shared" ref="BI80:BR80" si="209">10*BI77</f>
        <v>0.33333333333333331</v>
      </c>
      <c r="BJ80" s="20">
        <f t="shared" si="209"/>
        <v>0.31944444444444442</v>
      </c>
      <c r="BK80" s="20">
        <f t="shared" si="209"/>
        <v>0.30787037037037041</v>
      </c>
      <c r="BL80" s="20">
        <f t="shared" si="209"/>
        <v>0.29822530864197533</v>
      </c>
      <c r="BM80" s="20">
        <f t="shared" si="209"/>
        <v>0.29018775720164613</v>
      </c>
      <c r="BN80" s="20">
        <f t="shared" si="209"/>
        <v>0.28348979766803845</v>
      </c>
      <c r="BO80" s="20">
        <f t="shared" si="209"/>
        <v>0.27790816472336533</v>
      </c>
      <c r="BP80" s="20">
        <f t="shared" si="209"/>
        <v>0.27325680393613777</v>
      </c>
      <c r="BQ80" s="20">
        <f t="shared" si="209"/>
        <v>0.2693806699467815</v>
      </c>
      <c r="BR80" s="20">
        <f t="shared" si="209"/>
        <v>0.2661505582889846</v>
      </c>
    </row>
    <row r="81" spans="2:70" ht="14.25" x14ac:dyDescent="0.45">
      <c r="B81" s="185"/>
      <c r="C81" s="185"/>
      <c r="D81" s="19" t="s">
        <v>46</v>
      </c>
      <c r="E81" s="20">
        <f>10*E79</f>
        <v>0.33333333333333331</v>
      </c>
      <c r="F81" s="20">
        <f t="shared" ref="F81:N81" si="210">10*F79</f>
        <v>0.65277777777777768</v>
      </c>
      <c r="G81" s="20">
        <f t="shared" si="210"/>
        <v>0.96064814814814814</v>
      </c>
      <c r="H81" s="20">
        <f t="shared" si="210"/>
        <v>1.2588734567901234</v>
      </c>
      <c r="I81" s="20">
        <f t="shared" si="210"/>
        <v>1.5490612139917694</v>
      </c>
      <c r="J81" s="20">
        <f t="shared" si="210"/>
        <v>1.8325510116598078</v>
      </c>
      <c r="K81" s="20">
        <f t="shared" si="210"/>
        <v>2.110459176383173</v>
      </c>
      <c r="L81" s="20">
        <f t="shared" si="210"/>
        <v>2.3837159803193106</v>
      </c>
      <c r="M81" s="20">
        <f t="shared" si="210"/>
        <v>2.6530966502660922</v>
      </c>
      <c r="N81" s="20">
        <f t="shared" si="210"/>
        <v>2.9192472085550767</v>
      </c>
      <c r="P81" s="185"/>
      <c r="Q81" s="185"/>
      <c r="R81" s="19" t="s">
        <v>46</v>
      </c>
      <c r="S81" s="20">
        <f>10*S79</f>
        <v>0.33333333333333331</v>
      </c>
      <c r="T81" s="20">
        <f t="shared" ref="T81:AB81" si="211">10*T79</f>
        <v>0.65277777777777768</v>
      </c>
      <c r="U81" s="20">
        <f t="shared" si="211"/>
        <v>0.96064814814814814</v>
      </c>
      <c r="V81" s="20">
        <f t="shared" si="211"/>
        <v>1.2588734567901234</v>
      </c>
      <c r="W81" s="20">
        <f t="shared" si="211"/>
        <v>1.5490612139917694</v>
      </c>
      <c r="X81" s="20">
        <f t="shared" si="211"/>
        <v>1.8325510116598078</v>
      </c>
      <c r="Y81" s="20">
        <f t="shared" si="211"/>
        <v>2.110459176383173</v>
      </c>
      <c r="Z81" s="20">
        <f t="shared" si="211"/>
        <v>2.3837159803193106</v>
      </c>
      <c r="AA81" s="20">
        <f t="shared" si="211"/>
        <v>2.6530966502660922</v>
      </c>
      <c r="AB81" s="20">
        <f t="shared" si="211"/>
        <v>2.9192472085550767</v>
      </c>
      <c r="AD81" s="185"/>
      <c r="AE81" s="185"/>
      <c r="AF81" s="19" t="s">
        <v>46</v>
      </c>
      <c r="AG81" s="20">
        <f>10*AG79</f>
        <v>0.33333333333333331</v>
      </c>
      <c r="AH81" s="20">
        <f t="shared" ref="AH81:AP81" si="212">10*AH79</f>
        <v>0.65277777777777768</v>
      </c>
      <c r="AI81" s="20">
        <f t="shared" si="212"/>
        <v>0.96064814814814814</v>
      </c>
      <c r="AJ81" s="20">
        <f t="shared" si="212"/>
        <v>1.2588734567901234</v>
      </c>
      <c r="AK81" s="20">
        <f t="shared" si="212"/>
        <v>1.5490612139917694</v>
      </c>
      <c r="AL81" s="20">
        <f t="shared" si="212"/>
        <v>1.8325510116598078</v>
      </c>
      <c r="AM81" s="20">
        <f t="shared" si="212"/>
        <v>2.110459176383173</v>
      </c>
      <c r="AN81" s="20">
        <f t="shared" si="212"/>
        <v>2.3837159803193106</v>
      </c>
      <c r="AO81" s="20">
        <f t="shared" si="212"/>
        <v>2.6530966502660922</v>
      </c>
      <c r="AP81" s="20">
        <f t="shared" si="212"/>
        <v>2.9192472085550767</v>
      </c>
      <c r="AR81" s="185"/>
      <c r="AS81" s="185"/>
      <c r="AT81" s="19" t="s">
        <v>46</v>
      </c>
      <c r="AU81" s="20">
        <f>10*AU79</f>
        <v>0.33333333333333331</v>
      </c>
      <c r="AV81" s="20">
        <f t="shared" ref="AV81:BD81" si="213">10*AV79</f>
        <v>0.65277777777777768</v>
      </c>
      <c r="AW81" s="20">
        <f t="shared" si="213"/>
        <v>0.96064814814814814</v>
      </c>
      <c r="AX81" s="20">
        <f t="shared" si="213"/>
        <v>1.2588734567901234</v>
      </c>
      <c r="AY81" s="20">
        <f t="shared" si="213"/>
        <v>1.5490612139917694</v>
      </c>
      <c r="AZ81" s="20">
        <f t="shared" si="213"/>
        <v>1.8325510116598078</v>
      </c>
      <c r="BA81" s="20">
        <f t="shared" si="213"/>
        <v>2.110459176383173</v>
      </c>
      <c r="BB81" s="20">
        <f t="shared" si="213"/>
        <v>2.3837159803193106</v>
      </c>
      <c r="BC81" s="20">
        <f t="shared" si="213"/>
        <v>2.6530966502660922</v>
      </c>
      <c r="BD81" s="20">
        <f t="shared" si="213"/>
        <v>2.9192472085550767</v>
      </c>
      <c r="BF81" s="185"/>
      <c r="BG81" s="185"/>
      <c r="BH81" s="19" t="s">
        <v>46</v>
      </c>
      <c r="BI81" s="20">
        <f>10*BI79</f>
        <v>0.33333333333333331</v>
      </c>
      <c r="BJ81" s="20">
        <f t="shared" ref="BJ81:BR81" si="214">10*BJ79</f>
        <v>0.65277777777777768</v>
      </c>
      <c r="BK81" s="20">
        <f t="shared" si="214"/>
        <v>0.96064814814814814</v>
      </c>
      <c r="BL81" s="20">
        <f t="shared" si="214"/>
        <v>1.2588734567901234</v>
      </c>
      <c r="BM81" s="20">
        <f t="shared" si="214"/>
        <v>1.5490612139917694</v>
      </c>
      <c r="BN81" s="20">
        <f t="shared" si="214"/>
        <v>1.8325510116598078</v>
      </c>
      <c r="BO81" s="20">
        <f t="shared" si="214"/>
        <v>2.110459176383173</v>
      </c>
      <c r="BP81" s="20">
        <f t="shared" si="214"/>
        <v>2.3837159803193106</v>
      </c>
      <c r="BQ81" s="20">
        <f t="shared" si="214"/>
        <v>2.6530966502660922</v>
      </c>
      <c r="BR81" s="20">
        <f t="shared" si="214"/>
        <v>2.9192472085550767</v>
      </c>
    </row>
    <row r="82" spans="2:70" ht="14.25" x14ac:dyDescent="0.45">
      <c r="B82" s="185"/>
      <c r="C82" s="184" t="s">
        <v>36</v>
      </c>
      <c r="D82" s="15" t="s">
        <v>43</v>
      </c>
      <c r="E82" s="16">
        <f t="shared" ref="E82:N82" si="215">E77*E$14/$E$4</f>
        <v>0.04</v>
      </c>
      <c r="F82" s="16">
        <f t="shared" si="215"/>
        <v>4.5999999999999999E-2</v>
      </c>
      <c r="G82" s="16">
        <f t="shared" si="215"/>
        <v>5.3200000000000011E-2</v>
      </c>
      <c r="H82" s="16">
        <f t="shared" si="215"/>
        <v>6.1839999999999999E-2</v>
      </c>
      <c r="I82" s="16">
        <f t="shared" si="215"/>
        <v>7.2208000000000008E-2</v>
      </c>
      <c r="J82" s="16">
        <f t="shared" si="215"/>
        <v>8.4649600000000005E-2</v>
      </c>
      <c r="K82" s="16">
        <f t="shared" si="215"/>
        <v>9.9579520000000005E-2</v>
      </c>
      <c r="L82" s="16">
        <f t="shared" si="215"/>
        <v>0.117495424</v>
      </c>
      <c r="M82" s="16">
        <f t="shared" si="215"/>
        <v>0.1389945088</v>
      </c>
      <c r="N82" s="16">
        <f t="shared" si="215"/>
        <v>0.16479341056000002</v>
      </c>
      <c r="P82" s="185"/>
      <c r="Q82" s="184" t="s">
        <v>36</v>
      </c>
      <c r="R82" s="15" t="s">
        <v>43</v>
      </c>
      <c r="S82" s="16">
        <f t="shared" ref="S82:AB82" si="216">S77*S$14/$E$4</f>
        <v>0.04</v>
      </c>
      <c r="T82" s="16">
        <f t="shared" si="216"/>
        <v>4.5999999999999999E-2</v>
      </c>
      <c r="U82" s="16">
        <f t="shared" si="216"/>
        <v>5.3200000000000011E-2</v>
      </c>
      <c r="V82" s="16">
        <f t="shared" si="216"/>
        <v>6.1839999999999999E-2</v>
      </c>
      <c r="W82" s="16">
        <f t="shared" si="216"/>
        <v>7.2208000000000008E-2</v>
      </c>
      <c r="X82" s="16">
        <f t="shared" si="216"/>
        <v>8.4649600000000005E-2</v>
      </c>
      <c r="Y82" s="16">
        <f t="shared" si="216"/>
        <v>9.9579520000000005E-2</v>
      </c>
      <c r="Z82" s="16">
        <f t="shared" si="216"/>
        <v>0.117495424</v>
      </c>
      <c r="AA82" s="16">
        <f t="shared" si="216"/>
        <v>0.1389945088</v>
      </c>
      <c r="AB82" s="16">
        <f t="shared" si="216"/>
        <v>0.16479341056000002</v>
      </c>
      <c r="AD82" s="185"/>
      <c r="AE82" s="184" t="s">
        <v>36</v>
      </c>
      <c r="AF82" s="15" t="s">
        <v>43</v>
      </c>
      <c r="AG82" s="16">
        <f t="shared" ref="AG82:AP82" si="217">AG77*AG$14/$E$4</f>
        <v>0.04</v>
      </c>
      <c r="AH82" s="16">
        <f t="shared" si="217"/>
        <v>4.5999999999999999E-2</v>
      </c>
      <c r="AI82" s="16">
        <f t="shared" si="217"/>
        <v>5.3200000000000011E-2</v>
      </c>
      <c r="AJ82" s="16">
        <f t="shared" si="217"/>
        <v>6.1839999999999999E-2</v>
      </c>
      <c r="AK82" s="16">
        <f t="shared" si="217"/>
        <v>7.2208000000000008E-2</v>
      </c>
      <c r="AL82" s="16">
        <f t="shared" si="217"/>
        <v>8.4649600000000005E-2</v>
      </c>
      <c r="AM82" s="16">
        <f t="shared" si="217"/>
        <v>9.9579520000000005E-2</v>
      </c>
      <c r="AN82" s="16">
        <f t="shared" si="217"/>
        <v>0.117495424</v>
      </c>
      <c r="AO82" s="16">
        <f t="shared" si="217"/>
        <v>0.1389945088</v>
      </c>
      <c r="AP82" s="16">
        <f t="shared" si="217"/>
        <v>0.16479341056000002</v>
      </c>
      <c r="AR82" s="185"/>
      <c r="AS82" s="184" t="s">
        <v>36</v>
      </c>
      <c r="AT82" s="15" t="s">
        <v>43</v>
      </c>
      <c r="AU82" s="16">
        <f t="shared" ref="AU82:BD82" si="218">AU77*AU$14/$E$4</f>
        <v>0.04</v>
      </c>
      <c r="AV82" s="16">
        <f t="shared" si="218"/>
        <v>4.5999999999999999E-2</v>
      </c>
      <c r="AW82" s="16">
        <f t="shared" si="218"/>
        <v>5.3200000000000011E-2</v>
      </c>
      <c r="AX82" s="16">
        <f t="shared" si="218"/>
        <v>6.1839999999999999E-2</v>
      </c>
      <c r="AY82" s="16">
        <f t="shared" si="218"/>
        <v>7.2208000000000008E-2</v>
      </c>
      <c r="AZ82" s="16">
        <f t="shared" si="218"/>
        <v>8.4649600000000005E-2</v>
      </c>
      <c r="BA82" s="16">
        <f t="shared" si="218"/>
        <v>9.9579520000000005E-2</v>
      </c>
      <c r="BB82" s="16">
        <f t="shared" si="218"/>
        <v>0.117495424</v>
      </c>
      <c r="BC82" s="16">
        <f t="shared" si="218"/>
        <v>0.1389945088</v>
      </c>
      <c r="BD82" s="16">
        <f t="shared" si="218"/>
        <v>0.16479341056000002</v>
      </c>
      <c r="BF82" s="185"/>
      <c r="BG82" s="184" t="s">
        <v>36</v>
      </c>
      <c r="BH82" s="15" t="s">
        <v>43</v>
      </c>
      <c r="BI82" s="16">
        <f t="shared" ref="BI82:BR82" si="219">BI77*BI$14/$E$4</f>
        <v>0.04</v>
      </c>
      <c r="BJ82" s="16">
        <f t="shared" si="219"/>
        <v>4.5999999999999999E-2</v>
      </c>
      <c r="BK82" s="16">
        <f t="shared" si="219"/>
        <v>5.3200000000000011E-2</v>
      </c>
      <c r="BL82" s="16">
        <f t="shared" si="219"/>
        <v>6.1839999999999999E-2</v>
      </c>
      <c r="BM82" s="16">
        <f t="shared" si="219"/>
        <v>7.2208000000000008E-2</v>
      </c>
      <c r="BN82" s="16">
        <f t="shared" si="219"/>
        <v>8.4649600000000005E-2</v>
      </c>
      <c r="BO82" s="16">
        <f t="shared" si="219"/>
        <v>9.9579520000000005E-2</v>
      </c>
      <c r="BP82" s="16">
        <f t="shared" si="219"/>
        <v>0.117495424</v>
      </c>
      <c r="BQ82" s="16">
        <f t="shared" si="219"/>
        <v>0.1389945088</v>
      </c>
      <c r="BR82" s="16">
        <f t="shared" si="219"/>
        <v>0.16479341056000002</v>
      </c>
    </row>
    <row r="83" spans="2:70" ht="14.25" x14ac:dyDescent="0.45">
      <c r="B83" s="185"/>
      <c r="C83" s="186"/>
      <c r="D83" s="15" t="s">
        <v>44</v>
      </c>
      <c r="E83" s="16"/>
      <c r="F83" s="16"/>
      <c r="G83" s="16"/>
      <c r="H83" s="16"/>
      <c r="I83" s="17">
        <f>AVERAGE(E82:I82)</f>
        <v>5.46496E-2</v>
      </c>
      <c r="J83" s="17"/>
      <c r="K83" s="17"/>
      <c r="L83" s="17"/>
      <c r="M83" s="17"/>
      <c r="N83" s="17">
        <f>AVERAGE(E82:N82)</f>
        <v>8.7876046335999991E-2</v>
      </c>
      <c r="P83" s="185"/>
      <c r="Q83" s="186"/>
      <c r="R83" s="15" t="s">
        <v>44</v>
      </c>
      <c r="S83" s="16"/>
      <c r="T83" s="16"/>
      <c r="U83" s="16"/>
      <c r="V83" s="16"/>
      <c r="W83" s="17">
        <f>AVERAGE(S82:W82)</f>
        <v>5.46496E-2</v>
      </c>
      <c r="X83" s="17"/>
      <c r="Y83" s="17"/>
      <c r="Z83" s="17"/>
      <c r="AA83" s="17"/>
      <c r="AB83" s="17">
        <f>AVERAGE(S82:AB82)</f>
        <v>8.7876046335999991E-2</v>
      </c>
      <c r="AD83" s="185"/>
      <c r="AE83" s="186"/>
      <c r="AF83" s="15" t="s">
        <v>44</v>
      </c>
      <c r="AG83" s="16"/>
      <c r="AH83" s="16"/>
      <c r="AI83" s="16"/>
      <c r="AJ83" s="16"/>
      <c r="AK83" s="17">
        <f>AVERAGE(AG82:AK82)</f>
        <v>5.46496E-2</v>
      </c>
      <c r="AL83" s="17"/>
      <c r="AM83" s="17"/>
      <c r="AN83" s="17"/>
      <c r="AO83" s="17"/>
      <c r="AP83" s="17">
        <f>AVERAGE(AG82:AP82)</f>
        <v>8.7876046335999991E-2</v>
      </c>
      <c r="AR83" s="185"/>
      <c r="AS83" s="186"/>
      <c r="AT83" s="15" t="s">
        <v>44</v>
      </c>
      <c r="AU83" s="16"/>
      <c r="AV83" s="16"/>
      <c r="AW83" s="16"/>
      <c r="AX83" s="16"/>
      <c r="AY83" s="17">
        <f>AVERAGE(AU82:AY82)</f>
        <v>5.46496E-2</v>
      </c>
      <c r="AZ83" s="17"/>
      <c r="BA83" s="17"/>
      <c r="BB83" s="17"/>
      <c r="BC83" s="17"/>
      <c r="BD83" s="17">
        <f>AVERAGE(AU82:BD82)</f>
        <v>8.7876046335999991E-2</v>
      </c>
      <c r="BF83" s="185"/>
      <c r="BG83" s="186"/>
      <c r="BH83" s="15" t="s">
        <v>44</v>
      </c>
      <c r="BI83" s="16"/>
      <c r="BJ83" s="16"/>
      <c r="BK83" s="16"/>
      <c r="BL83" s="16"/>
      <c r="BM83" s="17">
        <f>AVERAGE(BI82:BM82)</f>
        <v>5.46496E-2</v>
      </c>
      <c r="BN83" s="17"/>
      <c r="BO83" s="17"/>
      <c r="BP83" s="17"/>
      <c r="BQ83" s="17"/>
      <c r="BR83" s="17">
        <f>AVERAGE(BI82:BR82)</f>
        <v>8.7876046335999991E-2</v>
      </c>
    </row>
    <row r="84" spans="2:70" ht="14.25" x14ac:dyDescent="0.45">
      <c r="B84" s="185"/>
      <c r="C84" s="185"/>
      <c r="D84" s="19" t="s">
        <v>45</v>
      </c>
      <c r="E84" s="23">
        <f t="shared" ref="E84:N84" si="220">E80*E$14</f>
        <v>40000</v>
      </c>
      <c r="F84" s="23">
        <f t="shared" si="220"/>
        <v>46000</v>
      </c>
      <c r="G84" s="23">
        <f>G80*G$14</f>
        <v>53200.000000000007</v>
      </c>
      <c r="H84" s="23">
        <f>H80*H$14</f>
        <v>61840.000000000007</v>
      </c>
      <c r="I84" s="23">
        <f>I80*I$14</f>
        <v>72208.000000000015</v>
      </c>
      <c r="J84" s="23">
        <f t="shared" si="220"/>
        <v>84649.60000000002</v>
      </c>
      <c r="K84" s="23">
        <f t="shared" si="220"/>
        <v>99579.520000000004</v>
      </c>
      <c r="L84" s="23">
        <f t="shared" si="220"/>
        <v>117495.424</v>
      </c>
      <c r="M84" s="23">
        <f t="shared" si="220"/>
        <v>138994.50880000001</v>
      </c>
      <c r="N84" s="23">
        <f t="shared" si="220"/>
        <v>164793.41055999999</v>
      </c>
      <c r="P84" s="185"/>
      <c r="Q84" s="185"/>
      <c r="R84" s="19" t="s">
        <v>45</v>
      </c>
      <c r="S84" s="23">
        <f t="shared" ref="S84:AB84" si="221">S80*S$14</f>
        <v>40000</v>
      </c>
      <c r="T84" s="23">
        <f t="shared" si="221"/>
        <v>46000</v>
      </c>
      <c r="U84" s="23">
        <f>U80*U$14</f>
        <v>53200.000000000007</v>
      </c>
      <c r="V84" s="23">
        <f>V80*V$14</f>
        <v>61840.000000000007</v>
      </c>
      <c r="W84" s="23">
        <f>W80*W$14</f>
        <v>72208.000000000015</v>
      </c>
      <c r="X84" s="23">
        <f t="shared" si="221"/>
        <v>84649.60000000002</v>
      </c>
      <c r="Y84" s="23">
        <f t="shared" si="221"/>
        <v>99579.520000000004</v>
      </c>
      <c r="Z84" s="23">
        <f t="shared" si="221"/>
        <v>117495.424</v>
      </c>
      <c r="AA84" s="23">
        <f t="shared" si="221"/>
        <v>138994.50880000001</v>
      </c>
      <c r="AB84" s="23">
        <f t="shared" si="221"/>
        <v>164793.41055999999</v>
      </c>
      <c r="AD84" s="185"/>
      <c r="AE84" s="185"/>
      <c r="AF84" s="19" t="s">
        <v>45</v>
      </c>
      <c r="AG84" s="23">
        <f t="shared" ref="AG84:AP84" si="222">AG80*AG$14</f>
        <v>40000</v>
      </c>
      <c r="AH84" s="23">
        <f t="shared" si="222"/>
        <v>46000</v>
      </c>
      <c r="AI84" s="23">
        <f>AI80*AI$14</f>
        <v>53200.000000000007</v>
      </c>
      <c r="AJ84" s="23">
        <f>AJ80*AJ$14</f>
        <v>61840.000000000007</v>
      </c>
      <c r="AK84" s="23">
        <f>AK80*AK$14</f>
        <v>72208.000000000015</v>
      </c>
      <c r="AL84" s="23">
        <f t="shared" si="222"/>
        <v>84649.60000000002</v>
      </c>
      <c r="AM84" s="23">
        <f t="shared" si="222"/>
        <v>99579.520000000004</v>
      </c>
      <c r="AN84" s="23">
        <f t="shared" si="222"/>
        <v>117495.424</v>
      </c>
      <c r="AO84" s="23">
        <f t="shared" si="222"/>
        <v>138994.50880000001</v>
      </c>
      <c r="AP84" s="23">
        <f t="shared" si="222"/>
        <v>164793.41055999999</v>
      </c>
      <c r="AR84" s="185"/>
      <c r="AS84" s="185"/>
      <c r="AT84" s="19" t="s">
        <v>45</v>
      </c>
      <c r="AU84" s="23">
        <f t="shared" ref="AU84:BD84" si="223">AU80*AU$14</f>
        <v>40000</v>
      </c>
      <c r="AV84" s="23">
        <f t="shared" si="223"/>
        <v>46000</v>
      </c>
      <c r="AW84" s="23">
        <f>AW80*AW$14</f>
        <v>53200.000000000007</v>
      </c>
      <c r="AX84" s="23">
        <f>AX80*AX$14</f>
        <v>61840.000000000007</v>
      </c>
      <c r="AY84" s="23">
        <f>AY80*AY$14</f>
        <v>72208.000000000015</v>
      </c>
      <c r="AZ84" s="23">
        <f t="shared" si="223"/>
        <v>84649.60000000002</v>
      </c>
      <c r="BA84" s="23">
        <f t="shared" si="223"/>
        <v>99579.520000000004</v>
      </c>
      <c r="BB84" s="23">
        <f t="shared" si="223"/>
        <v>117495.424</v>
      </c>
      <c r="BC84" s="23">
        <f t="shared" si="223"/>
        <v>138994.50880000001</v>
      </c>
      <c r="BD84" s="23">
        <f t="shared" si="223"/>
        <v>164793.41055999999</v>
      </c>
      <c r="BF84" s="185"/>
      <c r="BG84" s="185"/>
      <c r="BH84" s="19" t="s">
        <v>45</v>
      </c>
      <c r="BI84" s="23">
        <f t="shared" ref="BI84:BR84" si="224">BI80*BI$14</f>
        <v>40000</v>
      </c>
      <c r="BJ84" s="23">
        <f t="shared" si="224"/>
        <v>46000</v>
      </c>
      <c r="BK84" s="23">
        <f>BK80*BK$14</f>
        <v>53200.000000000007</v>
      </c>
      <c r="BL84" s="23">
        <f>BL80*BL$14</f>
        <v>61840.000000000007</v>
      </c>
      <c r="BM84" s="23">
        <f>BM80*BM$14</f>
        <v>72208.000000000015</v>
      </c>
      <c r="BN84" s="23">
        <f t="shared" si="224"/>
        <v>84649.60000000002</v>
      </c>
      <c r="BO84" s="23">
        <f t="shared" si="224"/>
        <v>99579.520000000004</v>
      </c>
      <c r="BP84" s="23">
        <f t="shared" si="224"/>
        <v>117495.424</v>
      </c>
      <c r="BQ84" s="23">
        <f t="shared" si="224"/>
        <v>138994.50880000001</v>
      </c>
      <c r="BR84" s="23">
        <f t="shared" si="224"/>
        <v>164793.41055999999</v>
      </c>
    </row>
    <row r="85" spans="2:70" ht="14.25" x14ac:dyDescent="0.45">
      <c r="B85" s="185"/>
      <c r="C85" s="185"/>
      <c r="D85" s="19" t="s">
        <v>47</v>
      </c>
      <c r="E85" s="24"/>
      <c r="F85" s="24"/>
      <c r="G85" s="24"/>
      <c r="H85" s="24"/>
      <c r="I85" s="23">
        <f>AVERAGE(E84:I84)</f>
        <v>54649.599999999999</v>
      </c>
      <c r="J85" s="23"/>
      <c r="K85" s="23"/>
      <c r="L85" s="23"/>
      <c r="M85" s="23"/>
      <c r="N85" s="23">
        <f>AVERAGE(E84:N84)</f>
        <v>87876.046335999999</v>
      </c>
      <c r="P85" s="185"/>
      <c r="Q85" s="185"/>
      <c r="R85" s="19" t="s">
        <v>47</v>
      </c>
      <c r="S85" s="24"/>
      <c r="T85" s="24"/>
      <c r="U85" s="24"/>
      <c r="V85" s="24"/>
      <c r="W85" s="23">
        <f>AVERAGE(S84:W84)</f>
        <v>54649.599999999999</v>
      </c>
      <c r="X85" s="23"/>
      <c r="Y85" s="23"/>
      <c r="Z85" s="23"/>
      <c r="AA85" s="23"/>
      <c r="AB85" s="23">
        <f>AVERAGE(S84:AB84)</f>
        <v>87876.046335999999</v>
      </c>
      <c r="AD85" s="185"/>
      <c r="AE85" s="185"/>
      <c r="AF85" s="19" t="s">
        <v>47</v>
      </c>
      <c r="AG85" s="24"/>
      <c r="AH85" s="24"/>
      <c r="AI85" s="24"/>
      <c r="AJ85" s="24"/>
      <c r="AK85" s="23">
        <f>AVERAGE(AG84:AK84)</f>
        <v>54649.599999999999</v>
      </c>
      <c r="AL85" s="23"/>
      <c r="AM85" s="23"/>
      <c r="AN85" s="23"/>
      <c r="AO85" s="23"/>
      <c r="AP85" s="23">
        <f>AVERAGE(AG84:AP84)</f>
        <v>87876.046335999999</v>
      </c>
      <c r="AR85" s="185"/>
      <c r="AS85" s="185"/>
      <c r="AT85" s="19" t="s">
        <v>47</v>
      </c>
      <c r="AU85" s="24"/>
      <c r="AV85" s="24"/>
      <c r="AW85" s="24"/>
      <c r="AX85" s="24"/>
      <c r="AY85" s="23">
        <f>AVERAGE(AU84:AY84)</f>
        <v>54649.599999999999</v>
      </c>
      <c r="AZ85" s="23"/>
      <c r="BA85" s="23"/>
      <c r="BB85" s="23"/>
      <c r="BC85" s="23"/>
      <c r="BD85" s="23">
        <f>AVERAGE(AU84:BD84)</f>
        <v>87876.046335999999</v>
      </c>
      <c r="BF85" s="185"/>
      <c r="BG85" s="185"/>
      <c r="BH85" s="19" t="s">
        <v>47</v>
      </c>
      <c r="BI85" s="24"/>
      <c r="BJ85" s="24"/>
      <c r="BK85" s="24"/>
      <c r="BL85" s="24"/>
      <c r="BM85" s="23">
        <f>AVERAGE(BI84:BM84)</f>
        <v>54649.599999999999</v>
      </c>
      <c r="BN85" s="23"/>
      <c r="BO85" s="23"/>
      <c r="BP85" s="23"/>
      <c r="BQ85" s="23"/>
      <c r="BR85" s="23">
        <f>AVERAGE(BI84:BR84)</f>
        <v>87876.046335999999</v>
      </c>
    </row>
    <row r="86" spans="2:70" ht="14.25" x14ac:dyDescent="0.45">
      <c r="B86" s="185"/>
      <c r="C86" s="185"/>
      <c r="D86" s="19" t="s">
        <v>46</v>
      </c>
      <c r="E86" s="24">
        <f>E84</f>
        <v>40000</v>
      </c>
      <c r="F86" s="24">
        <f t="shared" ref="F86:N86" si="225">E86+F84</f>
        <v>86000</v>
      </c>
      <c r="G86" s="24">
        <f>F86+G84</f>
        <v>139200</v>
      </c>
      <c r="H86" s="24">
        <f t="shared" si="225"/>
        <v>201040</v>
      </c>
      <c r="I86" s="24">
        <f t="shared" si="225"/>
        <v>273248</v>
      </c>
      <c r="J86" s="24">
        <f>I86+J84</f>
        <v>357897.60000000003</v>
      </c>
      <c r="K86" s="24">
        <f t="shared" si="225"/>
        <v>457477.12000000005</v>
      </c>
      <c r="L86" s="24">
        <f t="shared" si="225"/>
        <v>574972.54399999999</v>
      </c>
      <c r="M86" s="24">
        <f t="shared" si="225"/>
        <v>713967.05279999995</v>
      </c>
      <c r="N86" s="24">
        <f t="shared" si="225"/>
        <v>878760.46335999994</v>
      </c>
      <c r="P86" s="185"/>
      <c r="Q86" s="185"/>
      <c r="R86" s="19" t="s">
        <v>46</v>
      </c>
      <c r="S86" s="24">
        <f>S84</f>
        <v>40000</v>
      </c>
      <c r="T86" s="24">
        <f t="shared" ref="T86:AB86" si="226">S86+T84</f>
        <v>86000</v>
      </c>
      <c r="U86" s="24">
        <f>T86+U84</f>
        <v>139200</v>
      </c>
      <c r="V86" s="24">
        <f t="shared" si="226"/>
        <v>201040</v>
      </c>
      <c r="W86" s="24">
        <f t="shared" si="226"/>
        <v>273248</v>
      </c>
      <c r="X86" s="24">
        <f>W86+X84</f>
        <v>357897.60000000003</v>
      </c>
      <c r="Y86" s="24">
        <f t="shared" si="226"/>
        <v>457477.12000000005</v>
      </c>
      <c r="Z86" s="24">
        <f t="shared" si="226"/>
        <v>574972.54399999999</v>
      </c>
      <c r="AA86" s="24">
        <f t="shared" si="226"/>
        <v>713967.05279999995</v>
      </c>
      <c r="AB86" s="24">
        <f t="shared" si="226"/>
        <v>878760.46335999994</v>
      </c>
      <c r="AD86" s="185"/>
      <c r="AE86" s="185"/>
      <c r="AF86" s="19" t="s">
        <v>46</v>
      </c>
      <c r="AG86" s="24">
        <f>AG84</f>
        <v>40000</v>
      </c>
      <c r="AH86" s="24">
        <f t="shared" ref="AH86:AP86" si="227">AG86+AH84</f>
        <v>86000</v>
      </c>
      <c r="AI86" s="24">
        <f>AH86+AI84</f>
        <v>139200</v>
      </c>
      <c r="AJ86" s="24">
        <f t="shared" si="227"/>
        <v>201040</v>
      </c>
      <c r="AK86" s="24">
        <f t="shared" si="227"/>
        <v>273248</v>
      </c>
      <c r="AL86" s="24">
        <f>AK86+AL84</f>
        <v>357897.60000000003</v>
      </c>
      <c r="AM86" s="24">
        <f t="shared" si="227"/>
        <v>457477.12000000005</v>
      </c>
      <c r="AN86" s="24">
        <f t="shared" si="227"/>
        <v>574972.54399999999</v>
      </c>
      <c r="AO86" s="24">
        <f t="shared" si="227"/>
        <v>713967.05279999995</v>
      </c>
      <c r="AP86" s="24">
        <f t="shared" si="227"/>
        <v>878760.46335999994</v>
      </c>
      <c r="AR86" s="185"/>
      <c r="AS86" s="185"/>
      <c r="AT86" s="19" t="s">
        <v>46</v>
      </c>
      <c r="AU86" s="24">
        <f>AU84</f>
        <v>40000</v>
      </c>
      <c r="AV86" s="24">
        <f t="shared" ref="AV86:BD86" si="228">AU86+AV84</f>
        <v>86000</v>
      </c>
      <c r="AW86" s="24">
        <f>AV86+AW84</f>
        <v>139200</v>
      </c>
      <c r="AX86" s="24">
        <f t="shared" si="228"/>
        <v>201040</v>
      </c>
      <c r="AY86" s="24">
        <f t="shared" si="228"/>
        <v>273248</v>
      </c>
      <c r="AZ86" s="24">
        <f>AY86+AZ84</f>
        <v>357897.60000000003</v>
      </c>
      <c r="BA86" s="24">
        <f t="shared" si="228"/>
        <v>457477.12000000005</v>
      </c>
      <c r="BB86" s="24">
        <f t="shared" si="228"/>
        <v>574972.54399999999</v>
      </c>
      <c r="BC86" s="24">
        <f t="shared" si="228"/>
        <v>713967.05279999995</v>
      </c>
      <c r="BD86" s="24">
        <f t="shared" si="228"/>
        <v>878760.46335999994</v>
      </c>
      <c r="BF86" s="185"/>
      <c r="BG86" s="185"/>
      <c r="BH86" s="19" t="s">
        <v>46</v>
      </c>
      <c r="BI86" s="24">
        <f>BI84</f>
        <v>40000</v>
      </c>
      <c r="BJ86" s="24">
        <f t="shared" ref="BJ86:BR86" si="229">BI86+BJ84</f>
        <v>86000</v>
      </c>
      <c r="BK86" s="24">
        <f>BJ86+BK84</f>
        <v>139200</v>
      </c>
      <c r="BL86" s="24">
        <f t="shared" si="229"/>
        <v>201040</v>
      </c>
      <c r="BM86" s="24">
        <f t="shared" si="229"/>
        <v>273248</v>
      </c>
      <c r="BN86" s="24">
        <f>BM86+BN84</f>
        <v>357897.60000000003</v>
      </c>
      <c r="BO86" s="24">
        <f t="shared" si="229"/>
        <v>457477.12000000005</v>
      </c>
      <c r="BP86" s="24">
        <f t="shared" si="229"/>
        <v>574972.54399999999</v>
      </c>
      <c r="BQ86" s="24">
        <f t="shared" si="229"/>
        <v>713967.05279999995</v>
      </c>
      <c r="BR86" s="24">
        <f t="shared" si="229"/>
        <v>878760.46335999994</v>
      </c>
    </row>
    <row r="87" spans="2:70" ht="14.25" x14ac:dyDescent="0.45">
      <c r="B87" s="185"/>
      <c r="C87" s="184" t="s">
        <v>35</v>
      </c>
      <c r="D87" s="15" t="s">
        <v>43</v>
      </c>
      <c r="E87" s="16">
        <f>E79*E$14/$E$4</f>
        <v>0.04</v>
      </c>
      <c r="F87" s="16">
        <f>F79*F$14/$E$4-E87</f>
        <v>5.3999999999999986E-2</v>
      </c>
      <c r="G87" s="16">
        <f>G79*G$14/$E$4-F87-E87</f>
        <v>7.2000000000000008E-2</v>
      </c>
      <c r="H87" s="16">
        <f>H79*H$14/$E$4-G87-F87-E87</f>
        <v>9.503999999999993E-2</v>
      </c>
      <c r="I87" s="16">
        <f>I79*I$14/$E$4-H87-G87-F87-E87</f>
        <v>0.124416</v>
      </c>
      <c r="J87" s="16">
        <f>J79*J$14/$E$4-I87-H87-G87-F87-E87</f>
        <v>0.16174080000000016</v>
      </c>
      <c r="K87" s="16">
        <f>K79*K$14/$E$4-J87-I87-H87-G87-F87-E87</f>
        <v>0.20901887999999993</v>
      </c>
      <c r="L87" s="16">
        <f>L79*L$14/$E$4-K87-J87-I87-H87-G87-F87-E87</f>
        <v>0.2687385599999999</v>
      </c>
      <c r="M87" s="16">
        <f>M79*M$14/$E$4-L87-K87-J87-I87-H87-G87-F87-E87</f>
        <v>0.34398535680000025</v>
      </c>
      <c r="N87" s="16">
        <f>N79*N$14/$E$4-M87-L87-K87-J87-I87-H87-G87-F87-E87</f>
        <v>0.43858132991999976</v>
      </c>
      <c r="P87" s="185"/>
      <c r="Q87" s="184" t="s">
        <v>35</v>
      </c>
      <c r="R87" s="15" t="s">
        <v>43</v>
      </c>
      <c r="S87" s="16">
        <f>S79*S$14/$E$4</f>
        <v>0.04</v>
      </c>
      <c r="T87" s="16">
        <f>T79*T$14/$E$4-S87</f>
        <v>5.3999999999999986E-2</v>
      </c>
      <c r="U87" s="16">
        <f>U79*U$14/$E$4-T87-S87</f>
        <v>7.2000000000000008E-2</v>
      </c>
      <c r="V87" s="16">
        <f>V79*V$14/$E$4-U87-T87-S87</f>
        <v>9.503999999999993E-2</v>
      </c>
      <c r="W87" s="16">
        <f>W79*W$14/$E$4-V87-U87-T87-S87</f>
        <v>0.124416</v>
      </c>
      <c r="X87" s="16">
        <f>X79*X$14/$E$4-W87-V87-U87-T87-S87</f>
        <v>0.16174080000000016</v>
      </c>
      <c r="Y87" s="16">
        <f>Y79*Y$14/$E$4-X87-W87-V87-U87-T87-S87</f>
        <v>0.20901887999999993</v>
      </c>
      <c r="Z87" s="16">
        <f>Z79*Z$14/$E$4-Y87-X87-W87-V87-U87-T87-S87</f>
        <v>0.2687385599999999</v>
      </c>
      <c r="AA87" s="16">
        <f>AA79*AA$14/$E$4-Z87-Y87-X87-W87-V87-U87-T87-S87</f>
        <v>0.34398535680000025</v>
      </c>
      <c r="AB87" s="16">
        <f>AB79*AB$14/$E$4-AA87-Z87-Y87-X87-W87-V87-U87-T87-S87</f>
        <v>0.43858132991999976</v>
      </c>
      <c r="AD87" s="185"/>
      <c r="AE87" s="184" t="s">
        <v>35</v>
      </c>
      <c r="AF87" s="15" t="s">
        <v>43</v>
      </c>
      <c r="AG87" s="16">
        <f>AG79*AG$14/$E$4</f>
        <v>0.04</v>
      </c>
      <c r="AH87" s="16">
        <f>AH79*AH$14/$E$4-AG87</f>
        <v>5.3999999999999986E-2</v>
      </c>
      <c r="AI87" s="16">
        <f>AI79*AI$14/$E$4-AH87-AG87</f>
        <v>7.2000000000000008E-2</v>
      </c>
      <c r="AJ87" s="16">
        <f>AJ79*AJ$14/$E$4-AI87-AH87-AG87</f>
        <v>9.503999999999993E-2</v>
      </c>
      <c r="AK87" s="16">
        <f>AK79*AK$14/$E$4-AJ87-AI87-AH87-AG87</f>
        <v>0.124416</v>
      </c>
      <c r="AL87" s="16">
        <f>AL79*AL$14/$E$4-AK87-AJ87-AI87-AH87-AG87</f>
        <v>0.16174080000000016</v>
      </c>
      <c r="AM87" s="16">
        <f>AM79*AM$14/$E$4-AL87-AK87-AJ87-AI87-AH87-AG87</f>
        <v>0.20901887999999993</v>
      </c>
      <c r="AN87" s="16">
        <f>AN79*AN$14/$E$4-AM87-AL87-AK87-AJ87-AI87-AH87-AG87</f>
        <v>0.2687385599999999</v>
      </c>
      <c r="AO87" s="16">
        <f>AO79*AO$14/$E$4-AN87-AM87-AL87-AK87-AJ87-AI87-AH87-AG87</f>
        <v>0.34398535680000025</v>
      </c>
      <c r="AP87" s="16">
        <f>AP79*AP$14/$E$4-AO87-AN87-AM87-AL87-AK87-AJ87-AI87-AH87-AG87</f>
        <v>0.43858132991999976</v>
      </c>
      <c r="AR87" s="185"/>
      <c r="AS87" s="184" t="s">
        <v>35</v>
      </c>
      <c r="AT87" s="15" t="s">
        <v>43</v>
      </c>
      <c r="AU87" s="16">
        <f>AU79*AU$14/$E$4</f>
        <v>0.04</v>
      </c>
      <c r="AV87" s="16">
        <f>AV79*AV$14/$E$4-AU87</f>
        <v>5.3999999999999986E-2</v>
      </c>
      <c r="AW87" s="16">
        <f>AW79*AW$14/$E$4-AV87-AU87</f>
        <v>7.2000000000000008E-2</v>
      </c>
      <c r="AX87" s="16">
        <f>AX79*AX$14/$E$4-AW87-AV87-AU87</f>
        <v>9.503999999999993E-2</v>
      </c>
      <c r="AY87" s="16">
        <f>AY79*AY$14/$E$4-AX87-AW87-AV87-AU87</f>
        <v>0.124416</v>
      </c>
      <c r="AZ87" s="16">
        <f>AZ79*AZ$14/$E$4-AY87-AX87-AW87-AV87-AU87</f>
        <v>0.16174080000000016</v>
      </c>
      <c r="BA87" s="16">
        <f>BA79*BA$14/$E$4-AZ87-AY87-AX87-AW87-AV87-AU87</f>
        <v>0.20901887999999993</v>
      </c>
      <c r="BB87" s="16">
        <f>BB79*BB$14/$E$4-BA87-AZ87-AY87-AX87-AW87-AV87-AU87</f>
        <v>0.2687385599999999</v>
      </c>
      <c r="BC87" s="16">
        <f>BC79*BC$14/$E$4-BB87-BA87-AZ87-AY87-AX87-AW87-AV87-AU87</f>
        <v>0.34398535680000025</v>
      </c>
      <c r="BD87" s="16">
        <f>BD79*BD$14/$E$4-BC87-BB87-BA87-AZ87-AY87-AX87-AW87-AV87-AU87</f>
        <v>0.43858132991999976</v>
      </c>
      <c r="BF87" s="185"/>
      <c r="BG87" s="184" t="s">
        <v>35</v>
      </c>
      <c r="BH87" s="15" t="s">
        <v>43</v>
      </c>
      <c r="BI87" s="16">
        <f>BI79*BI$14/$E$4</f>
        <v>0.04</v>
      </c>
      <c r="BJ87" s="16">
        <f>BJ79*BJ$14/$E$4-BI87</f>
        <v>5.3999999999999986E-2</v>
      </c>
      <c r="BK87" s="16">
        <f>BK79*BK$14/$E$4-BJ87-BI87</f>
        <v>7.2000000000000008E-2</v>
      </c>
      <c r="BL87" s="16">
        <f>BL79*BL$14/$E$4-BK87-BJ87-BI87</f>
        <v>9.503999999999993E-2</v>
      </c>
      <c r="BM87" s="16">
        <f>BM79*BM$14/$E$4-BL87-BK87-BJ87-BI87</f>
        <v>0.124416</v>
      </c>
      <c r="BN87" s="16">
        <f>BN79*BN$14/$E$4-BM87-BL87-BK87-BJ87-BI87</f>
        <v>0.16174080000000016</v>
      </c>
      <c r="BO87" s="16">
        <f>BO79*BO$14/$E$4-BN87-BM87-BL87-BK87-BJ87-BI87</f>
        <v>0.20901887999999993</v>
      </c>
      <c r="BP87" s="16">
        <f>BP79*BP$14/$E$4-BO87-BN87-BM87-BL87-BK87-BJ87-BI87</f>
        <v>0.2687385599999999</v>
      </c>
      <c r="BQ87" s="16">
        <f>BQ79*BQ$14/$E$4-BP87-BO87-BN87-BM87-BL87-BK87-BJ87-BI87</f>
        <v>0.34398535680000025</v>
      </c>
      <c r="BR87" s="16">
        <f>BR79*BR$14/$E$4-BQ87-BP87-BO87-BN87-BM87-BL87-BK87-BJ87-BI87</f>
        <v>0.43858132991999976</v>
      </c>
    </row>
    <row r="88" spans="2:70" ht="14.25" x14ac:dyDescent="0.45">
      <c r="B88" s="185"/>
      <c r="C88" s="186"/>
      <c r="D88" s="15" t="s">
        <v>44</v>
      </c>
      <c r="E88" s="17"/>
      <c r="F88" s="17"/>
      <c r="G88" s="17"/>
      <c r="H88" s="17"/>
      <c r="I88" s="17">
        <f>AVERAGE(E87:I87)</f>
        <v>7.7091199999999985E-2</v>
      </c>
      <c r="J88" s="17"/>
      <c r="K88" s="17"/>
      <c r="L88" s="17"/>
      <c r="M88" s="17"/>
      <c r="N88" s="17">
        <f>AVERAGE(E87:N87)</f>
        <v>0.18075209267199996</v>
      </c>
      <c r="P88" s="185"/>
      <c r="Q88" s="186"/>
      <c r="R88" s="15" t="s">
        <v>44</v>
      </c>
      <c r="S88" s="17"/>
      <c r="T88" s="17"/>
      <c r="U88" s="17"/>
      <c r="V88" s="17"/>
      <c r="W88" s="17">
        <f>AVERAGE(S87:W87)</f>
        <v>7.7091199999999985E-2</v>
      </c>
      <c r="X88" s="17"/>
      <c r="Y88" s="17"/>
      <c r="Z88" s="17"/>
      <c r="AA88" s="17"/>
      <c r="AB88" s="17">
        <f>AVERAGE(S87:AB87)</f>
        <v>0.18075209267199996</v>
      </c>
      <c r="AD88" s="185"/>
      <c r="AE88" s="186"/>
      <c r="AF88" s="15" t="s">
        <v>44</v>
      </c>
      <c r="AG88" s="17"/>
      <c r="AH88" s="17"/>
      <c r="AI88" s="17"/>
      <c r="AJ88" s="17"/>
      <c r="AK88" s="17">
        <f>AVERAGE(AG87:AK87)</f>
        <v>7.7091199999999985E-2</v>
      </c>
      <c r="AL88" s="17"/>
      <c r="AM88" s="17"/>
      <c r="AN88" s="17"/>
      <c r="AO88" s="17"/>
      <c r="AP88" s="17">
        <f>AVERAGE(AG87:AP87)</f>
        <v>0.18075209267199996</v>
      </c>
      <c r="AR88" s="185"/>
      <c r="AS88" s="186"/>
      <c r="AT88" s="15" t="s">
        <v>44</v>
      </c>
      <c r="AU88" s="17"/>
      <c r="AV88" s="17"/>
      <c r="AW88" s="17"/>
      <c r="AX88" s="17"/>
      <c r="AY88" s="17">
        <f>AVERAGE(AU87:AY87)</f>
        <v>7.7091199999999985E-2</v>
      </c>
      <c r="AZ88" s="17"/>
      <c r="BA88" s="17"/>
      <c r="BB88" s="17"/>
      <c r="BC88" s="17"/>
      <c r="BD88" s="17">
        <f>AVERAGE(AU87:BD87)</f>
        <v>0.18075209267199996</v>
      </c>
      <c r="BF88" s="185"/>
      <c r="BG88" s="186"/>
      <c r="BH88" s="15" t="s">
        <v>44</v>
      </c>
      <c r="BI88" s="17"/>
      <c r="BJ88" s="17"/>
      <c r="BK88" s="17"/>
      <c r="BL88" s="17"/>
      <c r="BM88" s="17">
        <f>AVERAGE(BI87:BM87)</f>
        <v>7.7091199999999985E-2</v>
      </c>
      <c r="BN88" s="17"/>
      <c r="BO88" s="17"/>
      <c r="BP88" s="17"/>
      <c r="BQ88" s="17"/>
      <c r="BR88" s="17">
        <f>AVERAGE(BI87:BR87)</f>
        <v>0.18075209267199996</v>
      </c>
    </row>
    <row r="89" spans="2:70" ht="14.25" x14ac:dyDescent="0.45">
      <c r="B89" s="185"/>
      <c r="C89" s="185"/>
      <c r="D89" s="19" t="s">
        <v>45</v>
      </c>
      <c r="E89" s="23">
        <f>E91</f>
        <v>40000</v>
      </c>
      <c r="F89" s="23">
        <f>F91-E91</f>
        <v>53999.999999999985</v>
      </c>
      <c r="G89" s="23">
        <f>G91-F91</f>
        <v>72000.000000000015</v>
      </c>
      <c r="H89" s="23">
        <f>H91-G91</f>
        <v>95040</v>
      </c>
      <c r="I89" s="23">
        <f>I91-H91</f>
        <v>124416</v>
      </c>
      <c r="J89" s="23">
        <f>J91-I91</f>
        <v>161740.80000000005</v>
      </c>
      <c r="K89" s="23">
        <f t="shared" ref="K89:N89" si="230">K91-J91</f>
        <v>209018.87999999989</v>
      </c>
      <c r="L89" s="23">
        <f t="shared" si="230"/>
        <v>268738.55999999982</v>
      </c>
      <c r="M89" s="23">
        <f t="shared" si="230"/>
        <v>343985.35679999995</v>
      </c>
      <c r="N89" s="23">
        <f t="shared" si="230"/>
        <v>438581.32991999993</v>
      </c>
      <c r="P89" s="185"/>
      <c r="Q89" s="185"/>
      <c r="R89" s="19" t="s">
        <v>45</v>
      </c>
      <c r="S89" s="23">
        <f>S91</f>
        <v>40000</v>
      </c>
      <c r="T89" s="23">
        <f>T91-S91</f>
        <v>53999.999999999985</v>
      </c>
      <c r="U89" s="23">
        <f>U91-T91</f>
        <v>72000.000000000015</v>
      </c>
      <c r="V89" s="23">
        <f>V91-U91</f>
        <v>95040</v>
      </c>
      <c r="W89" s="23">
        <f>W91-V91</f>
        <v>124416</v>
      </c>
      <c r="X89" s="23">
        <f>X91-W91</f>
        <v>161740.80000000005</v>
      </c>
      <c r="Y89" s="23">
        <f t="shared" ref="Y89:AB89" si="231">Y91-X91</f>
        <v>209018.87999999989</v>
      </c>
      <c r="Z89" s="23">
        <f t="shared" si="231"/>
        <v>268738.55999999982</v>
      </c>
      <c r="AA89" s="23">
        <f t="shared" si="231"/>
        <v>343985.35679999995</v>
      </c>
      <c r="AB89" s="23">
        <f t="shared" si="231"/>
        <v>438581.32991999993</v>
      </c>
      <c r="AD89" s="185"/>
      <c r="AE89" s="185"/>
      <c r="AF89" s="19" t="s">
        <v>45</v>
      </c>
      <c r="AG89" s="23">
        <f>AG91</f>
        <v>40000</v>
      </c>
      <c r="AH89" s="23">
        <f>AH91-AG91</f>
        <v>53999.999999999985</v>
      </c>
      <c r="AI89" s="23">
        <f>AI91-AH91</f>
        <v>72000.000000000015</v>
      </c>
      <c r="AJ89" s="23">
        <f>AJ91-AI91</f>
        <v>95040</v>
      </c>
      <c r="AK89" s="23">
        <f>AK91-AJ91</f>
        <v>124416</v>
      </c>
      <c r="AL89" s="23">
        <f>AL91-AK91</f>
        <v>161740.80000000005</v>
      </c>
      <c r="AM89" s="23">
        <f t="shared" ref="AM89:AP89" si="232">AM91-AL91</f>
        <v>209018.87999999989</v>
      </c>
      <c r="AN89" s="23">
        <f t="shared" si="232"/>
        <v>268738.55999999982</v>
      </c>
      <c r="AO89" s="23">
        <f t="shared" si="232"/>
        <v>343985.35679999995</v>
      </c>
      <c r="AP89" s="23">
        <f t="shared" si="232"/>
        <v>438581.32991999993</v>
      </c>
      <c r="AR89" s="185"/>
      <c r="AS89" s="185"/>
      <c r="AT89" s="19" t="s">
        <v>45</v>
      </c>
      <c r="AU89" s="23">
        <f>AU91</f>
        <v>40000</v>
      </c>
      <c r="AV89" s="23">
        <f>AV91-AU91</f>
        <v>53999.999999999985</v>
      </c>
      <c r="AW89" s="23">
        <f>AW91-AV91</f>
        <v>72000.000000000015</v>
      </c>
      <c r="AX89" s="23">
        <f>AX91-AW91</f>
        <v>95040</v>
      </c>
      <c r="AY89" s="23">
        <f>AY91-AX91</f>
        <v>124416</v>
      </c>
      <c r="AZ89" s="23">
        <f>AZ91-AY91</f>
        <v>161740.80000000005</v>
      </c>
      <c r="BA89" s="23">
        <f t="shared" ref="BA89:BD89" si="233">BA91-AZ91</f>
        <v>209018.87999999989</v>
      </c>
      <c r="BB89" s="23">
        <f t="shared" si="233"/>
        <v>268738.55999999982</v>
      </c>
      <c r="BC89" s="23">
        <f t="shared" si="233"/>
        <v>343985.35679999995</v>
      </c>
      <c r="BD89" s="23">
        <f t="shared" si="233"/>
        <v>438581.32991999993</v>
      </c>
      <c r="BF89" s="185"/>
      <c r="BG89" s="185"/>
      <c r="BH89" s="19" t="s">
        <v>45</v>
      </c>
      <c r="BI89" s="23">
        <f>BI91</f>
        <v>40000</v>
      </c>
      <c r="BJ89" s="23">
        <f>BJ91-BI91</f>
        <v>53999.999999999985</v>
      </c>
      <c r="BK89" s="23">
        <f>BK91-BJ91</f>
        <v>72000.000000000015</v>
      </c>
      <c r="BL89" s="23">
        <f>BL91-BK91</f>
        <v>95040</v>
      </c>
      <c r="BM89" s="23">
        <f>BM91-BL91</f>
        <v>124416</v>
      </c>
      <c r="BN89" s="23">
        <f>BN91-BM91</f>
        <v>161740.80000000005</v>
      </c>
      <c r="BO89" s="23">
        <f t="shared" ref="BO89:BR89" si="234">BO91-BN91</f>
        <v>209018.87999999989</v>
      </c>
      <c r="BP89" s="23">
        <f t="shared" si="234"/>
        <v>268738.55999999982</v>
      </c>
      <c r="BQ89" s="23">
        <f t="shared" si="234"/>
        <v>343985.35679999995</v>
      </c>
      <c r="BR89" s="23">
        <f t="shared" si="234"/>
        <v>438581.32991999993</v>
      </c>
    </row>
    <row r="90" spans="2:70" ht="14.25" x14ac:dyDescent="0.45">
      <c r="B90" s="185"/>
      <c r="C90" s="185"/>
      <c r="D90" s="19" t="s">
        <v>47</v>
      </c>
      <c r="E90" s="23"/>
      <c r="F90" s="23"/>
      <c r="G90" s="23"/>
      <c r="H90" s="23"/>
      <c r="I90" s="23">
        <f>AVERAGE(E89:I89)</f>
        <v>77091.199999999997</v>
      </c>
      <c r="J90" s="23"/>
      <c r="K90" s="23"/>
      <c r="L90" s="23"/>
      <c r="M90" s="23"/>
      <c r="N90" s="23">
        <f>AVERAGE(E89:N89)</f>
        <v>180752.09267199997</v>
      </c>
      <c r="P90" s="185"/>
      <c r="Q90" s="185"/>
      <c r="R90" s="19" t="s">
        <v>47</v>
      </c>
      <c r="S90" s="23"/>
      <c r="T90" s="23"/>
      <c r="U90" s="23"/>
      <c r="V90" s="23"/>
      <c r="W90" s="23">
        <f>AVERAGE(S89:W89)</f>
        <v>77091.199999999997</v>
      </c>
      <c r="X90" s="23"/>
      <c r="Y90" s="23"/>
      <c r="Z90" s="23"/>
      <c r="AA90" s="23"/>
      <c r="AB90" s="23">
        <f>AVERAGE(S89:AB89)</f>
        <v>180752.09267199997</v>
      </c>
      <c r="AD90" s="185"/>
      <c r="AE90" s="185"/>
      <c r="AF90" s="19" t="s">
        <v>47</v>
      </c>
      <c r="AG90" s="23"/>
      <c r="AH90" s="23"/>
      <c r="AI90" s="23"/>
      <c r="AJ90" s="23"/>
      <c r="AK90" s="23">
        <f>AVERAGE(AG89:AK89)</f>
        <v>77091.199999999997</v>
      </c>
      <c r="AL90" s="23"/>
      <c r="AM90" s="23"/>
      <c r="AN90" s="23"/>
      <c r="AO90" s="23"/>
      <c r="AP90" s="23">
        <f>AVERAGE(AG89:AP89)</f>
        <v>180752.09267199997</v>
      </c>
      <c r="AR90" s="185"/>
      <c r="AS90" s="185"/>
      <c r="AT90" s="19" t="s">
        <v>47</v>
      </c>
      <c r="AU90" s="23"/>
      <c r="AV90" s="23"/>
      <c r="AW90" s="23"/>
      <c r="AX90" s="23"/>
      <c r="AY90" s="23">
        <f>AVERAGE(AU89:AY89)</f>
        <v>77091.199999999997</v>
      </c>
      <c r="AZ90" s="23"/>
      <c r="BA90" s="23"/>
      <c r="BB90" s="23"/>
      <c r="BC90" s="23"/>
      <c r="BD90" s="23">
        <f>AVERAGE(AU89:BD89)</f>
        <v>180752.09267199997</v>
      </c>
      <c r="BF90" s="185"/>
      <c r="BG90" s="185"/>
      <c r="BH90" s="19" t="s">
        <v>47</v>
      </c>
      <c r="BI90" s="23"/>
      <c r="BJ90" s="23"/>
      <c r="BK90" s="23"/>
      <c r="BL90" s="23"/>
      <c r="BM90" s="23">
        <f>AVERAGE(BI89:BM89)</f>
        <v>77091.199999999997</v>
      </c>
      <c r="BN90" s="23"/>
      <c r="BO90" s="23"/>
      <c r="BP90" s="23"/>
      <c r="BQ90" s="23"/>
      <c r="BR90" s="23">
        <f>AVERAGE(BI89:BR89)</f>
        <v>180752.09267199997</v>
      </c>
    </row>
    <row r="91" spans="2:70" ht="14.25" x14ac:dyDescent="0.45">
      <c r="B91" s="185"/>
      <c r="C91" s="185"/>
      <c r="D91" s="19" t="s">
        <v>46</v>
      </c>
      <c r="E91" s="24">
        <f t="shared" ref="E91:N91" si="235">E81*E$14</f>
        <v>40000</v>
      </c>
      <c r="F91" s="24">
        <f t="shared" si="235"/>
        <v>93999.999999999985</v>
      </c>
      <c r="G91" s="24">
        <f>G81*G$14</f>
        <v>166000</v>
      </c>
      <c r="H91" s="24">
        <f>H81*H$14</f>
        <v>261040</v>
      </c>
      <c r="I91" s="24">
        <f>I81*I$14</f>
        <v>385456</v>
      </c>
      <c r="J91" s="24">
        <f t="shared" si="235"/>
        <v>547196.80000000005</v>
      </c>
      <c r="K91" s="24">
        <f t="shared" si="235"/>
        <v>756215.67999999993</v>
      </c>
      <c r="L91" s="24">
        <f t="shared" si="235"/>
        <v>1024954.2399999998</v>
      </c>
      <c r="M91" s="24">
        <f t="shared" si="235"/>
        <v>1368939.5967999997</v>
      </c>
      <c r="N91" s="24">
        <f t="shared" si="235"/>
        <v>1807520.9267199996</v>
      </c>
      <c r="P91" s="185"/>
      <c r="Q91" s="185"/>
      <c r="R91" s="19" t="s">
        <v>46</v>
      </c>
      <c r="S91" s="24">
        <f t="shared" ref="S91:AB91" si="236">S81*S$14</f>
        <v>40000</v>
      </c>
      <c r="T91" s="24">
        <f t="shared" si="236"/>
        <v>93999.999999999985</v>
      </c>
      <c r="U91" s="24">
        <f>U81*U$14</f>
        <v>166000</v>
      </c>
      <c r="V91" s="24">
        <f>V81*V$14</f>
        <v>261040</v>
      </c>
      <c r="W91" s="24">
        <f>W81*W$14</f>
        <v>385456</v>
      </c>
      <c r="X91" s="24">
        <f t="shared" si="236"/>
        <v>547196.80000000005</v>
      </c>
      <c r="Y91" s="24">
        <f t="shared" si="236"/>
        <v>756215.67999999993</v>
      </c>
      <c r="Z91" s="24">
        <f t="shared" si="236"/>
        <v>1024954.2399999998</v>
      </c>
      <c r="AA91" s="24">
        <f t="shared" si="236"/>
        <v>1368939.5967999997</v>
      </c>
      <c r="AB91" s="24">
        <f t="shared" si="236"/>
        <v>1807520.9267199996</v>
      </c>
      <c r="AD91" s="185"/>
      <c r="AE91" s="185"/>
      <c r="AF91" s="19" t="s">
        <v>46</v>
      </c>
      <c r="AG91" s="24">
        <f t="shared" ref="AG91:AP91" si="237">AG81*AG$14</f>
        <v>40000</v>
      </c>
      <c r="AH91" s="24">
        <f t="shared" si="237"/>
        <v>93999.999999999985</v>
      </c>
      <c r="AI91" s="24">
        <f>AI81*AI$14</f>
        <v>166000</v>
      </c>
      <c r="AJ91" s="24">
        <f>AJ81*AJ$14</f>
        <v>261040</v>
      </c>
      <c r="AK91" s="24">
        <f>AK81*AK$14</f>
        <v>385456</v>
      </c>
      <c r="AL91" s="24">
        <f t="shared" si="237"/>
        <v>547196.80000000005</v>
      </c>
      <c r="AM91" s="24">
        <f t="shared" si="237"/>
        <v>756215.67999999993</v>
      </c>
      <c r="AN91" s="24">
        <f t="shared" si="237"/>
        <v>1024954.2399999998</v>
      </c>
      <c r="AO91" s="24">
        <f t="shared" si="237"/>
        <v>1368939.5967999997</v>
      </c>
      <c r="AP91" s="24">
        <f t="shared" si="237"/>
        <v>1807520.9267199996</v>
      </c>
      <c r="AR91" s="185"/>
      <c r="AS91" s="185"/>
      <c r="AT91" s="19" t="s">
        <v>46</v>
      </c>
      <c r="AU91" s="24">
        <f t="shared" ref="AU91:BD91" si="238">AU81*AU$14</f>
        <v>40000</v>
      </c>
      <c r="AV91" s="24">
        <f t="shared" si="238"/>
        <v>93999.999999999985</v>
      </c>
      <c r="AW91" s="24">
        <f>AW81*AW$14</f>
        <v>166000</v>
      </c>
      <c r="AX91" s="24">
        <f>AX81*AX$14</f>
        <v>261040</v>
      </c>
      <c r="AY91" s="24">
        <f>AY81*AY$14</f>
        <v>385456</v>
      </c>
      <c r="AZ91" s="24">
        <f t="shared" si="238"/>
        <v>547196.80000000005</v>
      </c>
      <c r="BA91" s="24">
        <f t="shared" si="238"/>
        <v>756215.67999999993</v>
      </c>
      <c r="BB91" s="24">
        <f t="shared" si="238"/>
        <v>1024954.2399999998</v>
      </c>
      <c r="BC91" s="24">
        <f t="shared" si="238"/>
        <v>1368939.5967999997</v>
      </c>
      <c r="BD91" s="24">
        <f t="shared" si="238"/>
        <v>1807520.9267199996</v>
      </c>
      <c r="BF91" s="185"/>
      <c r="BG91" s="185"/>
      <c r="BH91" s="19" t="s">
        <v>46</v>
      </c>
      <c r="BI91" s="24">
        <f t="shared" ref="BI91:BR91" si="239">BI81*BI$14</f>
        <v>40000</v>
      </c>
      <c r="BJ91" s="24">
        <f t="shared" si="239"/>
        <v>93999.999999999985</v>
      </c>
      <c r="BK91" s="24">
        <f>BK81*BK$14</f>
        <v>166000</v>
      </c>
      <c r="BL91" s="24">
        <f>BL81*BL$14</f>
        <v>261040</v>
      </c>
      <c r="BM91" s="24">
        <f>BM81*BM$14</f>
        <v>385456</v>
      </c>
      <c r="BN91" s="24">
        <f t="shared" si="239"/>
        <v>547196.80000000005</v>
      </c>
      <c r="BO91" s="24">
        <f t="shared" si="239"/>
        <v>756215.67999999993</v>
      </c>
      <c r="BP91" s="24">
        <f t="shared" si="239"/>
        <v>1024954.2399999998</v>
      </c>
      <c r="BQ91" s="24">
        <f t="shared" si="239"/>
        <v>1368939.5967999997</v>
      </c>
      <c r="BR91" s="24">
        <f t="shared" si="239"/>
        <v>1807520.9267199996</v>
      </c>
    </row>
    <row r="92" spans="2:70" ht="14.25" x14ac:dyDescent="0.45">
      <c r="B92" s="185" t="s">
        <v>18</v>
      </c>
      <c r="C92" s="186" t="s">
        <v>32</v>
      </c>
      <c r="D92" s="15" t="s">
        <v>43</v>
      </c>
      <c r="E92" s="16">
        <f>E64+E77-E32-E48</f>
        <v>0.1895833333333333</v>
      </c>
      <c r="F92" s="16">
        <f t="shared" ref="F92:N92" si="240">F64+F77-F32-F48</f>
        <v>0.16215277777777787</v>
      </c>
      <c r="G92" s="16">
        <f t="shared" si="240"/>
        <v>0.13929398148148142</v>
      </c>
      <c r="H92" s="16">
        <f t="shared" si="240"/>
        <v>0.12024498456790136</v>
      </c>
      <c r="I92" s="16">
        <f t="shared" si="240"/>
        <v>0.10437082047325101</v>
      </c>
      <c r="J92" s="16">
        <f t="shared" si="240"/>
        <v>9.1142350394376043E-2</v>
      </c>
      <c r="K92" s="16">
        <f t="shared" si="240"/>
        <v>8.011862532864647E-2</v>
      </c>
      <c r="L92" s="16">
        <f t="shared" si="240"/>
        <v>7.0932187773872057E-2</v>
      </c>
      <c r="M92" s="16">
        <f t="shared" si="240"/>
        <v>6.3276823144893246E-2</v>
      </c>
      <c r="N92" s="16">
        <f t="shared" si="240"/>
        <v>5.6897352620744662E-2</v>
      </c>
      <c r="P92" s="185" t="s">
        <v>18</v>
      </c>
      <c r="Q92" s="186" t="s">
        <v>32</v>
      </c>
      <c r="R92" s="15" t="s">
        <v>43</v>
      </c>
      <c r="S92" s="16">
        <f>S64+S77-S32-S48</f>
        <v>0.21041666666666661</v>
      </c>
      <c r="T92" s="16">
        <f t="shared" ref="T92:AB92" si="241">T64+T77-T32-T48</f>
        <v>0.17951388888888897</v>
      </c>
      <c r="U92" s="16">
        <f t="shared" si="241"/>
        <v>0.15376157407407398</v>
      </c>
      <c r="V92" s="16">
        <f t="shared" si="241"/>
        <v>0.13230131172839518</v>
      </c>
      <c r="W92" s="16">
        <f t="shared" si="241"/>
        <v>0.11441775977366252</v>
      </c>
      <c r="X92" s="16">
        <f t="shared" si="241"/>
        <v>9.951479981138564E-2</v>
      </c>
      <c r="Y92" s="16">
        <f t="shared" si="241"/>
        <v>8.7095666509487801E-2</v>
      </c>
      <c r="Z92" s="16">
        <f t="shared" si="241"/>
        <v>7.6746388757906514E-2</v>
      </c>
      <c r="AA92" s="16">
        <f t="shared" si="241"/>
        <v>6.8121990631588608E-2</v>
      </c>
      <c r="AB92" s="16">
        <f t="shared" si="241"/>
        <v>6.0934992192990797E-2</v>
      </c>
      <c r="AD92" s="185" t="s">
        <v>18</v>
      </c>
      <c r="AE92" s="186" t="s">
        <v>32</v>
      </c>
      <c r="AF92" s="15" t="s">
        <v>43</v>
      </c>
      <c r="AG92" s="16">
        <f>AG64+AG77-AG32-AG48</f>
        <v>0.23124999999999998</v>
      </c>
      <c r="AH92" s="16">
        <f t="shared" ref="AH92:AP92" si="242">AH64+AH77-AH32-AH48</f>
        <v>0.19687500000000013</v>
      </c>
      <c r="AI92" s="16">
        <f t="shared" si="242"/>
        <v>0.1682291666666666</v>
      </c>
      <c r="AJ92" s="16">
        <f t="shared" si="242"/>
        <v>0.14435763888888903</v>
      </c>
      <c r="AK92" s="16">
        <f t="shared" si="242"/>
        <v>0.12446469907407402</v>
      </c>
      <c r="AL92" s="16">
        <f t="shared" si="242"/>
        <v>0.10788724922839527</v>
      </c>
      <c r="AM92" s="16">
        <f t="shared" si="242"/>
        <v>9.4072707690329133E-2</v>
      </c>
      <c r="AN92" s="16">
        <f t="shared" si="242"/>
        <v>8.2560589741940943E-2</v>
      </c>
      <c r="AO92" s="16">
        <f t="shared" si="242"/>
        <v>7.2967158118283998E-2</v>
      </c>
      <c r="AP92" s="16">
        <f t="shared" si="242"/>
        <v>6.4972631765236932E-2</v>
      </c>
      <c r="AR92" s="185" t="s">
        <v>18</v>
      </c>
      <c r="AS92" s="186" t="s">
        <v>32</v>
      </c>
      <c r="AT92" s="15" t="s">
        <v>43</v>
      </c>
      <c r="AU92" s="16">
        <f>AU64+AU77-AU32-AU48</f>
        <v>0.25208333333333333</v>
      </c>
      <c r="AV92" s="16">
        <f t="shared" ref="AV92:BD92" si="243">AV64+AV77-AV32-AV48</f>
        <v>0.21423611111111118</v>
      </c>
      <c r="AW92" s="16">
        <f t="shared" si="243"/>
        <v>0.18269675925925916</v>
      </c>
      <c r="AX92" s="16">
        <f t="shared" si="243"/>
        <v>0.15641396604938285</v>
      </c>
      <c r="AY92" s="16">
        <f t="shared" si="243"/>
        <v>0.13451163837448554</v>
      </c>
      <c r="AZ92" s="16">
        <f t="shared" si="243"/>
        <v>0.11625969864540486</v>
      </c>
      <c r="BA92" s="16">
        <f t="shared" si="243"/>
        <v>0.10104974887117049</v>
      </c>
      <c r="BB92" s="16">
        <f t="shared" si="243"/>
        <v>8.83747907259754E-2</v>
      </c>
      <c r="BC92" s="16">
        <f t="shared" si="243"/>
        <v>7.781232560497936E-2</v>
      </c>
      <c r="BD92" s="16">
        <f t="shared" si="243"/>
        <v>6.9010271337483081E-2</v>
      </c>
      <c r="BF92" s="185" t="s">
        <v>18</v>
      </c>
      <c r="BG92" s="186" t="s">
        <v>32</v>
      </c>
      <c r="BH92" s="15" t="s">
        <v>43</v>
      </c>
      <c r="BI92" s="16">
        <f>BI64+BI77-BI32-BI48</f>
        <v>0.27291666666666659</v>
      </c>
      <c r="BJ92" s="16">
        <f t="shared" ref="BJ92:BR92" si="244">BJ64+BJ77-BJ32-BJ48</f>
        <v>0.23159722222222234</v>
      </c>
      <c r="BK92" s="16">
        <f t="shared" si="244"/>
        <v>0.19716435185185177</v>
      </c>
      <c r="BL92" s="16">
        <f t="shared" si="244"/>
        <v>0.16847029320987666</v>
      </c>
      <c r="BM92" s="16">
        <f t="shared" si="244"/>
        <v>0.1445585776748971</v>
      </c>
      <c r="BN92" s="16">
        <f t="shared" si="244"/>
        <v>0.12463214806241446</v>
      </c>
      <c r="BO92" s="16">
        <f t="shared" si="244"/>
        <v>0.10802679005201182</v>
      </c>
      <c r="BP92" s="16">
        <f t="shared" si="244"/>
        <v>9.4188991710009856E-2</v>
      </c>
      <c r="BQ92" s="16">
        <f t="shared" si="244"/>
        <v>8.2657493091674722E-2</v>
      </c>
      <c r="BR92" s="16">
        <f t="shared" si="244"/>
        <v>7.304791090972923E-2</v>
      </c>
    </row>
    <row r="93" spans="2:70" ht="14.25" x14ac:dyDescent="0.45">
      <c r="B93" s="185"/>
      <c r="C93" s="186"/>
      <c r="D93" s="15" t="s">
        <v>44</v>
      </c>
      <c r="E93" s="16"/>
      <c r="F93" s="16"/>
      <c r="G93" s="16"/>
      <c r="H93" s="16"/>
      <c r="I93" s="38">
        <f>AVERAGE(E92:I92)</f>
        <v>0.14312917952674897</v>
      </c>
      <c r="J93" s="16"/>
      <c r="K93" s="16"/>
      <c r="L93" s="16"/>
      <c r="M93" s="16"/>
      <c r="N93" s="17">
        <f>AVERAGE(E92:N92)</f>
        <v>0.10780132368962772</v>
      </c>
      <c r="P93" s="185"/>
      <c r="Q93" s="186"/>
      <c r="R93" s="15" t="s">
        <v>44</v>
      </c>
      <c r="S93" s="16"/>
      <c r="T93" s="16"/>
      <c r="U93" s="16"/>
      <c r="V93" s="16"/>
      <c r="W93" s="38">
        <f>AVERAGE(S92:W92)</f>
        <v>0.15808224022633746</v>
      </c>
      <c r="X93" s="16"/>
      <c r="Y93" s="16"/>
      <c r="Z93" s="16"/>
      <c r="AA93" s="16"/>
      <c r="AB93" s="17">
        <f>AVERAGE(S92:AB92)</f>
        <v>0.11828250390350466</v>
      </c>
      <c r="AD93" s="185"/>
      <c r="AE93" s="186"/>
      <c r="AF93" s="15" t="s">
        <v>44</v>
      </c>
      <c r="AG93" s="16"/>
      <c r="AH93" s="16"/>
      <c r="AI93" s="16"/>
      <c r="AJ93" s="16"/>
      <c r="AK93" s="38">
        <f>AVERAGE(AG92:AK92)</f>
        <v>0.17303530092592595</v>
      </c>
      <c r="AL93" s="16"/>
      <c r="AM93" s="16"/>
      <c r="AN93" s="16"/>
      <c r="AO93" s="16"/>
      <c r="AP93" s="17">
        <f>AVERAGE(AG92:AP92)</f>
        <v>0.12876368411738159</v>
      </c>
      <c r="AR93" s="185"/>
      <c r="AS93" s="186"/>
      <c r="AT93" s="15" t="s">
        <v>44</v>
      </c>
      <c r="AU93" s="16"/>
      <c r="AV93" s="16"/>
      <c r="AW93" s="16"/>
      <c r="AX93" s="16"/>
      <c r="AY93" s="38">
        <f>AVERAGE(AU92:AY92)</f>
        <v>0.18798836162551441</v>
      </c>
      <c r="AZ93" s="16"/>
      <c r="BA93" s="16"/>
      <c r="BB93" s="16"/>
      <c r="BC93" s="16"/>
      <c r="BD93" s="17">
        <f>AVERAGE(AU92:BD92)</f>
        <v>0.13924486433125854</v>
      </c>
      <c r="BF93" s="185"/>
      <c r="BG93" s="186"/>
      <c r="BH93" s="15" t="s">
        <v>44</v>
      </c>
      <c r="BI93" s="16"/>
      <c r="BJ93" s="16"/>
      <c r="BK93" s="16"/>
      <c r="BL93" s="16"/>
      <c r="BM93" s="38">
        <f>AVERAGE(BI92:BM92)</f>
        <v>0.20294142232510293</v>
      </c>
      <c r="BN93" s="16"/>
      <c r="BO93" s="16"/>
      <c r="BP93" s="16"/>
      <c r="BQ93" s="16"/>
      <c r="BR93" s="17">
        <f>AVERAGE(BI92:BR92)</f>
        <v>0.14972604454513547</v>
      </c>
    </row>
    <row r="94" spans="2:70" ht="14.25" x14ac:dyDescent="0.45">
      <c r="B94" s="185"/>
      <c r="C94" s="186"/>
      <c r="D94" s="15" t="s">
        <v>42</v>
      </c>
      <c r="E94" s="16">
        <f>E66+E79-E34-E50</f>
        <v>0.1895833333333333</v>
      </c>
      <c r="F94" s="16">
        <f t="shared" ref="F94:N94" si="245">F66+F79-F34-F50</f>
        <v>0.35173611111111125</v>
      </c>
      <c r="G94" s="16">
        <f t="shared" si="245"/>
        <v>0.49103009259259245</v>
      </c>
      <c r="H94" s="16">
        <f t="shared" si="245"/>
        <v>0.61127507716049401</v>
      </c>
      <c r="I94" s="16">
        <f t="shared" si="245"/>
        <v>0.71564589763374475</v>
      </c>
      <c r="J94" s="16">
        <f t="shared" si="245"/>
        <v>0.80678824802812232</v>
      </c>
      <c r="K94" s="16">
        <f t="shared" si="245"/>
        <v>0.88690687335676666</v>
      </c>
      <c r="L94" s="16">
        <f t="shared" si="245"/>
        <v>0.95783906113063877</v>
      </c>
      <c r="M94" s="16">
        <f t="shared" si="245"/>
        <v>1.0211158842755301</v>
      </c>
      <c r="N94" s="16">
        <f t="shared" si="245"/>
        <v>1.0780132368962791</v>
      </c>
      <c r="P94" s="185"/>
      <c r="Q94" s="186"/>
      <c r="R94" s="15" t="s">
        <v>42</v>
      </c>
      <c r="S94" s="16">
        <f>S66+S79-S34-S50</f>
        <v>0.21041666666666661</v>
      </c>
      <c r="T94" s="16">
        <f t="shared" ref="T94:AB94" si="246">T66+T79-T34-T50</f>
        <v>0.38993055555555567</v>
      </c>
      <c r="U94" s="16">
        <f t="shared" si="246"/>
        <v>0.54369212962962943</v>
      </c>
      <c r="V94" s="16">
        <f t="shared" si="246"/>
        <v>0.67599344135802486</v>
      </c>
      <c r="W94" s="16">
        <f t="shared" si="246"/>
        <v>0.79041120113168706</v>
      </c>
      <c r="X94" s="16">
        <f t="shared" si="246"/>
        <v>0.88992600094307428</v>
      </c>
      <c r="Y94" s="16">
        <f t="shared" si="246"/>
        <v>0.97702166745256003</v>
      </c>
      <c r="Z94" s="16">
        <f t="shared" si="246"/>
        <v>1.0537680562104663</v>
      </c>
      <c r="AA94" s="16">
        <f t="shared" si="246"/>
        <v>1.1218900468420534</v>
      </c>
      <c r="AB94" s="16">
        <f t="shared" si="246"/>
        <v>1.1828250390350483</v>
      </c>
      <c r="AD94" s="185"/>
      <c r="AE94" s="186"/>
      <c r="AF94" s="15" t="s">
        <v>42</v>
      </c>
      <c r="AG94" s="16">
        <f>AG66+AG79-AG34-AG50</f>
        <v>0.23124999999999998</v>
      </c>
      <c r="AH94" s="16">
        <f t="shared" ref="AH94:AP94" si="247">AH66+AH79-AH34-AH50</f>
        <v>0.42812500000000009</v>
      </c>
      <c r="AI94" s="16">
        <f t="shared" si="247"/>
        <v>0.59635416666666652</v>
      </c>
      <c r="AJ94" s="16">
        <f t="shared" si="247"/>
        <v>0.74071180555555571</v>
      </c>
      <c r="AK94" s="16">
        <f t="shared" si="247"/>
        <v>0.86517650462962958</v>
      </c>
      <c r="AL94" s="16">
        <f t="shared" si="247"/>
        <v>0.97306375385802601</v>
      </c>
      <c r="AM94" s="16">
        <f t="shared" si="247"/>
        <v>1.0671364615483534</v>
      </c>
      <c r="AN94" s="16">
        <f t="shared" si="247"/>
        <v>1.1496970512902944</v>
      </c>
      <c r="AO94" s="16">
        <f t="shared" si="247"/>
        <v>1.2226642094085769</v>
      </c>
      <c r="AP94" s="16">
        <f t="shared" si="247"/>
        <v>1.2876368411738173</v>
      </c>
      <c r="AR94" s="185"/>
      <c r="AS94" s="186"/>
      <c r="AT94" s="15" t="s">
        <v>42</v>
      </c>
      <c r="AU94" s="16">
        <f>AU66+AU79-AU34-AU50</f>
        <v>0.25208333333333333</v>
      </c>
      <c r="AV94" s="16">
        <f t="shared" ref="AV94:BD94" si="248">AV66+AV79-AV34-AV50</f>
        <v>0.46631944444444451</v>
      </c>
      <c r="AW94" s="16">
        <f t="shared" si="248"/>
        <v>0.64901620370370361</v>
      </c>
      <c r="AX94" s="16">
        <f t="shared" si="248"/>
        <v>0.80543016975308657</v>
      </c>
      <c r="AY94" s="16">
        <f t="shared" si="248"/>
        <v>0.93994180812757211</v>
      </c>
      <c r="AZ94" s="16">
        <f t="shared" si="248"/>
        <v>1.056201506772978</v>
      </c>
      <c r="BA94" s="16">
        <f t="shared" si="248"/>
        <v>1.1572512556441468</v>
      </c>
      <c r="BB94" s="16">
        <f t="shared" si="248"/>
        <v>1.2456260463701221</v>
      </c>
      <c r="BC94" s="16">
        <f t="shared" si="248"/>
        <v>1.3234383719751002</v>
      </c>
      <c r="BD94" s="16">
        <f t="shared" si="248"/>
        <v>1.3924486433125867</v>
      </c>
      <c r="BF94" s="185"/>
      <c r="BG94" s="186"/>
      <c r="BH94" s="15" t="s">
        <v>42</v>
      </c>
      <c r="BI94" s="16">
        <f>BI66+BI79-BI34-BI50</f>
        <v>0.27291666666666659</v>
      </c>
      <c r="BJ94" s="16">
        <f t="shared" ref="BJ94:BR94" si="249">BJ66+BJ79-BJ34-BJ50</f>
        <v>0.50451388888888893</v>
      </c>
      <c r="BK94" s="16">
        <f t="shared" si="249"/>
        <v>0.70167824074074059</v>
      </c>
      <c r="BL94" s="16">
        <f t="shared" si="249"/>
        <v>0.87014853395061742</v>
      </c>
      <c r="BM94" s="16">
        <f t="shared" si="249"/>
        <v>1.0147071116255144</v>
      </c>
      <c r="BN94" s="16">
        <f t="shared" si="249"/>
        <v>1.1393392596879297</v>
      </c>
      <c r="BO94" s="16">
        <f t="shared" si="249"/>
        <v>1.2473660497399401</v>
      </c>
      <c r="BP94" s="16">
        <f t="shared" si="249"/>
        <v>1.3415550414499497</v>
      </c>
      <c r="BQ94" s="16">
        <f t="shared" si="249"/>
        <v>1.4242125345416237</v>
      </c>
      <c r="BR94" s="16">
        <f t="shared" si="249"/>
        <v>1.4972604454513556</v>
      </c>
    </row>
    <row r="95" spans="2:70" ht="14.25" x14ac:dyDescent="0.45">
      <c r="B95" s="185"/>
      <c r="C95" s="185"/>
      <c r="D95" s="19" t="s">
        <v>45</v>
      </c>
      <c r="E95" s="20">
        <f>10*E92</f>
        <v>1.895833333333333</v>
      </c>
      <c r="F95" s="20">
        <f t="shared" ref="F95:N95" si="250">10*F92</f>
        <v>1.6215277777777786</v>
      </c>
      <c r="G95" s="20">
        <f t="shared" si="250"/>
        <v>1.3929398148148142</v>
      </c>
      <c r="H95" s="20">
        <f t="shared" si="250"/>
        <v>1.2024498456790136</v>
      </c>
      <c r="I95" s="20">
        <f t="shared" si="250"/>
        <v>1.0437082047325101</v>
      </c>
      <c r="J95" s="20">
        <f t="shared" si="250"/>
        <v>0.91142350394376037</v>
      </c>
      <c r="K95" s="20">
        <f t="shared" si="250"/>
        <v>0.80118625328646464</v>
      </c>
      <c r="L95" s="20">
        <f t="shared" si="250"/>
        <v>0.70932187773872057</v>
      </c>
      <c r="M95" s="20">
        <f t="shared" si="250"/>
        <v>0.63276823144893246</v>
      </c>
      <c r="N95" s="20">
        <f t="shared" si="250"/>
        <v>0.56897352620744668</v>
      </c>
      <c r="P95" s="185"/>
      <c r="Q95" s="185"/>
      <c r="R95" s="19" t="s">
        <v>45</v>
      </c>
      <c r="S95" s="20">
        <f>10*S92</f>
        <v>2.1041666666666661</v>
      </c>
      <c r="T95" s="20">
        <f t="shared" ref="T95:AB95" si="251">10*T92</f>
        <v>1.7951388888888897</v>
      </c>
      <c r="U95" s="20">
        <f t="shared" si="251"/>
        <v>1.5376157407407398</v>
      </c>
      <c r="V95" s="20">
        <f t="shared" si="251"/>
        <v>1.3230131172839519</v>
      </c>
      <c r="W95" s="20">
        <f t="shared" si="251"/>
        <v>1.1441775977366251</v>
      </c>
      <c r="X95" s="20">
        <f t="shared" si="251"/>
        <v>0.99514799811385646</v>
      </c>
      <c r="Y95" s="20">
        <f t="shared" si="251"/>
        <v>0.87095666509487801</v>
      </c>
      <c r="Z95" s="20">
        <f t="shared" si="251"/>
        <v>0.76746388757906514</v>
      </c>
      <c r="AA95" s="20">
        <f t="shared" si="251"/>
        <v>0.68121990631588614</v>
      </c>
      <c r="AB95" s="20">
        <f t="shared" si="251"/>
        <v>0.609349921929908</v>
      </c>
      <c r="AD95" s="185"/>
      <c r="AE95" s="185"/>
      <c r="AF95" s="19" t="s">
        <v>45</v>
      </c>
      <c r="AG95" s="20">
        <f>10*AG92</f>
        <v>2.3125</v>
      </c>
      <c r="AH95" s="20">
        <f t="shared" ref="AH95:AP95" si="252">10*AH92</f>
        <v>1.9687500000000013</v>
      </c>
      <c r="AI95" s="20">
        <f t="shared" si="252"/>
        <v>1.6822916666666661</v>
      </c>
      <c r="AJ95" s="20">
        <f t="shared" si="252"/>
        <v>1.4435763888888902</v>
      </c>
      <c r="AK95" s="20">
        <f t="shared" si="252"/>
        <v>1.2446469907407403</v>
      </c>
      <c r="AL95" s="20">
        <f t="shared" si="252"/>
        <v>1.0788724922839528</v>
      </c>
      <c r="AM95" s="20">
        <f t="shared" si="252"/>
        <v>0.94072707690329138</v>
      </c>
      <c r="AN95" s="20">
        <f t="shared" si="252"/>
        <v>0.82560589741940937</v>
      </c>
      <c r="AO95" s="20">
        <f t="shared" si="252"/>
        <v>0.72967158118284003</v>
      </c>
      <c r="AP95" s="20">
        <f t="shared" si="252"/>
        <v>0.64972631765236932</v>
      </c>
      <c r="AR95" s="185"/>
      <c r="AS95" s="185"/>
      <c r="AT95" s="19" t="s">
        <v>45</v>
      </c>
      <c r="AU95" s="20">
        <f>10*AU92</f>
        <v>2.520833333333333</v>
      </c>
      <c r="AV95" s="20">
        <f t="shared" ref="AV95:BD95" si="253">10*AV92</f>
        <v>2.1423611111111116</v>
      </c>
      <c r="AW95" s="20">
        <f t="shared" si="253"/>
        <v>1.8269675925925917</v>
      </c>
      <c r="AX95" s="20">
        <f t="shared" si="253"/>
        <v>1.5641396604938285</v>
      </c>
      <c r="AY95" s="20">
        <f t="shared" si="253"/>
        <v>1.3451163837448554</v>
      </c>
      <c r="AZ95" s="20">
        <f t="shared" si="253"/>
        <v>1.1625969864540486</v>
      </c>
      <c r="BA95" s="20">
        <f t="shared" si="253"/>
        <v>1.0104974887117049</v>
      </c>
      <c r="BB95" s="20">
        <f t="shared" si="253"/>
        <v>0.88374790725975405</v>
      </c>
      <c r="BC95" s="20">
        <f t="shared" si="253"/>
        <v>0.7781232560497936</v>
      </c>
      <c r="BD95" s="20">
        <f t="shared" si="253"/>
        <v>0.69010271337483076</v>
      </c>
      <c r="BF95" s="185"/>
      <c r="BG95" s="185"/>
      <c r="BH95" s="19" t="s">
        <v>45</v>
      </c>
      <c r="BI95" s="20">
        <f>10*BI92</f>
        <v>2.7291666666666661</v>
      </c>
      <c r="BJ95" s="20">
        <f t="shared" ref="BJ95:BR95" si="254">10*BJ92</f>
        <v>2.3159722222222232</v>
      </c>
      <c r="BK95" s="20">
        <f t="shared" si="254"/>
        <v>1.9716435185185177</v>
      </c>
      <c r="BL95" s="20">
        <f t="shared" si="254"/>
        <v>1.6847029320987668</v>
      </c>
      <c r="BM95" s="20">
        <f t="shared" si="254"/>
        <v>1.445585776748971</v>
      </c>
      <c r="BN95" s="20">
        <f t="shared" si="254"/>
        <v>1.2463214806241445</v>
      </c>
      <c r="BO95" s="20">
        <f t="shared" si="254"/>
        <v>1.0802679005201181</v>
      </c>
      <c r="BP95" s="20">
        <f t="shared" si="254"/>
        <v>0.94188991710009851</v>
      </c>
      <c r="BQ95" s="20">
        <f t="shared" si="254"/>
        <v>0.82657493091674716</v>
      </c>
      <c r="BR95" s="20">
        <f t="shared" si="254"/>
        <v>0.7304791090972923</v>
      </c>
    </row>
    <row r="96" spans="2:70" ht="14.25" x14ac:dyDescent="0.45">
      <c r="B96" s="185"/>
      <c r="C96" s="185"/>
      <c r="D96" s="19" t="s">
        <v>46</v>
      </c>
      <c r="E96" s="20">
        <f>10*E94</f>
        <v>1.895833333333333</v>
      </c>
      <c r="F96" s="20">
        <f>10*F94</f>
        <v>3.5173611111111125</v>
      </c>
      <c r="G96" s="20">
        <f>10*G94</f>
        <v>4.9103009259259247</v>
      </c>
      <c r="H96" s="20">
        <f t="shared" ref="H96:N96" si="255">10*H94</f>
        <v>6.1127507716049401</v>
      </c>
      <c r="I96" s="20">
        <f t="shared" si="255"/>
        <v>7.1564589763374471</v>
      </c>
      <c r="J96" s="20">
        <f t="shared" si="255"/>
        <v>8.0678824802812237</v>
      </c>
      <c r="K96" s="20">
        <f t="shared" si="255"/>
        <v>8.8690687335676657</v>
      </c>
      <c r="L96" s="20">
        <f t="shared" si="255"/>
        <v>9.5783906113063875</v>
      </c>
      <c r="M96" s="20">
        <f t="shared" si="255"/>
        <v>10.211158842755301</v>
      </c>
      <c r="N96" s="20">
        <f t="shared" si="255"/>
        <v>10.780132368962791</v>
      </c>
      <c r="P96" s="185"/>
      <c r="Q96" s="185"/>
      <c r="R96" s="19" t="s">
        <v>46</v>
      </c>
      <c r="S96" s="20">
        <f>10*S94</f>
        <v>2.1041666666666661</v>
      </c>
      <c r="T96" s="20">
        <f>10*T94</f>
        <v>3.8993055555555567</v>
      </c>
      <c r="U96" s="20">
        <f>10*U94</f>
        <v>5.4369212962962941</v>
      </c>
      <c r="V96" s="20">
        <f t="shared" ref="V96:AB96" si="256">10*V94</f>
        <v>6.7599344135802486</v>
      </c>
      <c r="W96" s="20">
        <f t="shared" si="256"/>
        <v>7.9041120113168706</v>
      </c>
      <c r="X96" s="20">
        <f t="shared" si="256"/>
        <v>8.8992600094307424</v>
      </c>
      <c r="Y96" s="20">
        <f t="shared" si="256"/>
        <v>9.7702166745255994</v>
      </c>
      <c r="Z96" s="20">
        <f t="shared" si="256"/>
        <v>10.537680562104663</v>
      </c>
      <c r="AA96" s="20">
        <f t="shared" si="256"/>
        <v>11.218900468420534</v>
      </c>
      <c r="AB96" s="20">
        <f t="shared" si="256"/>
        <v>11.828250390350483</v>
      </c>
      <c r="AD96" s="185"/>
      <c r="AE96" s="185"/>
      <c r="AF96" s="19" t="s">
        <v>46</v>
      </c>
      <c r="AG96" s="20">
        <f>10*AG94</f>
        <v>2.3125</v>
      </c>
      <c r="AH96" s="20">
        <f>10*AH94</f>
        <v>4.2812500000000009</v>
      </c>
      <c r="AI96" s="20">
        <f>10*AI94</f>
        <v>5.9635416666666652</v>
      </c>
      <c r="AJ96" s="20">
        <f t="shared" ref="AJ96:AP96" si="257">10*AJ94</f>
        <v>7.4071180555555571</v>
      </c>
      <c r="AK96" s="20">
        <f t="shared" si="257"/>
        <v>8.6517650462962958</v>
      </c>
      <c r="AL96" s="20">
        <f t="shared" si="257"/>
        <v>9.730637538580261</v>
      </c>
      <c r="AM96" s="20">
        <f t="shared" si="257"/>
        <v>10.671364615483533</v>
      </c>
      <c r="AN96" s="20">
        <f t="shared" si="257"/>
        <v>11.496970512902944</v>
      </c>
      <c r="AO96" s="20">
        <f t="shared" si="257"/>
        <v>12.226642094085769</v>
      </c>
      <c r="AP96" s="20">
        <f t="shared" si="257"/>
        <v>12.876368411738174</v>
      </c>
      <c r="AR96" s="185"/>
      <c r="AS96" s="185"/>
      <c r="AT96" s="19" t="s">
        <v>46</v>
      </c>
      <c r="AU96" s="20">
        <f>10*AU94</f>
        <v>2.520833333333333</v>
      </c>
      <c r="AV96" s="20">
        <f>10*AV94</f>
        <v>4.6631944444444446</v>
      </c>
      <c r="AW96" s="20">
        <f>10*AW94</f>
        <v>6.4901620370370363</v>
      </c>
      <c r="AX96" s="20">
        <f t="shared" ref="AX96:BD96" si="258">10*AX94</f>
        <v>8.0543016975308657</v>
      </c>
      <c r="AY96" s="20">
        <f t="shared" si="258"/>
        <v>9.3994180812757211</v>
      </c>
      <c r="AZ96" s="20">
        <f t="shared" si="258"/>
        <v>10.56201506772978</v>
      </c>
      <c r="BA96" s="20">
        <f t="shared" si="258"/>
        <v>11.572512556441467</v>
      </c>
      <c r="BB96" s="20">
        <f t="shared" si="258"/>
        <v>12.45626046370122</v>
      </c>
      <c r="BC96" s="20">
        <f t="shared" si="258"/>
        <v>13.234383719751001</v>
      </c>
      <c r="BD96" s="20">
        <f t="shared" si="258"/>
        <v>13.924486433125868</v>
      </c>
      <c r="BF96" s="185"/>
      <c r="BG96" s="185"/>
      <c r="BH96" s="19" t="s">
        <v>46</v>
      </c>
      <c r="BI96" s="20">
        <f>10*BI94</f>
        <v>2.7291666666666661</v>
      </c>
      <c r="BJ96" s="20">
        <f>10*BJ94</f>
        <v>5.0451388888888893</v>
      </c>
      <c r="BK96" s="20">
        <f>10*BK94</f>
        <v>7.0167824074074057</v>
      </c>
      <c r="BL96" s="20">
        <f t="shared" ref="BL96:BR96" si="259">10*BL94</f>
        <v>8.7014853395061742</v>
      </c>
      <c r="BM96" s="20">
        <f t="shared" si="259"/>
        <v>10.147071116255145</v>
      </c>
      <c r="BN96" s="20">
        <f t="shared" si="259"/>
        <v>11.393392596879297</v>
      </c>
      <c r="BO96" s="20">
        <f t="shared" si="259"/>
        <v>12.473660497399401</v>
      </c>
      <c r="BP96" s="20">
        <f t="shared" si="259"/>
        <v>13.415550414499497</v>
      </c>
      <c r="BQ96" s="20">
        <f t="shared" si="259"/>
        <v>14.242125345416238</v>
      </c>
      <c r="BR96" s="20">
        <f t="shared" si="259"/>
        <v>14.972604454513556</v>
      </c>
    </row>
    <row r="97" spans="1:71" ht="14.25" x14ac:dyDescent="0.45">
      <c r="B97" s="185"/>
      <c r="C97" s="184" t="s">
        <v>36</v>
      </c>
      <c r="D97" s="15" t="s">
        <v>43</v>
      </c>
      <c r="E97" s="16">
        <f>E69+E82-E37-E53</f>
        <v>0.22749999999999992</v>
      </c>
      <c r="F97" s="16">
        <f t="shared" ref="F97:N97" si="260">F69+F82-F37-F53</f>
        <v>0.23350000000000015</v>
      </c>
      <c r="G97" s="16">
        <f t="shared" si="260"/>
        <v>0.2406999999999998</v>
      </c>
      <c r="H97" s="16">
        <f t="shared" si="260"/>
        <v>0.24934000000000023</v>
      </c>
      <c r="I97" s="16">
        <f t="shared" si="260"/>
        <v>0.25970799999999983</v>
      </c>
      <c r="J97" s="16">
        <f t="shared" si="260"/>
        <v>0.27214960000000055</v>
      </c>
      <c r="K97" s="16">
        <f t="shared" si="260"/>
        <v>0.2870795199999997</v>
      </c>
      <c r="L97" s="16">
        <f t="shared" si="260"/>
        <v>0.30499542399999968</v>
      </c>
      <c r="M97" s="16">
        <f t="shared" si="260"/>
        <v>0.32649450879999897</v>
      </c>
      <c r="N97" s="16">
        <f t="shared" si="260"/>
        <v>0.35229341056000063</v>
      </c>
      <c r="P97" s="185"/>
      <c r="Q97" s="184" t="s">
        <v>36</v>
      </c>
      <c r="R97" s="15" t="s">
        <v>43</v>
      </c>
      <c r="S97" s="16">
        <f>S69+S82-S37-S53</f>
        <v>0.25249999999999995</v>
      </c>
      <c r="T97" s="16">
        <f t="shared" ref="T97:AB97" si="261">T69+T82-T37-T53</f>
        <v>0.25850000000000017</v>
      </c>
      <c r="U97" s="16">
        <f t="shared" si="261"/>
        <v>0.26569999999999983</v>
      </c>
      <c r="V97" s="16">
        <f t="shared" si="261"/>
        <v>0.27434000000000025</v>
      </c>
      <c r="W97" s="16">
        <f t="shared" si="261"/>
        <v>0.28470799999999985</v>
      </c>
      <c r="X97" s="16">
        <f t="shared" si="261"/>
        <v>0.29714960000000057</v>
      </c>
      <c r="Y97" s="16">
        <f t="shared" si="261"/>
        <v>0.31207951999999972</v>
      </c>
      <c r="Z97" s="16">
        <f t="shared" si="261"/>
        <v>0.3299954239999997</v>
      </c>
      <c r="AA97" s="16">
        <f t="shared" si="261"/>
        <v>0.35149450879999899</v>
      </c>
      <c r="AB97" s="16">
        <f t="shared" si="261"/>
        <v>0.37729341056000065</v>
      </c>
      <c r="AD97" s="185"/>
      <c r="AE97" s="184" t="s">
        <v>36</v>
      </c>
      <c r="AF97" s="15" t="s">
        <v>43</v>
      </c>
      <c r="AG97" s="16">
        <f>AG69+AG82-AG37-AG53</f>
        <v>0.27749999999999997</v>
      </c>
      <c r="AH97" s="16">
        <f t="shared" ref="AH97:AP97" si="262">AH69+AH82-AH37-AH53</f>
        <v>0.2835000000000002</v>
      </c>
      <c r="AI97" s="16">
        <f t="shared" si="262"/>
        <v>0.29069999999999985</v>
      </c>
      <c r="AJ97" s="16">
        <f t="shared" si="262"/>
        <v>0.29934000000000027</v>
      </c>
      <c r="AK97" s="16">
        <f t="shared" si="262"/>
        <v>0.30970799999999987</v>
      </c>
      <c r="AL97" s="16">
        <f t="shared" si="262"/>
        <v>0.32214960000000059</v>
      </c>
      <c r="AM97" s="16">
        <f t="shared" si="262"/>
        <v>0.33707951999999974</v>
      </c>
      <c r="AN97" s="16">
        <f t="shared" si="262"/>
        <v>0.35499542399999973</v>
      </c>
      <c r="AO97" s="16">
        <f t="shared" si="262"/>
        <v>0.37649450879999902</v>
      </c>
      <c r="AP97" s="16">
        <f t="shared" si="262"/>
        <v>0.40229341056000067</v>
      </c>
      <c r="AR97" s="185"/>
      <c r="AS97" s="184" t="s">
        <v>36</v>
      </c>
      <c r="AT97" s="15" t="s">
        <v>43</v>
      </c>
      <c r="AU97" s="16">
        <f>AU69+AU82-AU37-AU53</f>
        <v>0.30249999999999994</v>
      </c>
      <c r="AV97" s="16">
        <f t="shared" ref="AV97:BD97" si="263">AV69+AV82-AV37-AV53</f>
        <v>0.30850000000000016</v>
      </c>
      <c r="AW97" s="16">
        <f t="shared" si="263"/>
        <v>0.31569999999999981</v>
      </c>
      <c r="AX97" s="16">
        <f t="shared" si="263"/>
        <v>0.32434000000000024</v>
      </c>
      <c r="AY97" s="16">
        <f t="shared" si="263"/>
        <v>0.33470799999999984</v>
      </c>
      <c r="AZ97" s="16">
        <f t="shared" si="263"/>
        <v>0.34714960000000061</v>
      </c>
      <c r="BA97" s="16">
        <f t="shared" si="263"/>
        <v>0.36207951999999965</v>
      </c>
      <c r="BB97" s="16">
        <f t="shared" si="263"/>
        <v>0.37999542399999975</v>
      </c>
      <c r="BC97" s="16">
        <f t="shared" si="263"/>
        <v>0.40149450879999893</v>
      </c>
      <c r="BD97" s="16">
        <f t="shared" si="263"/>
        <v>0.4272934105600007</v>
      </c>
      <c r="BF97" s="185"/>
      <c r="BG97" s="184" t="s">
        <v>36</v>
      </c>
      <c r="BH97" s="15" t="s">
        <v>43</v>
      </c>
      <c r="BI97" s="16">
        <f>BI69+BI82-BI37-BI53</f>
        <v>0.32749999999999996</v>
      </c>
      <c r="BJ97" s="16">
        <f t="shared" ref="BJ97:BR97" si="264">BJ69+BJ82-BJ37-BJ53</f>
        <v>0.33350000000000019</v>
      </c>
      <c r="BK97" s="16">
        <f t="shared" si="264"/>
        <v>0.34069999999999978</v>
      </c>
      <c r="BL97" s="16">
        <f t="shared" si="264"/>
        <v>0.34934000000000021</v>
      </c>
      <c r="BM97" s="16">
        <f t="shared" si="264"/>
        <v>0.35970799999999981</v>
      </c>
      <c r="BN97" s="16">
        <f t="shared" si="264"/>
        <v>0.37214960000000052</v>
      </c>
      <c r="BO97" s="16">
        <f t="shared" si="264"/>
        <v>0.38707951999999968</v>
      </c>
      <c r="BP97" s="16">
        <f t="shared" si="264"/>
        <v>0.40499542399999966</v>
      </c>
      <c r="BQ97" s="16">
        <f t="shared" si="264"/>
        <v>0.42649450879999895</v>
      </c>
      <c r="BR97" s="16">
        <f t="shared" si="264"/>
        <v>0.45229341056000061</v>
      </c>
    </row>
    <row r="98" spans="1:71" ht="14.25" x14ac:dyDescent="0.45">
      <c r="B98" s="185"/>
      <c r="C98" s="186"/>
      <c r="D98" s="15" t="s">
        <v>44</v>
      </c>
      <c r="E98" s="16"/>
      <c r="F98" s="16"/>
      <c r="G98" s="16"/>
      <c r="H98" s="16"/>
      <c r="I98" s="17">
        <f>AVERAGE(E97:I97)</f>
        <v>0.24214959999999999</v>
      </c>
      <c r="J98" s="17"/>
      <c r="K98" s="17"/>
      <c r="L98" s="17"/>
      <c r="M98" s="17"/>
      <c r="N98" s="17">
        <f>AVERAGE(E97:N97)</f>
        <v>0.27537604633599988</v>
      </c>
      <c r="P98" s="185"/>
      <c r="Q98" s="186"/>
      <c r="R98" s="15" t="s">
        <v>44</v>
      </c>
      <c r="S98" s="16"/>
      <c r="T98" s="16"/>
      <c r="U98" s="16"/>
      <c r="V98" s="16"/>
      <c r="W98" s="17">
        <f>AVERAGE(S97:W97)</f>
        <v>0.26714960000000004</v>
      </c>
      <c r="X98" s="17"/>
      <c r="Y98" s="17"/>
      <c r="Z98" s="17"/>
      <c r="AA98" s="17"/>
      <c r="AB98" s="17">
        <f>AVERAGE(S97:AB97)</f>
        <v>0.30037604633599996</v>
      </c>
      <c r="AD98" s="185"/>
      <c r="AE98" s="186"/>
      <c r="AF98" s="15" t="s">
        <v>44</v>
      </c>
      <c r="AG98" s="16"/>
      <c r="AH98" s="16"/>
      <c r="AI98" s="16"/>
      <c r="AJ98" s="16"/>
      <c r="AK98" s="17">
        <f>AVERAGE(AG97:AK97)</f>
        <v>0.29214960000000001</v>
      </c>
      <c r="AL98" s="17"/>
      <c r="AM98" s="17"/>
      <c r="AN98" s="17"/>
      <c r="AO98" s="17"/>
      <c r="AP98" s="17">
        <f>AVERAGE(AG97:AP97)</f>
        <v>0.32537604633599998</v>
      </c>
      <c r="AR98" s="185"/>
      <c r="AS98" s="186"/>
      <c r="AT98" s="15" t="s">
        <v>44</v>
      </c>
      <c r="AU98" s="16"/>
      <c r="AV98" s="16"/>
      <c r="AW98" s="16"/>
      <c r="AX98" s="16"/>
      <c r="AY98" s="17">
        <f>AVERAGE(AU97:AY97)</f>
        <v>0.31714959999999998</v>
      </c>
      <c r="AZ98" s="17"/>
      <c r="BA98" s="17"/>
      <c r="BB98" s="17"/>
      <c r="BC98" s="17"/>
      <c r="BD98" s="17">
        <f>AVERAGE(AU97:BD97)</f>
        <v>0.35037604633599995</v>
      </c>
      <c r="BF98" s="185"/>
      <c r="BG98" s="186"/>
      <c r="BH98" s="15" t="s">
        <v>44</v>
      </c>
      <c r="BI98" s="16"/>
      <c r="BJ98" s="16"/>
      <c r="BK98" s="16"/>
      <c r="BL98" s="16"/>
      <c r="BM98" s="17">
        <f>AVERAGE(BI97:BM97)</f>
        <v>0.34214960000000005</v>
      </c>
      <c r="BN98" s="17"/>
      <c r="BO98" s="17"/>
      <c r="BP98" s="17"/>
      <c r="BQ98" s="17"/>
      <c r="BR98" s="17">
        <f>AVERAGE(BI97:BR97)</f>
        <v>0.37537604633599997</v>
      </c>
    </row>
    <row r="99" spans="1:71" ht="14.25" x14ac:dyDescent="0.45">
      <c r="B99" s="185"/>
      <c r="C99" s="185"/>
      <c r="D99" s="19" t="s">
        <v>45</v>
      </c>
      <c r="E99" s="22">
        <f t="shared" ref="E99:N99" si="265">E95*E$14</f>
        <v>227499.99999999997</v>
      </c>
      <c r="F99" s="22">
        <f t="shared" si="265"/>
        <v>233500.00000000012</v>
      </c>
      <c r="G99" s="22">
        <f>G95*G$14</f>
        <v>240699.99999999988</v>
      </c>
      <c r="H99" s="22">
        <f>H95*H$14</f>
        <v>249340.00000000026</v>
      </c>
      <c r="I99" s="22">
        <f>I95*I$14</f>
        <v>259707.99999999997</v>
      </c>
      <c r="J99" s="22">
        <f t="shared" si="265"/>
        <v>272149.60000000056</v>
      </c>
      <c r="K99" s="22">
        <f t="shared" si="265"/>
        <v>287079.51999999973</v>
      </c>
      <c r="L99" s="22">
        <f t="shared" si="265"/>
        <v>304995.42399999971</v>
      </c>
      <c r="M99" s="22">
        <f t="shared" si="265"/>
        <v>326494.50879999902</v>
      </c>
      <c r="N99" s="22">
        <f t="shared" si="265"/>
        <v>352293.4105600008</v>
      </c>
      <c r="P99" s="185"/>
      <c r="Q99" s="185"/>
      <c r="R99" s="19" t="s">
        <v>45</v>
      </c>
      <c r="S99" s="22">
        <f t="shared" ref="S99:AB99" si="266">S95*S$14</f>
        <v>252499.99999999994</v>
      </c>
      <c r="T99" s="22">
        <f t="shared" si="266"/>
        <v>258500.00000000012</v>
      </c>
      <c r="U99" s="22">
        <f>U95*U$14</f>
        <v>265699.99999999983</v>
      </c>
      <c r="V99" s="22">
        <f>V95*V$14</f>
        <v>274340.00000000023</v>
      </c>
      <c r="W99" s="22">
        <f>W95*W$14</f>
        <v>284707.99999999988</v>
      </c>
      <c r="X99" s="22">
        <f t="shared" si="266"/>
        <v>297149.60000000056</v>
      </c>
      <c r="Y99" s="22">
        <f t="shared" si="266"/>
        <v>312079.51999999973</v>
      </c>
      <c r="Z99" s="22">
        <f t="shared" si="266"/>
        <v>329995.42399999977</v>
      </c>
      <c r="AA99" s="22">
        <f t="shared" si="266"/>
        <v>351494.50879999896</v>
      </c>
      <c r="AB99" s="22">
        <f t="shared" si="266"/>
        <v>377293.41056000075</v>
      </c>
      <c r="AD99" s="185"/>
      <c r="AE99" s="185"/>
      <c r="AF99" s="19" t="s">
        <v>45</v>
      </c>
      <c r="AG99" s="22">
        <f t="shared" ref="AG99:AP99" si="267">AG95*AG$14</f>
        <v>277500</v>
      </c>
      <c r="AH99" s="22">
        <f t="shared" si="267"/>
        <v>283500.00000000017</v>
      </c>
      <c r="AI99" s="22">
        <f>AI95*AI$14</f>
        <v>290699.99999999988</v>
      </c>
      <c r="AJ99" s="22">
        <f>AJ95*AJ$14</f>
        <v>299340.00000000029</v>
      </c>
      <c r="AK99" s="22">
        <f>AK95*AK$14</f>
        <v>309707.99999999988</v>
      </c>
      <c r="AL99" s="22">
        <f t="shared" si="267"/>
        <v>322149.60000000068</v>
      </c>
      <c r="AM99" s="22">
        <f t="shared" si="267"/>
        <v>337079.51999999973</v>
      </c>
      <c r="AN99" s="22">
        <f t="shared" si="267"/>
        <v>354995.42399999965</v>
      </c>
      <c r="AO99" s="22">
        <f t="shared" si="267"/>
        <v>376494.50879999908</v>
      </c>
      <c r="AP99" s="22">
        <f t="shared" si="267"/>
        <v>402293.41056000069</v>
      </c>
      <c r="AR99" s="185"/>
      <c r="AS99" s="185"/>
      <c r="AT99" s="19" t="s">
        <v>45</v>
      </c>
      <c r="AU99" s="22">
        <f t="shared" ref="AU99:BD99" si="268">AU95*AU$14</f>
        <v>302499.99999999994</v>
      </c>
      <c r="AV99" s="22">
        <f t="shared" si="268"/>
        <v>308500.00000000006</v>
      </c>
      <c r="AW99" s="22">
        <f>AW95*AW$14</f>
        <v>315699.99999999983</v>
      </c>
      <c r="AX99" s="22">
        <f>AX95*AX$14</f>
        <v>324340.00000000029</v>
      </c>
      <c r="AY99" s="22">
        <f>AY95*AY$14</f>
        <v>334707.99999999988</v>
      </c>
      <c r="AZ99" s="22">
        <f t="shared" si="268"/>
        <v>347149.60000000062</v>
      </c>
      <c r="BA99" s="22">
        <f t="shared" si="268"/>
        <v>362079.51999999979</v>
      </c>
      <c r="BB99" s="22">
        <f t="shared" si="268"/>
        <v>379995.42399999977</v>
      </c>
      <c r="BC99" s="22">
        <f t="shared" si="268"/>
        <v>401494.50879999902</v>
      </c>
      <c r="BD99" s="22">
        <f t="shared" si="268"/>
        <v>427293.41056000069</v>
      </c>
      <c r="BF99" s="185"/>
      <c r="BG99" s="185"/>
      <c r="BH99" s="19" t="s">
        <v>45</v>
      </c>
      <c r="BI99" s="22">
        <f t="shared" ref="BI99:BR99" si="269">BI95*BI$14</f>
        <v>327499.99999999994</v>
      </c>
      <c r="BJ99" s="22">
        <f t="shared" si="269"/>
        <v>333500.00000000012</v>
      </c>
      <c r="BK99" s="22">
        <f>BK95*BK$14</f>
        <v>340699.99999999988</v>
      </c>
      <c r="BL99" s="22">
        <f>BL95*BL$14</f>
        <v>349340.00000000029</v>
      </c>
      <c r="BM99" s="22">
        <f>BM95*BM$14</f>
        <v>359707.99999999994</v>
      </c>
      <c r="BN99" s="22">
        <f t="shared" si="269"/>
        <v>372149.60000000056</v>
      </c>
      <c r="BO99" s="22">
        <f t="shared" si="269"/>
        <v>387079.51999999973</v>
      </c>
      <c r="BP99" s="22">
        <f t="shared" si="269"/>
        <v>404995.42399999977</v>
      </c>
      <c r="BQ99" s="22">
        <f t="shared" si="269"/>
        <v>426494.5087999989</v>
      </c>
      <c r="BR99" s="22">
        <f t="shared" si="269"/>
        <v>452293.41056000075</v>
      </c>
    </row>
    <row r="100" spans="1:71" ht="14.25" x14ac:dyDescent="0.45">
      <c r="B100" s="185"/>
      <c r="C100" s="185"/>
      <c r="D100" s="19" t="s">
        <v>47</v>
      </c>
      <c r="E100" s="21"/>
      <c r="F100" s="21"/>
      <c r="G100" s="21"/>
      <c r="H100" s="21"/>
      <c r="I100" s="22">
        <f>AVERAGE(E99:I99)</f>
        <v>242149.60000000003</v>
      </c>
      <c r="J100" s="22"/>
      <c r="K100" s="22"/>
      <c r="L100" s="22"/>
      <c r="M100" s="22"/>
      <c r="N100" s="22">
        <f>AVERAGE(E99:N99)</f>
        <v>275376.04633599997</v>
      </c>
      <c r="P100" s="185"/>
      <c r="Q100" s="185"/>
      <c r="R100" s="19" t="s">
        <v>47</v>
      </c>
      <c r="S100" s="21"/>
      <c r="T100" s="21"/>
      <c r="U100" s="21"/>
      <c r="V100" s="21"/>
      <c r="W100" s="22">
        <f>AVERAGE(S99:W99)</f>
        <v>267149.59999999998</v>
      </c>
      <c r="X100" s="22"/>
      <c r="Y100" s="22"/>
      <c r="Z100" s="22"/>
      <c r="AA100" s="22"/>
      <c r="AB100" s="22">
        <f>AVERAGE(S99:AB99)</f>
        <v>300376.04633599997</v>
      </c>
      <c r="AD100" s="185"/>
      <c r="AE100" s="185"/>
      <c r="AF100" s="19" t="s">
        <v>47</v>
      </c>
      <c r="AG100" s="21"/>
      <c r="AH100" s="21"/>
      <c r="AI100" s="21"/>
      <c r="AJ100" s="21"/>
      <c r="AK100" s="22">
        <f>AVERAGE(AG99:AK99)</f>
        <v>292149.60000000009</v>
      </c>
      <c r="AL100" s="22"/>
      <c r="AM100" s="22"/>
      <c r="AN100" s="22"/>
      <c r="AO100" s="22"/>
      <c r="AP100" s="22">
        <f>AVERAGE(AG99:AP99)</f>
        <v>325376.04633599997</v>
      </c>
      <c r="AR100" s="185"/>
      <c r="AS100" s="185"/>
      <c r="AT100" s="19" t="s">
        <v>47</v>
      </c>
      <c r="AU100" s="21"/>
      <c r="AV100" s="21"/>
      <c r="AW100" s="21"/>
      <c r="AX100" s="21"/>
      <c r="AY100" s="22">
        <f>AVERAGE(AU99:AY99)</f>
        <v>317149.59999999998</v>
      </c>
      <c r="AZ100" s="22"/>
      <c r="BA100" s="22"/>
      <c r="BB100" s="22"/>
      <c r="BC100" s="22"/>
      <c r="BD100" s="22">
        <f>AVERAGE(AU99:BD99)</f>
        <v>350376.04633599997</v>
      </c>
      <c r="BF100" s="185"/>
      <c r="BG100" s="185"/>
      <c r="BH100" s="19" t="s">
        <v>47</v>
      </c>
      <c r="BI100" s="21"/>
      <c r="BJ100" s="21"/>
      <c r="BK100" s="21"/>
      <c r="BL100" s="21"/>
      <c r="BM100" s="22">
        <f>AVERAGE(BI99:BM99)</f>
        <v>342149.60000000003</v>
      </c>
      <c r="BN100" s="22"/>
      <c r="BO100" s="22"/>
      <c r="BP100" s="22"/>
      <c r="BQ100" s="22"/>
      <c r="BR100" s="22">
        <f>AVERAGE(BI99:BR99)</f>
        <v>375376.04633599997</v>
      </c>
    </row>
    <row r="101" spans="1:71" ht="14.25" x14ac:dyDescent="0.45">
      <c r="B101" s="185"/>
      <c r="C101" s="185"/>
      <c r="D101" s="19" t="s">
        <v>46</v>
      </c>
      <c r="E101" s="21">
        <f>E99</f>
        <v>227499.99999999997</v>
      </c>
      <c r="F101" s="21">
        <f t="shared" ref="F101:N101" si="270">E101+F99</f>
        <v>461000.00000000012</v>
      </c>
      <c r="G101" s="21">
        <f>F101+G99</f>
        <v>701700</v>
      </c>
      <c r="H101" s="21">
        <f t="shared" si="270"/>
        <v>951040.00000000023</v>
      </c>
      <c r="I101" s="21">
        <f t="shared" si="270"/>
        <v>1210748.0000000002</v>
      </c>
      <c r="J101" s="21">
        <f>I101+J99</f>
        <v>1482897.6000000008</v>
      </c>
      <c r="K101" s="21">
        <f t="shared" si="270"/>
        <v>1769977.1200000006</v>
      </c>
      <c r="L101" s="21">
        <f t="shared" si="270"/>
        <v>2074972.5440000002</v>
      </c>
      <c r="M101" s="21">
        <f t="shared" si="270"/>
        <v>2401467.0527999992</v>
      </c>
      <c r="N101" s="21">
        <f t="shared" si="270"/>
        <v>2753760.4633599999</v>
      </c>
      <c r="P101" s="185"/>
      <c r="Q101" s="185"/>
      <c r="R101" s="19" t="s">
        <v>46</v>
      </c>
      <c r="S101" s="21">
        <f>S99</f>
        <v>252499.99999999994</v>
      </c>
      <c r="T101" s="21">
        <f t="shared" ref="T101:AB101" si="271">S101+T99</f>
        <v>511000.00000000006</v>
      </c>
      <c r="U101" s="21">
        <f>T101+U99</f>
        <v>776699.99999999988</v>
      </c>
      <c r="V101" s="21">
        <f t="shared" si="271"/>
        <v>1051040</v>
      </c>
      <c r="W101" s="21">
        <f t="shared" si="271"/>
        <v>1335748</v>
      </c>
      <c r="X101" s="21">
        <f>W101+X99</f>
        <v>1632897.6000000006</v>
      </c>
      <c r="Y101" s="21">
        <f t="shared" si="271"/>
        <v>1944977.1200000003</v>
      </c>
      <c r="Z101" s="21">
        <f t="shared" si="271"/>
        <v>2274972.5440000002</v>
      </c>
      <c r="AA101" s="21">
        <f t="shared" si="271"/>
        <v>2626467.0527999992</v>
      </c>
      <c r="AB101" s="21">
        <f t="shared" si="271"/>
        <v>3003760.4633599999</v>
      </c>
      <c r="AD101" s="185"/>
      <c r="AE101" s="185"/>
      <c r="AF101" s="19" t="s">
        <v>46</v>
      </c>
      <c r="AG101" s="21">
        <f>AG99</f>
        <v>277500</v>
      </c>
      <c r="AH101" s="21">
        <f t="shared" ref="AH101:AP101" si="272">AG101+AH99</f>
        <v>561000.00000000023</v>
      </c>
      <c r="AI101" s="21">
        <f>AH101+AI99</f>
        <v>851700.00000000012</v>
      </c>
      <c r="AJ101" s="21">
        <f t="shared" si="272"/>
        <v>1151040.0000000005</v>
      </c>
      <c r="AK101" s="21">
        <f t="shared" si="272"/>
        <v>1460748.0000000005</v>
      </c>
      <c r="AL101" s="21">
        <f>AK101+AL99</f>
        <v>1782897.600000001</v>
      </c>
      <c r="AM101" s="21">
        <f t="shared" si="272"/>
        <v>2119977.1200000006</v>
      </c>
      <c r="AN101" s="21">
        <f t="shared" si="272"/>
        <v>2474972.5440000002</v>
      </c>
      <c r="AO101" s="21">
        <f t="shared" si="272"/>
        <v>2851467.0527999992</v>
      </c>
      <c r="AP101" s="21">
        <f t="shared" si="272"/>
        <v>3253760.4633599999</v>
      </c>
      <c r="AR101" s="185"/>
      <c r="AS101" s="185"/>
      <c r="AT101" s="19" t="s">
        <v>46</v>
      </c>
      <c r="AU101" s="21">
        <f>AU99</f>
        <v>302499.99999999994</v>
      </c>
      <c r="AV101" s="21">
        <f t="shared" ref="AV101:BD101" si="273">AU101+AV99</f>
        <v>611000</v>
      </c>
      <c r="AW101" s="21">
        <f>AV101+AW99</f>
        <v>926699.99999999977</v>
      </c>
      <c r="AX101" s="21">
        <f t="shared" si="273"/>
        <v>1251040</v>
      </c>
      <c r="AY101" s="21">
        <f t="shared" si="273"/>
        <v>1585748</v>
      </c>
      <c r="AZ101" s="21">
        <f>AY101+AZ99</f>
        <v>1932897.6000000006</v>
      </c>
      <c r="BA101" s="21">
        <f t="shared" si="273"/>
        <v>2294977.12</v>
      </c>
      <c r="BB101" s="21">
        <f t="shared" si="273"/>
        <v>2674972.5439999998</v>
      </c>
      <c r="BC101" s="21">
        <f t="shared" si="273"/>
        <v>3076467.0527999988</v>
      </c>
      <c r="BD101" s="21">
        <f t="shared" si="273"/>
        <v>3503760.4633599995</v>
      </c>
      <c r="BF101" s="185"/>
      <c r="BG101" s="185"/>
      <c r="BH101" s="19" t="s">
        <v>46</v>
      </c>
      <c r="BI101" s="21">
        <f>BI99</f>
        <v>327499.99999999994</v>
      </c>
      <c r="BJ101" s="21">
        <f t="shared" ref="BJ101:BR101" si="274">BI101+BJ99</f>
        <v>661000</v>
      </c>
      <c r="BK101" s="21">
        <f>BJ101+BK99</f>
        <v>1001699.9999999999</v>
      </c>
      <c r="BL101" s="21">
        <f t="shared" si="274"/>
        <v>1351040.0000000002</v>
      </c>
      <c r="BM101" s="21">
        <f t="shared" si="274"/>
        <v>1710748.0000000002</v>
      </c>
      <c r="BN101" s="21">
        <f>BM101+BN99</f>
        <v>2082897.6000000008</v>
      </c>
      <c r="BO101" s="21">
        <f t="shared" si="274"/>
        <v>2469977.1200000006</v>
      </c>
      <c r="BP101" s="21">
        <f t="shared" si="274"/>
        <v>2874972.5440000002</v>
      </c>
      <c r="BQ101" s="21">
        <f t="shared" si="274"/>
        <v>3301467.0527999992</v>
      </c>
      <c r="BR101" s="21">
        <f t="shared" si="274"/>
        <v>3753760.4633599999</v>
      </c>
    </row>
    <row r="102" spans="1:71" ht="14.25" x14ac:dyDescent="0.45">
      <c r="B102" s="185"/>
      <c r="C102" s="184" t="s">
        <v>35</v>
      </c>
      <c r="D102" s="15" t="s">
        <v>43</v>
      </c>
      <c r="E102" s="16">
        <f>E72+E87-E40-E56</f>
        <v>0.22749999999999992</v>
      </c>
      <c r="F102" s="16">
        <f t="shared" ref="F102:N102" si="275">F72+F87-F40-F56</f>
        <v>0.27900000000000008</v>
      </c>
      <c r="G102" s="16">
        <f t="shared" si="275"/>
        <v>0.34199999999999969</v>
      </c>
      <c r="H102" s="16">
        <f t="shared" si="275"/>
        <v>0.41904000000000102</v>
      </c>
      <c r="I102" s="16">
        <f t="shared" si="275"/>
        <v>0.51321599999999856</v>
      </c>
      <c r="J102" s="16">
        <f t="shared" si="275"/>
        <v>0.62830080000000532</v>
      </c>
      <c r="K102" s="16">
        <f t="shared" si="275"/>
        <v>0.76889087999999461</v>
      </c>
      <c r="L102" s="16">
        <f t="shared" si="275"/>
        <v>0.94058495999999814</v>
      </c>
      <c r="M102" s="16">
        <f t="shared" si="275"/>
        <v>1.1502010367999902</v>
      </c>
      <c r="N102" s="16">
        <f t="shared" si="275"/>
        <v>1.406040145920024</v>
      </c>
      <c r="P102" s="185"/>
      <c r="Q102" s="184" t="s">
        <v>35</v>
      </c>
      <c r="R102" s="15" t="s">
        <v>43</v>
      </c>
      <c r="S102" s="16">
        <f>S72+S87-S40-S56</f>
        <v>0.25249999999999995</v>
      </c>
      <c r="T102" s="16">
        <f t="shared" ref="T102:AB102" si="276">T72+T87-T40-T56</f>
        <v>0.30900000000000022</v>
      </c>
      <c r="U102" s="16">
        <f t="shared" si="276"/>
        <v>0.3779999999999995</v>
      </c>
      <c r="V102" s="16">
        <f t="shared" si="276"/>
        <v>0.46224000000000093</v>
      </c>
      <c r="W102" s="16">
        <f t="shared" si="276"/>
        <v>0.56505599999999889</v>
      </c>
      <c r="X102" s="16">
        <f t="shared" si="276"/>
        <v>0.69050880000000492</v>
      </c>
      <c r="Y102" s="16">
        <f t="shared" si="276"/>
        <v>0.84354047999999493</v>
      </c>
      <c r="Z102" s="16">
        <f t="shared" si="276"/>
        <v>1.0301644799999981</v>
      </c>
      <c r="AA102" s="16">
        <f t="shared" si="276"/>
        <v>1.2576964607999912</v>
      </c>
      <c r="AB102" s="16">
        <f t="shared" si="276"/>
        <v>1.5350346547200222</v>
      </c>
      <c r="AD102" s="185"/>
      <c r="AE102" s="184" t="s">
        <v>35</v>
      </c>
      <c r="AF102" s="15" t="s">
        <v>43</v>
      </c>
      <c r="AG102" s="16">
        <f>AG72+AG87-AG40-AG56</f>
        <v>0.27749999999999997</v>
      </c>
      <c r="AH102" s="16">
        <f t="shared" ref="AH102:AP102" si="277">AH72+AH87-AH40-AH56</f>
        <v>0.33900000000000013</v>
      </c>
      <c r="AI102" s="16">
        <f t="shared" si="277"/>
        <v>0.41399999999999965</v>
      </c>
      <c r="AJ102" s="16">
        <f t="shared" si="277"/>
        <v>0.50544000000000078</v>
      </c>
      <c r="AK102" s="16">
        <f t="shared" si="277"/>
        <v>0.616895999999999</v>
      </c>
      <c r="AL102" s="16">
        <f t="shared" si="277"/>
        <v>0.75271680000000474</v>
      </c>
      <c r="AM102" s="16">
        <f t="shared" si="277"/>
        <v>0.91819007999999591</v>
      </c>
      <c r="AN102" s="16">
        <f t="shared" si="277"/>
        <v>1.1197439999999976</v>
      </c>
      <c r="AO102" s="16">
        <f t="shared" si="277"/>
        <v>1.3651918847999922</v>
      </c>
      <c r="AP102" s="16">
        <f t="shared" si="277"/>
        <v>1.6640291635200199</v>
      </c>
      <c r="AR102" s="185"/>
      <c r="AS102" s="184" t="s">
        <v>35</v>
      </c>
      <c r="AT102" s="15" t="s">
        <v>43</v>
      </c>
      <c r="AU102" s="16">
        <f>AU72+AU87-AU40-AU56</f>
        <v>0.30249999999999994</v>
      </c>
      <c r="AV102" s="16">
        <f t="shared" ref="AV102:BD102" si="278">AV72+AV87-AV40-AV56</f>
        <v>0.36900000000000016</v>
      </c>
      <c r="AW102" s="16">
        <f t="shared" si="278"/>
        <v>0.44999999999999968</v>
      </c>
      <c r="AX102" s="16">
        <f t="shared" si="278"/>
        <v>0.5486400000000009</v>
      </c>
      <c r="AY102" s="16">
        <f t="shared" si="278"/>
        <v>0.66873599999999911</v>
      </c>
      <c r="AZ102" s="16">
        <f t="shared" si="278"/>
        <v>0.81492480000000433</v>
      </c>
      <c r="BA102" s="16">
        <f t="shared" si="278"/>
        <v>0.99283967999999623</v>
      </c>
      <c r="BB102" s="16">
        <f t="shared" si="278"/>
        <v>1.2093235199999981</v>
      </c>
      <c r="BC102" s="16">
        <f t="shared" si="278"/>
        <v>1.4726873087999919</v>
      </c>
      <c r="BD102" s="16">
        <f t="shared" si="278"/>
        <v>1.7930236723200186</v>
      </c>
      <c r="BF102" s="185"/>
      <c r="BG102" s="184" t="s">
        <v>35</v>
      </c>
      <c r="BH102" s="15" t="s">
        <v>43</v>
      </c>
      <c r="BI102" s="16">
        <f>BI72+BI87-BI40-BI56</f>
        <v>0.32749999999999996</v>
      </c>
      <c r="BJ102" s="16">
        <f t="shared" ref="BJ102:BR102" si="279">BJ72+BJ87-BJ40-BJ56</f>
        <v>0.39900000000000019</v>
      </c>
      <c r="BK102" s="16">
        <f t="shared" si="279"/>
        <v>0.48599999999999971</v>
      </c>
      <c r="BL102" s="16">
        <f t="shared" si="279"/>
        <v>0.59184000000000059</v>
      </c>
      <c r="BM102" s="16">
        <f t="shared" si="279"/>
        <v>0.72057599999999922</v>
      </c>
      <c r="BN102" s="16">
        <f t="shared" si="279"/>
        <v>0.87713280000000415</v>
      </c>
      <c r="BO102" s="16">
        <f t="shared" si="279"/>
        <v>1.0674892799999967</v>
      </c>
      <c r="BP102" s="16">
        <f t="shared" si="279"/>
        <v>1.2989030399999981</v>
      </c>
      <c r="BQ102" s="16">
        <f t="shared" si="279"/>
        <v>1.5801827327999933</v>
      </c>
      <c r="BR102" s="16">
        <f t="shared" si="279"/>
        <v>1.9220181811200159</v>
      </c>
    </row>
    <row r="103" spans="1:71" ht="14.25" x14ac:dyDescent="0.45">
      <c r="B103" s="185"/>
      <c r="C103" s="186"/>
      <c r="D103" s="15" t="s">
        <v>44</v>
      </c>
      <c r="E103" s="17"/>
      <c r="F103" s="17"/>
      <c r="G103" s="17"/>
      <c r="H103" s="17"/>
      <c r="I103" s="17">
        <f>AVERAGE(E102:I102)</f>
        <v>0.35615119999999983</v>
      </c>
      <c r="J103" s="17"/>
      <c r="K103" s="17"/>
      <c r="L103" s="17"/>
      <c r="M103" s="17"/>
      <c r="N103" s="17">
        <f>AVERAGE(E102:N102)</f>
        <v>0.66747738227200115</v>
      </c>
      <c r="P103" s="185"/>
      <c r="Q103" s="186"/>
      <c r="R103" s="15" t="s">
        <v>44</v>
      </c>
      <c r="S103" s="17"/>
      <c r="T103" s="17"/>
      <c r="U103" s="17"/>
      <c r="V103" s="17"/>
      <c r="W103" s="17">
        <f>AVERAGE(S102:W102)</f>
        <v>0.39335919999999985</v>
      </c>
      <c r="X103" s="17"/>
      <c r="Y103" s="17"/>
      <c r="Z103" s="17"/>
      <c r="AA103" s="17"/>
      <c r="AB103" s="17">
        <f>AVERAGE(S102:AB102)</f>
        <v>0.73237408755200106</v>
      </c>
      <c r="AD103" s="185"/>
      <c r="AE103" s="186"/>
      <c r="AF103" s="15" t="s">
        <v>44</v>
      </c>
      <c r="AG103" s="17"/>
      <c r="AH103" s="17"/>
      <c r="AI103" s="17"/>
      <c r="AJ103" s="17"/>
      <c r="AK103" s="17">
        <f>AVERAGE(AG102:AK102)</f>
        <v>0.43056719999999993</v>
      </c>
      <c r="AL103" s="17"/>
      <c r="AM103" s="17"/>
      <c r="AN103" s="17"/>
      <c r="AO103" s="17"/>
      <c r="AP103" s="17">
        <f>AVERAGE(AG102:AP102)</f>
        <v>0.79727079283200109</v>
      </c>
      <c r="AR103" s="185"/>
      <c r="AS103" s="186"/>
      <c r="AT103" s="15" t="s">
        <v>44</v>
      </c>
      <c r="AU103" s="17"/>
      <c r="AV103" s="17"/>
      <c r="AW103" s="17"/>
      <c r="AX103" s="17"/>
      <c r="AY103" s="17">
        <f>AVERAGE(AU102:AY102)</f>
        <v>0.4677752</v>
      </c>
      <c r="AZ103" s="17"/>
      <c r="BA103" s="17"/>
      <c r="BB103" s="17"/>
      <c r="BC103" s="17"/>
      <c r="BD103" s="17">
        <f>AVERAGE(AU102:BD102)</f>
        <v>0.86216749811200089</v>
      </c>
      <c r="BF103" s="185"/>
      <c r="BG103" s="186"/>
      <c r="BH103" s="15" t="s">
        <v>44</v>
      </c>
      <c r="BI103" s="17"/>
      <c r="BJ103" s="17"/>
      <c r="BK103" s="17"/>
      <c r="BL103" s="17"/>
      <c r="BM103" s="17">
        <f>AVERAGE(BI102:BM102)</f>
        <v>0.50498319999999997</v>
      </c>
      <c r="BN103" s="17"/>
      <c r="BO103" s="17"/>
      <c r="BP103" s="17"/>
      <c r="BQ103" s="17"/>
      <c r="BR103" s="17">
        <f>AVERAGE(BI102:BR102)</f>
        <v>0.92706420339200091</v>
      </c>
    </row>
    <row r="104" spans="1:71" ht="14.25" x14ac:dyDescent="0.45">
      <c r="B104" s="185"/>
      <c r="C104" s="185"/>
      <c r="D104" s="19" t="s">
        <v>45</v>
      </c>
      <c r="E104" s="22">
        <f>E106</f>
        <v>227499.99999999997</v>
      </c>
      <c r="F104" s="22">
        <f>F106-E106</f>
        <v>279000.00000000023</v>
      </c>
      <c r="G104" s="22">
        <f>G106-F106</f>
        <v>341999.99999999959</v>
      </c>
      <c r="H104" s="22">
        <f t="shared" ref="H104:N104" si="280">H106-G106</f>
        <v>419040.0000000007</v>
      </c>
      <c r="I104" s="22">
        <f t="shared" si="280"/>
        <v>513215.99999999907</v>
      </c>
      <c r="J104" s="22">
        <f>J106-I106</f>
        <v>628300.8000000054</v>
      </c>
      <c r="K104" s="22">
        <f t="shared" si="280"/>
        <v>768890.8799999929</v>
      </c>
      <c r="L104" s="22">
        <f t="shared" si="280"/>
        <v>940584.9599999995</v>
      </c>
      <c r="M104" s="22">
        <f t="shared" si="280"/>
        <v>1150201.0367999882</v>
      </c>
      <c r="N104" s="22">
        <f t="shared" si="280"/>
        <v>1406040.1459200252</v>
      </c>
      <c r="P104" s="185"/>
      <c r="Q104" s="185"/>
      <c r="R104" s="19" t="s">
        <v>45</v>
      </c>
      <c r="S104" s="22">
        <f>S106</f>
        <v>252499.99999999994</v>
      </c>
      <c r="T104" s="22">
        <f>T106-S106</f>
        <v>309000.00000000017</v>
      </c>
      <c r="U104" s="22">
        <f>U106-T106</f>
        <v>377999.99999999953</v>
      </c>
      <c r="V104" s="22">
        <f t="shared" ref="V104:AB104" si="281">V106-U106</f>
        <v>462240.00000000081</v>
      </c>
      <c r="W104" s="22">
        <f t="shared" si="281"/>
        <v>565055.99999999907</v>
      </c>
      <c r="X104" s="22">
        <f>X106-W106</f>
        <v>690508.8000000054</v>
      </c>
      <c r="Y104" s="22">
        <f t="shared" si="281"/>
        <v>843540.479999993</v>
      </c>
      <c r="Z104" s="22">
        <f t="shared" si="281"/>
        <v>1030164.4799999981</v>
      </c>
      <c r="AA104" s="22">
        <f t="shared" si="281"/>
        <v>1257696.4607999902</v>
      </c>
      <c r="AB104" s="22">
        <f t="shared" si="281"/>
        <v>1535034.6547200233</v>
      </c>
      <c r="AD104" s="185"/>
      <c r="AE104" s="185"/>
      <c r="AF104" s="19" t="s">
        <v>45</v>
      </c>
      <c r="AG104" s="22">
        <f>AG106</f>
        <v>277500</v>
      </c>
      <c r="AH104" s="22">
        <f>AH106-AG106</f>
        <v>339000.00000000012</v>
      </c>
      <c r="AI104" s="22">
        <f>AI106-AH106</f>
        <v>413999.99999999965</v>
      </c>
      <c r="AJ104" s="22">
        <f t="shared" ref="AJ104:AP104" si="282">AJ106-AI106</f>
        <v>505440.00000000047</v>
      </c>
      <c r="AK104" s="22">
        <f t="shared" si="282"/>
        <v>616895.99999999977</v>
      </c>
      <c r="AL104" s="22">
        <f>AL106-AK106</f>
        <v>752716.80000000447</v>
      </c>
      <c r="AM104" s="22">
        <f t="shared" si="282"/>
        <v>918190.07999999356</v>
      </c>
      <c r="AN104" s="22">
        <f t="shared" si="282"/>
        <v>1119744</v>
      </c>
      <c r="AO104" s="22">
        <f t="shared" si="282"/>
        <v>1365191.8847999899</v>
      </c>
      <c r="AP104" s="22">
        <f t="shared" si="282"/>
        <v>1664029.1635200204</v>
      </c>
      <c r="AR104" s="185"/>
      <c r="AS104" s="185"/>
      <c r="AT104" s="19" t="s">
        <v>45</v>
      </c>
      <c r="AU104" s="22">
        <f>AU106</f>
        <v>302499.99999999994</v>
      </c>
      <c r="AV104" s="22">
        <f>AV106-AU106</f>
        <v>369000.00000000006</v>
      </c>
      <c r="AW104" s="22">
        <f>AW106-AV106</f>
        <v>449999.99999999977</v>
      </c>
      <c r="AX104" s="22">
        <f t="shared" ref="AX104:BD104" si="283">AX106-AW106</f>
        <v>548640.00000000047</v>
      </c>
      <c r="AY104" s="22">
        <f t="shared" si="283"/>
        <v>668735.99999999977</v>
      </c>
      <c r="AZ104" s="22">
        <f>AZ106-AY106</f>
        <v>814924.800000004</v>
      </c>
      <c r="BA104" s="22">
        <f t="shared" si="283"/>
        <v>992839.67999999411</v>
      </c>
      <c r="BB104" s="22">
        <f t="shared" si="283"/>
        <v>1209323.5199999991</v>
      </c>
      <c r="BC104" s="22">
        <f t="shared" si="283"/>
        <v>1472687.3087999914</v>
      </c>
      <c r="BD104" s="22">
        <f t="shared" si="283"/>
        <v>1793023.6723200204</v>
      </c>
      <c r="BF104" s="185"/>
      <c r="BG104" s="185"/>
      <c r="BH104" s="19" t="s">
        <v>45</v>
      </c>
      <c r="BI104" s="22">
        <f>BI106</f>
        <v>327499.99999999994</v>
      </c>
      <c r="BJ104" s="22">
        <f>BJ106-BI106</f>
        <v>399000.00000000006</v>
      </c>
      <c r="BK104" s="22">
        <f>BK106-BJ106</f>
        <v>485999.99999999977</v>
      </c>
      <c r="BL104" s="22">
        <f t="shared" ref="BL104:BR104" si="284">BL106-BK106</f>
        <v>591840.00000000047</v>
      </c>
      <c r="BM104" s="22">
        <f t="shared" si="284"/>
        <v>720575.99999999977</v>
      </c>
      <c r="BN104" s="22">
        <f>BN106-BM106</f>
        <v>877132.80000000307</v>
      </c>
      <c r="BO104" s="22">
        <f t="shared" si="284"/>
        <v>1067489.2799999951</v>
      </c>
      <c r="BP104" s="22">
        <f t="shared" si="284"/>
        <v>1298903.0399999991</v>
      </c>
      <c r="BQ104" s="22">
        <f t="shared" si="284"/>
        <v>1580182.7327999938</v>
      </c>
      <c r="BR104" s="22">
        <f t="shared" si="284"/>
        <v>1922018.1811200157</v>
      </c>
    </row>
    <row r="105" spans="1:71" ht="14.25" x14ac:dyDescent="0.45">
      <c r="A105" s="8"/>
      <c r="B105" s="185"/>
      <c r="C105" s="185"/>
      <c r="D105" s="19" t="s">
        <v>47</v>
      </c>
      <c r="E105" s="22"/>
      <c r="F105" s="22"/>
      <c r="G105" s="22"/>
      <c r="H105" s="22"/>
      <c r="I105" s="22">
        <f>AVERAGE(E104:I104)</f>
        <v>356151.1999999999</v>
      </c>
      <c r="J105" s="22"/>
      <c r="K105" s="22"/>
      <c r="L105" s="22"/>
      <c r="M105" s="22"/>
      <c r="N105" s="22">
        <f>AVERAGE(E104:N104)</f>
        <v>667477.38227200112</v>
      </c>
      <c r="O105" s="8"/>
      <c r="P105" s="185"/>
      <c r="Q105" s="185"/>
      <c r="R105" s="19" t="s">
        <v>47</v>
      </c>
      <c r="S105" s="22"/>
      <c r="T105" s="22"/>
      <c r="U105" s="22"/>
      <c r="V105" s="22"/>
      <c r="W105" s="22">
        <f>AVERAGE(S104:W104)</f>
        <v>393359.1999999999</v>
      </c>
      <c r="X105" s="22"/>
      <c r="Y105" s="22"/>
      <c r="Z105" s="22"/>
      <c r="AA105" s="22"/>
      <c r="AB105" s="22">
        <f>AVERAGE(S104:AB104)</f>
        <v>732374.087552001</v>
      </c>
      <c r="AC105" s="8"/>
      <c r="AD105" s="185"/>
      <c r="AE105" s="185"/>
      <c r="AF105" s="19" t="s">
        <v>47</v>
      </c>
      <c r="AG105" s="22"/>
      <c r="AH105" s="22"/>
      <c r="AI105" s="22"/>
      <c r="AJ105" s="22"/>
      <c r="AK105" s="22">
        <f>AVERAGE(AG104:AK104)</f>
        <v>430567.2</v>
      </c>
      <c r="AL105" s="22"/>
      <c r="AM105" s="22"/>
      <c r="AN105" s="22"/>
      <c r="AO105" s="22"/>
      <c r="AP105" s="22">
        <f>AVERAGE(AG104:AP104)</f>
        <v>797270.79283200088</v>
      </c>
      <c r="AQ105" s="8"/>
      <c r="AR105" s="185"/>
      <c r="AS105" s="185"/>
      <c r="AT105" s="19" t="s">
        <v>47</v>
      </c>
      <c r="AU105" s="22"/>
      <c r="AV105" s="22"/>
      <c r="AW105" s="22"/>
      <c r="AX105" s="22"/>
      <c r="AY105" s="22">
        <f>AVERAGE(AU104:AY104)</f>
        <v>467775.2</v>
      </c>
      <c r="AZ105" s="22"/>
      <c r="BA105" s="22"/>
      <c r="BB105" s="22"/>
      <c r="BC105" s="22"/>
      <c r="BD105" s="22">
        <f>AVERAGE(AU104:BD104)</f>
        <v>862167.49811200087</v>
      </c>
      <c r="BE105" s="8"/>
      <c r="BF105" s="185"/>
      <c r="BG105" s="185"/>
      <c r="BH105" s="19" t="s">
        <v>47</v>
      </c>
      <c r="BI105" s="22"/>
      <c r="BJ105" s="22"/>
      <c r="BK105" s="22"/>
      <c r="BL105" s="22"/>
      <c r="BM105" s="22">
        <f>AVERAGE(BI104:BM104)</f>
        <v>504983.2</v>
      </c>
      <c r="BN105" s="22"/>
      <c r="BO105" s="22"/>
      <c r="BP105" s="22"/>
      <c r="BQ105" s="22"/>
      <c r="BR105" s="22">
        <f>AVERAGE(BI104:BR104)</f>
        <v>927064.20339200064</v>
      </c>
      <c r="BS105" s="8"/>
    </row>
    <row r="106" spans="1:71" ht="14.25" x14ac:dyDescent="0.45">
      <c r="B106" s="185"/>
      <c r="C106" s="185"/>
      <c r="D106" s="19" t="s">
        <v>46</v>
      </c>
      <c r="E106" s="21">
        <f t="shared" ref="E106:N106" si="285">E96*E$14</f>
        <v>227499.99999999997</v>
      </c>
      <c r="F106" s="21">
        <f t="shared" si="285"/>
        <v>506500.00000000017</v>
      </c>
      <c r="G106" s="21">
        <f>G96*G$14</f>
        <v>848499.99999999977</v>
      </c>
      <c r="H106" s="21">
        <f>H96*H$14</f>
        <v>1267540.0000000005</v>
      </c>
      <c r="I106" s="21">
        <f>I96*I$14</f>
        <v>1780755.9999999995</v>
      </c>
      <c r="J106" s="21">
        <f t="shared" si="285"/>
        <v>2409056.8000000049</v>
      </c>
      <c r="K106" s="21">
        <f t="shared" si="285"/>
        <v>3177947.6799999978</v>
      </c>
      <c r="L106" s="21">
        <f t="shared" si="285"/>
        <v>4118532.6399999973</v>
      </c>
      <c r="M106" s="21">
        <f t="shared" si="285"/>
        <v>5268733.6767999856</v>
      </c>
      <c r="N106" s="21">
        <f t="shared" si="285"/>
        <v>6674773.8227200108</v>
      </c>
      <c r="P106" s="185"/>
      <c r="Q106" s="185"/>
      <c r="R106" s="19" t="s">
        <v>46</v>
      </c>
      <c r="S106" s="21">
        <f t="shared" ref="S106:AB106" si="286">S96*S$14</f>
        <v>252499.99999999994</v>
      </c>
      <c r="T106" s="21">
        <f t="shared" si="286"/>
        <v>561500.00000000012</v>
      </c>
      <c r="U106" s="21">
        <f>U96*U$14</f>
        <v>939499.99999999965</v>
      </c>
      <c r="V106" s="21">
        <f>V96*V$14</f>
        <v>1401740.0000000005</v>
      </c>
      <c r="W106" s="21">
        <f>W96*W$14</f>
        <v>1966795.9999999995</v>
      </c>
      <c r="X106" s="21">
        <f t="shared" si="286"/>
        <v>2657304.8000000049</v>
      </c>
      <c r="Y106" s="21">
        <f t="shared" si="286"/>
        <v>3500845.2799999979</v>
      </c>
      <c r="Z106" s="21">
        <f t="shared" si="286"/>
        <v>4531009.7599999961</v>
      </c>
      <c r="AA106" s="21">
        <f t="shared" si="286"/>
        <v>5788706.2207999863</v>
      </c>
      <c r="AB106" s="21">
        <f t="shared" si="286"/>
        <v>7323740.8755200095</v>
      </c>
      <c r="AD106" s="185"/>
      <c r="AE106" s="185"/>
      <c r="AF106" s="19" t="s">
        <v>46</v>
      </c>
      <c r="AG106" s="21">
        <f t="shared" ref="AG106:AP106" si="287">AG96*AG$14</f>
        <v>277500</v>
      </c>
      <c r="AH106" s="21">
        <f t="shared" si="287"/>
        <v>616500.00000000012</v>
      </c>
      <c r="AI106" s="21">
        <f>AI96*AI$14</f>
        <v>1030499.9999999998</v>
      </c>
      <c r="AJ106" s="21">
        <f>AJ96*AJ$14</f>
        <v>1535940.0000000002</v>
      </c>
      <c r="AK106" s="21">
        <f>AK96*AK$14</f>
        <v>2152836</v>
      </c>
      <c r="AL106" s="21">
        <f t="shared" si="287"/>
        <v>2905552.8000000045</v>
      </c>
      <c r="AM106" s="21">
        <f t="shared" si="287"/>
        <v>3823742.879999998</v>
      </c>
      <c r="AN106" s="21">
        <f t="shared" si="287"/>
        <v>4943486.879999998</v>
      </c>
      <c r="AO106" s="21">
        <f t="shared" si="287"/>
        <v>6308678.7647999879</v>
      </c>
      <c r="AP106" s="21">
        <f t="shared" si="287"/>
        <v>7972707.9283200083</v>
      </c>
      <c r="AR106" s="185"/>
      <c r="AS106" s="185"/>
      <c r="AT106" s="19" t="s">
        <v>46</v>
      </c>
      <c r="AU106" s="21">
        <f t="shared" ref="AU106:BD106" si="288">AU96*AU$14</f>
        <v>302499.99999999994</v>
      </c>
      <c r="AV106" s="21">
        <f t="shared" si="288"/>
        <v>671500</v>
      </c>
      <c r="AW106" s="21">
        <f>AW96*AW$14</f>
        <v>1121499.9999999998</v>
      </c>
      <c r="AX106" s="21">
        <f>AX96*AX$14</f>
        <v>1670140.0000000002</v>
      </c>
      <c r="AY106" s="21">
        <f>AY96*AY$14</f>
        <v>2338876</v>
      </c>
      <c r="AZ106" s="21">
        <f t="shared" si="288"/>
        <v>3153800.800000004</v>
      </c>
      <c r="BA106" s="21">
        <f t="shared" si="288"/>
        <v>4146640.4799999981</v>
      </c>
      <c r="BB106" s="21">
        <f t="shared" si="288"/>
        <v>5355963.9999999972</v>
      </c>
      <c r="BC106" s="21">
        <f t="shared" si="288"/>
        <v>6828651.3087999886</v>
      </c>
      <c r="BD106" s="21">
        <f t="shared" si="288"/>
        <v>8621674.981120009</v>
      </c>
      <c r="BF106" s="185"/>
      <c r="BG106" s="185"/>
      <c r="BH106" s="19" t="s">
        <v>46</v>
      </c>
      <c r="BI106" s="21">
        <f t="shared" ref="BI106:BR106" si="289">BI96*BI$14</f>
        <v>327499.99999999994</v>
      </c>
      <c r="BJ106" s="21">
        <f t="shared" si="289"/>
        <v>726500</v>
      </c>
      <c r="BK106" s="21">
        <f>BK96*BK$14</f>
        <v>1212499.9999999998</v>
      </c>
      <c r="BL106" s="21">
        <f>BL96*BL$14</f>
        <v>1804340.0000000002</v>
      </c>
      <c r="BM106" s="21">
        <f>BM96*BM$14</f>
        <v>2524916</v>
      </c>
      <c r="BN106" s="21">
        <f t="shared" si="289"/>
        <v>3402048.8000000031</v>
      </c>
      <c r="BO106" s="21">
        <f t="shared" si="289"/>
        <v>4469538.0799999982</v>
      </c>
      <c r="BP106" s="21">
        <f t="shared" si="289"/>
        <v>5768441.1199999973</v>
      </c>
      <c r="BQ106" s="21">
        <f t="shared" si="289"/>
        <v>7348623.8527999911</v>
      </c>
      <c r="BR106" s="21">
        <f t="shared" si="289"/>
        <v>9270642.0339200068</v>
      </c>
    </row>
    <row r="107" spans="1:71" ht="15" customHeight="1" x14ac:dyDescent="0.45">
      <c r="B107" s="1"/>
      <c r="C107" s="1"/>
      <c r="D107" s="40"/>
      <c r="E107" s="10"/>
      <c r="F107" s="10"/>
      <c r="G107" s="10"/>
      <c r="H107" s="10"/>
      <c r="I107" s="10"/>
      <c r="J107" s="10"/>
      <c r="K107" s="10"/>
      <c r="L107" s="10"/>
      <c r="M107" s="10"/>
      <c r="N107" s="10"/>
      <c r="P107" s="1"/>
      <c r="Q107" s="1"/>
      <c r="R107" s="40"/>
      <c r="S107" s="10"/>
      <c r="T107" s="10"/>
      <c r="U107" s="10"/>
      <c r="V107" s="10"/>
      <c r="W107" s="10"/>
      <c r="X107" s="10"/>
      <c r="Y107" s="10"/>
      <c r="Z107" s="10"/>
      <c r="AA107" s="10"/>
      <c r="AB107" s="10"/>
      <c r="AD107" s="1"/>
      <c r="AE107" s="1"/>
      <c r="AF107" s="40"/>
      <c r="AG107" s="10"/>
      <c r="AH107" s="10"/>
      <c r="AI107" s="10"/>
      <c r="AJ107" s="10"/>
      <c r="AK107" s="10"/>
      <c r="AL107" s="10"/>
      <c r="AM107" s="10"/>
      <c r="AN107" s="10"/>
      <c r="AO107" s="10"/>
      <c r="AP107" s="10"/>
      <c r="AR107" s="1"/>
      <c r="AS107" s="1"/>
      <c r="AT107" s="40"/>
      <c r="AU107" s="10"/>
      <c r="AV107" s="10"/>
      <c r="AW107" s="10"/>
      <c r="AX107" s="10"/>
      <c r="AY107" s="10"/>
      <c r="AZ107" s="10"/>
      <c r="BA107" s="10"/>
      <c r="BB107" s="10"/>
      <c r="BC107" s="10"/>
      <c r="BD107" s="10"/>
      <c r="BF107" s="1"/>
      <c r="BG107" s="1"/>
      <c r="BH107" s="40"/>
      <c r="BI107" s="10"/>
      <c r="BJ107" s="10"/>
      <c r="BK107" s="10"/>
      <c r="BL107" s="10"/>
      <c r="BM107" s="10"/>
      <c r="BN107" s="10"/>
      <c r="BO107" s="10"/>
      <c r="BP107" s="10"/>
      <c r="BQ107" s="10"/>
      <c r="BR107" s="10"/>
    </row>
    <row r="108" spans="1:71" ht="14.25" x14ac:dyDescent="0.45">
      <c r="B108" s="187" t="s">
        <v>148</v>
      </c>
      <c r="C108" s="193" t="s">
        <v>55</v>
      </c>
      <c r="D108" s="193" t="s">
        <v>54</v>
      </c>
      <c r="E108" s="163" t="s">
        <v>3</v>
      </c>
      <c r="F108" s="163" t="s">
        <v>4</v>
      </c>
      <c r="G108" s="163" t="s">
        <v>5</v>
      </c>
      <c r="H108" s="163" t="s">
        <v>6</v>
      </c>
      <c r="I108" s="163" t="s">
        <v>7</v>
      </c>
      <c r="J108" s="163" t="s">
        <v>8</v>
      </c>
      <c r="K108" s="163" t="s">
        <v>9</v>
      </c>
      <c r="L108" s="163" t="s">
        <v>10</v>
      </c>
      <c r="M108" s="163" t="s">
        <v>11</v>
      </c>
      <c r="N108" s="163" t="s">
        <v>12</v>
      </c>
      <c r="P108" s="187" t="s">
        <v>148</v>
      </c>
      <c r="Q108" s="193" t="s">
        <v>55</v>
      </c>
      <c r="R108" s="193" t="s">
        <v>54</v>
      </c>
      <c r="S108" s="163" t="s">
        <v>3</v>
      </c>
      <c r="T108" s="163" t="s">
        <v>4</v>
      </c>
      <c r="U108" s="163" t="s">
        <v>5</v>
      </c>
      <c r="V108" s="163" t="s">
        <v>6</v>
      </c>
      <c r="W108" s="163" t="s">
        <v>7</v>
      </c>
      <c r="X108" s="163" t="s">
        <v>8</v>
      </c>
      <c r="Y108" s="163" t="s">
        <v>9</v>
      </c>
      <c r="Z108" s="163" t="s">
        <v>10</v>
      </c>
      <c r="AA108" s="163" t="s">
        <v>11</v>
      </c>
      <c r="AB108" s="163" t="s">
        <v>12</v>
      </c>
      <c r="AD108" s="187" t="s">
        <v>148</v>
      </c>
      <c r="AE108" s="193" t="s">
        <v>55</v>
      </c>
      <c r="AF108" s="193" t="s">
        <v>54</v>
      </c>
      <c r="AG108" s="163" t="s">
        <v>3</v>
      </c>
      <c r="AH108" s="163" t="s">
        <v>4</v>
      </c>
      <c r="AI108" s="163" t="s">
        <v>5</v>
      </c>
      <c r="AJ108" s="163" t="s">
        <v>6</v>
      </c>
      <c r="AK108" s="163" t="s">
        <v>7</v>
      </c>
      <c r="AL108" s="163" t="s">
        <v>8</v>
      </c>
      <c r="AM108" s="163" t="s">
        <v>9</v>
      </c>
      <c r="AN108" s="163" t="s">
        <v>10</v>
      </c>
      <c r="AO108" s="163" t="s">
        <v>11</v>
      </c>
      <c r="AP108" s="163" t="s">
        <v>12</v>
      </c>
      <c r="AR108" s="187" t="s">
        <v>148</v>
      </c>
      <c r="AS108" s="193" t="s">
        <v>55</v>
      </c>
      <c r="AT108" s="193" t="s">
        <v>54</v>
      </c>
      <c r="AU108" s="163" t="s">
        <v>3</v>
      </c>
      <c r="AV108" s="163" t="s">
        <v>4</v>
      </c>
      <c r="AW108" s="163" t="s">
        <v>5</v>
      </c>
      <c r="AX108" s="163" t="s">
        <v>6</v>
      </c>
      <c r="AY108" s="163" t="s">
        <v>7</v>
      </c>
      <c r="AZ108" s="163" t="s">
        <v>8</v>
      </c>
      <c r="BA108" s="163" t="s">
        <v>9</v>
      </c>
      <c r="BB108" s="163" t="s">
        <v>10</v>
      </c>
      <c r="BC108" s="163" t="s">
        <v>11</v>
      </c>
      <c r="BD108" s="163" t="s">
        <v>12</v>
      </c>
      <c r="BF108" s="187" t="s">
        <v>148</v>
      </c>
      <c r="BG108" s="193" t="s">
        <v>55</v>
      </c>
      <c r="BH108" s="193" t="s">
        <v>54</v>
      </c>
      <c r="BI108" s="163" t="s">
        <v>3</v>
      </c>
      <c r="BJ108" s="163" t="s">
        <v>4</v>
      </c>
      <c r="BK108" s="163" t="s">
        <v>5</v>
      </c>
      <c r="BL108" s="163" t="s">
        <v>6</v>
      </c>
      <c r="BM108" s="163" t="s">
        <v>7</v>
      </c>
      <c r="BN108" s="163" t="s">
        <v>8</v>
      </c>
      <c r="BO108" s="163" t="s">
        <v>9</v>
      </c>
      <c r="BP108" s="163" t="s">
        <v>10</v>
      </c>
      <c r="BQ108" s="163" t="s">
        <v>11</v>
      </c>
      <c r="BR108" s="163" t="s">
        <v>12</v>
      </c>
    </row>
    <row r="109" spans="1:71" ht="14.25" x14ac:dyDescent="0.45">
      <c r="B109" s="188"/>
      <c r="C109" s="194"/>
      <c r="D109" s="194"/>
      <c r="E109" s="164"/>
      <c r="F109" s="164"/>
      <c r="G109" s="164"/>
      <c r="H109" s="164"/>
      <c r="I109" s="164"/>
      <c r="J109" s="164"/>
      <c r="K109" s="164"/>
      <c r="L109" s="164"/>
      <c r="M109" s="164"/>
      <c r="N109" s="164"/>
      <c r="P109" s="188"/>
      <c r="Q109" s="194"/>
      <c r="R109" s="194"/>
      <c r="S109" s="164"/>
      <c r="T109" s="164"/>
      <c r="U109" s="164"/>
      <c r="V109" s="164"/>
      <c r="W109" s="164"/>
      <c r="X109" s="164"/>
      <c r="Y109" s="164"/>
      <c r="Z109" s="164"/>
      <c r="AA109" s="164"/>
      <c r="AB109" s="164"/>
      <c r="AD109" s="188"/>
      <c r="AE109" s="194"/>
      <c r="AF109" s="194"/>
      <c r="AG109" s="164"/>
      <c r="AH109" s="164"/>
      <c r="AI109" s="164"/>
      <c r="AJ109" s="164"/>
      <c r="AK109" s="164"/>
      <c r="AL109" s="164"/>
      <c r="AM109" s="164"/>
      <c r="AN109" s="164"/>
      <c r="AO109" s="164"/>
      <c r="AP109" s="164"/>
      <c r="AR109" s="188"/>
      <c r="AS109" s="194"/>
      <c r="AT109" s="194"/>
      <c r="AU109" s="164"/>
      <c r="AV109" s="164"/>
      <c r="AW109" s="164"/>
      <c r="AX109" s="164"/>
      <c r="AY109" s="164"/>
      <c r="AZ109" s="164"/>
      <c r="BA109" s="164"/>
      <c r="BB109" s="164"/>
      <c r="BC109" s="164"/>
      <c r="BD109" s="164"/>
      <c r="BF109" s="188"/>
      <c r="BG109" s="194"/>
      <c r="BH109" s="194"/>
      <c r="BI109" s="164"/>
      <c r="BJ109" s="164"/>
      <c r="BK109" s="164"/>
      <c r="BL109" s="164"/>
      <c r="BM109" s="164"/>
      <c r="BN109" s="164"/>
      <c r="BO109" s="164"/>
      <c r="BP109" s="164"/>
      <c r="BQ109" s="164"/>
      <c r="BR109" s="164"/>
    </row>
    <row r="110" spans="1:71" ht="14.25" x14ac:dyDescent="0.45">
      <c r="B110" s="172" t="s">
        <v>57</v>
      </c>
      <c r="C110" s="199">
        <v>20000</v>
      </c>
      <c r="D110" s="44" t="s">
        <v>19</v>
      </c>
      <c r="E110" s="27">
        <f t="shared" ref="E110:N110" si="290">E$51/10*$C110/(2+$E$10)</f>
        <v>773.80952380952374</v>
      </c>
      <c r="F110" s="27">
        <f t="shared" si="290"/>
        <v>644.84126984126976</v>
      </c>
      <c r="G110" s="27">
        <f t="shared" si="290"/>
        <v>537.36772486772486</v>
      </c>
      <c r="H110" s="27">
        <f t="shared" si="290"/>
        <v>447.80643738977068</v>
      </c>
      <c r="I110" s="27">
        <f t="shared" si="290"/>
        <v>373.1720311581422</v>
      </c>
      <c r="J110" s="27">
        <f t="shared" si="290"/>
        <v>310.97669263178517</v>
      </c>
      <c r="K110" s="27">
        <f t="shared" si="290"/>
        <v>259.147243859821</v>
      </c>
      <c r="L110" s="27">
        <f t="shared" si="290"/>
        <v>215.95603654985081</v>
      </c>
      <c r="M110" s="27">
        <f t="shared" si="290"/>
        <v>179.96336379154238</v>
      </c>
      <c r="N110" s="27">
        <f t="shared" si="290"/>
        <v>149.96946982628535</v>
      </c>
      <c r="P110" s="172" t="s">
        <v>57</v>
      </c>
      <c r="Q110" s="199">
        <v>20000</v>
      </c>
      <c r="R110" s="44" t="s">
        <v>19</v>
      </c>
      <c r="S110" s="27">
        <f t="shared" ref="S110:AB110" si="291">S$51/10*$C110/(2+$E$10)</f>
        <v>773.80952380952374</v>
      </c>
      <c r="T110" s="27">
        <f t="shared" si="291"/>
        <v>644.84126984126976</v>
      </c>
      <c r="U110" s="27">
        <f t="shared" si="291"/>
        <v>537.36772486772486</v>
      </c>
      <c r="V110" s="27">
        <f t="shared" si="291"/>
        <v>447.80643738977068</v>
      </c>
      <c r="W110" s="27">
        <f t="shared" si="291"/>
        <v>373.1720311581422</v>
      </c>
      <c r="X110" s="27">
        <f t="shared" si="291"/>
        <v>310.97669263178517</v>
      </c>
      <c r="Y110" s="27">
        <f t="shared" si="291"/>
        <v>259.147243859821</v>
      </c>
      <c r="Z110" s="27">
        <f t="shared" si="291"/>
        <v>215.95603654985081</v>
      </c>
      <c r="AA110" s="27">
        <f t="shared" si="291"/>
        <v>179.96336379154238</v>
      </c>
      <c r="AB110" s="27">
        <f t="shared" si="291"/>
        <v>149.96946982628535</v>
      </c>
      <c r="AD110" s="172" t="s">
        <v>57</v>
      </c>
      <c r="AE110" s="199">
        <v>20000</v>
      </c>
      <c r="AF110" s="44" t="s">
        <v>19</v>
      </c>
      <c r="AG110" s="27">
        <f t="shared" ref="AG110:AP110" si="292">AG$51/10*$C110/(2+$E$10)</f>
        <v>773.80952380952374</v>
      </c>
      <c r="AH110" s="27">
        <f t="shared" si="292"/>
        <v>644.84126984126976</v>
      </c>
      <c r="AI110" s="27">
        <f t="shared" si="292"/>
        <v>537.36772486772486</v>
      </c>
      <c r="AJ110" s="27">
        <f t="shared" si="292"/>
        <v>447.80643738977068</v>
      </c>
      <c r="AK110" s="27">
        <f t="shared" si="292"/>
        <v>373.1720311581422</v>
      </c>
      <c r="AL110" s="27">
        <f t="shared" si="292"/>
        <v>310.97669263178517</v>
      </c>
      <c r="AM110" s="27">
        <f t="shared" si="292"/>
        <v>259.147243859821</v>
      </c>
      <c r="AN110" s="27">
        <f t="shared" si="292"/>
        <v>215.95603654985081</v>
      </c>
      <c r="AO110" s="27">
        <f t="shared" si="292"/>
        <v>179.96336379154238</v>
      </c>
      <c r="AP110" s="27">
        <f t="shared" si="292"/>
        <v>149.96946982628535</v>
      </c>
      <c r="AR110" s="172" t="s">
        <v>57</v>
      </c>
      <c r="AS110" s="199">
        <v>20000</v>
      </c>
      <c r="AT110" s="44" t="s">
        <v>19</v>
      </c>
      <c r="AU110" s="27">
        <f t="shared" ref="AU110:BD110" si="293">AU$51/10*$C110/(2+$E$10)</f>
        <v>773.80952380952374</v>
      </c>
      <c r="AV110" s="27">
        <f t="shared" si="293"/>
        <v>644.84126984126976</v>
      </c>
      <c r="AW110" s="27">
        <f t="shared" si="293"/>
        <v>537.36772486772486</v>
      </c>
      <c r="AX110" s="27">
        <f t="shared" si="293"/>
        <v>447.80643738977068</v>
      </c>
      <c r="AY110" s="27">
        <f t="shared" si="293"/>
        <v>373.1720311581422</v>
      </c>
      <c r="AZ110" s="27">
        <f t="shared" si="293"/>
        <v>310.97669263178517</v>
      </c>
      <c r="BA110" s="27">
        <f t="shared" si="293"/>
        <v>259.147243859821</v>
      </c>
      <c r="BB110" s="27">
        <f t="shared" si="293"/>
        <v>215.95603654985081</v>
      </c>
      <c r="BC110" s="27">
        <f t="shared" si="293"/>
        <v>179.96336379154238</v>
      </c>
      <c r="BD110" s="27">
        <f t="shared" si="293"/>
        <v>149.96946982628535</v>
      </c>
      <c r="BF110" s="172" t="s">
        <v>57</v>
      </c>
      <c r="BG110" s="199">
        <v>20000</v>
      </c>
      <c r="BH110" s="44" t="s">
        <v>19</v>
      </c>
      <c r="BI110" s="27">
        <f t="shared" ref="BI110:BR110" si="294">BI$51/10*$C110/(2+$E$10)</f>
        <v>773.80952380952374</v>
      </c>
      <c r="BJ110" s="27">
        <f t="shared" si="294"/>
        <v>644.84126984126976</v>
      </c>
      <c r="BK110" s="27">
        <f t="shared" si="294"/>
        <v>537.36772486772486</v>
      </c>
      <c r="BL110" s="27">
        <f t="shared" si="294"/>
        <v>447.80643738977068</v>
      </c>
      <c r="BM110" s="27">
        <f t="shared" si="294"/>
        <v>373.1720311581422</v>
      </c>
      <c r="BN110" s="27">
        <f t="shared" si="294"/>
        <v>310.97669263178517</v>
      </c>
      <c r="BO110" s="27">
        <f t="shared" si="294"/>
        <v>259.147243859821</v>
      </c>
      <c r="BP110" s="27">
        <f t="shared" si="294"/>
        <v>215.95603654985081</v>
      </c>
      <c r="BQ110" s="27">
        <f t="shared" si="294"/>
        <v>179.96336379154238</v>
      </c>
      <c r="BR110" s="27">
        <f t="shared" si="294"/>
        <v>149.96946982628535</v>
      </c>
    </row>
    <row r="111" spans="1:71" ht="14.25" x14ac:dyDescent="0.45">
      <c r="B111" s="173"/>
      <c r="C111" s="199"/>
      <c r="D111" s="19" t="s">
        <v>22</v>
      </c>
      <c r="E111" s="27"/>
      <c r="F111" s="27"/>
      <c r="G111" s="27"/>
      <c r="H111" s="27"/>
      <c r="I111" s="28">
        <f>AVERAGE(E110:I110)</f>
        <v>555.39939741328612</v>
      </c>
      <c r="J111" s="27"/>
      <c r="K111" s="27"/>
      <c r="L111" s="27"/>
      <c r="M111" s="27"/>
      <c r="N111" s="27">
        <f>AVERAGE(E110:N110)</f>
        <v>389.30097937257153</v>
      </c>
      <c r="P111" s="173"/>
      <c r="Q111" s="199"/>
      <c r="R111" s="19" t="s">
        <v>22</v>
      </c>
      <c r="S111" s="27"/>
      <c r="T111" s="27"/>
      <c r="U111" s="27"/>
      <c r="V111" s="27"/>
      <c r="W111" s="28">
        <f>AVERAGE(S110:W110)</f>
        <v>555.39939741328612</v>
      </c>
      <c r="X111" s="27"/>
      <c r="Y111" s="27"/>
      <c r="Z111" s="27"/>
      <c r="AA111" s="27"/>
      <c r="AB111" s="27">
        <f>AVERAGE(S110:AB110)</f>
        <v>389.30097937257153</v>
      </c>
      <c r="AD111" s="173"/>
      <c r="AE111" s="199"/>
      <c r="AF111" s="19" t="s">
        <v>22</v>
      </c>
      <c r="AG111" s="27"/>
      <c r="AH111" s="27"/>
      <c r="AI111" s="27"/>
      <c r="AJ111" s="27"/>
      <c r="AK111" s="28">
        <f>AVERAGE(AG110:AK110)</f>
        <v>555.39939741328612</v>
      </c>
      <c r="AL111" s="27"/>
      <c r="AM111" s="27"/>
      <c r="AN111" s="27"/>
      <c r="AO111" s="27"/>
      <c r="AP111" s="27">
        <f>AVERAGE(AG110:AP110)</f>
        <v>389.30097937257153</v>
      </c>
      <c r="AR111" s="173"/>
      <c r="AS111" s="199"/>
      <c r="AT111" s="19" t="s">
        <v>22</v>
      </c>
      <c r="AU111" s="27"/>
      <c r="AV111" s="27"/>
      <c r="AW111" s="27"/>
      <c r="AX111" s="27"/>
      <c r="AY111" s="28">
        <f>AVERAGE(AU110:AY110)</f>
        <v>555.39939741328612</v>
      </c>
      <c r="AZ111" s="27"/>
      <c r="BA111" s="27"/>
      <c r="BB111" s="27"/>
      <c r="BC111" s="27"/>
      <c r="BD111" s="27">
        <f>AVERAGE(AU110:BD110)</f>
        <v>389.30097937257153</v>
      </c>
      <c r="BF111" s="173"/>
      <c r="BG111" s="199"/>
      <c r="BH111" s="19" t="s">
        <v>22</v>
      </c>
      <c r="BI111" s="27"/>
      <c r="BJ111" s="27"/>
      <c r="BK111" s="27"/>
      <c r="BL111" s="27"/>
      <c r="BM111" s="28">
        <f>AVERAGE(BI110:BM110)</f>
        <v>555.39939741328612</v>
      </c>
      <c r="BN111" s="27"/>
      <c r="BO111" s="27"/>
      <c r="BP111" s="27"/>
      <c r="BQ111" s="27"/>
      <c r="BR111" s="27">
        <f>AVERAGE(BI110:BR110)</f>
        <v>389.30097937257153</v>
      </c>
    </row>
    <row r="112" spans="1:71" ht="14.25" x14ac:dyDescent="0.45">
      <c r="B112" s="173"/>
      <c r="C112" s="199"/>
      <c r="D112" s="19" t="s">
        <v>41</v>
      </c>
      <c r="E112" s="27">
        <f t="shared" ref="E112:N112" si="295">E$52/10*$C110/(2+$E$10)</f>
        <v>773.80952380952374</v>
      </c>
      <c r="F112" s="27">
        <f t="shared" si="295"/>
        <v>1418.650793650793</v>
      </c>
      <c r="G112" s="27">
        <f t="shared" si="295"/>
        <v>1956.0185185185189</v>
      </c>
      <c r="H112" s="27">
        <f t="shared" si="295"/>
        <v>2403.8249559082878</v>
      </c>
      <c r="I112" s="28">
        <f t="shared" si="295"/>
        <v>2776.9969870664322</v>
      </c>
      <c r="J112" s="27">
        <f t="shared" si="295"/>
        <v>3087.9736796982133</v>
      </c>
      <c r="K112" s="27">
        <f t="shared" si="295"/>
        <v>3347.1209235580395</v>
      </c>
      <c r="L112" s="27">
        <f t="shared" si="295"/>
        <v>3563.07696010789</v>
      </c>
      <c r="M112" s="27">
        <f t="shared" si="295"/>
        <v>3743.0403238994381</v>
      </c>
      <c r="N112" s="27">
        <f t="shared" si="295"/>
        <v>3893.0097937257101</v>
      </c>
      <c r="P112" s="173"/>
      <c r="Q112" s="199"/>
      <c r="R112" s="19" t="s">
        <v>41</v>
      </c>
      <c r="S112" s="27">
        <f t="shared" ref="S112:AB112" si="296">S$52/10*$C110/(2+$E$10)</f>
        <v>773.80952380952374</v>
      </c>
      <c r="T112" s="27">
        <f t="shared" si="296"/>
        <v>1418.650793650793</v>
      </c>
      <c r="U112" s="27">
        <f t="shared" si="296"/>
        <v>1956.0185185185189</v>
      </c>
      <c r="V112" s="27">
        <f t="shared" si="296"/>
        <v>2403.8249559082878</v>
      </c>
      <c r="W112" s="28">
        <f t="shared" si="296"/>
        <v>2776.9969870664322</v>
      </c>
      <c r="X112" s="27">
        <f t="shared" si="296"/>
        <v>3087.9736796982133</v>
      </c>
      <c r="Y112" s="27">
        <f t="shared" si="296"/>
        <v>3347.1209235580395</v>
      </c>
      <c r="Z112" s="27">
        <f t="shared" si="296"/>
        <v>3563.07696010789</v>
      </c>
      <c r="AA112" s="27">
        <f t="shared" si="296"/>
        <v>3743.0403238994381</v>
      </c>
      <c r="AB112" s="27">
        <f t="shared" si="296"/>
        <v>3893.0097937257101</v>
      </c>
      <c r="AD112" s="173"/>
      <c r="AE112" s="199"/>
      <c r="AF112" s="19" t="s">
        <v>41</v>
      </c>
      <c r="AG112" s="27">
        <f t="shared" ref="AG112:AP112" si="297">AG$52/10*$C110/(2+$E$10)</f>
        <v>773.80952380952374</v>
      </c>
      <c r="AH112" s="27">
        <f t="shared" si="297"/>
        <v>1418.650793650793</v>
      </c>
      <c r="AI112" s="27">
        <f t="shared" si="297"/>
        <v>1956.0185185185189</v>
      </c>
      <c r="AJ112" s="27">
        <f t="shared" si="297"/>
        <v>2403.8249559082878</v>
      </c>
      <c r="AK112" s="28">
        <f t="shared" si="297"/>
        <v>2776.9969870664322</v>
      </c>
      <c r="AL112" s="27">
        <f t="shared" si="297"/>
        <v>3087.9736796982133</v>
      </c>
      <c r="AM112" s="27">
        <f t="shared" si="297"/>
        <v>3347.1209235580395</v>
      </c>
      <c r="AN112" s="27">
        <f t="shared" si="297"/>
        <v>3563.07696010789</v>
      </c>
      <c r="AO112" s="27">
        <f t="shared" si="297"/>
        <v>3743.0403238994381</v>
      </c>
      <c r="AP112" s="27">
        <f t="shared" si="297"/>
        <v>3893.0097937257101</v>
      </c>
      <c r="AR112" s="173"/>
      <c r="AS112" s="199"/>
      <c r="AT112" s="19" t="s">
        <v>41</v>
      </c>
      <c r="AU112" s="27">
        <f t="shared" ref="AU112:BD112" si="298">AU$52/10*$C110/(2+$E$10)</f>
        <v>773.80952380952374</v>
      </c>
      <c r="AV112" s="27">
        <f t="shared" si="298"/>
        <v>1418.650793650793</v>
      </c>
      <c r="AW112" s="27">
        <f t="shared" si="298"/>
        <v>1956.0185185185189</v>
      </c>
      <c r="AX112" s="27">
        <f t="shared" si="298"/>
        <v>2403.8249559082878</v>
      </c>
      <c r="AY112" s="28">
        <f t="shared" si="298"/>
        <v>2776.9969870664322</v>
      </c>
      <c r="AZ112" s="27">
        <f t="shared" si="298"/>
        <v>3087.9736796982133</v>
      </c>
      <c r="BA112" s="27">
        <f t="shared" si="298"/>
        <v>3347.1209235580395</v>
      </c>
      <c r="BB112" s="27">
        <f t="shared" si="298"/>
        <v>3563.07696010789</v>
      </c>
      <c r="BC112" s="27">
        <f t="shared" si="298"/>
        <v>3743.0403238994381</v>
      </c>
      <c r="BD112" s="27">
        <f t="shared" si="298"/>
        <v>3893.0097937257101</v>
      </c>
      <c r="BF112" s="173"/>
      <c r="BG112" s="199"/>
      <c r="BH112" s="19" t="s">
        <v>41</v>
      </c>
      <c r="BI112" s="27">
        <f t="shared" ref="BI112:BR112" si="299">BI$52/10*$C110/(2+$E$10)</f>
        <v>773.80952380952374</v>
      </c>
      <c r="BJ112" s="27">
        <f t="shared" si="299"/>
        <v>1418.650793650793</v>
      </c>
      <c r="BK112" s="27">
        <f t="shared" si="299"/>
        <v>1956.0185185185189</v>
      </c>
      <c r="BL112" s="27">
        <f t="shared" si="299"/>
        <v>2403.8249559082878</v>
      </c>
      <c r="BM112" s="28">
        <f t="shared" si="299"/>
        <v>2776.9969870664322</v>
      </c>
      <c r="BN112" s="27">
        <f t="shared" si="299"/>
        <v>3087.9736796982133</v>
      </c>
      <c r="BO112" s="27">
        <f t="shared" si="299"/>
        <v>3347.1209235580395</v>
      </c>
      <c r="BP112" s="27">
        <f t="shared" si="299"/>
        <v>3563.07696010789</v>
      </c>
      <c r="BQ112" s="27">
        <f t="shared" si="299"/>
        <v>3743.0403238994381</v>
      </c>
      <c r="BR112" s="27">
        <f t="shared" si="299"/>
        <v>3893.0097937257101</v>
      </c>
    </row>
    <row r="113" spans="2:70" ht="14.25" x14ac:dyDescent="0.45">
      <c r="B113" s="173"/>
      <c r="C113" s="199">
        <v>400000</v>
      </c>
      <c r="D113" s="44" t="s">
        <v>19</v>
      </c>
      <c r="E113" s="27">
        <f>E$51/10*$C113/(2+$E$10)</f>
        <v>15476.190476190475</v>
      </c>
      <c r="F113" s="27">
        <f t="shared" ref="F113:N113" si="300">F$51/10*$C113/(2+$E$10)</f>
        <v>12896.825396825396</v>
      </c>
      <c r="G113" s="27">
        <f t="shared" si="300"/>
        <v>10747.354497354496</v>
      </c>
      <c r="H113" s="27">
        <f t="shared" si="300"/>
        <v>8956.1287477954138</v>
      </c>
      <c r="I113" s="27">
        <f t="shared" si="300"/>
        <v>7463.4406231628445</v>
      </c>
      <c r="J113" s="27">
        <f t="shared" si="300"/>
        <v>6219.5338526357027</v>
      </c>
      <c r="K113" s="27">
        <f t="shared" si="300"/>
        <v>5182.9448771964207</v>
      </c>
      <c r="L113" s="27">
        <f t="shared" si="300"/>
        <v>4319.1207309970168</v>
      </c>
      <c r="M113" s="27">
        <f t="shared" si="300"/>
        <v>3599.2672758308477</v>
      </c>
      <c r="N113" s="27">
        <f t="shared" si="300"/>
        <v>2999.3893965257071</v>
      </c>
      <c r="P113" s="173"/>
      <c r="Q113" s="199">
        <v>400000</v>
      </c>
      <c r="R113" s="44" t="s">
        <v>19</v>
      </c>
      <c r="S113" s="27">
        <f>S$51/10*$C113/(2+$E$10)</f>
        <v>15476.190476190475</v>
      </c>
      <c r="T113" s="27">
        <f t="shared" ref="T113:AB113" si="301">T$51/10*$C113/(2+$E$10)</f>
        <v>12896.825396825396</v>
      </c>
      <c r="U113" s="27">
        <f t="shared" si="301"/>
        <v>10747.354497354496</v>
      </c>
      <c r="V113" s="27">
        <f t="shared" si="301"/>
        <v>8956.1287477954138</v>
      </c>
      <c r="W113" s="27">
        <f t="shared" si="301"/>
        <v>7463.4406231628445</v>
      </c>
      <c r="X113" s="27">
        <f t="shared" si="301"/>
        <v>6219.5338526357027</v>
      </c>
      <c r="Y113" s="27">
        <f t="shared" si="301"/>
        <v>5182.9448771964207</v>
      </c>
      <c r="Z113" s="27">
        <f t="shared" si="301"/>
        <v>4319.1207309970168</v>
      </c>
      <c r="AA113" s="27">
        <f t="shared" si="301"/>
        <v>3599.2672758308477</v>
      </c>
      <c r="AB113" s="27">
        <f t="shared" si="301"/>
        <v>2999.3893965257071</v>
      </c>
      <c r="AD113" s="173"/>
      <c r="AE113" s="199">
        <v>400000</v>
      </c>
      <c r="AF113" s="44" t="s">
        <v>19</v>
      </c>
      <c r="AG113" s="27">
        <f>AG$51/10*$C113/(2+$E$10)</f>
        <v>15476.190476190475</v>
      </c>
      <c r="AH113" s="27">
        <f t="shared" ref="AH113:AP113" si="302">AH$51/10*$C113/(2+$E$10)</f>
        <v>12896.825396825396</v>
      </c>
      <c r="AI113" s="27">
        <f t="shared" si="302"/>
        <v>10747.354497354496</v>
      </c>
      <c r="AJ113" s="27">
        <f t="shared" si="302"/>
        <v>8956.1287477954138</v>
      </c>
      <c r="AK113" s="27">
        <f t="shared" si="302"/>
        <v>7463.4406231628445</v>
      </c>
      <c r="AL113" s="27">
        <f t="shared" si="302"/>
        <v>6219.5338526357027</v>
      </c>
      <c r="AM113" s="27">
        <f t="shared" si="302"/>
        <v>5182.9448771964207</v>
      </c>
      <c r="AN113" s="27">
        <f t="shared" si="302"/>
        <v>4319.1207309970168</v>
      </c>
      <c r="AO113" s="27">
        <f t="shared" si="302"/>
        <v>3599.2672758308477</v>
      </c>
      <c r="AP113" s="27">
        <f t="shared" si="302"/>
        <v>2999.3893965257071</v>
      </c>
      <c r="AR113" s="173"/>
      <c r="AS113" s="199">
        <v>400000</v>
      </c>
      <c r="AT113" s="44" t="s">
        <v>19</v>
      </c>
      <c r="AU113" s="27">
        <f>AU$51/10*$C113/(2+$E$10)</f>
        <v>15476.190476190475</v>
      </c>
      <c r="AV113" s="27">
        <f t="shared" ref="AV113:BD113" si="303">AV$51/10*$C113/(2+$E$10)</f>
        <v>12896.825396825396</v>
      </c>
      <c r="AW113" s="27">
        <f t="shared" si="303"/>
        <v>10747.354497354496</v>
      </c>
      <c r="AX113" s="27">
        <f t="shared" si="303"/>
        <v>8956.1287477954138</v>
      </c>
      <c r="AY113" s="27">
        <f t="shared" si="303"/>
        <v>7463.4406231628445</v>
      </c>
      <c r="AZ113" s="27">
        <f t="shared" si="303"/>
        <v>6219.5338526357027</v>
      </c>
      <c r="BA113" s="27">
        <f t="shared" si="303"/>
        <v>5182.9448771964207</v>
      </c>
      <c r="BB113" s="27">
        <f t="shared" si="303"/>
        <v>4319.1207309970168</v>
      </c>
      <c r="BC113" s="27">
        <f t="shared" si="303"/>
        <v>3599.2672758308477</v>
      </c>
      <c r="BD113" s="27">
        <f t="shared" si="303"/>
        <v>2999.3893965257071</v>
      </c>
      <c r="BF113" s="173"/>
      <c r="BG113" s="199">
        <v>400000</v>
      </c>
      <c r="BH113" s="44" t="s">
        <v>19</v>
      </c>
      <c r="BI113" s="27">
        <f>BI$51/10*$C113/(2+$E$10)</f>
        <v>15476.190476190475</v>
      </c>
      <c r="BJ113" s="27">
        <f t="shared" ref="BJ113:BR113" si="304">BJ$51/10*$C113/(2+$E$10)</f>
        <v>12896.825396825396</v>
      </c>
      <c r="BK113" s="27">
        <f t="shared" si="304"/>
        <v>10747.354497354496</v>
      </c>
      <c r="BL113" s="27">
        <f t="shared" si="304"/>
        <v>8956.1287477954138</v>
      </c>
      <c r="BM113" s="27">
        <f t="shared" si="304"/>
        <v>7463.4406231628445</v>
      </c>
      <c r="BN113" s="27">
        <f t="shared" si="304"/>
        <v>6219.5338526357027</v>
      </c>
      <c r="BO113" s="27">
        <f t="shared" si="304"/>
        <v>5182.9448771964207</v>
      </c>
      <c r="BP113" s="27">
        <f t="shared" si="304"/>
        <v>4319.1207309970168</v>
      </c>
      <c r="BQ113" s="27">
        <f t="shared" si="304"/>
        <v>3599.2672758308477</v>
      </c>
      <c r="BR113" s="27">
        <f t="shared" si="304"/>
        <v>2999.3893965257071</v>
      </c>
    </row>
    <row r="114" spans="2:70" ht="14.25" x14ac:dyDescent="0.45">
      <c r="B114" s="173"/>
      <c r="C114" s="199"/>
      <c r="D114" s="19" t="s">
        <v>22</v>
      </c>
      <c r="E114" s="27"/>
      <c r="F114" s="27"/>
      <c r="G114" s="27"/>
      <c r="H114" s="27"/>
      <c r="I114" s="28">
        <f>AVERAGE(E113:I113)</f>
        <v>11107.987948265725</v>
      </c>
      <c r="J114" s="27"/>
      <c r="K114" s="27"/>
      <c r="L114" s="27"/>
      <c r="M114" s="27"/>
      <c r="N114" s="27">
        <f>AVERAGE(E113:N113)</f>
        <v>7786.019587451432</v>
      </c>
      <c r="P114" s="173"/>
      <c r="Q114" s="199"/>
      <c r="R114" s="19" t="s">
        <v>22</v>
      </c>
      <c r="S114" s="27"/>
      <c r="T114" s="27"/>
      <c r="U114" s="27"/>
      <c r="V114" s="27"/>
      <c r="W114" s="28">
        <f>AVERAGE(S113:W113)</f>
        <v>11107.987948265725</v>
      </c>
      <c r="X114" s="27"/>
      <c r="Y114" s="27"/>
      <c r="Z114" s="27"/>
      <c r="AA114" s="27"/>
      <c r="AB114" s="27">
        <f>AVERAGE(S113:AB113)</f>
        <v>7786.019587451432</v>
      </c>
      <c r="AD114" s="173"/>
      <c r="AE114" s="199"/>
      <c r="AF114" s="19" t="s">
        <v>22</v>
      </c>
      <c r="AG114" s="27"/>
      <c r="AH114" s="27"/>
      <c r="AI114" s="27"/>
      <c r="AJ114" s="27"/>
      <c r="AK114" s="28">
        <f>AVERAGE(AG113:AK113)</f>
        <v>11107.987948265725</v>
      </c>
      <c r="AL114" s="27"/>
      <c r="AM114" s="27"/>
      <c r="AN114" s="27"/>
      <c r="AO114" s="27"/>
      <c r="AP114" s="27">
        <f>AVERAGE(AG113:AP113)</f>
        <v>7786.019587451432</v>
      </c>
      <c r="AR114" s="173"/>
      <c r="AS114" s="199"/>
      <c r="AT114" s="19" t="s">
        <v>22</v>
      </c>
      <c r="AU114" s="27"/>
      <c r="AV114" s="27"/>
      <c r="AW114" s="27"/>
      <c r="AX114" s="27"/>
      <c r="AY114" s="28">
        <f>AVERAGE(AU113:AY113)</f>
        <v>11107.987948265725</v>
      </c>
      <c r="AZ114" s="27"/>
      <c r="BA114" s="27"/>
      <c r="BB114" s="27"/>
      <c r="BC114" s="27"/>
      <c r="BD114" s="27">
        <f>AVERAGE(AU113:BD113)</f>
        <v>7786.019587451432</v>
      </c>
      <c r="BF114" s="173"/>
      <c r="BG114" s="199"/>
      <c r="BH114" s="19" t="s">
        <v>22</v>
      </c>
      <c r="BI114" s="27"/>
      <c r="BJ114" s="27"/>
      <c r="BK114" s="27"/>
      <c r="BL114" s="27"/>
      <c r="BM114" s="28">
        <f>AVERAGE(BI113:BM113)</f>
        <v>11107.987948265725</v>
      </c>
      <c r="BN114" s="27"/>
      <c r="BO114" s="27"/>
      <c r="BP114" s="27"/>
      <c r="BQ114" s="27"/>
      <c r="BR114" s="27">
        <f>AVERAGE(BI113:BR113)</f>
        <v>7786.019587451432</v>
      </c>
    </row>
    <row r="115" spans="2:70" ht="14.25" x14ac:dyDescent="0.45">
      <c r="B115" s="173"/>
      <c r="C115" s="199"/>
      <c r="D115" s="19" t="s">
        <v>41</v>
      </c>
      <c r="E115" s="27">
        <f t="shared" ref="E115:N115" si="305">E$52/10*$C113/(2+$E$10)</f>
        <v>15476.190476190475</v>
      </c>
      <c r="F115" s="27">
        <f t="shared" si="305"/>
        <v>28373.015873015862</v>
      </c>
      <c r="G115" s="27">
        <f t="shared" si="305"/>
        <v>39120.37037037038</v>
      </c>
      <c r="H115" s="27">
        <f t="shared" si="305"/>
        <v>48076.499118165761</v>
      </c>
      <c r="I115" s="28">
        <f t="shared" si="305"/>
        <v>55539.939741328642</v>
      </c>
      <c r="J115" s="27">
        <f t="shared" si="305"/>
        <v>61759.473593964256</v>
      </c>
      <c r="K115" s="27">
        <f t="shared" si="305"/>
        <v>66942.418471160796</v>
      </c>
      <c r="L115" s="27">
        <f t="shared" si="305"/>
        <v>71261.539202157801</v>
      </c>
      <c r="M115" s="27">
        <f t="shared" si="305"/>
        <v>74860.806477988765</v>
      </c>
      <c r="N115" s="27">
        <f t="shared" si="305"/>
        <v>77860.195874514204</v>
      </c>
      <c r="P115" s="173"/>
      <c r="Q115" s="199"/>
      <c r="R115" s="19" t="s">
        <v>41</v>
      </c>
      <c r="S115" s="27">
        <f t="shared" ref="S115:AB115" si="306">S$52/10*$C113/(2+$E$10)</f>
        <v>15476.190476190475</v>
      </c>
      <c r="T115" s="27">
        <f t="shared" si="306"/>
        <v>28373.015873015862</v>
      </c>
      <c r="U115" s="27">
        <f t="shared" si="306"/>
        <v>39120.37037037038</v>
      </c>
      <c r="V115" s="27">
        <f t="shared" si="306"/>
        <v>48076.499118165761</v>
      </c>
      <c r="W115" s="28">
        <f t="shared" si="306"/>
        <v>55539.939741328642</v>
      </c>
      <c r="X115" s="27">
        <f t="shared" si="306"/>
        <v>61759.473593964256</v>
      </c>
      <c r="Y115" s="27">
        <f t="shared" si="306"/>
        <v>66942.418471160796</v>
      </c>
      <c r="Z115" s="27">
        <f t="shared" si="306"/>
        <v>71261.539202157801</v>
      </c>
      <c r="AA115" s="27">
        <f t="shared" si="306"/>
        <v>74860.806477988765</v>
      </c>
      <c r="AB115" s="27">
        <f t="shared" si="306"/>
        <v>77860.195874514204</v>
      </c>
      <c r="AD115" s="173"/>
      <c r="AE115" s="199"/>
      <c r="AF115" s="19" t="s">
        <v>41</v>
      </c>
      <c r="AG115" s="27">
        <f t="shared" ref="AG115:AP115" si="307">AG$52/10*$C113/(2+$E$10)</f>
        <v>15476.190476190475</v>
      </c>
      <c r="AH115" s="27">
        <f t="shared" si="307"/>
        <v>28373.015873015862</v>
      </c>
      <c r="AI115" s="27">
        <f t="shared" si="307"/>
        <v>39120.37037037038</v>
      </c>
      <c r="AJ115" s="27">
        <f t="shared" si="307"/>
        <v>48076.499118165761</v>
      </c>
      <c r="AK115" s="28">
        <f t="shared" si="307"/>
        <v>55539.939741328642</v>
      </c>
      <c r="AL115" s="27">
        <f t="shared" si="307"/>
        <v>61759.473593964256</v>
      </c>
      <c r="AM115" s="27">
        <f t="shared" si="307"/>
        <v>66942.418471160796</v>
      </c>
      <c r="AN115" s="27">
        <f t="shared" si="307"/>
        <v>71261.539202157801</v>
      </c>
      <c r="AO115" s="27">
        <f t="shared" si="307"/>
        <v>74860.806477988765</v>
      </c>
      <c r="AP115" s="27">
        <f t="shared" si="307"/>
        <v>77860.195874514204</v>
      </c>
      <c r="AR115" s="173"/>
      <c r="AS115" s="199"/>
      <c r="AT115" s="19" t="s">
        <v>41</v>
      </c>
      <c r="AU115" s="27">
        <f t="shared" ref="AU115:BD115" si="308">AU$52/10*$C113/(2+$E$10)</f>
        <v>15476.190476190475</v>
      </c>
      <c r="AV115" s="27">
        <f t="shared" si="308"/>
        <v>28373.015873015862</v>
      </c>
      <c r="AW115" s="27">
        <f t="shared" si="308"/>
        <v>39120.37037037038</v>
      </c>
      <c r="AX115" s="27">
        <f t="shared" si="308"/>
        <v>48076.499118165761</v>
      </c>
      <c r="AY115" s="28">
        <f t="shared" si="308"/>
        <v>55539.939741328642</v>
      </c>
      <c r="AZ115" s="27">
        <f t="shared" si="308"/>
        <v>61759.473593964256</v>
      </c>
      <c r="BA115" s="27">
        <f t="shared" si="308"/>
        <v>66942.418471160796</v>
      </c>
      <c r="BB115" s="27">
        <f t="shared" si="308"/>
        <v>71261.539202157801</v>
      </c>
      <c r="BC115" s="27">
        <f t="shared" si="308"/>
        <v>74860.806477988765</v>
      </c>
      <c r="BD115" s="27">
        <f t="shared" si="308"/>
        <v>77860.195874514204</v>
      </c>
      <c r="BF115" s="173"/>
      <c r="BG115" s="199"/>
      <c r="BH115" s="19" t="s">
        <v>41</v>
      </c>
      <c r="BI115" s="27">
        <f t="shared" ref="BI115:BR115" si="309">BI$52/10*$C113/(2+$E$10)</f>
        <v>15476.190476190475</v>
      </c>
      <c r="BJ115" s="27">
        <f t="shared" si="309"/>
        <v>28373.015873015862</v>
      </c>
      <c r="BK115" s="27">
        <f t="shared" si="309"/>
        <v>39120.37037037038</v>
      </c>
      <c r="BL115" s="27">
        <f t="shared" si="309"/>
        <v>48076.499118165761</v>
      </c>
      <c r="BM115" s="28">
        <f t="shared" si="309"/>
        <v>55539.939741328642</v>
      </c>
      <c r="BN115" s="27">
        <f t="shared" si="309"/>
        <v>61759.473593964256</v>
      </c>
      <c r="BO115" s="27">
        <f t="shared" si="309"/>
        <v>66942.418471160796</v>
      </c>
      <c r="BP115" s="27">
        <f t="shared" si="309"/>
        <v>71261.539202157801</v>
      </c>
      <c r="BQ115" s="27">
        <f t="shared" si="309"/>
        <v>74860.806477988765</v>
      </c>
      <c r="BR115" s="27">
        <f t="shared" si="309"/>
        <v>77860.195874514204</v>
      </c>
    </row>
    <row r="116" spans="2:70" ht="14.25" x14ac:dyDescent="0.45">
      <c r="B116" s="173"/>
      <c r="C116" s="200">
        <v>1000000</v>
      </c>
      <c r="D116" s="15" t="s">
        <v>19</v>
      </c>
      <c r="E116" s="29">
        <f t="shared" ref="E116:N116" si="310">E$51/10*$C116/(2+$E$10)</f>
        <v>38690.476190476191</v>
      </c>
      <c r="F116" s="29">
        <f t="shared" si="310"/>
        <v>32242.063492063488</v>
      </c>
      <c r="G116" s="29">
        <f t="shared" si="310"/>
        <v>26868.386243386241</v>
      </c>
      <c r="H116" s="29">
        <f t="shared" si="310"/>
        <v>22390.321869488536</v>
      </c>
      <c r="I116" s="29">
        <f t="shared" si="310"/>
        <v>18658.60155790711</v>
      </c>
      <c r="J116" s="29">
        <f t="shared" si="310"/>
        <v>15548.834631589256</v>
      </c>
      <c r="K116" s="29">
        <f t="shared" si="310"/>
        <v>12957.36219299105</v>
      </c>
      <c r="L116" s="29">
        <f t="shared" si="310"/>
        <v>10797.80182749254</v>
      </c>
      <c r="M116" s="29">
        <f t="shared" si="310"/>
        <v>8998.1681895771198</v>
      </c>
      <c r="N116" s="29">
        <f t="shared" si="310"/>
        <v>7498.4734913142665</v>
      </c>
      <c r="P116" s="173"/>
      <c r="Q116" s="200">
        <v>1000000</v>
      </c>
      <c r="R116" s="15" t="s">
        <v>19</v>
      </c>
      <c r="S116" s="29">
        <f t="shared" ref="S116:AB116" si="311">S$51/10*$C116/(2+$E$10)</f>
        <v>38690.476190476191</v>
      </c>
      <c r="T116" s="29">
        <f t="shared" si="311"/>
        <v>32242.063492063488</v>
      </c>
      <c r="U116" s="29">
        <f t="shared" si="311"/>
        <v>26868.386243386241</v>
      </c>
      <c r="V116" s="29">
        <f t="shared" si="311"/>
        <v>22390.321869488536</v>
      </c>
      <c r="W116" s="29">
        <f t="shared" si="311"/>
        <v>18658.60155790711</v>
      </c>
      <c r="X116" s="29">
        <f t="shared" si="311"/>
        <v>15548.834631589256</v>
      </c>
      <c r="Y116" s="29">
        <f t="shared" si="311"/>
        <v>12957.36219299105</v>
      </c>
      <c r="Z116" s="29">
        <f t="shared" si="311"/>
        <v>10797.80182749254</v>
      </c>
      <c r="AA116" s="29">
        <f t="shared" si="311"/>
        <v>8998.1681895771198</v>
      </c>
      <c r="AB116" s="29">
        <f t="shared" si="311"/>
        <v>7498.4734913142665</v>
      </c>
      <c r="AD116" s="173"/>
      <c r="AE116" s="200">
        <v>1000000</v>
      </c>
      <c r="AF116" s="15" t="s">
        <v>19</v>
      </c>
      <c r="AG116" s="29">
        <f t="shared" ref="AG116:AP116" si="312">AG$51/10*$C116/(2+$E$10)</f>
        <v>38690.476190476191</v>
      </c>
      <c r="AH116" s="29">
        <f t="shared" si="312"/>
        <v>32242.063492063488</v>
      </c>
      <c r="AI116" s="29">
        <f t="shared" si="312"/>
        <v>26868.386243386241</v>
      </c>
      <c r="AJ116" s="29">
        <f t="shared" si="312"/>
        <v>22390.321869488536</v>
      </c>
      <c r="AK116" s="29">
        <f t="shared" si="312"/>
        <v>18658.60155790711</v>
      </c>
      <c r="AL116" s="29">
        <f t="shared" si="312"/>
        <v>15548.834631589256</v>
      </c>
      <c r="AM116" s="29">
        <f t="shared" si="312"/>
        <v>12957.36219299105</v>
      </c>
      <c r="AN116" s="29">
        <f t="shared" si="312"/>
        <v>10797.80182749254</v>
      </c>
      <c r="AO116" s="29">
        <f t="shared" si="312"/>
        <v>8998.1681895771198</v>
      </c>
      <c r="AP116" s="29">
        <f t="shared" si="312"/>
        <v>7498.4734913142665</v>
      </c>
      <c r="AR116" s="173"/>
      <c r="AS116" s="200">
        <v>1000000</v>
      </c>
      <c r="AT116" s="15" t="s">
        <v>19</v>
      </c>
      <c r="AU116" s="29">
        <f t="shared" ref="AU116:BD116" si="313">AU$51/10*$C116/(2+$E$10)</f>
        <v>38690.476190476191</v>
      </c>
      <c r="AV116" s="29">
        <f t="shared" si="313"/>
        <v>32242.063492063488</v>
      </c>
      <c r="AW116" s="29">
        <f t="shared" si="313"/>
        <v>26868.386243386241</v>
      </c>
      <c r="AX116" s="29">
        <f t="shared" si="313"/>
        <v>22390.321869488536</v>
      </c>
      <c r="AY116" s="29">
        <f t="shared" si="313"/>
        <v>18658.60155790711</v>
      </c>
      <c r="AZ116" s="29">
        <f t="shared" si="313"/>
        <v>15548.834631589256</v>
      </c>
      <c r="BA116" s="29">
        <f t="shared" si="313"/>
        <v>12957.36219299105</v>
      </c>
      <c r="BB116" s="29">
        <f t="shared" si="313"/>
        <v>10797.80182749254</v>
      </c>
      <c r="BC116" s="29">
        <f t="shared" si="313"/>
        <v>8998.1681895771198</v>
      </c>
      <c r="BD116" s="29">
        <f t="shared" si="313"/>
        <v>7498.4734913142665</v>
      </c>
      <c r="BF116" s="173"/>
      <c r="BG116" s="200">
        <v>1000000</v>
      </c>
      <c r="BH116" s="15" t="s">
        <v>19</v>
      </c>
      <c r="BI116" s="29">
        <f t="shared" ref="BI116:BR116" si="314">BI$51/10*$C116/(2+$E$10)</f>
        <v>38690.476190476191</v>
      </c>
      <c r="BJ116" s="29">
        <f t="shared" si="314"/>
        <v>32242.063492063488</v>
      </c>
      <c r="BK116" s="29">
        <f t="shared" si="314"/>
        <v>26868.386243386241</v>
      </c>
      <c r="BL116" s="29">
        <f t="shared" si="314"/>
        <v>22390.321869488536</v>
      </c>
      <c r="BM116" s="29">
        <f t="shared" si="314"/>
        <v>18658.60155790711</v>
      </c>
      <c r="BN116" s="29">
        <f t="shared" si="314"/>
        <v>15548.834631589256</v>
      </c>
      <c r="BO116" s="29">
        <f t="shared" si="314"/>
        <v>12957.36219299105</v>
      </c>
      <c r="BP116" s="29">
        <f t="shared" si="314"/>
        <v>10797.80182749254</v>
      </c>
      <c r="BQ116" s="29">
        <f t="shared" si="314"/>
        <v>8998.1681895771198</v>
      </c>
      <c r="BR116" s="29">
        <f t="shared" si="314"/>
        <v>7498.4734913142665</v>
      </c>
    </row>
    <row r="117" spans="2:70" ht="14.25" x14ac:dyDescent="0.45">
      <c r="B117" s="173"/>
      <c r="C117" s="200"/>
      <c r="D117" s="15" t="s">
        <v>22</v>
      </c>
      <c r="E117" s="29"/>
      <c r="F117" s="29"/>
      <c r="G117" s="29"/>
      <c r="H117" s="29"/>
      <c r="I117" s="30">
        <f>AVERAGE(E116:I116)</f>
        <v>27769.969870664307</v>
      </c>
      <c r="J117" s="29"/>
      <c r="K117" s="29"/>
      <c r="L117" s="29"/>
      <c r="M117" s="29"/>
      <c r="N117" s="29">
        <f>AVERAGE(E116:N116)</f>
        <v>19465.048968628576</v>
      </c>
      <c r="P117" s="173"/>
      <c r="Q117" s="200"/>
      <c r="R117" s="15" t="s">
        <v>22</v>
      </c>
      <c r="S117" s="29"/>
      <c r="T117" s="29"/>
      <c r="U117" s="29"/>
      <c r="V117" s="29"/>
      <c r="W117" s="30">
        <f>AVERAGE(S116:W116)</f>
        <v>27769.969870664307</v>
      </c>
      <c r="X117" s="29"/>
      <c r="Y117" s="29"/>
      <c r="Z117" s="29"/>
      <c r="AA117" s="29"/>
      <c r="AB117" s="29">
        <f>AVERAGE(S116:AB116)</f>
        <v>19465.048968628576</v>
      </c>
      <c r="AD117" s="173"/>
      <c r="AE117" s="200"/>
      <c r="AF117" s="15" t="s">
        <v>22</v>
      </c>
      <c r="AG117" s="29"/>
      <c r="AH117" s="29"/>
      <c r="AI117" s="29"/>
      <c r="AJ117" s="29"/>
      <c r="AK117" s="30">
        <f>AVERAGE(AG116:AK116)</f>
        <v>27769.969870664307</v>
      </c>
      <c r="AL117" s="29"/>
      <c r="AM117" s="29"/>
      <c r="AN117" s="29"/>
      <c r="AO117" s="29"/>
      <c r="AP117" s="29">
        <f>AVERAGE(AG116:AP116)</f>
        <v>19465.048968628576</v>
      </c>
      <c r="AR117" s="173"/>
      <c r="AS117" s="200"/>
      <c r="AT117" s="15" t="s">
        <v>22</v>
      </c>
      <c r="AU117" s="29"/>
      <c r="AV117" s="29"/>
      <c r="AW117" s="29"/>
      <c r="AX117" s="29"/>
      <c r="AY117" s="30">
        <f>AVERAGE(AU116:AY116)</f>
        <v>27769.969870664307</v>
      </c>
      <c r="AZ117" s="29"/>
      <c r="BA117" s="29"/>
      <c r="BB117" s="29"/>
      <c r="BC117" s="29"/>
      <c r="BD117" s="29">
        <f>AVERAGE(AU116:BD116)</f>
        <v>19465.048968628576</v>
      </c>
      <c r="BF117" s="173"/>
      <c r="BG117" s="200"/>
      <c r="BH117" s="15" t="s">
        <v>22</v>
      </c>
      <c r="BI117" s="29"/>
      <c r="BJ117" s="29"/>
      <c r="BK117" s="29"/>
      <c r="BL117" s="29"/>
      <c r="BM117" s="30">
        <f>AVERAGE(BI116:BM116)</f>
        <v>27769.969870664307</v>
      </c>
      <c r="BN117" s="29"/>
      <c r="BO117" s="29"/>
      <c r="BP117" s="29"/>
      <c r="BQ117" s="29"/>
      <c r="BR117" s="29">
        <f>AVERAGE(BI116:BR116)</f>
        <v>19465.048968628576</v>
      </c>
    </row>
    <row r="118" spans="2:70" ht="14.25" x14ac:dyDescent="0.45">
      <c r="B118" s="174"/>
      <c r="C118" s="200"/>
      <c r="D118" s="15" t="s">
        <v>41</v>
      </c>
      <c r="E118" s="29">
        <f t="shared" ref="E118:N118" si="315">E$52/10*$C116/(2+$E$10)</f>
        <v>38690.476190476191</v>
      </c>
      <c r="F118" s="29">
        <f t="shared" si="315"/>
        <v>70932.53968253966</v>
      </c>
      <c r="G118" s="29">
        <f t="shared" si="315"/>
        <v>97800.925925925942</v>
      </c>
      <c r="H118" s="29">
        <f t="shared" si="315"/>
        <v>120191.24779541441</v>
      </c>
      <c r="I118" s="30">
        <f t="shared" si="315"/>
        <v>138849.84935332162</v>
      </c>
      <c r="J118" s="29">
        <f t="shared" si="315"/>
        <v>154398.68398491063</v>
      </c>
      <c r="K118" s="29">
        <f t="shared" si="315"/>
        <v>167356.04617790197</v>
      </c>
      <c r="L118" s="29">
        <f t="shared" si="315"/>
        <v>178153.84800539451</v>
      </c>
      <c r="M118" s="29">
        <f t="shared" si="315"/>
        <v>187152.01619497192</v>
      </c>
      <c r="N118" s="29">
        <f t="shared" si="315"/>
        <v>194650.48968628552</v>
      </c>
      <c r="P118" s="174"/>
      <c r="Q118" s="200"/>
      <c r="R118" s="15" t="s">
        <v>41</v>
      </c>
      <c r="S118" s="29">
        <f t="shared" ref="S118:AB118" si="316">S$52/10*$C116/(2+$E$10)</f>
        <v>38690.476190476191</v>
      </c>
      <c r="T118" s="29">
        <f t="shared" si="316"/>
        <v>70932.53968253966</v>
      </c>
      <c r="U118" s="29">
        <f t="shared" si="316"/>
        <v>97800.925925925942</v>
      </c>
      <c r="V118" s="29">
        <f t="shared" si="316"/>
        <v>120191.24779541441</v>
      </c>
      <c r="W118" s="30">
        <f t="shared" si="316"/>
        <v>138849.84935332162</v>
      </c>
      <c r="X118" s="29">
        <f t="shared" si="316"/>
        <v>154398.68398491063</v>
      </c>
      <c r="Y118" s="29">
        <f t="shared" si="316"/>
        <v>167356.04617790197</v>
      </c>
      <c r="Z118" s="29">
        <f t="shared" si="316"/>
        <v>178153.84800539451</v>
      </c>
      <c r="AA118" s="29">
        <f t="shared" si="316"/>
        <v>187152.01619497192</v>
      </c>
      <c r="AB118" s="29">
        <f t="shared" si="316"/>
        <v>194650.48968628552</v>
      </c>
      <c r="AD118" s="174"/>
      <c r="AE118" s="200"/>
      <c r="AF118" s="15" t="s">
        <v>41</v>
      </c>
      <c r="AG118" s="29">
        <f t="shared" ref="AG118:AP118" si="317">AG$52/10*$C116/(2+$E$10)</f>
        <v>38690.476190476191</v>
      </c>
      <c r="AH118" s="29">
        <f t="shared" si="317"/>
        <v>70932.53968253966</v>
      </c>
      <c r="AI118" s="29">
        <f t="shared" si="317"/>
        <v>97800.925925925942</v>
      </c>
      <c r="AJ118" s="29">
        <f t="shared" si="317"/>
        <v>120191.24779541441</v>
      </c>
      <c r="AK118" s="30">
        <f t="shared" si="317"/>
        <v>138849.84935332162</v>
      </c>
      <c r="AL118" s="29">
        <f t="shared" si="317"/>
        <v>154398.68398491063</v>
      </c>
      <c r="AM118" s="29">
        <f t="shared" si="317"/>
        <v>167356.04617790197</v>
      </c>
      <c r="AN118" s="29">
        <f t="shared" si="317"/>
        <v>178153.84800539451</v>
      </c>
      <c r="AO118" s="29">
        <f t="shared" si="317"/>
        <v>187152.01619497192</v>
      </c>
      <c r="AP118" s="29">
        <f t="shared" si="317"/>
        <v>194650.48968628552</v>
      </c>
      <c r="AR118" s="174"/>
      <c r="AS118" s="200"/>
      <c r="AT118" s="15" t="s">
        <v>41</v>
      </c>
      <c r="AU118" s="29">
        <f t="shared" ref="AU118:BD118" si="318">AU$52/10*$C116/(2+$E$10)</f>
        <v>38690.476190476191</v>
      </c>
      <c r="AV118" s="29">
        <f t="shared" si="318"/>
        <v>70932.53968253966</v>
      </c>
      <c r="AW118" s="29">
        <f t="shared" si="318"/>
        <v>97800.925925925942</v>
      </c>
      <c r="AX118" s="29">
        <f t="shared" si="318"/>
        <v>120191.24779541441</v>
      </c>
      <c r="AY118" s="30">
        <f t="shared" si="318"/>
        <v>138849.84935332162</v>
      </c>
      <c r="AZ118" s="29">
        <f t="shared" si="318"/>
        <v>154398.68398491063</v>
      </c>
      <c r="BA118" s="29">
        <f t="shared" si="318"/>
        <v>167356.04617790197</v>
      </c>
      <c r="BB118" s="29">
        <f t="shared" si="318"/>
        <v>178153.84800539451</v>
      </c>
      <c r="BC118" s="29">
        <f t="shared" si="318"/>
        <v>187152.01619497192</v>
      </c>
      <c r="BD118" s="29">
        <f t="shared" si="318"/>
        <v>194650.48968628552</v>
      </c>
      <c r="BF118" s="174"/>
      <c r="BG118" s="200"/>
      <c r="BH118" s="15" t="s">
        <v>41</v>
      </c>
      <c r="BI118" s="29">
        <f t="shared" ref="BI118:BR118" si="319">BI$52/10*$C116/(2+$E$10)</f>
        <v>38690.476190476191</v>
      </c>
      <c r="BJ118" s="29">
        <f t="shared" si="319"/>
        <v>70932.53968253966</v>
      </c>
      <c r="BK118" s="29">
        <f t="shared" si="319"/>
        <v>97800.925925925942</v>
      </c>
      <c r="BL118" s="29">
        <f t="shared" si="319"/>
        <v>120191.24779541441</v>
      </c>
      <c r="BM118" s="30">
        <f t="shared" si="319"/>
        <v>138849.84935332162</v>
      </c>
      <c r="BN118" s="29">
        <f t="shared" si="319"/>
        <v>154398.68398491063</v>
      </c>
      <c r="BO118" s="29">
        <f t="shared" si="319"/>
        <v>167356.04617790197</v>
      </c>
      <c r="BP118" s="29">
        <f t="shared" si="319"/>
        <v>178153.84800539451</v>
      </c>
      <c r="BQ118" s="29">
        <f t="shared" si="319"/>
        <v>187152.01619497192</v>
      </c>
      <c r="BR118" s="29">
        <f t="shared" si="319"/>
        <v>194650.48968628552</v>
      </c>
    </row>
    <row r="119" spans="2:70" ht="15" customHeight="1" x14ac:dyDescent="0.45">
      <c r="B119" s="3"/>
      <c r="C119" s="1"/>
      <c r="D119" s="40"/>
      <c r="E119" s="10"/>
      <c r="F119" s="10"/>
      <c r="G119" s="10"/>
      <c r="H119" s="10"/>
      <c r="I119" s="10"/>
      <c r="J119" s="10"/>
      <c r="K119" s="10"/>
      <c r="L119" s="10"/>
      <c r="M119" s="10"/>
      <c r="N119" s="10"/>
      <c r="P119" s="3"/>
      <c r="Q119" s="1"/>
      <c r="R119" s="40"/>
      <c r="S119" s="10"/>
      <c r="T119" s="10"/>
      <c r="U119" s="10"/>
      <c r="V119" s="10"/>
      <c r="W119" s="10"/>
      <c r="X119" s="10"/>
      <c r="Y119" s="10"/>
      <c r="Z119" s="10"/>
      <c r="AA119" s="10"/>
      <c r="AB119" s="10"/>
      <c r="AD119" s="3"/>
      <c r="AE119" s="1"/>
      <c r="AF119" s="40"/>
      <c r="AG119" s="10"/>
      <c r="AH119" s="10"/>
      <c r="AI119" s="10"/>
      <c r="AJ119" s="10"/>
      <c r="AK119" s="10"/>
      <c r="AL119" s="10"/>
      <c r="AM119" s="10"/>
      <c r="AN119" s="10"/>
      <c r="AO119" s="10"/>
      <c r="AP119" s="10"/>
      <c r="AR119" s="3"/>
      <c r="AS119" s="1"/>
      <c r="AT119" s="40"/>
      <c r="AU119" s="10"/>
      <c r="AV119" s="10"/>
      <c r="AW119" s="10"/>
      <c r="AX119" s="10"/>
      <c r="AY119" s="10"/>
      <c r="AZ119" s="10"/>
      <c r="BA119" s="10"/>
      <c r="BB119" s="10"/>
      <c r="BC119" s="10"/>
      <c r="BD119" s="10"/>
      <c r="BF119" s="3"/>
      <c r="BG119" s="1"/>
      <c r="BH119" s="40"/>
      <c r="BI119" s="10"/>
      <c r="BJ119" s="10"/>
      <c r="BK119" s="10"/>
      <c r="BL119" s="10"/>
      <c r="BM119" s="10"/>
      <c r="BN119" s="10"/>
      <c r="BO119" s="10"/>
      <c r="BP119" s="10"/>
      <c r="BQ119" s="10"/>
      <c r="BR119" s="10"/>
    </row>
    <row r="120" spans="2:70" ht="15" customHeight="1" x14ac:dyDescent="0.45">
      <c r="D120" s="14"/>
      <c r="E120" s="13"/>
      <c r="F120" s="13"/>
      <c r="G120" s="13"/>
      <c r="H120" s="13"/>
      <c r="I120" s="13"/>
      <c r="J120" s="13"/>
      <c r="K120" s="13"/>
      <c r="L120" s="13"/>
      <c r="M120" s="13"/>
      <c r="N120" s="13"/>
      <c r="R120" s="14"/>
      <c r="S120" s="13"/>
      <c r="T120" s="13"/>
      <c r="U120" s="13"/>
      <c r="V120" s="13"/>
      <c r="W120" s="13"/>
      <c r="X120" s="13"/>
      <c r="Y120" s="13"/>
      <c r="Z120" s="13"/>
      <c r="AA120" s="13"/>
      <c r="AB120" s="13"/>
      <c r="AF120" s="14"/>
      <c r="AG120" s="13"/>
      <c r="AH120" s="13"/>
      <c r="AI120" s="13"/>
      <c r="AJ120" s="13"/>
      <c r="AK120" s="13"/>
      <c r="AL120" s="13"/>
      <c r="AM120" s="13"/>
      <c r="AN120" s="13"/>
      <c r="AO120" s="13"/>
      <c r="AP120" s="13"/>
      <c r="AT120" s="14"/>
      <c r="AU120" s="13"/>
      <c r="AV120" s="13"/>
      <c r="AW120" s="13"/>
      <c r="AX120" s="13"/>
      <c r="AY120" s="13"/>
      <c r="AZ120" s="13"/>
      <c r="BA120" s="13"/>
      <c r="BB120" s="13"/>
      <c r="BC120" s="13"/>
      <c r="BD120" s="13"/>
      <c r="BH120" s="14"/>
      <c r="BI120" s="13"/>
      <c r="BJ120" s="13"/>
      <c r="BK120" s="13"/>
      <c r="BL120" s="13"/>
      <c r="BM120" s="13"/>
      <c r="BN120" s="13"/>
      <c r="BO120" s="13"/>
      <c r="BP120" s="13"/>
      <c r="BQ120" s="13"/>
      <c r="BR120" s="13"/>
    </row>
    <row r="121" spans="2:70" ht="15" customHeight="1" x14ac:dyDescent="0.45">
      <c r="G121" s="12"/>
      <c r="U121" s="12"/>
      <c r="AI121" s="12"/>
      <c r="AW121" s="12"/>
      <c r="BK121" s="12"/>
    </row>
  </sheetData>
  <mergeCells count="495">
    <mergeCell ref="T108:T109"/>
    <mergeCell ref="U108:U109"/>
    <mergeCell ref="B92:B106"/>
    <mergeCell ref="K108:K109"/>
    <mergeCell ref="L108:L109"/>
    <mergeCell ref="M108:M109"/>
    <mergeCell ref="N108:N109"/>
    <mergeCell ref="P108:P109"/>
    <mergeCell ref="Q108:Q109"/>
    <mergeCell ref="R108:R109"/>
    <mergeCell ref="S108:S109"/>
    <mergeCell ref="Q97:Q101"/>
    <mergeCell ref="BG77:BG81"/>
    <mergeCell ref="BG82:BG86"/>
    <mergeCell ref="AE87:AE91"/>
    <mergeCell ref="AS87:AS91"/>
    <mergeCell ref="BG87:BG91"/>
    <mergeCell ref="C92:C96"/>
    <mergeCell ref="P92:P106"/>
    <mergeCell ref="Q92:Q96"/>
    <mergeCell ref="AD92:AD106"/>
    <mergeCell ref="AE92:AE96"/>
    <mergeCell ref="AR92:AR106"/>
    <mergeCell ref="AS92:AS96"/>
    <mergeCell ref="BF92:BF106"/>
    <mergeCell ref="AR77:AR91"/>
    <mergeCell ref="AS77:AS81"/>
    <mergeCell ref="BF77:BF91"/>
    <mergeCell ref="C82:C86"/>
    <mergeCell ref="Q82:Q86"/>
    <mergeCell ref="AE82:AE86"/>
    <mergeCell ref="AS82:AS86"/>
    <mergeCell ref="C87:C91"/>
    <mergeCell ref="Q87:Q91"/>
    <mergeCell ref="BG92:BG96"/>
    <mergeCell ref="C97:C101"/>
    <mergeCell ref="AH62:AH63"/>
    <mergeCell ref="AI62:AI63"/>
    <mergeCell ref="AJ62:AJ63"/>
    <mergeCell ref="AK62:AK63"/>
    <mergeCell ref="B77:B91"/>
    <mergeCell ref="C77:C81"/>
    <mergeCell ref="P77:P91"/>
    <mergeCell ref="Q77:Q81"/>
    <mergeCell ref="AD77:AD91"/>
    <mergeCell ref="AE77:AE81"/>
    <mergeCell ref="B62:B63"/>
    <mergeCell ref="I62:I63"/>
    <mergeCell ref="J62:J63"/>
    <mergeCell ref="K62:K63"/>
    <mergeCell ref="L62:L63"/>
    <mergeCell ref="M62:M63"/>
    <mergeCell ref="N62:N63"/>
    <mergeCell ref="P62:P63"/>
    <mergeCell ref="Q62:Q63"/>
    <mergeCell ref="AE56:AE60"/>
    <mergeCell ref="AS56:AS60"/>
    <mergeCell ref="BG56:BG60"/>
    <mergeCell ref="C62:C63"/>
    <mergeCell ref="D62:D63"/>
    <mergeCell ref="E62:E63"/>
    <mergeCell ref="F62:F63"/>
    <mergeCell ref="G62:G63"/>
    <mergeCell ref="H62:H63"/>
    <mergeCell ref="R62:R63"/>
    <mergeCell ref="S62:S63"/>
    <mergeCell ref="T62:T63"/>
    <mergeCell ref="U62:U63"/>
    <mergeCell ref="V62:V63"/>
    <mergeCell ref="W62:W63"/>
    <mergeCell ref="X62:X63"/>
    <mergeCell ref="Y62:Y63"/>
    <mergeCell ref="Z62:Z63"/>
    <mergeCell ref="AA62:AA63"/>
    <mergeCell ref="AB62:AB63"/>
    <mergeCell ref="AD62:AD63"/>
    <mergeCell ref="AE62:AE63"/>
    <mergeCell ref="AF62:AF63"/>
    <mergeCell ref="AG62:AG63"/>
    <mergeCell ref="BG40:BG44"/>
    <mergeCell ref="B46:B47"/>
    <mergeCell ref="C46:C47"/>
    <mergeCell ref="D46:D47"/>
    <mergeCell ref="E46:E47"/>
    <mergeCell ref="F46:F47"/>
    <mergeCell ref="G46:G47"/>
    <mergeCell ref="H46:H47"/>
    <mergeCell ref="I46:I47"/>
    <mergeCell ref="J46:J47"/>
    <mergeCell ref="K46:K47"/>
    <mergeCell ref="L46:L47"/>
    <mergeCell ref="M46:M47"/>
    <mergeCell ref="N46:N47"/>
    <mergeCell ref="P46:P47"/>
    <mergeCell ref="Q46:Q47"/>
    <mergeCell ref="R46:R47"/>
    <mergeCell ref="S46:S47"/>
    <mergeCell ref="T46:T47"/>
    <mergeCell ref="U46:U47"/>
    <mergeCell ref="V46:V47"/>
    <mergeCell ref="W46:W47"/>
    <mergeCell ref="X46:X47"/>
    <mergeCell ref="Y46:Y47"/>
    <mergeCell ref="BG24:BG28"/>
    <mergeCell ref="B30:B31"/>
    <mergeCell ref="C30:C31"/>
    <mergeCell ref="D30:D31"/>
    <mergeCell ref="E30:E31"/>
    <mergeCell ref="F30:F31"/>
    <mergeCell ref="G30:G31"/>
    <mergeCell ref="H30:H31"/>
    <mergeCell ref="I30:I31"/>
    <mergeCell ref="J30:J31"/>
    <mergeCell ref="K30:K31"/>
    <mergeCell ref="L30:L31"/>
    <mergeCell ref="M30:M31"/>
    <mergeCell ref="N30:N31"/>
    <mergeCell ref="P30:P31"/>
    <mergeCell ref="Q30:Q31"/>
    <mergeCell ref="B24:B28"/>
    <mergeCell ref="C24:C28"/>
    <mergeCell ref="P24:P28"/>
    <mergeCell ref="Q24:Q28"/>
    <mergeCell ref="AD24:AD28"/>
    <mergeCell ref="AE24:AE28"/>
    <mergeCell ref="AR24:AR28"/>
    <mergeCell ref="AS24:AS28"/>
    <mergeCell ref="AP12:AP13"/>
    <mergeCell ref="BF24:BF28"/>
    <mergeCell ref="AI12:AI13"/>
    <mergeCell ref="AJ12:AJ13"/>
    <mergeCell ref="P14:P15"/>
    <mergeCell ref="BK2:BM3"/>
    <mergeCell ref="BO2:BR2"/>
    <mergeCell ref="B14:B15"/>
    <mergeCell ref="C14:C15"/>
    <mergeCell ref="AT2:AU3"/>
    <mergeCell ref="AW2:AY3"/>
    <mergeCell ref="BA2:BD2"/>
    <mergeCell ref="BH2:BI3"/>
    <mergeCell ref="U2:W3"/>
    <mergeCell ref="Y2:AB2"/>
    <mergeCell ref="Q14:Q15"/>
    <mergeCell ref="AD14:AD15"/>
    <mergeCell ref="AE14:AE15"/>
    <mergeCell ref="AR14:AR15"/>
    <mergeCell ref="AS14:AS15"/>
    <mergeCell ref="BF14:BF15"/>
    <mergeCell ref="BG14:BG15"/>
    <mergeCell ref="Y12:Y13"/>
    <mergeCell ref="Z12:Z13"/>
    <mergeCell ref="D2:E3"/>
    <mergeCell ref="G2:I3"/>
    <mergeCell ref="K2:N2"/>
    <mergeCell ref="R2:S3"/>
    <mergeCell ref="B2:C10"/>
    <mergeCell ref="P2:Q10"/>
    <mergeCell ref="AD2:AE10"/>
    <mergeCell ref="AR2:AS10"/>
    <mergeCell ref="BF2:BG10"/>
    <mergeCell ref="AF2:AG3"/>
    <mergeCell ref="AI2:AK3"/>
    <mergeCell ref="AM2:AP2"/>
    <mergeCell ref="B12:B13"/>
    <mergeCell ref="C12:C13"/>
    <mergeCell ref="D12:D13"/>
    <mergeCell ref="E12:E13"/>
    <mergeCell ref="F12:F13"/>
    <mergeCell ref="G12:G13"/>
    <mergeCell ref="H12:H13"/>
    <mergeCell ref="I12:I13"/>
    <mergeCell ref="J12:J13"/>
    <mergeCell ref="K12:K13"/>
    <mergeCell ref="L12:L13"/>
    <mergeCell ref="M12:M13"/>
    <mergeCell ref="N12:N13"/>
    <mergeCell ref="P12:P13"/>
    <mergeCell ref="Q12:Q13"/>
    <mergeCell ref="R12:R13"/>
    <mergeCell ref="S12:S13"/>
    <mergeCell ref="T12:T13"/>
    <mergeCell ref="U12:U13"/>
    <mergeCell ref="V12:V13"/>
    <mergeCell ref="W12:W13"/>
    <mergeCell ref="X12:X13"/>
    <mergeCell ref="AK12:AK13"/>
    <mergeCell ref="AL12:AL13"/>
    <mergeCell ref="AM12:AM13"/>
    <mergeCell ref="AN12:AN13"/>
    <mergeCell ref="AO12:AO13"/>
    <mergeCell ref="AB12:AB13"/>
    <mergeCell ref="AD12:AD13"/>
    <mergeCell ref="AE12:AE13"/>
    <mergeCell ref="AF12:AF13"/>
    <mergeCell ref="AG12:AG13"/>
    <mergeCell ref="AH12:AH13"/>
    <mergeCell ref="AA12:AA13"/>
    <mergeCell ref="AR12:AR13"/>
    <mergeCell ref="AS12:AS13"/>
    <mergeCell ref="AT12:AT13"/>
    <mergeCell ref="AU12:AU13"/>
    <mergeCell ref="AV12:AV13"/>
    <mergeCell ref="AW12:AW13"/>
    <mergeCell ref="AX12:AX13"/>
    <mergeCell ref="AY12:AY13"/>
    <mergeCell ref="AZ12:AZ13"/>
    <mergeCell ref="BA12:BA13"/>
    <mergeCell ref="BB12:BB13"/>
    <mergeCell ref="BC12:BC13"/>
    <mergeCell ref="BN12:BN13"/>
    <mergeCell ref="BO12:BO13"/>
    <mergeCell ref="BP12:BP13"/>
    <mergeCell ref="BQ12:BQ13"/>
    <mergeCell ref="BR12:BR13"/>
    <mergeCell ref="B16:B23"/>
    <mergeCell ref="C16:C23"/>
    <mergeCell ref="P16:P23"/>
    <mergeCell ref="Q16:Q23"/>
    <mergeCell ref="AD16:AD23"/>
    <mergeCell ref="AE16:AE23"/>
    <mergeCell ref="AR16:AR23"/>
    <mergeCell ref="AS16:AS23"/>
    <mergeCell ref="BF16:BF23"/>
    <mergeCell ref="BG16:BG23"/>
    <mergeCell ref="BD12:BD13"/>
    <mergeCell ref="BF12:BF13"/>
    <mergeCell ref="BG12:BG13"/>
    <mergeCell ref="BH12:BH13"/>
    <mergeCell ref="BI12:BI13"/>
    <mergeCell ref="BJ12:BJ13"/>
    <mergeCell ref="BK12:BK13"/>
    <mergeCell ref="BL12:BL13"/>
    <mergeCell ref="BM12:BM13"/>
    <mergeCell ref="R30:R31"/>
    <mergeCell ref="S30:S31"/>
    <mergeCell ref="T30:T31"/>
    <mergeCell ref="U30:U31"/>
    <mergeCell ref="V30:V31"/>
    <mergeCell ref="W30:W31"/>
    <mergeCell ref="X30:X31"/>
    <mergeCell ref="Y30:Y31"/>
    <mergeCell ref="Z30:Z31"/>
    <mergeCell ref="AA30:AA31"/>
    <mergeCell ref="AB30:AB31"/>
    <mergeCell ref="AD30:AD31"/>
    <mergeCell ref="AE30:AE31"/>
    <mergeCell ref="AF30:AF31"/>
    <mergeCell ref="AG30:AG31"/>
    <mergeCell ref="AH30:AH31"/>
    <mergeCell ref="AI30:AI31"/>
    <mergeCell ref="AJ30:AJ31"/>
    <mergeCell ref="AK30:AK31"/>
    <mergeCell ref="AL30:AL31"/>
    <mergeCell ref="AM30:AM31"/>
    <mergeCell ref="AN30:AN31"/>
    <mergeCell ref="AO30:AO31"/>
    <mergeCell ref="AP30:AP31"/>
    <mergeCell ref="AR30:AR31"/>
    <mergeCell ref="AS30:AS31"/>
    <mergeCell ref="AT30:AT31"/>
    <mergeCell ref="AU30:AU31"/>
    <mergeCell ref="AV30:AV31"/>
    <mergeCell ref="AW30:AW31"/>
    <mergeCell ref="BK30:BK31"/>
    <mergeCell ref="BL30:BL31"/>
    <mergeCell ref="BM30:BM31"/>
    <mergeCell ref="BN30:BN31"/>
    <mergeCell ref="BO30:BO31"/>
    <mergeCell ref="BP30:BP31"/>
    <mergeCell ref="AX30:AX31"/>
    <mergeCell ref="AY30:AY31"/>
    <mergeCell ref="AZ30:AZ31"/>
    <mergeCell ref="BA30:BA31"/>
    <mergeCell ref="BB30:BB31"/>
    <mergeCell ref="BC30:BC31"/>
    <mergeCell ref="BD30:BD31"/>
    <mergeCell ref="BF30:BF31"/>
    <mergeCell ref="BG30:BG31"/>
    <mergeCell ref="BQ30:BQ31"/>
    <mergeCell ref="BR30:BR31"/>
    <mergeCell ref="B32:B44"/>
    <mergeCell ref="C32:C36"/>
    <mergeCell ref="P32:P44"/>
    <mergeCell ref="Q32:Q36"/>
    <mergeCell ref="AD32:AD44"/>
    <mergeCell ref="AE32:AE36"/>
    <mergeCell ref="AR32:AR44"/>
    <mergeCell ref="AS32:AS36"/>
    <mergeCell ref="BF32:BF44"/>
    <mergeCell ref="BG32:BG36"/>
    <mergeCell ref="C37:C39"/>
    <mergeCell ref="Q37:Q39"/>
    <mergeCell ref="AE37:AE39"/>
    <mergeCell ref="AS37:AS39"/>
    <mergeCell ref="BG37:BG39"/>
    <mergeCell ref="C40:C44"/>
    <mergeCell ref="Q40:Q44"/>
    <mergeCell ref="AE40:AE44"/>
    <mergeCell ref="AS40:AS44"/>
    <mergeCell ref="BH30:BH31"/>
    <mergeCell ref="BI30:BI31"/>
    <mergeCell ref="BJ30:BJ31"/>
    <mergeCell ref="Z46:Z47"/>
    <mergeCell ref="AA46:AA47"/>
    <mergeCell ref="AB46:AB47"/>
    <mergeCell ref="AD46:AD47"/>
    <mergeCell ref="AE46:AE47"/>
    <mergeCell ref="AF46:AF47"/>
    <mergeCell ref="AG46:AG47"/>
    <mergeCell ref="AH46:AH47"/>
    <mergeCell ref="AI46:AI47"/>
    <mergeCell ref="AJ46:AJ47"/>
    <mergeCell ref="AK46:AK47"/>
    <mergeCell ref="AL46:AL47"/>
    <mergeCell ref="AM46:AM47"/>
    <mergeCell ref="AN46:AN47"/>
    <mergeCell ref="AO46:AO47"/>
    <mergeCell ref="AP46:AP47"/>
    <mergeCell ref="AR46:AR47"/>
    <mergeCell ref="AS46:AS47"/>
    <mergeCell ref="BD46:BD47"/>
    <mergeCell ref="BF46:BF47"/>
    <mergeCell ref="BG46:BG47"/>
    <mergeCell ref="BH46:BH47"/>
    <mergeCell ref="BI46:BI47"/>
    <mergeCell ref="BJ46:BJ47"/>
    <mergeCell ref="BK46:BK47"/>
    <mergeCell ref="BL46:BL47"/>
    <mergeCell ref="AT46:AT47"/>
    <mergeCell ref="AU46:AU47"/>
    <mergeCell ref="AV46:AV47"/>
    <mergeCell ref="AW46:AW47"/>
    <mergeCell ref="AX46:AX47"/>
    <mergeCell ref="AY46:AY47"/>
    <mergeCell ref="AZ46:AZ47"/>
    <mergeCell ref="BA46:BA47"/>
    <mergeCell ref="BB46:BB47"/>
    <mergeCell ref="BM46:BM47"/>
    <mergeCell ref="BN46:BN47"/>
    <mergeCell ref="BO46:BO47"/>
    <mergeCell ref="BP46:BP47"/>
    <mergeCell ref="BQ46:BQ47"/>
    <mergeCell ref="BR46:BR47"/>
    <mergeCell ref="B48:B60"/>
    <mergeCell ref="C48:C52"/>
    <mergeCell ref="P48:P60"/>
    <mergeCell ref="Q48:Q52"/>
    <mergeCell ref="AD48:AD60"/>
    <mergeCell ref="AE48:AE52"/>
    <mergeCell ref="AR48:AR60"/>
    <mergeCell ref="AS48:AS52"/>
    <mergeCell ref="BF48:BF60"/>
    <mergeCell ref="BG48:BG52"/>
    <mergeCell ref="C53:C55"/>
    <mergeCell ref="Q53:Q55"/>
    <mergeCell ref="AE53:AE55"/>
    <mergeCell ref="AS53:AS55"/>
    <mergeCell ref="BG53:BG55"/>
    <mergeCell ref="C56:C60"/>
    <mergeCell ref="Q56:Q60"/>
    <mergeCell ref="BC46:BC47"/>
    <mergeCell ref="AL62:AL63"/>
    <mergeCell ref="AM62:AM63"/>
    <mergeCell ref="AN62:AN63"/>
    <mergeCell ref="AO62:AO63"/>
    <mergeCell ref="AP62:AP63"/>
    <mergeCell ref="AR62:AR63"/>
    <mergeCell ref="AS62:AS63"/>
    <mergeCell ref="AT62:AT63"/>
    <mergeCell ref="AU62:AU63"/>
    <mergeCell ref="AV62:AV63"/>
    <mergeCell ref="AW62:AW63"/>
    <mergeCell ref="AX62:AX63"/>
    <mergeCell ref="AY62:AY63"/>
    <mergeCell ref="AZ62:AZ63"/>
    <mergeCell ref="BA62:BA63"/>
    <mergeCell ref="BB62:BB63"/>
    <mergeCell ref="BC62:BC63"/>
    <mergeCell ref="BD62:BD63"/>
    <mergeCell ref="BF62:BF63"/>
    <mergeCell ref="BG62:BG63"/>
    <mergeCell ref="BH62:BH63"/>
    <mergeCell ref="BI62:BI63"/>
    <mergeCell ref="BJ62:BJ63"/>
    <mergeCell ref="BK62:BK63"/>
    <mergeCell ref="BL62:BL63"/>
    <mergeCell ref="BM62:BM63"/>
    <mergeCell ref="BN62:BN63"/>
    <mergeCell ref="BO62:BO63"/>
    <mergeCell ref="BP62:BP63"/>
    <mergeCell ref="BQ62:BQ63"/>
    <mergeCell ref="BR62:BR63"/>
    <mergeCell ref="B64:B76"/>
    <mergeCell ref="C64:C68"/>
    <mergeCell ref="P64:P76"/>
    <mergeCell ref="Q64:Q68"/>
    <mergeCell ref="AD64:AD76"/>
    <mergeCell ref="AE64:AE68"/>
    <mergeCell ref="AR64:AR76"/>
    <mergeCell ref="AS64:AS68"/>
    <mergeCell ref="BF64:BF76"/>
    <mergeCell ref="BG64:BG68"/>
    <mergeCell ref="C69:C71"/>
    <mergeCell ref="Q69:Q71"/>
    <mergeCell ref="AE69:AE71"/>
    <mergeCell ref="AS69:AS71"/>
    <mergeCell ref="BG69:BG71"/>
    <mergeCell ref="C72:C76"/>
    <mergeCell ref="Q72:Q76"/>
    <mergeCell ref="AE72:AE76"/>
    <mergeCell ref="AS72:AS76"/>
    <mergeCell ref="BG72:BG76"/>
    <mergeCell ref="AE97:AE101"/>
    <mergeCell ref="AS97:AS101"/>
    <mergeCell ref="BG97:BG101"/>
    <mergeCell ref="C102:C106"/>
    <mergeCell ref="Q102:Q106"/>
    <mergeCell ref="AE102:AE106"/>
    <mergeCell ref="AS102:AS106"/>
    <mergeCell ref="BG102:BG106"/>
    <mergeCell ref="B108:B109"/>
    <mergeCell ref="C108:C109"/>
    <mergeCell ref="D108:D109"/>
    <mergeCell ref="E108:E109"/>
    <mergeCell ref="F108:F109"/>
    <mergeCell ref="G108:G109"/>
    <mergeCell ref="H108:H109"/>
    <mergeCell ref="I108:I109"/>
    <mergeCell ref="J108:J109"/>
    <mergeCell ref="V108:V109"/>
    <mergeCell ref="W108:W109"/>
    <mergeCell ref="X108:X109"/>
    <mergeCell ref="Y108:Y109"/>
    <mergeCell ref="Z108:Z109"/>
    <mergeCell ref="AA108:AA109"/>
    <mergeCell ref="AB108:AB109"/>
    <mergeCell ref="AD108:AD109"/>
    <mergeCell ref="AE108:AE109"/>
    <mergeCell ref="AF108:AF109"/>
    <mergeCell ref="AG108:AG109"/>
    <mergeCell ref="AH108:AH109"/>
    <mergeCell ref="AI108:AI109"/>
    <mergeCell ref="AJ108:AJ109"/>
    <mergeCell ref="AK108:AK109"/>
    <mergeCell ref="AL108:AL109"/>
    <mergeCell ref="AM108:AM109"/>
    <mergeCell ref="AN108:AN109"/>
    <mergeCell ref="AO108:AO109"/>
    <mergeCell ref="AP108:AP109"/>
    <mergeCell ref="AR108:AR109"/>
    <mergeCell ref="AS108:AS109"/>
    <mergeCell ref="AT108:AT109"/>
    <mergeCell ref="AU108:AU109"/>
    <mergeCell ref="AV108:AV109"/>
    <mergeCell ref="AW108:AW109"/>
    <mergeCell ref="AX108:AX109"/>
    <mergeCell ref="BL108:BL109"/>
    <mergeCell ref="BM108:BM109"/>
    <mergeCell ref="BN108:BN109"/>
    <mergeCell ref="BO108:BO109"/>
    <mergeCell ref="BP108:BP109"/>
    <mergeCell ref="BQ108:BQ109"/>
    <mergeCell ref="AY108:AY109"/>
    <mergeCell ref="AZ108:AZ109"/>
    <mergeCell ref="BA108:BA109"/>
    <mergeCell ref="BB108:BB109"/>
    <mergeCell ref="BC108:BC109"/>
    <mergeCell ref="BD108:BD109"/>
    <mergeCell ref="BF108:BF109"/>
    <mergeCell ref="BG108:BG109"/>
    <mergeCell ref="BH108:BH109"/>
    <mergeCell ref="BR108:BR109"/>
    <mergeCell ref="B110:B118"/>
    <mergeCell ref="C110:C112"/>
    <mergeCell ref="P110:P118"/>
    <mergeCell ref="Q110:Q112"/>
    <mergeCell ref="AD110:AD118"/>
    <mergeCell ref="AE110:AE112"/>
    <mergeCell ref="AR110:AR118"/>
    <mergeCell ref="AS110:AS112"/>
    <mergeCell ref="BF110:BF118"/>
    <mergeCell ref="BG110:BG112"/>
    <mergeCell ref="C113:C115"/>
    <mergeCell ref="Q113:Q115"/>
    <mergeCell ref="AE113:AE115"/>
    <mergeCell ref="AS113:AS115"/>
    <mergeCell ref="BG113:BG115"/>
    <mergeCell ref="C116:C118"/>
    <mergeCell ref="Q116:Q118"/>
    <mergeCell ref="AE116:AE118"/>
    <mergeCell ref="AS116:AS118"/>
    <mergeCell ref="BG116:BG118"/>
    <mergeCell ref="BI108:BI109"/>
    <mergeCell ref="BJ108:BJ109"/>
    <mergeCell ref="BK108:BK109"/>
  </mergeCells>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AE065B-616E-4DA1-89D2-8FB14C148906}">
  <dimension ref="A1:BS121"/>
  <sheetViews>
    <sheetView zoomScaleNormal="100" workbookViewId="0">
      <selection activeCell="E8" sqref="E8"/>
    </sheetView>
  </sheetViews>
  <sheetFormatPr defaultRowHeight="15" customHeight="1" x14ac:dyDescent="0.45"/>
  <cols>
    <col min="1" max="1" width="1.73046875" style="4" customWidth="1"/>
    <col min="2" max="2" width="38.19921875" style="2" bestFit="1" customWidth="1"/>
    <col min="3" max="3" width="14.46484375" style="2" bestFit="1" customWidth="1"/>
    <col min="4" max="4" width="22.46484375" style="2" bestFit="1" customWidth="1"/>
    <col min="5" max="14" width="13.6640625" style="2" customWidth="1"/>
    <col min="15" max="15" width="1.73046875" style="4" customWidth="1"/>
    <col min="16" max="16" width="38.19921875" style="2" bestFit="1" customWidth="1"/>
    <col min="17" max="17" width="14.46484375" style="2" bestFit="1" customWidth="1"/>
    <col min="18" max="18" width="22.46484375" style="2" bestFit="1" customWidth="1"/>
    <col min="19" max="28" width="13.6640625" style="2" customWidth="1"/>
    <col min="29" max="29" width="1.73046875" style="4" customWidth="1"/>
    <col min="30" max="30" width="38.19921875" style="2" bestFit="1" customWidth="1"/>
    <col min="31" max="31" width="14.46484375" style="2" bestFit="1" customWidth="1"/>
    <col min="32" max="32" width="22.46484375" style="2" bestFit="1" customWidth="1"/>
    <col min="33" max="42" width="13.6640625" style="2" customWidth="1"/>
    <col min="43" max="43" width="1.73046875" style="4" customWidth="1"/>
    <col min="44" max="44" width="38.19921875" style="2" bestFit="1" customWidth="1"/>
    <col min="45" max="45" width="14.46484375" style="2" bestFit="1" customWidth="1"/>
    <col min="46" max="46" width="22.46484375" style="2" bestFit="1" customWidth="1"/>
    <col min="47" max="56" width="13.6640625" style="2" customWidth="1"/>
    <col min="57" max="57" width="1.73046875" style="4" customWidth="1"/>
    <col min="58" max="58" width="38.19921875" style="2" bestFit="1" customWidth="1"/>
    <col min="59" max="59" width="14.46484375" style="2" bestFit="1" customWidth="1"/>
    <col min="60" max="60" width="22.46484375" style="2" bestFit="1" customWidth="1"/>
    <col min="61" max="70" width="13.6640625" style="2" customWidth="1"/>
    <col min="71" max="71" width="1.73046875" style="4" customWidth="1"/>
    <col min="72" max="16384" width="9.06640625" style="2"/>
  </cols>
  <sheetData>
    <row r="1" spans="1:71" ht="15" customHeight="1" x14ac:dyDescent="0.45">
      <c r="A1" s="8"/>
      <c r="B1" s="8"/>
      <c r="C1" s="8"/>
      <c r="D1" s="8"/>
      <c r="E1" s="8"/>
      <c r="F1" s="8"/>
      <c r="G1" s="8"/>
      <c r="H1" s="8"/>
      <c r="I1" s="8"/>
      <c r="J1" s="8"/>
      <c r="K1" s="63"/>
      <c r="L1" s="63"/>
      <c r="M1" s="63"/>
      <c r="N1" s="63"/>
      <c r="O1" s="8"/>
      <c r="P1" s="8"/>
      <c r="Q1" s="8"/>
      <c r="R1" s="8"/>
      <c r="S1" s="8"/>
      <c r="T1" s="8"/>
      <c r="U1" s="8"/>
      <c r="V1" s="8"/>
      <c r="W1" s="8"/>
      <c r="X1" s="8"/>
      <c r="Y1" s="63"/>
      <c r="Z1" s="63"/>
      <c r="AA1" s="63"/>
      <c r="AB1" s="63"/>
      <c r="AC1" s="8"/>
      <c r="AD1" s="8"/>
      <c r="AE1" s="8"/>
      <c r="AF1" s="8"/>
      <c r="AG1" s="8"/>
      <c r="AH1" s="8"/>
      <c r="AI1" s="8"/>
      <c r="AJ1" s="8"/>
      <c r="AK1" s="8"/>
      <c r="AL1" s="8"/>
      <c r="AM1" s="63"/>
      <c r="AN1" s="63"/>
      <c r="AO1" s="63"/>
      <c r="AP1" s="63"/>
      <c r="AQ1" s="8"/>
      <c r="AR1" s="8"/>
      <c r="AS1" s="8"/>
      <c r="AT1" s="8"/>
      <c r="AU1" s="8"/>
      <c r="AV1" s="8"/>
      <c r="AW1" s="8"/>
      <c r="AX1" s="8"/>
      <c r="AY1" s="8"/>
      <c r="AZ1" s="8"/>
      <c r="BA1" s="63"/>
      <c r="BB1" s="63"/>
      <c r="BC1" s="63"/>
      <c r="BD1" s="63"/>
      <c r="BE1" s="8"/>
      <c r="BF1" s="8"/>
      <c r="BG1" s="8"/>
      <c r="BH1" s="8"/>
      <c r="BI1" s="8"/>
      <c r="BJ1" s="8"/>
      <c r="BK1" s="8"/>
      <c r="BL1" s="8"/>
      <c r="BM1" s="8"/>
      <c r="BN1" s="8"/>
      <c r="BO1" s="63"/>
      <c r="BP1" s="63"/>
      <c r="BQ1" s="63"/>
      <c r="BR1" s="63"/>
    </row>
    <row r="2" spans="1:71" ht="14.25" x14ac:dyDescent="0.45">
      <c r="A2" s="8"/>
      <c r="B2" s="157" t="s">
        <v>140</v>
      </c>
      <c r="C2" s="158"/>
      <c r="D2" s="165" t="s">
        <v>152</v>
      </c>
      <c r="E2" s="166"/>
      <c r="F2" s="8"/>
      <c r="G2" s="168" t="s">
        <v>145</v>
      </c>
      <c r="H2" s="165"/>
      <c r="I2" s="165"/>
      <c r="J2" s="4"/>
      <c r="K2" s="171" t="s">
        <v>144</v>
      </c>
      <c r="L2" s="171"/>
      <c r="M2" s="171"/>
      <c r="N2" s="171"/>
      <c r="O2" s="8"/>
      <c r="P2" s="157" t="s">
        <v>140</v>
      </c>
      <c r="Q2" s="158"/>
      <c r="R2" s="165" t="s">
        <v>152</v>
      </c>
      <c r="S2" s="166"/>
      <c r="T2" s="8"/>
      <c r="U2" s="168" t="s">
        <v>145</v>
      </c>
      <c r="V2" s="165"/>
      <c r="W2" s="165"/>
      <c r="X2" s="4"/>
      <c r="Y2" s="171" t="s">
        <v>144</v>
      </c>
      <c r="Z2" s="171"/>
      <c r="AA2" s="171"/>
      <c r="AB2" s="171"/>
      <c r="AC2" s="8"/>
      <c r="AD2" s="157" t="s">
        <v>140</v>
      </c>
      <c r="AE2" s="158"/>
      <c r="AF2" s="165" t="s">
        <v>152</v>
      </c>
      <c r="AG2" s="166"/>
      <c r="AH2" s="8"/>
      <c r="AI2" s="168" t="s">
        <v>145</v>
      </c>
      <c r="AJ2" s="165"/>
      <c r="AK2" s="165"/>
      <c r="AL2" s="4"/>
      <c r="AM2" s="171" t="s">
        <v>144</v>
      </c>
      <c r="AN2" s="171"/>
      <c r="AO2" s="171"/>
      <c r="AP2" s="171"/>
      <c r="AQ2" s="8"/>
      <c r="AR2" s="157" t="s">
        <v>140</v>
      </c>
      <c r="AS2" s="158"/>
      <c r="AT2" s="165" t="s">
        <v>152</v>
      </c>
      <c r="AU2" s="166"/>
      <c r="AV2" s="8"/>
      <c r="AW2" s="168" t="s">
        <v>145</v>
      </c>
      <c r="AX2" s="165"/>
      <c r="AY2" s="165"/>
      <c r="AZ2" s="4"/>
      <c r="BA2" s="171" t="s">
        <v>144</v>
      </c>
      <c r="BB2" s="171"/>
      <c r="BC2" s="171"/>
      <c r="BD2" s="171"/>
      <c r="BE2" s="8"/>
      <c r="BF2" s="157" t="s">
        <v>140</v>
      </c>
      <c r="BG2" s="158"/>
      <c r="BH2" s="165" t="s">
        <v>152</v>
      </c>
      <c r="BI2" s="166"/>
      <c r="BJ2" s="8"/>
      <c r="BK2" s="168" t="s">
        <v>145</v>
      </c>
      <c r="BL2" s="165"/>
      <c r="BM2" s="165"/>
      <c r="BN2" s="4"/>
      <c r="BO2" s="171" t="s">
        <v>144</v>
      </c>
      <c r="BP2" s="171"/>
      <c r="BQ2" s="171"/>
      <c r="BR2" s="171"/>
    </row>
    <row r="3" spans="1:71" ht="14.25" x14ac:dyDescent="0.45">
      <c r="A3" s="8"/>
      <c r="B3" s="159"/>
      <c r="C3" s="160"/>
      <c r="D3" s="162"/>
      <c r="E3" s="167"/>
      <c r="F3" s="8"/>
      <c r="G3" s="169"/>
      <c r="H3" s="170"/>
      <c r="I3" s="170"/>
      <c r="J3" s="4"/>
      <c r="K3" s="64" t="s">
        <v>53</v>
      </c>
      <c r="L3" s="64" t="s">
        <v>51</v>
      </c>
      <c r="M3" s="64" t="s">
        <v>32</v>
      </c>
      <c r="N3" s="64" t="s">
        <v>33</v>
      </c>
      <c r="O3" s="8"/>
      <c r="P3" s="159"/>
      <c r="Q3" s="160"/>
      <c r="R3" s="162"/>
      <c r="S3" s="167"/>
      <c r="T3" s="8"/>
      <c r="U3" s="169"/>
      <c r="V3" s="170"/>
      <c r="W3" s="170"/>
      <c r="X3" s="4"/>
      <c r="Y3" s="64" t="s">
        <v>53</v>
      </c>
      <c r="Z3" s="64" t="s">
        <v>51</v>
      </c>
      <c r="AA3" s="64" t="s">
        <v>32</v>
      </c>
      <c r="AB3" s="64" t="s">
        <v>33</v>
      </c>
      <c r="AC3" s="8"/>
      <c r="AD3" s="159"/>
      <c r="AE3" s="160"/>
      <c r="AF3" s="162"/>
      <c r="AG3" s="167"/>
      <c r="AH3" s="8"/>
      <c r="AI3" s="169"/>
      <c r="AJ3" s="170"/>
      <c r="AK3" s="170"/>
      <c r="AL3" s="4"/>
      <c r="AM3" s="64" t="s">
        <v>53</v>
      </c>
      <c r="AN3" s="64" t="s">
        <v>51</v>
      </c>
      <c r="AO3" s="64" t="s">
        <v>32</v>
      </c>
      <c r="AP3" s="64" t="s">
        <v>33</v>
      </c>
      <c r="AQ3" s="8"/>
      <c r="AR3" s="159"/>
      <c r="AS3" s="160"/>
      <c r="AT3" s="162"/>
      <c r="AU3" s="167"/>
      <c r="AV3" s="8"/>
      <c r="AW3" s="169"/>
      <c r="AX3" s="170"/>
      <c r="AY3" s="170"/>
      <c r="AZ3" s="4"/>
      <c r="BA3" s="64" t="s">
        <v>53</v>
      </c>
      <c r="BB3" s="64" t="s">
        <v>51</v>
      </c>
      <c r="BC3" s="64" t="s">
        <v>32</v>
      </c>
      <c r="BD3" s="64" t="s">
        <v>33</v>
      </c>
      <c r="BE3" s="8"/>
      <c r="BF3" s="159"/>
      <c r="BG3" s="160"/>
      <c r="BH3" s="162"/>
      <c r="BI3" s="167"/>
      <c r="BJ3" s="8"/>
      <c r="BK3" s="169"/>
      <c r="BL3" s="170"/>
      <c r="BM3" s="170"/>
      <c r="BN3" s="4"/>
      <c r="BO3" s="64" t="s">
        <v>53</v>
      </c>
      <c r="BP3" s="64" t="s">
        <v>51</v>
      </c>
      <c r="BQ3" s="64" t="s">
        <v>32</v>
      </c>
      <c r="BR3" s="64" t="s">
        <v>33</v>
      </c>
      <c r="BS3" s="9"/>
    </row>
    <row r="4" spans="1:71" ht="14.25" x14ac:dyDescent="0.45">
      <c r="A4" s="9"/>
      <c r="B4" s="159"/>
      <c r="C4" s="160"/>
      <c r="D4" s="32" t="s">
        <v>2</v>
      </c>
      <c r="E4" s="33">
        <v>100000</v>
      </c>
      <c r="F4" s="9"/>
      <c r="G4" s="76" t="s">
        <v>34</v>
      </c>
      <c r="H4" s="75" t="s">
        <v>39</v>
      </c>
      <c r="I4" s="41">
        <f>I41</f>
        <v>0.32836799999999994</v>
      </c>
      <c r="J4" s="9"/>
      <c r="K4" s="68">
        <f>C110</f>
        <v>20000</v>
      </c>
      <c r="L4" s="69" t="s">
        <v>40</v>
      </c>
      <c r="M4" s="42">
        <f>I111</f>
        <v>377.95901367627431</v>
      </c>
      <c r="N4" s="65">
        <f t="shared" ref="N4:N9" si="0">M4*$I$14</f>
        <v>203275428.57142857</v>
      </c>
      <c r="O4" s="9"/>
      <c r="P4" s="159"/>
      <c r="Q4" s="160"/>
      <c r="R4" s="32" t="s">
        <v>2</v>
      </c>
      <c r="S4" s="33">
        <f>E4</f>
        <v>100000</v>
      </c>
      <c r="T4" s="9"/>
      <c r="U4" s="76" t="s">
        <v>34</v>
      </c>
      <c r="V4" s="75" t="s">
        <v>39</v>
      </c>
      <c r="W4" s="41">
        <f>W41</f>
        <v>0.27363999999999999</v>
      </c>
      <c r="X4" s="9"/>
      <c r="Y4" s="68">
        <f>Q110</f>
        <v>20000</v>
      </c>
      <c r="Z4" s="69" t="s">
        <v>40</v>
      </c>
      <c r="AA4" s="42">
        <f>W111</f>
        <v>377.95901367627431</v>
      </c>
      <c r="AB4" s="65">
        <f t="shared" ref="AB4:AB9" si="1">AA4*$I$14</f>
        <v>203275428.57142857</v>
      </c>
      <c r="AC4" s="9"/>
      <c r="AD4" s="159"/>
      <c r="AE4" s="160"/>
      <c r="AF4" s="32" t="s">
        <v>2</v>
      </c>
      <c r="AG4" s="33">
        <f>S4</f>
        <v>100000</v>
      </c>
      <c r="AH4" s="9"/>
      <c r="AI4" s="76" t="s">
        <v>34</v>
      </c>
      <c r="AJ4" s="75" t="s">
        <v>39</v>
      </c>
      <c r="AK4" s="41">
        <f>AK41</f>
        <v>0.218912</v>
      </c>
      <c r="AL4" s="9"/>
      <c r="AM4" s="68">
        <f>AE110</f>
        <v>20000</v>
      </c>
      <c r="AN4" s="69" t="s">
        <v>40</v>
      </c>
      <c r="AO4" s="42">
        <f>AK111</f>
        <v>377.95901367627431</v>
      </c>
      <c r="AP4" s="65">
        <f t="shared" ref="AP4:AP9" si="2">AO4*$I$14</f>
        <v>203275428.57142857</v>
      </c>
      <c r="AQ4" s="9"/>
      <c r="AR4" s="159"/>
      <c r="AS4" s="160"/>
      <c r="AT4" s="32" t="s">
        <v>2</v>
      </c>
      <c r="AU4" s="33">
        <f>AG4</f>
        <v>100000</v>
      </c>
      <c r="AV4" s="9"/>
      <c r="AW4" s="76" t="s">
        <v>34</v>
      </c>
      <c r="AX4" s="75" t="s">
        <v>39</v>
      </c>
      <c r="AY4" s="41">
        <f>AY41</f>
        <v>0.16418400000000002</v>
      </c>
      <c r="AZ4" s="9"/>
      <c r="BA4" s="68">
        <f>AS110</f>
        <v>20000</v>
      </c>
      <c r="BB4" s="69" t="s">
        <v>40</v>
      </c>
      <c r="BC4" s="42">
        <f>AY111</f>
        <v>377.95901367627431</v>
      </c>
      <c r="BD4" s="65">
        <f t="shared" ref="BD4:BD9" si="3">BC4*$I$14</f>
        <v>203275428.57142857</v>
      </c>
      <c r="BE4" s="9"/>
      <c r="BF4" s="159"/>
      <c r="BG4" s="160"/>
      <c r="BH4" s="32" t="s">
        <v>2</v>
      </c>
      <c r="BI4" s="33">
        <f>AU4</f>
        <v>100000</v>
      </c>
      <c r="BJ4" s="9"/>
      <c r="BK4" s="76" t="s">
        <v>34</v>
      </c>
      <c r="BL4" s="75" t="s">
        <v>39</v>
      </c>
      <c r="BM4" s="41">
        <f>BM41</f>
        <v>0.10945600000000003</v>
      </c>
      <c r="BN4" s="9"/>
      <c r="BO4" s="68">
        <f>BG110</f>
        <v>20000</v>
      </c>
      <c r="BP4" s="69" t="s">
        <v>40</v>
      </c>
      <c r="BQ4" s="42">
        <f>BM111</f>
        <v>377.95901367627431</v>
      </c>
      <c r="BR4" s="65">
        <f t="shared" ref="BR4:BR9" si="4">BQ4*$I$14</f>
        <v>203275428.57142857</v>
      </c>
      <c r="BS4" s="9"/>
    </row>
    <row r="5" spans="1:71" ht="14.25" x14ac:dyDescent="0.45">
      <c r="A5" s="37"/>
      <c r="B5" s="159"/>
      <c r="C5" s="160"/>
      <c r="D5" s="18" t="s">
        <v>59</v>
      </c>
      <c r="E5" s="34">
        <v>0.01</v>
      </c>
      <c r="F5" s="37"/>
      <c r="G5" s="45" t="s">
        <v>37</v>
      </c>
      <c r="H5" s="66" t="s">
        <v>39</v>
      </c>
      <c r="I5" s="81">
        <f>I65</f>
        <v>0.40703278395906467</v>
      </c>
      <c r="J5" s="37"/>
      <c r="K5" s="68">
        <f>C110</f>
        <v>20000</v>
      </c>
      <c r="L5" s="67" t="s">
        <v>41</v>
      </c>
      <c r="M5" s="42">
        <f>I112</f>
        <v>1889.7950683813717</v>
      </c>
      <c r="N5" s="65">
        <f t="shared" si="0"/>
        <v>1016377142.8571428</v>
      </c>
      <c r="O5" s="37"/>
      <c r="P5" s="159"/>
      <c r="Q5" s="160"/>
      <c r="R5" s="18" t="s">
        <v>59</v>
      </c>
      <c r="S5" s="34">
        <f>E5</f>
        <v>0.01</v>
      </c>
      <c r="T5" s="37"/>
      <c r="U5" s="45" t="s">
        <v>37</v>
      </c>
      <c r="V5" s="66" t="s">
        <v>39</v>
      </c>
      <c r="W5" s="81">
        <f>W65</f>
        <v>0.40703278395906467</v>
      </c>
      <c r="X5" s="37"/>
      <c r="Y5" s="68">
        <f>Q110</f>
        <v>20000</v>
      </c>
      <c r="Z5" s="67" t="s">
        <v>41</v>
      </c>
      <c r="AA5" s="42">
        <f>W112</f>
        <v>1889.7950683813717</v>
      </c>
      <c r="AB5" s="65">
        <f t="shared" si="1"/>
        <v>1016377142.8571428</v>
      </c>
      <c r="AC5" s="37"/>
      <c r="AD5" s="159"/>
      <c r="AE5" s="160"/>
      <c r="AF5" s="18" t="s">
        <v>59</v>
      </c>
      <c r="AG5" s="34">
        <f>S5</f>
        <v>0.01</v>
      </c>
      <c r="AH5" s="37"/>
      <c r="AI5" s="45" t="s">
        <v>37</v>
      </c>
      <c r="AJ5" s="66" t="s">
        <v>39</v>
      </c>
      <c r="AK5" s="81">
        <f>AK65</f>
        <v>0.40703278395906467</v>
      </c>
      <c r="AL5" s="37"/>
      <c r="AM5" s="68">
        <f>AE110</f>
        <v>20000</v>
      </c>
      <c r="AN5" s="67" t="s">
        <v>41</v>
      </c>
      <c r="AO5" s="42">
        <f>AK112</f>
        <v>1889.7950683813717</v>
      </c>
      <c r="AP5" s="65">
        <f t="shared" si="2"/>
        <v>1016377142.8571428</v>
      </c>
      <c r="AQ5" s="37"/>
      <c r="AR5" s="159"/>
      <c r="AS5" s="160"/>
      <c r="AT5" s="18" t="s">
        <v>59</v>
      </c>
      <c r="AU5" s="34">
        <f>AG5</f>
        <v>0.01</v>
      </c>
      <c r="AV5" s="37"/>
      <c r="AW5" s="45" t="s">
        <v>37</v>
      </c>
      <c r="AX5" s="66" t="s">
        <v>39</v>
      </c>
      <c r="AY5" s="81">
        <f>AY65</f>
        <v>0.40703278395906467</v>
      </c>
      <c r="AZ5" s="37"/>
      <c r="BA5" s="68">
        <f>AS110</f>
        <v>20000</v>
      </c>
      <c r="BB5" s="67" t="s">
        <v>41</v>
      </c>
      <c r="BC5" s="42">
        <f>AY112</f>
        <v>1889.7950683813717</v>
      </c>
      <c r="BD5" s="65">
        <f t="shared" si="3"/>
        <v>1016377142.8571428</v>
      </c>
      <c r="BE5" s="37"/>
      <c r="BF5" s="159"/>
      <c r="BG5" s="160"/>
      <c r="BH5" s="18" t="s">
        <v>59</v>
      </c>
      <c r="BI5" s="34">
        <f>AU5</f>
        <v>0.01</v>
      </c>
      <c r="BJ5" s="37"/>
      <c r="BK5" s="45" t="s">
        <v>37</v>
      </c>
      <c r="BL5" s="66" t="s">
        <v>39</v>
      </c>
      <c r="BM5" s="81">
        <f>BM65</f>
        <v>0.40703278395906467</v>
      </c>
      <c r="BN5" s="37"/>
      <c r="BO5" s="68">
        <f>BG110</f>
        <v>20000</v>
      </c>
      <c r="BP5" s="67" t="s">
        <v>41</v>
      </c>
      <c r="BQ5" s="42">
        <f>BM112</f>
        <v>1889.7950683813717</v>
      </c>
      <c r="BR5" s="65">
        <f t="shared" si="4"/>
        <v>1016377142.8571428</v>
      </c>
      <c r="BS5" s="37"/>
    </row>
    <row r="6" spans="1:71" ht="14.25" x14ac:dyDescent="0.45">
      <c r="A6" s="37"/>
      <c r="B6" s="159"/>
      <c r="C6" s="160"/>
      <c r="D6" s="18" t="s">
        <v>143</v>
      </c>
      <c r="E6" s="35">
        <v>0.4</v>
      </c>
      <c r="F6" s="37"/>
      <c r="G6" s="45" t="s">
        <v>58</v>
      </c>
      <c r="H6" s="66" t="s">
        <v>39</v>
      </c>
      <c r="I6" s="81">
        <f>I78</f>
        <v>2.9070327839590647E-2</v>
      </c>
      <c r="J6" s="37"/>
      <c r="K6" s="68">
        <f>C113</f>
        <v>400000</v>
      </c>
      <c r="L6" s="69" t="s">
        <v>40</v>
      </c>
      <c r="M6" s="42">
        <f>I114</f>
        <v>7559.1802735254869</v>
      </c>
      <c r="N6" s="65">
        <f t="shared" si="0"/>
        <v>4065508571.4285712</v>
      </c>
      <c r="O6" s="37"/>
      <c r="P6" s="159"/>
      <c r="Q6" s="160"/>
      <c r="R6" s="18" t="s">
        <v>143</v>
      </c>
      <c r="S6" s="35">
        <f>E6</f>
        <v>0.4</v>
      </c>
      <c r="T6" s="37"/>
      <c r="U6" s="45" t="s">
        <v>58</v>
      </c>
      <c r="V6" s="66" t="s">
        <v>39</v>
      </c>
      <c r="W6" s="81">
        <f>W78</f>
        <v>2.9070327839590647E-2</v>
      </c>
      <c r="X6" s="37"/>
      <c r="Y6" s="68">
        <f>Q113</f>
        <v>400000</v>
      </c>
      <c r="Z6" s="69" t="s">
        <v>40</v>
      </c>
      <c r="AA6" s="42">
        <f>W114</f>
        <v>7559.1802735254869</v>
      </c>
      <c r="AB6" s="65">
        <f t="shared" si="1"/>
        <v>4065508571.4285712</v>
      </c>
      <c r="AC6" s="37"/>
      <c r="AD6" s="159"/>
      <c r="AE6" s="160"/>
      <c r="AF6" s="18" t="s">
        <v>143</v>
      </c>
      <c r="AG6" s="35">
        <f>S6</f>
        <v>0.4</v>
      </c>
      <c r="AH6" s="37"/>
      <c r="AI6" s="45" t="s">
        <v>58</v>
      </c>
      <c r="AJ6" s="66" t="s">
        <v>39</v>
      </c>
      <c r="AK6" s="81">
        <f>AK78</f>
        <v>2.9070327839590647E-2</v>
      </c>
      <c r="AL6" s="37"/>
      <c r="AM6" s="68">
        <f>AE113</f>
        <v>400000</v>
      </c>
      <c r="AN6" s="69" t="s">
        <v>40</v>
      </c>
      <c r="AO6" s="42">
        <f>AK114</f>
        <v>7559.1802735254869</v>
      </c>
      <c r="AP6" s="65">
        <f t="shared" si="2"/>
        <v>4065508571.4285712</v>
      </c>
      <c r="AQ6" s="37"/>
      <c r="AR6" s="159"/>
      <c r="AS6" s="160"/>
      <c r="AT6" s="18" t="s">
        <v>143</v>
      </c>
      <c r="AU6" s="35">
        <f>AG6</f>
        <v>0.4</v>
      </c>
      <c r="AV6" s="37"/>
      <c r="AW6" s="45" t="s">
        <v>58</v>
      </c>
      <c r="AX6" s="66" t="s">
        <v>39</v>
      </c>
      <c r="AY6" s="81">
        <f>AY78</f>
        <v>2.9070327839590647E-2</v>
      </c>
      <c r="AZ6" s="37"/>
      <c r="BA6" s="68">
        <f>AS113</f>
        <v>400000</v>
      </c>
      <c r="BB6" s="69" t="s">
        <v>40</v>
      </c>
      <c r="BC6" s="42">
        <f>AY114</f>
        <v>7559.1802735254869</v>
      </c>
      <c r="BD6" s="65">
        <f t="shared" si="3"/>
        <v>4065508571.4285712</v>
      </c>
      <c r="BE6" s="37"/>
      <c r="BF6" s="159"/>
      <c r="BG6" s="160"/>
      <c r="BH6" s="18" t="s">
        <v>143</v>
      </c>
      <c r="BI6" s="35">
        <f>AU6</f>
        <v>0.4</v>
      </c>
      <c r="BJ6" s="37"/>
      <c r="BK6" s="45" t="s">
        <v>58</v>
      </c>
      <c r="BL6" s="66" t="s">
        <v>39</v>
      </c>
      <c r="BM6" s="81">
        <f>BM78</f>
        <v>2.9070327839590647E-2</v>
      </c>
      <c r="BN6" s="37"/>
      <c r="BO6" s="68">
        <f>BG113</f>
        <v>400000</v>
      </c>
      <c r="BP6" s="69" t="s">
        <v>40</v>
      </c>
      <c r="BQ6" s="42">
        <f>BM114</f>
        <v>7559.1802735254869</v>
      </c>
      <c r="BR6" s="65">
        <f t="shared" si="4"/>
        <v>4065508571.4285712</v>
      </c>
      <c r="BS6" s="37"/>
    </row>
    <row r="7" spans="1:71" ht="14.25" x14ac:dyDescent="0.45">
      <c r="A7" s="9"/>
      <c r="B7" s="159"/>
      <c r="C7" s="160"/>
      <c r="D7" s="32" t="s">
        <v>149</v>
      </c>
      <c r="E7" s="36">
        <v>0.15</v>
      </c>
      <c r="F7" s="9"/>
      <c r="G7" s="45" t="s">
        <v>154</v>
      </c>
      <c r="H7" s="66" t="s">
        <v>39</v>
      </c>
      <c r="I7" s="81">
        <f>-I33</f>
        <v>-6.1054917593859705E-2</v>
      </c>
      <c r="J7" s="9"/>
      <c r="K7" s="68">
        <f>C113</f>
        <v>400000</v>
      </c>
      <c r="L7" s="67" t="s">
        <v>41</v>
      </c>
      <c r="M7" s="42">
        <f>I115</f>
        <v>37795.901367627434</v>
      </c>
      <c r="N7" s="65">
        <f t="shared" si="0"/>
        <v>20327542857.142857</v>
      </c>
      <c r="O7" s="9"/>
      <c r="P7" s="159"/>
      <c r="Q7" s="160"/>
      <c r="R7" s="32" t="s">
        <v>149</v>
      </c>
      <c r="S7" s="36">
        <f>E7-0.025</f>
        <v>0.125</v>
      </c>
      <c r="T7" s="9"/>
      <c r="U7" s="45" t="s">
        <v>154</v>
      </c>
      <c r="V7" s="66" t="s">
        <v>39</v>
      </c>
      <c r="W7" s="81">
        <f>-W33</f>
        <v>-5.0879097994883084E-2</v>
      </c>
      <c r="X7" s="9"/>
      <c r="Y7" s="68">
        <f>Q113</f>
        <v>400000</v>
      </c>
      <c r="Z7" s="67" t="s">
        <v>41</v>
      </c>
      <c r="AA7" s="42">
        <f>W115</f>
        <v>37795.901367627434</v>
      </c>
      <c r="AB7" s="65">
        <f t="shared" si="1"/>
        <v>20327542857.142857</v>
      </c>
      <c r="AC7" s="9"/>
      <c r="AD7" s="159"/>
      <c r="AE7" s="160"/>
      <c r="AF7" s="32" t="s">
        <v>149</v>
      </c>
      <c r="AG7" s="36">
        <f>S7-0.025</f>
        <v>0.1</v>
      </c>
      <c r="AH7" s="9"/>
      <c r="AI7" s="45" t="s">
        <v>154</v>
      </c>
      <c r="AJ7" s="66" t="s">
        <v>39</v>
      </c>
      <c r="AK7" s="81">
        <f>-AK33</f>
        <v>-4.070327839590647E-2</v>
      </c>
      <c r="AL7" s="9"/>
      <c r="AM7" s="68">
        <f>AE113</f>
        <v>400000</v>
      </c>
      <c r="AN7" s="67" t="s">
        <v>41</v>
      </c>
      <c r="AO7" s="42">
        <f>AK115</f>
        <v>37795.901367627434</v>
      </c>
      <c r="AP7" s="65">
        <f t="shared" si="2"/>
        <v>20327542857.142857</v>
      </c>
      <c r="AQ7" s="9"/>
      <c r="AR7" s="159"/>
      <c r="AS7" s="160"/>
      <c r="AT7" s="32" t="s">
        <v>149</v>
      </c>
      <c r="AU7" s="36">
        <f>AG7-0.025</f>
        <v>7.5000000000000011E-2</v>
      </c>
      <c r="AV7" s="9"/>
      <c r="AW7" s="45" t="s">
        <v>154</v>
      </c>
      <c r="AX7" s="66" t="s">
        <v>39</v>
      </c>
      <c r="AY7" s="81">
        <f>-AY33</f>
        <v>-3.0527458796929856E-2</v>
      </c>
      <c r="AZ7" s="9"/>
      <c r="BA7" s="68">
        <f>AS113</f>
        <v>400000</v>
      </c>
      <c r="BB7" s="67" t="s">
        <v>41</v>
      </c>
      <c r="BC7" s="42">
        <f>AY115</f>
        <v>37795.901367627434</v>
      </c>
      <c r="BD7" s="65">
        <f t="shared" si="3"/>
        <v>20327542857.142857</v>
      </c>
      <c r="BE7" s="9"/>
      <c r="BF7" s="159"/>
      <c r="BG7" s="160"/>
      <c r="BH7" s="32" t="s">
        <v>149</v>
      </c>
      <c r="BI7" s="36">
        <f>AU7-0.025</f>
        <v>5.000000000000001E-2</v>
      </c>
      <c r="BJ7" s="9"/>
      <c r="BK7" s="45" t="s">
        <v>154</v>
      </c>
      <c r="BL7" s="66" t="s">
        <v>39</v>
      </c>
      <c r="BM7" s="81">
        <f>-BM33</f>
        <v>-2.0351639197953235E-2</v>
      </c>
      <c r="BN7" s="9"/>
      <c r="BO7" s="68">
        <f>BG113</f>
        <v>400000</v>
      </c>
      <c r="BP7" s="67" t="s">
        <v>41</v>
      </c>
      <c r="BQ7" s="42">
        <f>BM115</f>
        <v>37795.901367627434</v>
      </c>
      <c r="BR7" s="65">
        <f t="shared" si="4"/>
        <v>20327542857.142857</v>
      </c>
      <c r="BS7" s="9"/>
    </row>
    <row r="8" spans="1:71" ht="14.25" x14ac:dyDescent="0.45">
      <c r="A8" s="9"/>
      <c r="B8" s="159"/>
      <c r="C8" s="160"/>
      <c r="D8" s="32" t="s">
        <v>150</v>
      </c>
      <c r="E8" s="36">
        <v>0.05</v>
      </c>
      <c r="F8" s="9"/>
      <c r="G8" s="45" t="s">
        <v>153</v>
      </c>
      <c r="H8" s="66" t="s">
        <v>39</v>
      </c>
      <c r="I8" s="81">
        <f>-I49</f>
        <v>-6.6142827393348008E-2</v>
      </c>
      <c r="J8" s="9"/>
      <c r="K8" s="77">
        <f>C116</f>
        <v>1000000</v>
      </c>
      <c r="L8" s="78" t="s">
        <v>40</v>
      </c>
      <c r="M8" s="42">
        <f>I117</f>
        <v>18897.950683813709</v>
      </c>
      <c r="N8" s="65">
        <f t="shared" si="0"/>
        <v>10163771428.571424</v>
      </c>
      <c r="O8" s="9"/>
      <c r="P8" s="159"/>
      <c r="Q8" s="160"/>
      <c r="R8" s="32" t="s">
        <v>150</v>
      </c>
      <c r="S8" s="36">
        <f>E8</f>
        <v>0.05</v>
      </c>
      <c r="T8" s="9"/>
      <c r="U8" s="45" t="s">
        <v>153</v>
      </c>
      <c r="V8" s="66" t="s">
        <v>39</v>
      </c>
      <c r="W8" s="81">
        <f>-W49</f>
        <v>-6.6142827393348008E-2</v>
      </c>
      <c r="X8" s="9"/>
      <c r="Y8" s="77">
        <f>Q116</f>
        <v>1000000</v>
      </c>
      <c r="Z8" s="78" t="s">
        <v>40</v>
      </c>
      <c r="AA8" s="42">
        <f>W117</f>
        <v>18897.950683813709</v>
      </c>
      <c r="AB8" s="65">
        <f t="shared" si="1"/>
        <v>10163771428.571424</v>
      </c>
      <c r="AC8" s="9"/>
      <c r="AD8" s="159"/>
      <c r="AE8" s="160"/>
      <c r="AF8" s="32" t="s">
        <v>150</v>
      </c>
      <c r="AG8" s="36">
        <f>S8</f>
        <v>0.05</v>
      </c>
      <c r="AH8" s="9"/>
      <c r="AI8" s="45" t="s">
        <v>153</v>
      </c>
      <c r="AJ8" s="66" t="s">
        <v>39</v>
      </c>
      <c r="AK8" s="81">
        <f>-AK49</f>
        <v>-6.6142827393348008E-2</v>
      </c>
      <c r="AL8" s="9"/>
      <c r="AM8" s="77">
        <f>AE116</f>
        <v>1000000</v>
      </c>
      <c r="AN8" s="78" t="s">
        <v>40</v>
      </c>
      <c r="AO8" s="42">
        <f>AK117</f>
        <v>18897.950683813709</v>
      </c>
      <c r="AP8" s="65">
        <f t="shared" si="2"/>
        <v>10163771428.571424</v>
      </c>
      <c r="AQ8" s="9"/>
      <c r="AR8" s="159"/>
      <c r="AS8" s="160"/>
      <c r="AT8" s="32" t="s">
        <v>150</v>
      </c>
      <c r="AU8" s="36">
        <f>AG8</f>
        <v>0.05</v>
      </c>
      <c r="AV8" s="9"/>
      <c r="AW8" s="45" t="s">
        <v>153</v>
      </c>
      <c r="AX8" s="66" t="s">
        <v>39</v>
      </c>
      <c r="AY8" s="81">
        <f>-AY49</f>
        <v>-6.6142827393348008E-2</v>
      </c>
      <c r="AZ8" s="9"/>
      <c r="BA8" s="77">
        <f>AS116</f>
        <v>1000000</v>
      </c>
      <c r="BB8" s="78" t="s">
        <v>40</v>
      </c>
      <c r="BC8" s="42">
        <f>AY117</f>
        <v>18897.950683813709</v>
      </c>
      <c r="BD8" s="65">
        <f t="shared" si="3"/>
        <v>10163771428.571424</v>
      </c>
      <c r="BE8" s="9"/>
      <c r="BF8" s="159"/>
      <c r="BG8" s="160"/>
      <c r="BH8" s="32" t="s">
        <v>150</v>
      </c>
      <c r="BI8" s="36">
        <f>AU8</f>
        <v>0.05</v>
      </c>
      <c r="BJ8" s="9"/>
      <c r="BK8" s="45" t="s">
        <v>153</v>
      </c>
      <c r="BL8" s="66" t="s">
        <v>39</v>
      </c>
      <c r="BM8" s="81">
        <f>-BM49</f>
        <v>-6.6142827393348008E-2</v>
      </c>
      <c r="BN8" s="9"/>
      <c r="BO8" s="77">
        <f>BG116</f>
        <v>1000000</v>
      </c>
      <c r="BP8" s="78" t="s">
        <v>40</v>
      </c>
      <c r="BQ8" s="42">
        <f>BM117</f>
        <v>18897.950683813709</v>
      </c>
      <c r="BR8" s="65">
        <f t="shared" si="4"/>
        <v>10163771428.571424</v>
      </c>
      <c r="BS8" s="9"/>
    </row>
    <row r="9" spans="1:71" ht="14.25" x14ac:dyDescent="0.45">
      <c r="A9" s="9"/>
      <c r="B9" s="159"/>
      <c r="C9" s="160"/>
      <c r="D9" s="32" t="s">
        <v>151</v>
      </c>
      <c r="E9" s="36">
        <v>7.4999999999999997E-2</v>
      </c>
      <c r="F9" s="9"/>
      <c r="G9" s="74" t="s">
        <v>38</v>
      </c>
      <c r="H9" s="75" t="s">
        <v>39</v>
      </c>
      <c r="I9" s="41">
        <f>I93</f>
        <v>0.30890536681144753</v>
      </c>
      <c r="J9" s="8"/>
      <c r="K9" s="77">
        <f>C116</f>
        <v>1000000</v>
      </c>
      <c r="L9" s="79" t="s">
        <v>41</v>
      </c>
      <c r="M9" s="42">
        <f>I118</f>
        <v>94489.753419068569</v>
      </c>
      <c r="N9" s="65">
        <f t="shared" si="0"/>
        <v>50818857142.857132</v>
      </c>
      <c r="O9" s="9"/>
      <c r="P9" s="159"/>
      <c r="Q9" s="160"/>
      <c r="R9" s="32" t="s">
        <v>151</v>
      </c>
      <c r="S9" s="36">
        <f>E9</f>
        <v>7.4999999999999997E-2</v>
      </c>
      <c r="T9" s="9"/>
      <c r="U9" s="74" t="s">
        <v>38</v>
      </c>
      <c r="V9" s="75" t="s">
        <v>39</v>
      </c>
      <c r="W9" s="41">
        <f>W93</f>
        <v>0.31908118641042421</v>
      </c>
      <c r="X9" s="8"/>
      <c r="Y9" s="77">
        <f>Q116</f>
        <v>1000000</v>
      </c>
      <c r="Z9" s="79" t="s">
        <v>41</v>
      </c>
      <c r="AA9" s="42">
        <f>W118</f>
        <v>94489.753419068569</v>
      </c>
      <c r="AB9" s="65">
        <f t="shared" si="1"/>
        <v>50818857142.857132</v>
      </c>
      <c r="AC9" s="9"/>
      <c r="AD9" s="159"/>
      <c r="AE9" s="160"/>
      <c r="AF9" s="32" t="s">
        <v>151</v>
      </c>
      <c r="AG9" s="36">
        <f>S9</f>
        <v>7.4999999999999997E-2</v>
      </c>
      <c r="AH9" s="9"/>
      <c r="AI9" s="74" t="s">
        <v>38</v>
      </c>
      <c r="AJ9" s="75" t="s">
        <v>39</v>
      </c>
      <c r="AK9" s="41">
        <f>AK93</f>
        <v>0.32925700600940078</v>
      </c>
      <c r="AL9" s="8"/>
      <c r="AM9" s="77">
        <f>AE116</f>
        <v>1000000</v>
      </c>
      <c r="AN9" s="79" t="s">
        <v>41</v>
      </c>
      <c r="AO9" s="42">
        <f>AK118</f>
        <v>94489.753419068569</v>
      </c>
      <c r="AP9" s="65">
        <f t="shared" si="2"/>
        <v>50818857142.857132</v>
      </c>
      <c r="AQ9" s="9"/>
      <c r="AR9" s="159"/>
      <c r="AS9" s="160"/>
      <c r="AT9" s="32" t="s">
        <v>151</v>
      </c>
      <c r="AU9" s="36">
        <f>AG9</f>
        <v>7.4999999999999997E-2</v>
      </c>
      <c r="AV9" s="9"/>
      <c r="AW9" s="74" t="s">
        <v>38</v>
      </c>
      <c r="AX9" s="75" t="s">
        <v>39</v>
      </c>
      <c r="AY9" s="41">
        <f>AY93</f>
        <v>0.33943282560837745</v>
      </c>
      <c r="AZ9" s="8"/>
      <c r="BA9" s="77">
        <f>AS116</f>
        <v>1000000</v>
      </c>
      <c r="BB9" s="79" t="s">
        <v>41</v>
      </c>
      <c r="BC9" s="42">
        <f>AY118</f>
        <v>94489.753419068569</v>
      </c>
      <c r="BD9" s="65">
        <f t="shared" si="3"/>
        <v>50818857142.857132</v>
      </c>
      <c r="BE9" s="9"/>
      <c r="BF9" s="159"/>
      <c r="BG9" s="160"/>
      <c r="BH9" s="32" t="s">
        <v>151</v>
      </c>
      <c r="BI9" s="36">
        <f>AU9</f>
        <v>7.4999999999999997E-2</v>
      </c>
      <c r="BJ9" s="9"/>
      <c r="BK9" s="74" t="s">
        <v>38</v>
      </c>
      <c r="BL9" s="75" t="s">
        <v>39</v>
      </c>
      <c r="BM9" s="41">
        <f>BM93</f>
        <v>0.34960864520735402</v>
      </c>
      <c r="BN9" s="8"/>
      <c r="BO9" s="77">
        <f>BG116</f>
        <v>1000000</v>
      </c>
      <c r="BP9" s="79" t="s">
        <v>41</v>
      </c>
      <c r="BQ9" s="42">
        <f>BM118</f>
        <v>94489.753419068569</v>
      </c>
      <c r="BR9" s="65">
        <f t="shared" si="4"/>
        <v>50818857142.857132</v>
      </c>
      <c r="BS9" s="9"/>
    </row>
    <row r="10" spans="1:71" ht="14.25" x14ac:dyDescent="0.45">
      <c r="A10" s="9"/>
      <c r="B10" s="159"/>
      <c r="C10" s="160"/>
      <c r="D10" s="32" t="s">
        <v>60</v>
      </c>
      <c r="E10" s="36">
        <v>1.5</v>
      </c>
      <c r="F10" s="3"/>
      <c r="G10" s="10"/>
      <c r="H10" s="10"/>
      <c r="I10" s="3"/>
      <c r="J10" s="8"/>
      <c r="K10" s="10"/>
      <c r="L10" s="10"/>
      <c r="M10" s="3"/>
      <c r="N10" s="8"/>
      <c r="O10" s="9"/>
      <c r="P10" s="159"/>
      <c r="Q10" s="160"/>
      <c r="R10" s="32" t="s">
        <v>60</v>
      </c>
      <c r="S10" s="36">
        <f>E10</f>
        <v>1.5</v>
      </c>
      <c r="T10" s="3"/>
      <c r="U10" s="10"/>
      <c r="V10" s="10"/>
      <c r="W10" s="3"/>
      <c r="X10" s="8"/>
      <c r="Y10" s="10"/>
      <c r="Z10" s="10"/>
      <c r="AA10" s="3"/>
      <c r="AB10" s="8"/>
      <c r="AC10" s="9"/>
      <c r="AD10" s="159"/>
      <c r="AE10" s="160"/>
      <c r="AF10" s="32" t="s">
        <v>60</v>
      </c>
      <c r="AG10" s="36">
        <f>S10</f>
        <v>1.5</v>
      </c>
      <c r="AH10" s="3"/>
      <c r="AI10" s="10"/>
      <c r="AJ10" s="10"/>
      <c r="AK10" s="3"/>
      <c r="AL10" s="8"/>
      <c r="AM10" s="10"/>
      <c r="AN10" s="10"/>
      <c r="AO10" s="3"/>
      <c r="AP10" s="8"/>
      <c r="AQ10" s="9"/>
      <c r="AR10" s="159"/>
      <c r="AS10" s="160"/>
      <c r="AT10" s="32" t="s">
        <v>60</v>
      </c>
      <c r="AU10" s="36">
        <f>AG10</f>
        <v>1.5</v>
      </c>
      <c r="AV10" s="3"/>
      <c r="AW10" s="10"/>
      <c r="AX10" s="10"/>
      <c r="AY10" s="3"/>
      <c r="AZ10" s="8"/>
      <c r="BA10" s="10"/>
      <c r="BB10" s="10"/>
      <c r="BC10" s="3"/>
      <c r="BD10" s="8"/>
      <c r="BE10" s="9"/>
      <c r="BF10" s="159"/>
      <c r="BG10" s="160"/>
      <c r="BH10" s="32" t="s">
        <v>60</v>
      </c>
      <c r="BI10" s="36">
        <f>AU10</f>
        <v>1.5</v>
      </c>
      <c r="BJ10" s="3"/>
      <c r="BK10" s="10"/>
      <c r="BL10" s="10"/>
      <c r="BM10" s="3"/>
      <c r="BN10" s="8"/>
      <c r="BO10" s="10"/>
      <c r="BP10" s="10"/>
      <c r="BQ10" s="3"/>
      <c r="BR10" s="8"/>
      <c r="BS10" s="9"/>
    </row>
    <row r="11" spans="1:71" ht="15" customHeight="1" x14ac:dyDescent="0.45">
      <c r="A11" s="8"/>
      <c r="B11" s="10"/>
      <c r="C11" s="8"/>
      <c r="D11" s="10"/>
      <c r="E11" s="3"/>
      <c r="F11" s="3"/>
      <c r="G11" s="10"/>
      <c r="H11" s="10"/>
      <c r="I11" s="3"/>
      <c r="J11" s="8"/>
      <c r="K11" s="8"/>
      <c r="L11" s="8"/>
      <c r="M11" s="8"/>
      <c r="N11" s="8"/>
      <c r="O11" s="8"/>
      <c r="P11" s="10"/>
      <c r="Q11" s="8"/>
      <c r="R11" s="10"/>
      <c r="S11" s="3"/>
      <c r="T11" s="3"/>
      <c r="U11" s="10"/>
      <c r="V11" s="10"/>
      <c r="W11" s="3"/>
      <c r="X11" s="8"/>
      <c r="Y11" s="8"/>
      <c r="Z11" s="8"/>
      <c r="AA11" s="8"/>
      <c r="AB11" s="8"/>
      <c r="AC11" s="8"/>
      <c r="AD11" s="10"/>
      <c r="AE11" s="8"/>
      <c r="AF11" s="10"/>
      <c r="AG11" s="3"/>
      <c r="AH11" s="3"/>
      <c r="AI11" s="10"/>
      <c r="AJ11" s="10"/>
      <c r="AK11" s="3"/>
      <c r="AL11" s="8"/>
      <c r="AM11" s="8"/>
      <c r="AN11" s="8"/>
      <c r="AO11" s="8"/>
      <c r="AP11" s="8"/>
      <c r="AQ11" s="8"/>
      <c r="AR11" s="10"/>
      <c r="AS11" s="8"/>
      <c r="AT11" s="10"/>
      <c r="AU11" s="3"/>
      <c r="AV11" s="3"/>
      <c r="AW11" s="10"/>
      <c r="AX11" s="10"/>
      <c r="AY11" s="3"/>
      <c r="AZ11" s="8"/>
      <c r="BA11" s="8"/>
      <c r="BB11" s="8"/>
      <c r="BC11" s="8"/>
      <c r="BD11" s="8"/>
      <c r="BE11" s="8"/>
      <c r="BF11" s="10"/>
      <c r="BG11" s="8"/>
      <c r="BH11" s="10"/>
      <c r="BI11" s="3"/>
      <c r="BJ11" s="3"/>
      <c r="BK11" s="10"/>
      <c r="BL11" s="10"/>
      <c r="BM11" s="3"/>
      <c r="BN11" s="8"/>
      <c r="BO11" s="8"/>
      <c r="BP11" s="8"/>
      <c r="BQ11" s="8"/>
      <c r="BR11" s="8"/>
      <c r="BS11" s="8"/>
    </row>
    <row r="12" spans="1:71" ht="14.25" x14ac:dyDescent="0.45">
      <c r="B12" s="161" t="s">
        <v>52</v>
      </c>
      <c r="C12" s="161" t="s">
        <v>50</v>
      </c>
      <c r="D12" s="161" t="s">
        <v>51</v>
      </c>
      <c r="E12" s="163" t="s">
        <v>3</v>
      </c>
      <c r="F12" s="163" t="s">
        <v>4</v>
      </c>
      <c r="G12" s="163" t="s">
        <v>5</v>
      </c>
      <c r="H12" s="163" t="s">
        <v>6</v>
      </c>
      <c r="I12" s="163" t="s">
        <v>7</v>
      </c>
      <c r="J12" s="163" t="s">
        <v>8</v>
      </c>
      <c r="K12" s="163" t="s">
        <v>9</v>
      </c>
      <c r="L12" s="163" t="s">
        <v>10</v>
      </c>
      <c r="M12" s="163" t="s">
        <v>11</v>
      </c>
      <c r="N12" s="163" t="s">
        <v>12</v>
      </c>
      <c r="P12" s="161" t="s">
        <v>52</v>
      </c>
      <c r="Q12" s="161" t="s">
        <v>50</v>
      </c>
      <c r="R12" s="161" t="s">
        <v>51</v>
      </c>
      <c r="S12" s="163" t="s">
        <v>3</v>
      </c>
      <c r="T12" s="163" t="s">
        <v>4</v>
      </c>
      <c r="U12" s="163" t="s">
        <v>5</v>
      </c>
      <c r="V12" s="163" t="s">
        <v>6</v>
      </c>
      <c r="W12" s="163" t="s">
        <v>7</v>
      </c>
      <c r="X12" s="163" t="s">
        <v>8</v>
      </c>
      <c r="Y12" s="163" t="s">
        <v>9</v>
      </c>
      <c r="Z12" s="163" t="s">
        <v>10</v>
      </c>
      <c r="AA12" s="163" t="s">
        <v>11</v>
      </c>
      <c r="AB12" s="163" t="s">
        <v>12</v>
      </c>
      <c r="AD12" s="161" t="s">
        <v>52</v>
      </c>
      <c r="AE12" s="161" t="s">
        <v>50</v>
      </c>
      <c r="AF12" s="161" t="s">
        <v>51</v>
      </c>
      <c r="AG12" s="163" t="s">
        <v>3</v>
      </c>
      <c r="AH12" s="163" t="s">
        <v>4</v>
      </c>
      <c r="AI12" s="163" t="s">
        <v>5</v>
      </c>
      <c r="AJ12" s="163" t="s">
        <v>6</v>
      </c>
      <c r="AK12" s="163" t="s">
        <v>7</v>
      </c>
      <c r="AL12" s="163" t="s">
        <v>8</v>
      </c>
      <c r="AM12" s="163" t="s">
        <v>9</v>
      </c>
      <c r="AN12" s="163" t="s">
        <v>10</v>
      </c>
      <c r="AO12" s="163" t="s">
        <v>11</v>
      </c>
      <c r="AP12" s="163" t="s">
        <v>12</v>
      </c>
      <c r="AR12" s="161" t="s">
        <v>52</v>
      </c>
      <c r="AS12" s="161" t="s">
        <v>50</v>
      </c>
      <c r="AT12" s="161" t="s">
        <v>51</v>
      </c>
      <c r="AU12" s="163" t="s">
        <v>3</v>
      </c>
      <c r="AV12" s="163" t="s">
        <v>4</v>
      </c>
      <c r="AW12" s="163" t="s">
        <v>5</v>
      </c>
      <c r="AX12" s="163" t="s">
        <v>6</v>
      </c>
      <c r="AY12" s="163" t="s">
        <v>7</v>
      </c>
      <c r="AZ12" s="163" t="s">
        <v>8</v>
      </c>
      <c r="BA12" s="163" t="s">
        <v>9</v>
      </c>
      <c r="BB12" s="163" t="s">
        <v>10</v>
      </c>
      <c r="BC12" s="163" t="s">
        <v>11</v>
      </c>
      <c r="BD12" s="163" t="s">
        <v>12</v>
      </c>
      <c r="BF12" s="161" t="s">
        <v>52</v>
      </c>
      <c r="BG12" s="161" t="s">
        <v>50</v>
      </c>
      <c r="BH12" s="161" t="s">
        <v>51</v>
      </c>
      <c r="BI12" s="163" t="s">
        <v>3</v>
      </c>
      <c r="BJ12" s="163" t="s">
        <v>4</v>
      </c>
      <c r="BK12" s="163" t="s">
        <v>5</v>
      </c>
      <c r="BL12" s="163" t="s">
        <v>6</v>
      </c>
      <c r="BM12" s="163" t="s">
        <v>7</v>
      </c>
      <c r="BN12" s="163" t="s">
        <v>8</v>
      </c>
      <c r="BO12" s="163" t="s">
        <v>9</v>
      </c>
      <c r="BP12" s="163" t="s">
        <v>10</v>
      </c>
      <c r="BQ12" s="163" t="s">
        <v>11</v>
      </c>
      <c r="BR12" s="163" t="s">
        <v>12</v>
      </c>
    </row>
    <row r="13" spans="1:71" ht="14.25" x14ac:dyDescent="0.45">
      <c r="B13" s="162"/>
      <c r="C13" s="162"/>
      <c r="D13" s="162"/>
      <c r="E13" s="164"/>
      <c r="F13" s="164"/>
      <c r="G13" s="164"/>
      <c r="H13" s="164"/>
      <c r="I13" s="164"/>
      <c r="J13" s="164"/>
      <c r="K13" s="164"/>
      <c r="L13" s="164"/>
      <c r="M13" s="164"/>
      <c r="N13" s="164"/>
      <c r="P13" s="162"/>
      <c r="Q13" s="162"/>
      <c r="R13" s="162"/>
      <c r="S13" s="164"/>
      <c r="T13" s="164"/>
      <c r="U13" s="164"/>
      <c r="V13" s="164"/>
      <c r="W13" s="164"/>
      <c r="X13" s="164"/>
      <c r="Y13" s="164"/>
      <c r="Z13" s="164"/>
      <c r="AA13" s="164"/>
      <c r="AB13" s="164"/>
      <c r="AD13" s="162"/>
      <c r="AE13" s="162"/>
      <c r="AF13" s="162"/>
      <c r="AG13" s="164"/>
      <c r="AH13" s="164"/>
      <c r="AI13" s="164"/>
      <c r="AJ13" s="164"/>
      <c r="AK13" s="164"/>
      <c r="AL13" s="164"/>
      <c r="AM13" s="164"/>
      <c r="AN13" s="164"/>
      <c r="AO13" s="164"/>
      <c r="AP13" s="164"/>
      <c r="AR13" s="162"/>
      <c r="AS13" s="162"/>
      <c r="AT13" s="162"/>
      <c r="AU13" s="164"/>
      <c r="AV13" s="164"/>
      <c r="AW13" s="164"/>
      <c r="AX13" s="164"/>
      <c r="AY13" s="164"/>
      <c r="AZ13" s="164"/>
      <c r="BA13" s="164"/>
      <c r="BB13" s="164"/>
      <c r="BC13" s="164"/>
      <c r="BD13" s="164"/>
      <c r="BF13" s="162"/>
      <c r="BG13" s="162"/>
      <c r="BH13" s="162"/>
      <c r="BI13" s="164"/>
      <c r="BJ13" s="164"/>
      <c r="BK13" s="164"/>
      <c r="BL13" s="164"/>
      <c r="BM13" s="164"/>
      <c r="BN13" s="164"/>
      <c r="BO13" s="164"/>
      <c r="BP13" s="164"/>
      <c r="BQ13" s="164"/>
      <c r="BR13" s="164"/>
    </row>
    <row r="14" spans="1:71" ht="14.25" x14ac:dyDescent="0.45">
      <c r="B14" s="172" t="s">
        <v>20</v>
      </c>
      <c r="C14" s="172" t="s">
        <v>33</v>
      </c>
      <c r="D14" s="19" t="s">
        <v>48</v>
      </c>
      <c r="E14" s="21">
        <f>($E$4 * $E$6) + $E$4</f>
        <v>140000</v>
      </c>
      <c r="F14" s="21">
        <f t="shared" ref="F14:N14" si="5">(E14 * $E$6) + E14</f>
        <v>196000</v>
      </c>
      <c r="G14" s="21">
        <f>(F14 * $E$6) + F14</f>
        <v>274400</v>
      </c>
      <c r="H14" s="21">
        <f t="shared" si="5"/>
        <v>384160</v>
      </c>
      <c r="I14" s="21">
        <f t="shared" si="5"/>
        <v>537824</v>
      </c>
      <c r="J14" s="21">
        <f>(I14 * $E$6) + I14</f>
        <v>752953.6</v>
      </c>
      <c r="K14" s="21">
        <f t="shared" si="5"/>
        <v>1054135.04</v>
      </c>
      <c r="L14" s="21">
        <f t="shared" si="5"/>
        <v>1475789.0560000001</v>
      </c>
      <c r="M14" s="21">
        <f t="shared" si="5"/>
        <v>2066104.6784000001</v>
      </c>
      <c r="N14" s="21">
        <f t="shared" si="5"/>
        <v>2892546.5497600003</v>
      </c>
      <c r="P14" s="172" t="s">
        <v>20</v>
      </c>
      <c r="Q14" s="172" t="s">
        <v>33</v>
      </c>
      <c r="R14" s="19" t="s">
        <v>48</v>
      </c>
      <c r="S14" s="21">
        <f>($E$4 * $E$6) + $E$4</f>
        <v>140000</v>
      </c>
      <c r="T14" s="21">
        <f t="shared" ref="T14:AB14" si="6">(S14 * $E$6) + S14</f>
        <v>196000</v>
      </c>
      <c r="U14" s="21">
        <f>(T14 * $E$6) + T14</f>
        <v>274400</v>
      </c>
      <c r="V14" s="21">
        <f t="shared" si="6"/>
        <v>384160</v>
      </c>
      <c r="W14" s="21">
        <f t="shared" si="6"/>
        <v>537824</v>
      </c>
      <c r="X14" s="21">
        <f>(W14 * $E$6) + W14</f>
        <v>752953.6</v>
      </c>
      <c r="Y14" s="21">
        <f t="shared" si="6"/>
        <v>1054135.04</v>
      </c>
      <c r="Z14" s="21">
        <f t="shared" si="6"/>
        <v>1475789.0560000001</v>
      </c>
      <c r="AA14" s="21">
        <f t="shared" si="6"/>
        <v>2066104.6784000001</v>
      </c>
      <c r="AB14" s="21">
        <f t="shared" si="6"/>
        <v>2892546.5497600003</v>
      </c>
      <c r="AD14" s="172" t="s">
        <v>20</v>
      </c>
      <c r="AE14" s="172" t="s">
        <v>33</v>
      </c>
      <c r="AF14" s="19" t="s">
        <v>48</v>
      </c>
      <c r="AG14" s="21">
        <f>($E$4 * $E$6) + $E$4</f>
        <v>140000</v>
      </c>
      <c r="AH14" s="21">
        <f t="shared" ref="AH14:AP14" si="7">(AG14 * $E$6) + AG14</f>
        <v>196000</v>
      </c>
      <c r="AI14" s="21">
        <f>(AH14 * $E$6) + AH14</f>
        <v>274400</v>
      </c>
      <c r="AJ14" s="21">
        <f t="shared" si="7"/>
        <v>384160</v>
      </c>
      <c r="AK14" s="21">
        <f t="shared" si="7"/>
        <v>537824</v>
      </c>
      <c r="AL14" s="21">
        <f>(AK14 * $E$6) + AK14</f>
        <v>752953.6</v>
      </c>
      <c r="AM14" s="21">
        <f t="shared" si="7"/>
        <v>1054135.04</v>
      </c>
      <c r="AN14" s="21">
        <f t="shared" si="7"/>
        <v>1475789.0560000001</v>
      </c>
      <c r="AO14" s="21">
        <f t="shared" si="7"/>
        <v>2066104.6784000001</v>
      </c>
      <c r="AP14" s="21">
        <f t="shared" si="7"/>
        <v>2892546.5497600003</v>
      </c>
      <c r="AR14" s="172" t="s">
        <v>20</v>
      </c>
      <c r="AS14" s="172" t="s">
        <v>33</v>
      </c>
      <c r="AT14" s="19" t="s">
        <v>48</v>
      </c>
      <c r="AU14" s="21">
        <f>($E$4 * $E$6) + $E$4</f>
        <v>140000</v>
      </c>
      <c r="AV14" s="21">
        <f t="shared" ref="AV14:BD14" si="8">(AU14 * $E$6) + AU14</f>
        <v>196000</v>
      </c>
      <c r="AW14" s="21">
        <f>(AV14 * $E$6) + AV14</f>
        <v>274400</v>
      </c>
      <c r="AX14" s="21">
        <f t="shared" si="8"/>
        <v>384160</v>
      </c>
      <c r="AY14" s="21">
        <f t="shared" si="8"/>
        <v>537824</v>
      </c>
      <c r="AZ14" s="21">
        <f>(AY14 * $E$6) + AY14</f>
        <v>752953.6</v>
      </c>
      <c r="BA14" s="21">
        <f t="shared" si="8"/>
        <v>1054135.04</v>
      </c>
      <c r="BB14" s="21">
        <f t="shared" si="8"/>
        <v>1475789.0560000001</v>
      </c>
      <c r="BC14" s="21">
        <f t="shared" si="8"/>
        <v>2066104.6784000001</v>
      </c>
      <c r="BD14" s="21">
        <f t="shared" si="8"/>
        <v>2892546.5497600003</v>
      </c>
      <c r="BF14" s="172" t="s">
        <v>20</v>
      </c>
      <c r="BG14" s="172" t="s">
        <v>33</v>
      </c>
      <c r="BH14" s="19" t="s">
        <v>48</v>
      </c>
      <c r="BI14" s="21">
        <f>($E$4 * $E$6) + $E$4</f>
        <v>140000</v>
      </c>
      <c r="BJ14" s="21">
        <f t="shared" ref="BJ14:BR14" si="9">(BI14 * $E$6) + BI14</f>
        <v>196000</v>
      </c>
      <c r="BK14" s="21">
        <f>(BJ14 * $E$6) + BJ14</f>
        <v>274400</v>
      </c>
      <c r="BL14" s="21">
        <f t="shared" si="9"/>
        <v>384160</v>
      </c>
      <c r="BM14" s="21">
        <f t="shared" si="9"/>
        <v>537824</v>
      </c>
      <c r="BN14" s="21">
        <f>(BM14 * $E$6) + BM14</f>
        <v>752953.6</v>
      </c>
      <c r="BO14" s="21">
        <f t="shared" si="9"/>
        <v>1054135.04</v>
      </c>
      <c r="BP14" s="21">
        <f t="shared" si="9"/>
        <v>1475789.0560000001</v>
      </c>
      <c r="BQ14" s="21">
        <f t="shared" si="9"/>
        <v>2066104.6784000001</v>
      </c>
      <c r="BR14" s="21">
        <f t="shared" si="9"/>
        <v>2892546.5497600003</v>
      </c>
    </row>
    <row r="15" spans="1:71" ht="14.25" x14ac:dyDescent="0.45">
      <c r="B15" s="174"/>
      <c r="C15" s="174"/>
      <c r="D15" s="19" t="s">
        <v>49</v>
      </c>
      <c r="E15" s="25">
        <f>E14*21000000</f>
        <v>2940000000000</v>
      </c>
      <c r="F15" s="25">
        <f t="shared" ref="F15:N15" si="10">F14*21000000</f>
        <v>4116000000000</v>
      </c>
      <c r="G15" s="25">
        <f t="shared" si="10"/>
        <v>5762400000000</v>
      </c>
      <c r="H15" s="25">
        <f t="shared" si="10"/>
        <v>8067360000000</v>
      </c>
      <c r="I15" s="25">
        <f t="shared" si="10"/>
        <v>11294304000000</v>
      </c>
      <c r="J15" s="25">
        <f t="shared" si="10"/>
        <v>15812025600000</v>
      </c>
      <c r="K15" s="25">
        <f t="shared" si="10"/>
        <v>22136835840000</v>
      </c>
      <c r="L15" s="25">
        <f t="shared" si="10"/>
        <v>30991570176000.004</v>
      </c>
      <c r="M15" s="25">
        <f t="shared" si="10"/>
        <v>43388198246400</v>
      </c>
      <c r="N15" s="25">
        <f t="shared" si="10"/>
        <v>60743477544960.008</v>
      </c>
      <c r="P15" s="174"/>
      <c r="Q15" s="174"/>
      <c r="R15" s="19" t="s">
        <v>49</v>
      </c>
      <c r="S15" s="25">
        <f>S14*21000000</f>
        <v>2940000000000</v>
      </c>
      <c r="T15" s="25">
        <f t="shared" ref="T15:AB15" si="11">T14*21000000</f>
        <v>4116000000000</v>
      </c>
      <c r="U15" s="25">
        <f t="shared" si="11"/>
        <v>5762400000000</v>
      </c>
      <c r="V15" s="25">
        <f t="shared" si="11"/>
        <v>8067360000000</v>
      </c>
      <c r="W15" s="25">
        <f t="shared" si="11"/>
        <v>11294304000000</v>
      </c>
      <c r="X15" s="25">
        <f t="shared" si="11"/>
        <v>15812025600000</v>
      </c>
      <c r="Y15" s="25">
        <f t="shared" si="11"/>
        <v>22136835840000</v>
      </c>
      <c r="Z15" s="25">
        <f t="shared" si="11"/>
        <v>30991570176000.004</v>
      </c>
      <c r="AA15" s="25">
        <f t="shared" si="11"/>
        <v>43388198246400</v>
      </c>
      <c r="AB15" s="25">
        <f t="shared" si="11"/>
        <v>60743477544960.008</v>
      </c>
      <c r="AD15" s="174"/>
      <c r="AE15" s="174"/>
      <c r="AF15" s="19" t="s">
        <v>49</v>
      </c>
      <c r="AG15" s="25">
        <f>AG14*21000000</f>
        <v>2940000000000</v>
      </c>
      <c r="AH15" s="25">
        <f t="shared" ref="AH15:AP15" si="12">AH14*21000000</f>
        <v>4116000000000</v>
      </c>
      <c r="AI15" s="25">
        <f t="shared" si="12"/>
        <v>5762400000000</v>
      </c>
      <c r="AJ15" s="25">
        <f t="shared" si="12"/>
        <v>8067360000000</v>
      </c>
      <c r="AK15" s="25">
        <f t="shared" si="12"/>
        <v>11294304000000</v>
      </c>
      <c r="AL15" s="25">
        <f t="shared" si="12"/>
        <v>15812025600000</v>
      </c>
      <c r="AM15" s="25">
        <f t="shared" si="12"/>
        <v>22136835840000</v>
      </c>
      <c r="AN15" s="25">
        <f t="shared" si="12"/>
        <v>30991570176000.004</v>
      </c>
      <c r="AO15" s="25">
        <f t="shared" si="12"/>
        <v>43388198246400</v>
      </c>
      <c r="AP15" s="25">
        <f t="shared" si="12"/>
        <v>60743477544960.008</v>
      </c>
      <c r="AR15" s="174"/>
      <c r="AS15" s="174"/>
      <c r="AT15" s="19" t="s">
        <v>49</v>
      </c>
      <c r="AU15" s="25">
        <f>AU14*21000000</f>
        <v>2940000000000</v>
      </c>
      <c r="AV15" s="25">
        <f t="shared" ref="AV15:BD15" si="13">AV14*21000000</f>
        <v>4116000000000</v>
      </c>
      <c r="AW15" s="25">
        <f t="shared" si="13"/>
        <v>5762400000000</v>
      </c>
      <c r="AX15" s="25">
        <f t="shared" si="13"/>
        <v>8067360000000</v>
      </c>
      <c r="AY15" s="25">
        <f t="shared" si="13"/>
        <v>11294304000000</v>
      </c>
      <c r="AZ15" s="25">
        <f t="shared" si="13"/>
        <v>15812025600000</v>
      </c>
      <c r="BA15" s="25">
        <f t="shared" si="13"/>
        <v>22136835840000</v>
      </c>
      <c r="BB15" s="25">
        <f t="shared" si="13"/>
        <v>30991570176000.004</v>
      </c>
      <c r="BC15" s="25">
        <f t="shared" si="13"/>
        <v>43388198246400</v>
      </c>
      <c r="BD15" s="25">
        <f t="shared" si="13"/>
        <v>60743477544960.008</v>
      </c>
      <c r="BF15" s="174"/>
      <c r="BG15" s="174"/>
      <c r="BH15" s="19" t="s">
        <v>49</v>
      </c>
      <c r="BI15" s="25">
        <f>BI14*21000000</f>
        <v>2940000000000</v>
      </c>
      <c r="BJ15" s="25">
        <f t="shared" ref="BJ15:BR15" si="14">BJ14*21000000</f>
        <v>4116000000000</v>
      </c>
      <c r="BK15" s="25">
        <f t="shared" si="14"/>
        <v>5762400000000</v>
      </c>
      <c r="BL15" s="25">
        <f t="shared" si="14"/>
        <v>8067360000000</v>
      </c>
      <c r="BM15" s="25">
        <f t="shared" si="14"/>
        <v>11294304000000</v>
      </c>
      <c r="BN15" s="25">
        <f t="shared" si="14"/>
        <v>15812025600000</v>
      </c>
      <c r="BO15" s="25">
        <f t="shared" si="14"/>
        <v>22136835840000</v>
      </c>
      <c r="BP15" s="25">
        <f t="shared" si="14"/>
        <v>30991570176000.004</v>
      </c>
      <c r="BQ15" s="25">
        <f t="shared" si="14"/>
        <v>43388198246400</v>
      </c>
      <c r="BR15" s="25">
        <f t="shared" si="14"/>
        <v>60743477544960.008</v>
      </c>
    </row>
    <row r="16" spans="1:71" ht="14.25" x14ac:dyDescent="0.45">
      <c r="B16" s="172" t="s">
        <v>16</v>
      </c>
      <c r="C16" s="175" t="s">
        <v>32</v>
      </c>
      <c r="D16" s="19" t="s">
        <v>160</v>
      </c>
      <c r="E16" s="26">
        <f t="shared" ref="E16:N16" si="15">(E14-$E4)/E14</f>
        <v>0.2857142857142857</v>
      </c>
      <c r="F16" s="26">
        <f t="shared" si="15"/>
        <v>0.48979591836734693</v>
      </c>
      <c r="G16" s="26">
        <f t="shared" si="15"/>
        <v>0.63556851311953355</v>
      </c>
      <c r="H16" s="26">
        <f t="shared" si="15"/>
        <v>0.73969179508538108</v>
      </c>
      <c r="I16" s="26">
        <f t="shared" si="15"/>
        <v>0.81406556791812934</v>
      </c>
      <c r="J16" s="26">
        <f t="shared" si="15"/>
        <v>0.86718969137009239</v>
      </c>
      <c r="K16" s="26">
        <f t="shared" si="15"/>
        <v>0.90513549383578029</v>
      </c>
      <c r="L16" s="26">
        <f t="shared" si="15"/>
        <v>0.93223963845412883</v>
      </c>
      <c r="M16" s="26">
        <f t="shared" si="15"/>
        <v>0.95159974175294915</v>
      </c>
      <c r="N16" s="26">
        <f t="shared" si="15"/>
        <v>0.96542838696639222</v>
      </c>
      <c r="P16" s="172" t="s">
        <v>16</v>
      </c>
      <c r="Q16" s="175" t="s">
        <v>32</v>
      </c>
      <c r="R16" s="19" t="s">
        <v>160</v>
      </c>
      <c r="S16" s="26">
        <f t="shared" ref="S16:AB16" si="16">(S14-$E4)/S14</f>
        <v>0.2857142857142857</v>
      </c>
      <c r="T16" s="26">
        <f t="shared" si="16"/>
        <v>0.48979591836734693</v>
      </c>
      <c r="U16" s="26">
        <f t="shared" si="16"/>
        <v>0.63556851311953355</v>
      </c>
      <c r="V16" s="26">
        <f t="shared" si="16"/>
        <v>0.73969179508538108</v>
      </c>
      <c r="W16" s="26">
        <f t="shared" si="16"/>
        <v>0.81406556791812934</v>
      </c>
      <c r="X16" s="26">
        <f t="shared" si="16"/>
        <v>0.86718969137009239</v>
      </c>
      <c r="Y16" s="26">
        <f t="shared" si="16"/>
        <v>0.90513549383578029</v>
      </c>
      <c r="Z16" s="26">
        <f t="shared" si="16"/>
        <v>0.93223963845412883</v>
      </c>
      <c r="AA16" s="26">
        <f t="shared" si="16"/>
        <v>0.95159974175294915</v>
      </c>
      <c r="AB16" s="26">
        <f t="shared" si="16"/>
        <v>0.96542838696639222</v>
      </c>
      <c r="AD16" s="172" t="s">
        <v>16</v>
      </c>
      <c r="AE16" s="175" t="s">
        <v>32</v>
      </c>
      <c r="AF16" s="19" t="s">
        <v>160</v>
      </c>
      <c r="AG16" s="26">
        <f t="shared" ref="AG16:AP16" si="17">(AG14-$E4)/AG14</f>
        <v>0.2857142857142857</v>
      </c>
      <c r="AH16" s="26">
        <f t="shared" si="17"/>
        <v>0.48979591836734693</v>
      </c>
      <c r="AI16" s="26">
        <f t="shared" si="17"/>
        <v>0.63556851311953355</v>
      </c>
      <c r="AJ16" s="26">
        <f t="shared" si="17"/>
        <v>0.73969179508538108</v>
      </c>
      <c r="AK16" s="26">
        <f t="shared" si="17"/>
        <v>0.81406556791812934</v>
      </c>
      <c r="AL16" s="26">
        <f t="shared" si="17"/>
        <v>0.86718969137009239</v>
      </c>
      <c r="AM16" s="26">
        <f t="shared" si="17"/>
        <v>0.90513549383578029</v>
      </c>
      <c r="AN16" s="26">
        <f t="shared" si="17"/>
        <v>0.93223963845412883</v>
      </c>
      <c r="AO16" s="26">
        <f t="shared" si="17"/>
        <v>0.95159974175294915</v>
      </c>
      <c r="AP16" s="26">
        <f t="shared" si="17"/>
        <v>0.96542838696639222</v>
      </c>
      <c r="AR16" s="172" t="s">
        <v>16</v>
      </c>
      <c r="AS16" s="175" t="s">
        <v>32</v>
      </c>
      <c r="AT16" s="19" t="s">
        <v>160</v>
      </c>
      <c r="AU16" s="26">
        <f t="shared" ref="AU16:BD16" si="18">(AU14-$E4)/AU14</f>
        <v>0.2857142857142857</v>
      </c>
      <c r="AV16" s="26">
        <f t="shared" si="18"/>
        <v>0.48979591836734693</v>
      </c>
      <c r="AW16" s="26">
        <f t="shared" si="18"/>
        <v>0.63556851311953355</v>
      </c>
      <c r="AX16" s="26">
        <f t="shared" si="18"/>
        <v>0.73969179508538108</v>
      </c>
      <c r="AY16" s="26">
        <f t="shared" si="18"/>
        <v>0.81406556791812934</v>
      </c>
      <c r="AZ16" s="26">
        <f t="shared" si="18"/>
        <v>0.86718969137009239</v>
      </c>
      <c r="BA16" s="26">
        <f t="shared" si="18"/>
        <v>0.90513549383578029</v>
      </c>
      <c r="BB16" s="26">
        <f t="shared" si="18"/>
        <v>0.93223963845412883</v>
      </c>
      <c r="BC16" s="26">
        <f t="shared" si="18"/>
        <v>0.95159974175294915</v>
      </c>
      <c r="BD16" s="26">
        <f t="shared" si="18"/>
        <v>0.96542838696639222</v>
      </c>
      <c r="BF16" s="172" t="s">
        <v>16</v>
      </c>
      <c r="BG16" s="175" t="s">
        <v>32</v>
      </c>
      <c r="BH16" s="19" t="s">
        <v>160</v>
      </c>
      <c r="BI16" s="26">
        <f t="shared" ref="BI16:BR16" si="19">(BI14-$E4)/BI14</f>
        <v>0.2857142857142857</v>
      </c>
      <c r="BJ16" s="26">
        <f t="shared" si="19"/>
        <v>0.48979591836734693</v>
      </c>
      <c r="BK16" s="26">
        <f t="shared" si="19"/>
        <v>0.63556851311953355</v>
      </c>
      <c r="BL16" s="26">
        <f t="shared" si="19"/>
        <v>0.73969179508538108</v>
      </c>
      <c r="BM16" s="26">
        <f t="shared" si="19"/>
        <v>0.81406556791812934</v>
      </c>
      <c r="BN16" s="26">
        <f t="shared" si="19"/>
        <v>0.86718969137009239</v>
      </c>
      <c r="BO16" s="26">
        <f t="shared" si="19"/>
        <v>0.90513549383578029</v>
      </c>
      <c r="BP16" s="26">
        <f t="shared" si="19"/>
        <v>0.93223963845412883</v>
      </c>
      <c r="BQ16" s="26">
        <f t="shared" si="19"/>
        <v>0.95159974175294915</v>
      </c>
      <c r="BR16" s="26">
        <f t="shared" si="19"/>
        <v>0.96542838696639222</v>
      </c>
    </row>
    <row r="17" spans="1:71" ht="14.25" x14ac:dyDescent="0.45">
      <c r="B17" s="173"/>
      <c r="C17" s="176"/>
      <c r="D17" s="19" t="s">
        <v>159</v>
      </c>
      <c r="E17" s="26">
        <f>1-E16</f>
        <v>0.7142857142857143</v>
      </c>
      <c r="F17" s="26">
        <f t="shared" ref="F17:N17" si="20">1-F16</f>
        <v>0.51020408163265307</v>
      </c>
      <c r="G17" s="26">
        <f t="shared" si="20"/>
        <v>0.36443148688046645</v>
      </c>
      <c r="H17" s="26">
        <f t="shared" si="20"/>
        <v>0.26030820491461892</v>
      </c>
      <c r="I17" s="26">
        <f t="shared" si="20"/>
        <v>0.18593443208187066</v>
      </c>
      <c r="J17" s="26">
        <f t="shared" si="20"/>
        <v>0.13281030862990761</v>
      </c>
      <c r="K17" s="26">
        <f t="shared" si="20"/>
        <v>9.4864506164219708E-2</v>
      </c>
      <c r="L17" s="26">
        <f t="shared" si="20"/>
        <v>6.7760361545871173E-2</v>
      </c>
      <c r="M17" s="26">
        <f t="shared" si="20"/>
        <v>4.8400258247050854E-2</v>
      </c>
      <c r="N17" s="26">
        <f t="shared" si="20"/>
        <v>3.4571613033607784E-2</v>
      </c>
      <c r="P17" s="173"/>
      <c r="Q17" s="176"/>
      <c r="R17" s="19" t="s">
        <v>159</v>
      </c>
      <c r="S17" s="26">
        <f>1-S16</f>
        <v>0.7142857142857143</v>
      </c>
      <c r="T17" s="26">
        <f t="shared" ref="T17:AB17" si="21">1-T16</f>
        <v>0.51020408163265307</v>
      </c>
      <c r="U17" s="26">
        <f t="shared" si="21"/>
        <v>0.36443148688046645</v>
      </c>
      <c r="V17" s="26">
        <f t="shared" si="21"/>
        <v>0.26030820491461892</v>
      </c>
      <c r="W17" s="26">
        <f t="shared" si="21"/>
        <v>0.18593443208187066</v>
      </c>
      <c r="X17" s="26">
        <f t="shared" si="21"/>
        <v>0.13281030862990761</v>
      </c>
      <c r="Y17" s="26">
        <f t="shared" si="21"/>
        <v>9.4864506164219708E-2</v>
      </c>
      <c r="Z17" s="26">
        <f t="shared" si="21"/>
        <v>6.7760361545871173E-2</v>
      </c>
      <c r="AA17" s="26">
        <f t="shared" si="21"/>
        <v>4.8400258247050854E-2</v>
      </c>
      <c r="AB17" s="26">
        <f t="shared" si="21"/>
        <v>3.4571613033607784E-2</v>
      </c>
      <c r="AD17" s="173"/>
      <c r="AE17" s="176"/>
      <c r="AF17" s="19" t="s">
        <v>159</v>
      </c>
      <c r="AG17" s="26">
        <f>1-AG16</f>
        <v>0.7142857142857143</v>
      </c>
      <c r="AH17" s="26">
        <f t="shared" ref="AH17:AP17" si="22">1-AH16</f>
        <v>0.51020408163265307</v>
      </c>
      <c r="AI17" s="26">
        <f t="shared" si="22"/>
        <v>0.36443148688046645</v>
      </c>
      <c r="AJ17" s="26">
        <f t="shared" si="22"/>
        <v>0.26030820491461892</v>
      </c>
      <c r="AK17" s="26">
        <f t="shared" si="22"/>
        <v>0.18593443208187066</v>
      </c>
      <c r="AL17" s="26">
        <f t="shared" si="22"/>
        <v>0.13281030862990761</v>
      </c>
      <c r="AM17" s="26">
        <f t="shared" si="22"/>
        <v>9.4864506164219708E-2</v>
      </c>
      <c r="AN17" s="26">
        <f t="shared" si="22"/>
        <v>6.7760361545871173E-2</v>
      </c>
      <c r="AO17" s="26">
        <f t="shared" si="22"/>
        <v>4.8400258247050854E-2</v>
      </c>
      <c r="AP17" s="26">
        <f t="shared" si="22"/>
        <v>3.4571613033607784E-2</v>
      </c>
      <c r="AR17" s="173"/>
      <c r="AS17" s="176"/>
      <c r="AT17" s="19" t="s">
        <v>159</v>
      </c>
      <c r="AU17" s="26">
        <f>1-AU16</f>
        <v>0.7142857142857143</v>
      </c>
      <c r="AV17" s="26">
        <f t="shared" ref="AV17:BD17" si="23">1-AV16</f>
        <v>0.51020408163265307</v>
      </c>
      <c r="AW17" s="26">
        <f t="shared" si="23"/>
        <v>0.36443148688046645</v>
      </c>
      <c r="AX17" s="26">
        <f t="shared" si="23"/>
        <v>0.26030820491461892</v>
      </c>
      <c r="AY17" s="26">
        <f t="shared" si="23"/>
        <v>0.18593443208187066</v>
      </c>
      <c r="AZ17" s="26">
        <f t="shared" si="23"/>
        <v>0.13281030862990761</v>
      </c>
      <c r="BA17" s="26">
        <f t="shared" si="23"/>
        <v>9.4864506164219708E-2</v>
      </c>
      <c r="BB17" s="26">
        <f t="shared" si="23"/>
        <v>6.7760361545871173E-2</v>
      </c>
      <c r="BC17" s="26">
        <f t="shared" si="23"/>
        <v>4.8400258247050854E-2</v>
      </c>
      <c r="BD17" s="26">
        <f t="shared" si="23"/>
        <v>3.4571613033607784E-2</v>
      </c>
      <c r="BF17" s="173"/>
      <c r="BG17" s="176"/>
      <c r="BH17" s="19" t="s">
        <v>159</v>
      </c>
      <c r="BI17" s="26">
        <f>1-BI16</f>
        <v>0.7142857142857143</v>
      </c>
      <c r="BJ17" s="26">
        <f t="shared" ref="BJ17:BR17" si="24">1-BJ16</f>
        <v>0.51020408163265307</v>
      </c>
      <c r="BK17" s="26">
        <f t="shared" si="24"/>
        <v>0.36443148688046645</v>
      </c>
      <c r="BL17" s="26">
        <f t="shared" si="24"/>
        <v>0.26030820491461892</v>
      </c>
      <c r="BM17" s="26">
        <f t="shared" si="24"/>
        <v>0.18593443208187066</v>
      </c>
      <c r="BN17" s="26">
        <f t="shared" si="24"/>
        <v>0.13281030862990761</v>
      </c>
      <c r="BO17" s="26">
        <f t="shared" si="24"/>
        <v>9.4864506164219708E-2</v>
      </c>
      <c r="BP17" s="26">
        <f t="shared" si="24"/>
        <v>6.7760361545871173E-2</v>
      </c>
      <c r="BQ17" s="26">
        <f t="shared" si="24"/>
        <v>4.8400258247050854E-2</v>
      </c>
      <c r="BR17" s="26">
        <f t="shared" si="24"/>
        <v>3.4571613033607784E-2</v>
      </c>
    </row>
    <row r="18" spans="1:71" ht="14.25" x14ac:dyDescent="0.45">
      <c r="B18" s="173"/>
      <c r="C18" s="176"/>
      <c r="D18" s="19" t="s">
        <v>158</v>
      </c>
      <c r="E18" s="80">
        <f>E16</f>
        <v>0.2857142857142857</v>
      </c>
      <c r="F18" s="80">
        <f t="shared" ref="F18:N18" si="25">F16-E16</f>
        <v>0.20408163265306123</v>
      </c>
      <c r="G18" s="80">
        <f>G16-F16</f>
        <v>0.14577259475218662</v>
      </c>
      <c r="H18" s="80">
        <f t="shared" si="25"/>
        <v>0.10412328196584753</v>
      </c>
      <c r="I18" s="80">
        <f t="shared" si="25"/>
        <v>7.4373772832748264E-2</v>
      </c>
      <c r="J18" s="80">
        <f>J16-I16</f>
        <v>5.3124123451963046E-2</v>
      </c>
      <c r="K18" s="80">
        <f t="shared" si="25"/>
        <v>3.7945802465687906E-2</v>
      </c>
      <c r="L18" s="80">
        <f t="shared" si="25"/>
        <v>2.7104144618348536E-2</v>
      </c>
      <c r="M18" s="80">
        <f t="shared" si="25"/>
        <v>1.9360103298820319E-2</v>
      </c>
      <c r="N18" s="80">
        <f t="shared" si="25"/>
        <v>1.3828645213443069E-2</v>
      </c>
      <c r="P18" s="173"/>
      <c r="Q18" s="176"/>
      <c r="R18" s="19" t="s">
        <v>158</v>
      </c>
      <c r="S18" s="80">
        <f>S16</f>
        <v>0.2857142857142857</v>
      </c>
      <c r="T18" s="80">
        <f t="shared" ref="T18:AB18" si="26">T16-S16</f>
        <v>0.20408163265306123</v>
      </c>
      <c r="U18" s="80">
        <f>U16-T16</f>
        <v>0.14577259475218662</v>
      </c>
      <c r="V18" s="80">
        <f t="shared" si="26"/>
        <v>0.10412328196584753</v>
      </c>
      <c r="W18" s="80">
        <f t="shared" si="26"/>
        <v>7.4373772832748264E-2</v>
      </c>
      <c r="X18" s="80">
        <f>X16-W16</f>
        <v>5.3124123451963046E-2</v>
      </c>
      <c r="Y18" s="80">
        <f t="shared" si="26"/>
        <v>3.7945802465687906E-2</v>
      </c>
      <c r="Z18" s="80">
        <f t="shared" si="26"/>
        <v>2.7104144618348536E-2</v>
      </c>
      <c r="AA18" s="80">
        <f t="shared" si="26"/>
        <v>1.9360103298820319E-2</v>
      </c>
      <c r="AB18" s="80">
        <f t="shared" si="26"/>
        <v>1.3828645213443069E-2</v>
      </c>
      <c r="AD18" s="173"/>
      <c r="AE18" s="176"/>
      <c r="AF18" s="19" t="s">
        <v>158</v>
      </c>
      <c r="AG18" s="80">
        <f>AG16</f>
        <v>0.2857142857142857</v>
      </c>
      <c r="AH18" s="80">
        <f t="shared" ref="AH18:AP18" si="27">AH16-AG16</f>
        <v>0.20408163265306123</v>
      </c>
      <c r="AI18" s="80">
        <f>AI16-AH16</f>
        <v>0.14577259475218662</v>
      </c>
      <c r="AJ18" s="80">
        <f t="shared" si="27"/>
        <v>0.10412328196584753</v>
      </c>
      <c r="AK18" s="80">
        <f t="shared" si="27"/>
        <v>7.4373772832748264E-2</v>
      </c>
      <c r="AL18" s="80">
        <f>AL16-AK16</f>
        <v>5.3124123451963046E-2</v>
      </c>
      <c r="AM18" s="80">
        <f t="shared" si="27"/>
        <v>3.7945802465687906E-2</v>
      </c>
      <c r="AN18" s="80">
        <f t="shared" si="27"/>
        <v>2.7104144618348536E-2</v>
      </c>
      <c r="AO18" s="80">
        <f t="shared" si="27"/>
        <v>1.9360103298820319E-2</v>
      </c>
      <c r="AP18" s="80">
        <f t="shared" si="27"/>
        <v>1.3828645213443069E-2</v>
      </c>
      <c r="AR18" s="173"/>
      <c r="AS18" s="176"/>
      <c r="AT18" s="19" t="s">
        <v>158</v>
      </c>
      <c r="AU18" s="80">
        <f>AU16</f>
        <v>0.2857142857142857</v>
      </c>
      <c r="AV18" s="80">
        <f t="shared" ref="AV18:BD18" si="28">AV16-AU16</f>
        <v>0.20408163265306123</v>
      </c>
      <c r="AW18" s="80">
        <f>AW16-AV16</f>
        <v>0.14577259475218662</v>
      </c>
      <c r="AX18" s="80">
        <f t="shared" si="28"/>
        <v>0.10412328196584753</v>
      </c>
      <c r="AY18" s="80">
        <f t="shared" si="28"/>
        <v>7.4373772832748264E-2</v>
      </c>
      <c r="AZ18" s="80">
        <f>AZ16-AY16</f>
        <v>5.3124123451963046E-2</v>
      </c>
      <c r="BA18" s="80">
        <f t="shared" si="28"/>
        <v>3.7945802465687906E-2</v>
      </c>
      <c r="BB18" s="80">
        <f t="shared" si="28"/>
        <v>2.7104144618348536E-2</v>
      </c>
      <c r="BC18" s="80">
        <f t="shared" si="28"/>
        <v>1.9360103298820319E-2</v>
      </c>
      <c r="BD18" s="80">
        <f t="shared" si="28"/>
        <v>1.3828645213443069E-2</v>
      </c>
      <c r="BF18" s="173"/>
      <c r="BG18" s="176"/>
      <c r="BH18" s="19" t="s">
        <v>158</v>
      </c>
      <c r="BI18" s="80">
        <f>BI16</f>
        <v>0.2857142857142857</v>
      </c>
      <c r="BJ18" s="80">
        <f t="shared" ref="BJ18:BR18" si="29">BJ16-BI16</f>
        <v>0.20408163265306123</v>
      </c>
      <c r="BK18" s="80">
        <f>BK16-BJ16</f>
        <v>0.14577259475218662</v>
      </c>
      <c r="BL18" s="80">
        <f t="shared" si="29"/>
        <v>0.10412328196584753</v>
      </c>
      <c r="BM18" s="80">
        <f t="shared" si="29"/>
        <v>7.4373772832748264E-2</v>
      </c>
      <c r="BN18" s="80">
        <f>BN16-BM16</f>
        <v>5.3124123451963046E-2</v>
      </c>
      <c r="BO18" s="80">
        <f t="shared" si="29"/>
        <v>3.7945802465687906E-2</v>
      </c>
      <c r="BP18" s="80">
        <f t="shared" si="29"/>
        <v>2.7104144618348536E-2</v>
      </c>
      <c r="BQ18" s="80">
        <f t="shared" si="29"/>
        <v>1.9360103298820319E-2</v>
      </c>
      <c r="BR18" s="80">
        <f t="shared" si="29"/>
        <v>1.3828645213443069E-2</v>
      </c>
    </row>
    <row r="19" spans="1:71" ht="14.25" x14ac:dyDescent="0.45">
      <c r="B19" s="173"/>
      <c r="C19" s="176"/>
      <c r="D19" s="19" t="s">
        <v>157</v>
      </c>
      <c r="E19" s="80"/>
      <c r="F19" s="80"/>
      <c r="G19" s="80"/>
      <c r="H19" s="80"/>
      <c r="I19" s="80">
        <f>AVERAGE(E18:I18)</f>
        <v>0.16281311358362588</v>
      </c>
      <c r="J19" s="26"/>
      <c r="K19" s="26"/>
      <c r="L19" s="26"/>
      <c r="M19" s="26"/>
      <c r="N19" s="80">
        <f>AVERAGE(E18:N18)</f>
        <v>9.6542838696639224E-2</v>
      </c>
      <c r="P19" s="173"/>
      <c r="Q19" s="176"/>
      <c r="R19" s="19" t="s">
        <v>157</v>
      </c>
      <c r="S19" s="80"/>
      <c r="T19" s="80"/>
      <c r="U19" s="80"/>
      <c r="V19" s="80"/>
      <c r="W19" s="80">
        <f>AVERAGE(S18:W18)</f>
        <v>0.16281311358362588</v>
      </c>
      <c r="X19" s="26"/>
      <c r="Y19" s="26"/>
      <c r="Z19" s="26"/>
      <c r="AA19" s="26"/>
      <c r="AB19" s="80">
        <f>AVERAGE(S18:AB18)</f>
        <v>9.6542838696639224E-2</v>
      </c>
      <c r="AD19" s="173"/>
      <c r="AE19" s="176"/>
      <c r="AF19" s="19" t="s">
        <v>157</v>
      </c>
      <c r="AG19" s="80"/>
      <c r="AH19" s="80"/>
      <c r="AI19" s="80"/>
      <c r="AJ19" s="80"/>
      <c r="AK19" s="80">
        <f>AVERAGE(AG18:AK18)</f>
        <v>0.16281311358362588</v>
      </c>
      <c r="AL19" s="26"/>
      <c r="AM19" s="26"/>
      <c r="AN19" s="26"/>
      <c r="AO19" s="26"/>
      <c r="AP19" s="80">
        <f>AVERAGE(AG18:AP18)</f>
        <v>9.6542838696639224E-2</v>
      </c>
      <c r="AR19" s="173"/>
      <c r="AS19" s="176"/>
      <c r="AT19" s="19" t="s">
        <v>157</v>
      </c>
      <c r="AU19" s="80"/>
      <c r="AV19" s="80"/>
      <c r="AW19" s="80"/>
      <c r="AX19" s="80"/>
      <c r="AY19" s="80">
        <f>AVERAGE(AU18:AY18)</f>
        <v>0.16281311358362588</v>
      </c>
      <c r="AZ19" s="26"/>
      <c r="BA19" s="26"/>
      <c r="BB19" s="26"/>
      <c r="BC19" s="26"/>
      <c r="BD19" s="80">
        <f>AVERAGE(AU18:BD18)</f>
        <v>9.6542838696639224E-2</v>
      </c>
      <c r="BF19" s="173"/>
      <c r="BG19" s="176"/>
      <c r="BH19" s="19" t="s">
        <v>157</v>
      </c>
      <c r="BI19" s="80"/>
      <c r="BJ19" s="80"/>
      <c r="BK19" s="80"/>
      <c r="BL19" s="80"/>
      <c r="BM19" s="80">
        <f>AVERAGE(BI18:BM18)</f>
        <v>0.16281311358362588</v>
      </c>
      <c r="BN19" s="26"/>
      <c r="BO19" s="26"/>
      <c r="BP19" s="26"/>
      <c r="BQ19" s="26"/>
      <c r="BR19" s="80">
        <f>AVERAGE(BI18:BR18)</f>
        <v>9.6542838696639224E-2</v>
      </c>
    </row>
    <row r="20" spans="1:71" ht="14.25" x14ac:dyDescent="0.45">
      <c r="B20" s="173"/>
      <c r="C20" s="176"/>
      <c r="D20" s="19" t="s">
        <v>155</v>
      </c>
      <c r="E20" s="80">
        <f>$E$10*E18</f>
        <v>0.42857142857142855</v>
      </c>
      <c r="F20" s="80">
        <f t="shared" ref="F20:N20" si="30">$E$10*F18</f>
        <v>0.30612244897959184</v>
      </c>
      <c r="G20" s="80">
        <f t="shared" si="30"/>
        <v>0.21865889212827994</v>
      </c>
      <c r="H20" s="80">
        <f t="shared" si="30"/>
        <v>0.15618492294877129</v>
      </c>
      <c r="I20" s="80">
        <f t="shared" si="30"/>
        <v>0.1115606592491224</v>
      </c>
      <c r="J20" s="80">
        <f t="shared" si="30"/>
        <v>7.9686185177944568E-2</v>
      </c>
      <c r="K20" s="80">
        <f t="shared" si="30"/>
        <v>5.6918703698531858E-2</v>
      </c>
      <c r="L20" s="80">
        <f t="shared" si="30"/>
        <v>4.0656216927522804E-2</v>
      </c>
      <c r="M20" s="80">
        <f t="shared" si="30"/>
        <v>2.9040154948230479E-2</v>
      </c>
      <c r="N20" s="80">
        <f t="shared" si="30"/>
        <v>2.0742967820164604E-2</v>
      </c>
      <c r="P20" s="173"/>
      <c r="Q20" s="176"/>
      <c r="R20" s="19" t="s">
        <v>155</v>
      </c>
      <c r="S20" s="80">
        <f>$E$10*S18</f>
        <v>0.42857142857142855</v>
      </c>
      <c r="T20" s="80">
        <f t="shared" ref="T20:AB20" si="31">$E$10*T18</f>
        <v>0.30612244897959184</v>
      </c>
      <c r="U20" s="80">
        <f t="shared" si="31"/>
        <v>0.21865889212827994</v>
      </c>
      <c r="V20" s="80">
        <f t="shared" si="31"/>
        <v>0.15618492294877129</v>
      </c>
      <c r="W20" s="80">
        <f t="shared" si="31"/>
        <v>0.1115606592491224</v>
      </c>
      <c r="X20" s="80">
        <f t="shared" si="31"/>
        <v>7.9686185177944568E-2</v>
      </c>
      <c r="Y20" s="80">
        <f t="shared" si="31"/>
        <v>5.6918703698531858E-2</v>
      </c>
      <c r="Z20" s="80">
        <f t="shared" si="31"/>
        <v>4.0656216927522804E-2</v>
      </c>
      <c r="AA20" s="80">
        <f t="shared" si="31"/>
        <v>2.9040154948230479E-2</v>
      </c>
      <c r="AB20" s="80">
        <f t="shared" si="31"/>
        <v>2.0742967820164604E-2</v>
      </c>
      <c r="AD20" s="173"/>
      <c r="AE20" s="176"/>
      <c r="AF20" s="19" t="s">
        <v>155</v>
      </c>
      <c r="AG20" s="80">
        <f>$E$10*AG18</f>
        <v>0.42857142857142855</v>
      </c>
      <c r="AH20" s="80">
        <f t="shared" ref="AH20:AP20" si="32">$E$10*AH18</f>
        <v>0.30612244897959184</v>
      </c>
      <c r="AI20" s="80">
        <f t="shared" si="32"/>
        <v>0.21865889212827994</v>
      </c>
      <c r="AJ20" s="80">
        <f t="shared" si="32"/>
        <v>0.15618492294877129</v>
      </c>
      <c r="AK20" s="80">
        <f t="shared" si="32"/>
        <v>0.1115606592491224</v>
      </c>
      <c r="AL20" s="80">
        <f t="shared" si="32"/>
        <v>7.9686185177944568E-2</v>
      </c>
      <c r="AM20" s="80">
        <f t="shared" si="32"/>
        <v>5.6918703698531858E-2</v>
      </c>
      <c r="AN20" s="80">
        <f t="shared" si="32"/>
        <v>4.0656216927522804E-2</v>
      </c>
      <c r="AO20" s="80">
        <f t="shared" si="32"/>
        <v>2.9040154948230479E-2</v>
      </c>
      <c r="AP20" s="80">
        <f t="shared" si="32"/>
        <v>2.0742967820164604E-2</v>
      </c>
      <c r="AR20" s="173"/>
      <c r="AS20" s="176"/>
      <c r="AT20" s="19" t="s">
        <v>155</v>
      </c>
      <c r="AU20" s="80">
        <f>$E$10*AU18</f>
        <v>0.42857142857142855</v>
      </c>
      <c r="AV20" s="80">
        <f t="shared" ref="AV20:BD20" si="33">$E$10*AV18</f>
        <v>0.30612244897959184</v>
      </c>
      <c r="AW20" s="80">
        <f t="shared" si="33"/>
        <v>0.21865889212827994</v>
      </c>
      <c r="AX20" s="80">
        <f t="shared" si="33"/>
        <v>0.15618492294877129</v>
      </c>
      <c r="AY20" s="80">
        <f t="shared" si="33"/>
        <v>0.1115606592491224</v>
      </c>
      <c r="AZ20" s="80">
        <f t="shared" si="33"/>
        <v>7.9686185177944568E-2</v>
      </c>
      <c r="BA20" s="80">
        <f t="shared" si="33"/>
        <v>5.6918703698531858E-2</v>
      </c>
      <c r="BB20" s="80">
        <f t="shared" si="33"/>
        <v>4.0656216927522804E-2</v>
      </c>
      <c r="BC20" s="80">
        <f t="shared" si="33"/>
        <v>2.9040154948230479E-2</v>
      </c>
      <c r="BD20" s="80">
        <f t="shared" si="33"/>
        <v>2.0742967820164604E-2</v>
      </c>
      <c r="BF20" s="173"/>
      <c r="BG20" s="176"/>
      <c r="BH20" s="19" t="s">
        <v>155</v>
      </c>
      <c r="BI20" s="80">
        <f>$E$10*BI18</f>
        <v>0.42857142857142855</v>
      </c>
      <c r="BJ20" s="80">
        <f t="shared" ref="BJ20:BR20" si="34">$E$10*BJ18</f>
        <v>0.30612244897959184</v>
      </c>
      <c r="BK20" s="80">
        <f t="shared" si="34"/>
        <v>0.21865889212827994</v>
      </c>
      <c r="BL20" s="80">
        <f t="shared" si="34"/>
        <v>0.15618492294877129</v>
      </c>
      <c r="BM20" s="80">
        <f t="shared" si="34"/>
        <v>0.1115606592491224</v>
      </c>
      <c r="BN20" s="80">
        <f t="shared" si="34"/>
        <v>7.9686185177944568E-2</v>
      </c>
      <c r="BO20" s="80">
        <f t="shared" si="34"/>
        <v>5.6918703698531858E-2</v>
      </c>
      <c r="BP20" s="80">
        <f t="shared" si="34"/>
        <v>4.0656216927522804E-2</v>
      </c>
      <c r="BQ20" s="80">
        <f t="shared" si="34"/>
        <v>2.9040154948230479E-2</v>
      </c>
      <c r="BR20" s="80">
        <f t="shared" si="34"/>
        <v>2.0742967820164604E-2</v>
      </c>
    </row>
    <row r="21" spans="1:71" ht="14.25" x14ac:dyDescent="0.45">
      <c r="B21" s="173"/>
      <c r="C21" s="176"/>
      <c r="D21" s="19" t="s">
        <v>156</v>
      </c>
      <c r="E21" s="80"/>
      <c r="F21" s="80"/>
      <c r="G21" s="80"/>
      <c r="H21" s="80"/>
      <c r="I21" s="80">
        <f>AVERAGE(E20:I20)</f>
        <v>0.24421967037543882</v>
      </c>
      <c r="J21" s="26"/>
      <c r="K21" s="26"/>
      <c r="L21" s="26"/>
      <c r="M21" s="26"/>
      <c r="N21" s="80">
        <f>AVERAGE(E20:N20)</f>
        <v>0.14481425804495887</v>
      </c>
      <c r="P21" s="173"/>
      <c r="Q21" s="176"/>
      <c r="R21" s="19" t="s">
        <v>156</v>
      </c>
      <c r="S21" s="80"/>
      <c r="T21" s="80"/>
      <c r="U21" s="80"/>
      <c r="V21" s="80"/>
      <c r="W21" s="80">
        <f>AVERAGE(S20:W20)</f>
        <v>0.24421967037543882</v>
      </c>
      <c r="X21" s="26"/>
      <c r="Y21" s="26"/>
      <c r="Z21" s="26"/>
      <c r="AA21" s="26"/>
      <c r="AB21" s="80">
        <f>AVERAGE(S20:AB20)</f>
        <v>0.14481425804495887</v>
      </c>
      <c r="AD21" s="173"/>
      <c r="AE21" s="176"/>
      <c r="AF21" s="19" t="s">
        <v>156</v>
      </c>
      <c r="AG21" s="80"/>
      <c r="AH21" s="80"/>
      <c r="AI21" s="80"/>
      <c r="AJ21" s="80"/>
      <c r="AK21" s="80">
        <f>AVERAGE(AG20:AK20)</f>
        <v>0.24421967037543882</v>
      </c>
      <c r="AL21" s="26"/>
      <c r="AM21" s="26"/>
      <c r="AN21" s="26"/>
      <c r="AO21" s="26"/>
      <c r="AP21" s="80">
        <f>AVERAGE(AG20:AP20)</f>
        <v>0.14481425804495887</v>
      </c>
      <c r="AR21" s="173"/>
      <c r="AS21" s="176"/>
      <c r="AT21" s="19" t="s">
        <v>156</v>
      </c>
      <c r="AU21" s="80"/>
      <c r="AV21" s="80"/>
      <c r="AW21" s="80"/>
      <c r="AX21" s="80"/>
      <c r="AY21" s="80">
        <f>AVERAGE(AU20:AY20)</f>
        <v>0.24421967037543882</v>
      </c>
      <c r="AZ21" s="26"/>
      <c r="BA21" s="26"/>
      <c r="BB21" s="26"/>
      <c r="BC21" s="26"/>
      <c r="BD21" s="80">
        <f>AVERAGE(AU20:BD20)</f>
        <v>0.14481425804495887</v>
      </c>
      <c r="BF21" s="173"/>
      <c r="BG21" s="176"/>
      <c r="BH21" s="19" t="s">
        <v>156</v>
      </c>
      <c r="BI21" s="80"/>
      <c r="BJ21" s="80"/>
      <c r="BK21" s="80"/>
      <c r="BL21" s="80"/>
      <c r="BM21" s="80">
        <f>AVERAGE(BI20:BM20)</f>
        <v>0.24421967037543882</v>
      </c>
      <c r="BN21" s="26"/>
      <c r="BO21" s="26"/>
      <c r="BP21" s="26"/>
      <c r="BQ21" s="26"/>
      <c r="BR21" s="80">
        <f>AVERAGE(BI20:BR20)</f>
        <v>0.14481425804495887</v>
      </c>
    </row>
    <row r="22" spans="1:71" ht="14.25" x14ac:dyDescent="0.45">
      <c r="B22" s="173"/>
      <c r="C22" s="176"/>
      <c r="D22" s="15" t="s">
        <v>61</v>
      </c>
      <c r="E22" s="17">
        <f>E18+E20</f>
        <v>0.71428571428571419</v>
      </c>
      <c r="F22" s="17">
        <f t="shared" ref="F22:N22" si="35">F18+F20</f>
        <v>0.51020408163265307</v>
      </c>
      <c r="G22" s="17">
        <f t="shared" si="35"/>
        <v>0.36443148688046656</v>
      </c>
      <c r="H22" s="17">
        <f t="shared" si="35"/>
        <v>0.26030820491461881</v>
      </c>
      <c r="I22" s="17">
        <f t="shared" si="35"/>
        <v>0.18593443208187066</v>
      </c>
      <c r="J22" s="17">
        <f t="shared" si="35"/>
        <v>0.13281030862990761</v>
      </c>
      <c r="K22" s="17">
        <f t="shared" si="35"/>
        <v>9.4864506164219764E-2</v>
      </c>
      <c r="L22" s="17">
        <f t="shared" si="35"/>
        <v>6.7760361545871339E-2</v>
      </c>
      <c r="M22" s="17">
        <f t="shared" si="35"/>
        <v>4.8400258247050798E-2</v>
      </c>
      <c r="N22" s="17">
        <f t="shared" si="35"/>
        <v>3.4571613033607673E-2</v>
      </c>
      <c r="P22" s="173"/>
      <c r="Q22" s="176"/>
      <c r="R22" s="15" t="s">
        <v>61</v>
      </c>
      <c r="S22" s="17">
        <f>S18+S20</f>
        <v>0.71428571428571419</v>
      </c>
      <c r="T22" s="17">
        <f t="shared" ref="T22:AB22" si="36">T18+T20</f>
        <v>0.51020408163265307</v>
      </c>
      <c r="U22" s="17">
        <f t="shared" si="36"/>
        <v>0.36443148688046656</v>
      </c>
      <c r="V22" s="17">
        <f t="shared" si="36"/>
        <v>0.26030820491461881</v>
      </c>
      <c r="W22" s="17">
        <f t="shared" si="36"/>
        <v>0.18593443208187066</v>
      </c>
      <c r="X22" s="17">
        <f t="shared" si="36"/>
        <v>0.13281030862990761</v>
      </c>
      <c r="Y22" s="17">
        <f t="shared" si="36"/>
        <v>9.4864506164219764E-2</v>
      </c>
      <c r="Z22" s="17">
        <f t="shared" si="36"/>
        <v>6.7760361545871339E-2</v>
      </c>
      <c r="AA22" s="17">
        <f t="shared" si="36"/>
        <v>4.8400258247050798E-2</v>
      </c>
      <c r="AB22" s="17">
        <f t="shared" si="36"/>
        <v>3.4571613033607673E-2</v>
      </c>
      <c r="AD22" s="173"/>
      <c r="AE22" s="176"/>
      <c r="AF22" s="15" t="s">
        <v>61</v>
      </c>
      <c r="AG22" s="17">
        <f>AG18+AG20</f>
        <v>0.71428571428571419</v>
      </c>
      <c r="AH22" s="17">
        <f t="shared" ref="AH22:AP22" si="37">AH18+AH20</f>
        <v>0.51020408163265307</v>
      </c>
      <c r="AI22" s="17">
        <f t="shared" si="37"/>
        <v>0.36443148688046656</v>
      </c>
      <c r="AJ22" s="17">
        <f t="shared" si="37"/>
        <v>0.26030820491461881</v>
      </c>
      <c r="AK22" s="17">
        <f t="shared" si="37"/>
        <v>0.18593443208187066</v>
      </c>
      <c r="AL22" s="17">
        <f t="shared" si="37"/>
        <v>0.13281030862990761</v>
      </c>
      <c r="AM22" s="17">
        <f t="shared" si="37"/>
        <v>9.4864506164219764E-2</v>
      </c>
      <c r="AN22" s="17">
        <f t="shared" si="37"/>
        <v>6.7760361545871339E-2</v>
      </c>
      <c r="AO22" s="17">
        <f t="shared" si="37"/>
        <v>4.8400258247050798E-2</v>
      </c>
      <c r="AP22" s="17">
        <f t="shared" si="37"/>
        <v>3.4571613033607673E-2</v>
      </c>
      <c r="AR22" s="173"/>
      <c r="AS22" s="176"/>
      <c r="AT22" s="15" t="s">
        <v>61</v>
      </c>
      <c r="AU22" s="17">
        <f>AU18+AU20</f>
        <v>0.71428571428571419</v>
      </c>
      <c r="AV22" s="17">
        <f t="shared" ref="AV22:BD22" si="38">AV18+AV20</f>
        <v>0.51020408163265307</v>
      </c>
      <c r="AW22" s="17">
        <f t="shared" si="38"/>
        <v>0.36443148688046656</v>
      </c>
      <c r="AX22" s="17">
        <f t="shared" si="38"/>
        <v>0.26030820491461881</v>
      </c>
      <c r="AY22" s="17">
        <f t="shared" si="38"/>
        <v>0.18593443208187066</v>
      </c>
      <c r="AZ22" s="17">
        <f t="shared" si="38"/>
        <v>0.13281030862990761</v>
      </c>
      <c r="BA22" s="17">
        <f t="shared" si="38"/>
        <v>9.4864506164219764E-2</v>
      </c>
      <c r="BB22" s="17">
        <f t="shared" si="38"/>
        <v>6.7760361545871339E-2</v>
      </c>
      <c r="BC22" s="17">
        <f t="shared" si="38"/>
        <v>4.8400258247050798E-2</v>
      </c>
      <c r="BD22" s="17">
        <f t="shared" si="38"/>
        <v>3.4571613033607673E-2</v>
      </c>
      <c r="BF22" s="173"/>
      <c r="BG22" s="176"/>
      <c r="BH22" s="15" t="s">
        <v>61</v>
      </c>
      <c r="BI22" s="17">
        <f>BI18+BI20</f>
        <v>0.71428571428571419</v>
      </c>
      <c r="BJ22" s="17">
        <f t="shared" ref="BJ22:BR22" si="39">BJ18+BJ20</f>
        <v>0.51020408163265307</v>
      </c>
      <c r="BK22" s="17">
        <f t="shared" si="39"/>
        <v>0.36443148688046656</v>
      </c>
      <c r="BL22" s="17">
        <f t="shared" si="39"/>
        <v>0.26030820491461881</v>
      </c>
      <c r="BM22" s="17">
        <f t="shared" si="39"/>
        <v>0.18593443208187066</v>
      </c>
      <c r="BN22" s="17">
        <f t="shared" si="39"/>
        <v>0.13281030862990761</v>
      </c>
      <c r="BO22" s="17">
        <f t="shared" si="39"/>
        <v>9.4864506164219764E-2</v>
      </c>
      <c r="BP22" s="17">
        <f t="shared" si="39"/>
        <v>6.7760361545871339E-2</v>
      </c>
      <c r="BQ22" s="17">
        <f t="shared" si="39"/>
        <v>4.8400258247050798E-2</v>
      </c>
      <c r="BR22" s="17">
        <f t="shared" si="39"/>
        <v>3.4571613033607673E-2</v>
      </c>
    </row>
    <row r="23" spans="1:71" ht="14.25" x14ac:dyDescent="0.45">
      <c r="B23" s="174"/>
      <c r="C23" s="177"/>
      <c r="D23" s="15" t="s">
        <v>62</v>
      </c>
      <c r="E23" s="17"/>
      <c r="F23" s="17"/>
      <c r="G23" s="17"/>
      <c r="H23" s="17"/>
      <c r="I23" s="17">
        <f>AVERAGE(E22:I22)</f>
        <v>0.40703278395906467</v>
      </c>
      <c r="J23" s="16"/>
      <c r="K23" s="16"/>
      <c r="L23" s="16"/>
      <c r="M23" s="16"/>
      <c r="N23" s="17">
        <f>AVERAGE(E22:N22)</f>
        <v>0.24135709674159803</v>
      </c>
      <c r="P23" s="174"/>
      <c r="Q23" s="177"/>
      <c r="R23" s="15" t="s">
        <v>62</v>
      </c>
      <c r="S23" s="17"/>
      <c r="T23" s="17"/>
      <c r="U23" s="17"/>
      <c r="V23" s="17"/>
      <c r="W23" s="17">
        <f>AVERAGE(S22:W22)</f>
        <v>0.40703278395906467</v>
      </c>
      <c r="X23" s="16"/>
      <c r="Y23" s="16"/>
      <c r="Z23" s="16"/>
      <c r="AA23" s="16"/>
      <c r="AB23" s="17">
        <f>AVERAGE(S22:AB22)</f>
        <v>0.24135709674159803</v>
      </c>
      <c r="AD23" s="174"/>
      <c r="AE23" s="177"/>
      <c r="AF23" s="15" t="s">
        <v>62</v>
      </c>
      <c r="AG23" s="17"/>
      <c r="AH23" s="17"/>
      <c r="AI23" s="17"/>
      <c r="AJ23" s="17"/>
      <c r="AK23" s="17">
        <f>AVERAGE(AG22:AK22)</f>
        <v>0.40703278395906467</v>
      </c>
      <c r="AL23" s="16"/>
      <c r="AM23" s="16"/>
      <c r="AN23" s="16"/>
      <c r="AO23" s="16"/>
      <c r="AP23" s="17">
        <f>AVERAGE(AG22:AP22)</f>
        <v>0.24135709674159803</v>
      </c>
      <c r="AR23" s="174"/>
      <c r="AS23" s="177"/>
      <c r="AT23" s="15" t="s">
        <v>62</v>
      </c>
      <c r="AU23" s="17"/>
      <c r="AV23" s="17"/>
      <c r="AW23" s="17"/>
      <c r="AX23" s="17"/>
      <c r="AY23" s="17">
        <f>AVERAGE(AU22:AY22)</f>
        <v>0.40703278395906467</v>
      </c>
      <c r="AZ23" s="16"/>
      <c r="BA23" s="16"/>
      <c r="BB23" s="16"/>
      <c r="BC23" s="16"/>
      <c r="BD23" s="17">
        <f>AVERAGE(AU22:BD22)</f>
        <v>0.24135709674159803</v>
      </c>
      <c r="BF23" s="174"/>
      <c r="BG23" s="177"/>
      <c r="BH23" s="15" t="s">
        <v>62</v>
      </c>
      <c r="BI23" s="17"/>
      <c r="BJ23" s="17"/>
      <c r="BK23" s="17"/>
      <c r="BL23" s="17"/>
      <c r="BM23" s="17">
        <f>AVERAGE(BI22:BM22)</f>
        <v>0.40703278395906467</v>
      </c>
      <c r="BN23" s="16"/>
      <c r="BO23" s="16"/>
      <c r="BP23" s="16"/>
      <c r="BQ23" s="16"/>
      <c r="BR23" s="17">
        <f>AVERAGE(BI22:BR22)</f>
        <v>0.24135709674159803</v>
      </c>
    </row>
    <row r="24" spans="1:71" ht="14.25" x14ac:dyDescent="0.45">
      <c r="B24" s="172" t="s">
        <v>17</v>
      </c>
      <c r="C24" s="175" t="s">
        <v>32</v>
      </c>
      <c r="D24" s="15" t="s">
        <v>43</v>
      </c>
      <c r="E24" s="17">
        <f>((1+$E$10)*$E$5)+($E$5*E17)</f>
        <v>3.2142857142857147E-2</v>
      </c>
      <c r="F24" s="17">
        <f t="shared" ref="F24:N24" si="40">((1+$E$10)*$E$5)+($E$5*F17)</f>
        <v>3.0102040816326531E-2</v>
      </c>
      <c r="G24" s="17">
        <f t="shared" si="40"/>
        <v>2.8644314868804664E-2</v>
      </c>
      <c r="H24" s="17">
        <f t="shared" si="40"/>
        <v>2.7603082049146192E-2</v>
      </c>
      <c r="I24" s="17">
        <f t="shared" si="40"/>
        <v>2.6859344320818709E-2</v>
      </c>
      <c r="J24" s="17">
        <f t="shared" si="40"/>
        <v>2.6328103086299078E-2</v>
      </c>
      <c r="K24" s="17">
        <f t="shared" si="40"/>
        <v>2.5948645061642198E-2</v>
      </c>
      <c r="L24" s="17">
        <f t="shared" si="40"/>
        <v>2.5677603615458712E-2</v>
      </c>
      <c r="M24" s="17">
        <f t="shared" si="40"/>
        <v>2.5484002582470511E-2</v>
      </c>
      <c r="N24" s="17">
        <f t="shared" si="40"/>
        <v>2.534571613033608E-2</v>
      </c>
      <c r="P24" s="172" t="s">
        <v>17</v>
      </c>
      <c r="Q24" s="175" t="s">
        <v>32</v>
      </c>
      <c r="R24" s="15" t="s">
        <v>43</v>
      </c>
      <c r="S24" s="17">
        <f>((1+$E$10)*$E$5)+($E$5*S17)</f>
        <v>3.2142857142857147E-2</v>
      </c>
      <c r="T24" s="17">
        <f t="shared" ref="T24:AB24" si="41">((1+$E$10)*$E$5)+($E$5*T17)</f>
        <v>3.0102040816326531E-2</v>
      </c>
      <c r="U24" s="17">
        <f t="shared" si="41"/>
        <v>2.8644314868804664E-2</v>
      </c>
      <c r="V24" s="17">
        <f t="shared" si="41"/>
        <v>2.7603082049146192E-2</v>
      </c>
      <c r="W24" s="17">
        <f t="shared" si="41"/>
        <v>2.6859344320818709E-2</v>
      </c>
      <c r="X24" s="17">
        <f t="shared" si="41"/>
        <v>2.6328103086299078E-2</v>
      </c>
      <c r="Y24" s="17">
        <f t="shared" si="41"/>
        <v>2.5948645061642198E-2</v>
      </c>
      <c r="Z24" s="17">
        <f t="shared" si="41"/>
        <v>2.5677603615458712E-2</v>
      </c>
      <c r="AA24" s="17">
        <f t="shared" si="41"/>
        <v>2.5484002582470511E-2</v>
      </c>
      <c r="AB24" s="17">
        <f t="shared" si="41"/>
        <v>2.534571613033608E-2</v>
      </c>
      <c r="AD24" s="172" t="s">
        <v>17</v>
      </c>
      <c r="AE24" s="175" t="s">
        <v>32</v>
      </c>
      <c r="AF24" s="15" t="s">
        <v>43</v>
      </c>
      <c r="AG24" s="17">
        <f>((1+$E$10)*$E$5)+($E$5*AG17)</f>
        <v>3.2142857142857147E-2</v>
      </c>
      <c r="AH24" s="17">
        <f t="shared" ref="AH24:AP24" si="42">((1+$E$10)*$E$5)+($E$5*AH17)</f>
        <v>3.0102040816326531E-2</v>
      </c>
      <c r="AI24" s="17">
        <f t="shared" si="42"/>
        <v>2.8644314868804664E-2</v>
      </c>
      <c r="AJ24" s="17">
        <f t="shared" si="42"/>
        <v>2.7603082049146192E-2</v>
      </c>
      <c r="AK24" s="17">
        <f t="shared" si="42"/>
        <v>2.6859344320818709E-2</v>
      </c>
      <c r="AL24" s="17">
        <f t="shared" si="42"/>
        <v>2.6328103086299078E-2</v>
      </c>
      <c r="AM24" s="17">
        <f t="shared" si="42"/>
        <v>2.5948645061642198E-2</v>
      </c>
      <c r="AN24" s="17">
        <f t="shared" si="42"/>
        <v>2.5677603615458712E-2</v>
      </c>
      <c r="AO24" s="17">
        <f t="shared" si="42"/>
        <v>2.5484002582470511E-2</v>
      </c>
      <c r="AP24" s="17">
        <f t="shared" si="42"/>
        <v>2.534571613033608E-2</v>
      </c>
      <c r="AR24" s="172" t="s">
        <v>17</v>
      </c>
      <c r="AS24" s="175" t="s">
        <v>32</v>
      </c>
      <c r="AT24" s="15" t="s">
        <v>43</v>
      </c>
      <c r="AU24" s="17">
        <f>((1+$E$10)*$E$5)+($E$5*AU17)</f>
        <v>3.2142857142857147E-2</v>
      </c>
      <c r="AV24" s="17">
        <f t="shared" ref="AV24:BD24" si="43">((1+$E$10)*$E$5)+($E$5*AV17)</f>
        <v>3.0102040816326531E-2</v>
      </c>
      <c r="AW24" s="17">
        <f t="shared" si="43"/>
        <v>2.8644314868804664E-2</v>
      </c>
      <c r="AX24" s="17">
        <f t="shared" si="43"/>
        <v>2.7603082049146192E-2</v>
      </c>
      <c r="AY24" s="17">
        <f t="shared" si="43"/>
        <v>2.6859344320818709E-2</v>
      </c>
      <c r="AZ24" s="17">
        <f t="shared" si="43"/>
        <v>2.6328103086299078E-2</v>
      </c>
      <c r="BA24" s="17">
        <f t="shared" si="43"/>
        <v>2.5948645061642198E-2</v>
      </c>
      <c r="BB24" s="17">
        <f t="shared" si="43"/>
        <v>2.5677603615458712E-2</v>
      </c>
      <c r="BC24" s="17">
        <f t="shared" si="43"/>
        <v>2.5484002582470511E-2</v>
      </c>
      <c r="BD24" s="17">
        <f t="shared" si="43"/>
        <v>2.534571613033608E-2</v>
      </c>
      <c r="BF24" s="172" t="s">
        <v>17</v>
      </c>
      <c r="BG24" s="175" t="s">
        <v>32</v>
      </c>
      <c r="BH24" s="15" t="s">
        <v>43</v>
      </c>
      <c r="BI24" s="17">
        <f>((1+$E$10)*$E$5)+($E$5*BI17)</f>
        <v>3.2142857142857147E-2</v>
      </c>
      <c r="BJ24" s="17">
        <f t="shared" ref="BJ24:BR24" si="44">((1+$E$10)*$E$5)+($E$5*BJ17)</f>
        <v>3.0102040816326531E-2</v>
      </c>
      <c r="BK24" s="17">
        <f t="shared" si="44"/>
        <v>2.8644314868804664E-2</v>
      </c>
      <c r="BL24" s="17">
        <f t="shared" si="44"/>
        <v>2.7603082049146192E-2</v>
      </c>
      <c r="BM24" s="17">
        <f t="shared" si="44"/>
        <v>2.6859344320818709E-2</v>
      </c>
      <c r="BN24" s="17">
        <f t="shared" si="44"/>
        <v>2.6328103086299078E-2</v>
      </c>
      <c r="BO24" s="17">
        <f t="shared" si="44"/>
        <v>2.5948645061642198E-2</v>
      </c>
      <c r="BP24" s="17">
        <f t="shared" si="44"/>
        <v>2.5677603615458712E-2</v>
      </c>
      <c r="BQ24" s="17">
        <f t="shared" si="44"/>
        <v>2.5484002582470511E-2</v>
      </c>
      <c r="BR24" s="17">
        <f t="shared" si="44"/>
        <v>2.534571613033608E-2</v>
      </c>
    </row>
    <row r="25" spans="1:71" ht="14.25" x14ac:dyDescent="0.45">
      <c r="B25" s="173"/>
      <c r="C25" s="176"/>
      <c r="D25" s="15" t="s">
        <v>44</v>
      </c>
      <c r="E25" s="17"/>
      <c r="F25" s="17"/>
      <c r="G25" s="17"/>
      <c r="H25" s="17"/>
      <c r="I25" s="17">
        <f>AVERAGE(E24:I24)</f>
        <v>2.9070327839590647E-2</v>
      </c>
      <c r="J25" s="16"/>
      <c r="K25" s="16"/>
      <c r="L25" s="16"/>
      <c r="M25" s="16"/>
      <c r="N25" s="17">
        <f>AVERAGE(E24:N24)</f>
        <v>2.7413570967415979E-2</v>
      </c>
      <c r="P25" s="173"/>
      <c r="Q25" s="176"/>
      <c r="R25" s="15" t="s">
        <v>44</v>
      </c>
      <c r="S25" s="17"/>
      <c r="T25" s="17"/>
      <c r="U25" s="17"/>
      <c r="V25" s="17"/>
      <c r="W25" s="17">
        <f>AVERAGE(S24:W24)</f>
        <v>2.9070327839590647E-2</v>
      </c>
      <c r="X25" s="16"/>
      <c r="Y25" s="16"/>
      <c r="Z25" s="16"/>
      <c r="AA25" s="16"/>
      <c r="AB25" s="17">
        <f>AVERAGE(S24:AB24)</f>
        <v>2.7413570967415979E-2</v>
      </c>
      <c r="AD25" s="173"/>
      <c r="AE25" s="176"/>
      <c r="AF25" s="15" t="s">
        <v>44</v>
      </c>
      <c r="AG25" s="17"/>
      <c r="AH25" s="17"/>
      <c r="AI25" s="17"/>
      <c r="AJ25" s="17"/>
      <c r="AK25" s="17">
        <f>AVERAGE(AG24:AK24)</f>
        <v>2.9070327839590647E-2</v>
      </c>
      <c r="AL25" s="16"/>
      <c r="AM25" s="16"/>
      <c r="AN25" s="16"/>
      <c r="AO25" s="16"/>
      <c r="AP25" s="17">
        <f>AVERAGE(AG24:AP24)</f>
        <v>2.7413570967415979E-2</v>
      </c>
      <c r="AR25" s="173"/>
      <c r="AS25" s="176"/>
      <c r="AT25" s="15" t="s">
        <v>44</v>
      </c>
      <c r="AU25" s="17"/>
      <c r="AV25" s="17"/>
      <c r="AW25" s="17"/>
      <c r="AX25" s="17"/>
      <c r="AY25" s="17">
        <f>AVERAGE(AU24:AY24)</f>
        <v>2.9070327839590647E-2</v>
      </c>
      <c r="AZ25" s="16"/>
      <c r="BA25" s="16"/>
      <c r="BB25" s="16"/>
      <c r="BC25" s="16"/>
      <c r="BD25" s="17">
        <f>AVERAGE(AU24:BD24)</f>
        <v>2.7413570967415979E-2</v>
      </c>
      <c r="BF25" s="173"/>
      <c r="BG25" s="176"/>
      <c r="BH25" s="15" t="s">
        <v>44</v>
      </c>
      <c r="BI25" s="17"/>
      <c r="BJ25" s="17"/>
      <c r="BK25" s="17"/>
      <c r="BL25" s="17"/>
      <c r="BM25" s="17">
        <f>AVERAGE(BI24:BM24)</f>
        <v>2.9070327839590647E-2</v>
      </c>
      <c r="BN25" s="16"/>
      <c r="BO25" s="16"/>
      <c r="BP25" s="16"/>
      <c r="BQ25" s="16"/>
      <c r="BR25" s="17">
        <f>AVERAGE(BI24:BR24)</f>
        <v>2.7413570967415979E-2</v>
      </c>
    </row>
    <row r="26" spans="1:71" ht="14.25" x14ac:dyDescent="0.45">
      <c r="B26" s="173"/>
      <c r="C26" s="176"/>
      <c r="D26" s="19" t="s">
        <v>42</v>
      </c>
      <c r="E26" s="80">
        <f>E24</f>
        <v>3.2142857142857147E-2</v>
      </c>
      <c r="F26" s="80">
        <f t="shared" ref="F26:N26" si="45">E26+F24</f>
        <v>6.2244897959183677E-2</v>
      </c>
      <c r="G26" s="80">
        <f>F26+G24</f>
        <v>9.0889212827988342E-2</v>
      </c>
      <c r="H26" s="80">
        <f t="shared" si="45"/>
        <v>0.11849229487713453</v>
      </c>
      <c r="I26" s="80">
        <f t="shared" si="45"/>
        <v>0.14535163919795324</v>
      </c>
      <c r="J26" s="80">
        <f>I26+J24</f>
        <v>0.17167974228425231</v>
      </c>
      <c r="K26" s="80">
        <f t="shared" si="45"/>
        <v>0.1976283873458945</v>
      </c>
      <c r="L26" s="80">
        <f t="shared" si="45"/>
        <v>0.2233059909613532</v>
      </c>
      <c r="M26" s="80">
        <f t="shared" si="45"/>
        <v>0.24878999354382372</v>
      </c>
      <c r="N26" s="80">
        <f t="shared" si="45"/>
        <v>0.27413570967415979</v>
      </c>
      <c r="P26" s="173"/>
      <c r="Q26" s="176"/>
      <c r="R26" s="19" t="s">
        <v>42</v>
      </c>
      <c r="S26" s="80">
        <f>S24</f>
        <v>3.2142857142857147E-2</v>
      </c>
      <c r="T26" s="80">
        <f t="shared" ref="T26:AB26" si="46">S26+T24</f>
        <v>6.2244897959183677E-2</v>
      </c>
      <c r="U26" s="80">
        <f>T26+U24</f>
        <v>9.0889212827988342E-2</v>
      </c>
      <c r="V26" s="80">
        <f t="shared" si="46"/>
        <v>0.11849229487713453</v>
      </c>
      <c r="W26" s="80">
        <f t="shared" si="46"/>
        <v>0.14535163919795324</v>
      </c>
      <c r="X26" s="80">
        <f>W26+X24</f>
        <v>0.17167974228425231</v>
      </c>
      <c r="Y26" s="80">
        <f t="shared" si="46"/>
        <v>0.1976283873458945</v>
      </c>
      <c r="Z26" s="80">
        <f t="shared" si="46"/>
        <v>0.2233059909613532</v>
      </c>
      <c r="AA26" s="80">
        <f t="shared" si="46"/>
        <v>0.24878999354382372</v>
      </c>
      <c r="AB26" s="80">
        <f t="shared" si="46"/>
        <v>0.27413570967415979</v>
      </c>
      <c r="AD26" s="173"/>
      <c r="AE26" s="176"/>
      <c r="AF26" s="19" t="s">
        <v>42</v>
      </c>
      <c r="AG26" s="80">
        <f>AG24</f>
        <v>3.2142857142857147E-2</v>
      </c>
      <c r="AH26" s="80">
        <f t="shared" ref="AH26:AP26" si="47">AG26+AH24</f>
        <v>6.2244897959183677E-2</v>
      </c>
      <c r="AI26" s="80">
        <f>AH26+AI24</f>
        <v>9.0889212827988342E-2</v>
      </c>
      <c r="AJ26" s="80">
        <f t="shared" si="47"/>
        <v>0.11849229487713453</v>
      </c>
      <c r="AK26" s="80">
        <f t="shared" si="47"/>
        <v>0.14535163919795324</v>
      </c>
      <c r="AL26" s="80">
        <f>AK26+AL24</f>
        <v>0.17167974228425231</v>
      </c>
      <c r="AM26" s="80">
        <f t="shared" si="47"/>
        <v>0.1976283873458945</v>
      </c>
      <c r="AN26" s="80">
        <f t="shared" si="47"/>
        <v>0.2233059909613532</v>
      </c>
      <c r="AO26" s="80">
        <f t="shared" si="47"/>
        <v>0.24878999354382372</v>
      </c>
      <c r="AP26" s="80">
        <f t="shared" si="47"/>
        <v>0.27413570967415979</v>
      </c>
      <c r="AR26" s="173"/>
      <c r="AS26" s="176"/>
      <c r="AT26" s="19" t="s">
        <v>42</v>
      </c>
      <c r="AU26" s="80">
        <f>AU24</f>
        <v>3.2142857142857147E-2</v>
      </c>
      <c r="AV26" s="80">
        <f t="shared" ref="AV26:BD26" si="48">AU26+AV24</f>
        <v>6.2244897959183677E-2</v>
      </c>
      <c r="AW26" s="80">
        <f>AV26+AW24</f>
        <v>9.0889212827988342E-2</v>
      </c>
      <c r="AX26" s="80">
        <f t="shared" si="48"/>
        <v>0.11849229487713453</v>
      </c>
      <c r="AY26" s="80">
        <f t="shared" si="48"/>
        <v>0.14535163919795324</v>
      </c>
      <c r="AZ26" s="80">
        <f>AY26+AZ24</f>
        <v>0.17167974228425231</v>
      </c>
      <c r="BA26" s="80">
        <f t="shared" si="48"/>
        <v>0.1976283873458945</v>
      </c>
      <c r="BB26" s="80">
        <f t="shared" si="48"/>
        <v>0.2233059909613532</v>
      </c>
      <c r="BC26" s="80">
        <f t="shared" si="48"/>
        <v>0.24878999354382372</v>
      </c>
      <c r="BD26" s="80">
        <f t="shared" si="48"/>
        <v>0.27413570967415979</v>
      </c>
      <c r="BF26" s="173"/>
      <c r="BG26" s="176"/>
      <c r="BH26" s="19" t="s">
        <v>42</v>
      </c>
      <c r="BI26" s="80">
        <f>BI24</f>
        <v>3.2142857142857147E-2</v>
      </c>
      <c r="BJ26" s="80">
        <f t="shared" ref="BJ26:BR26" si="49">BI26+BJ24</f>
        <v>6.2244897959183677E-2</v>
      </c>
      <c r="BK26" s="80">
        <f>BJ26+BK24</f>
        <v>9.0889212827988342E-2</v>
      </c>
      <c r="BL26" s="80">
        <f t="shared" si="49"/>
        <v>0.11849229487713453</v>
      </c>
      <c r="BM26" s="80">
        <f t="shared" si="49"/>
        <v>0.14535163919795324</v>
      </c>
      <c r="BN26" s="80">
        <f>BM26+BN24</f>
        <v>0.17167974228425231</v>
      </c>
      <c r="BO26" s="80">
        <f t="shared" si="49"/>
        <v>0.1976283873458945</v>
      </c>
      <c r="BP26" s="80">
        <f t="shared" si="49"/>
        <v>0.2233059909613532</v>
      </c>
      <c r="BQ26" s="80">
        <f t="shared" si="49"/>
        <v>0.24878999354382372</v>
      </c>
      <c r="BR26" s="80">
        <f t="shared" si="49"/>
        <v>0.27413570967415979</v>
      </c>
    </row>
    <row r="27" spans="1:71" ht="14.25" x14ac:dyDescent="0.45">
      <c r="B27" s="173"/>
      <c r="C27" s="176"/>
      <c r="D27" s="19" t="s">
        <v>83</v>
      </c>
      <c r="E27" s="80">
        <f t="shared" ref="E27:N27" si="50">((1+$E$10)*$E$5)+$E$5</f>
        <v>3.5000000000000003E-2</v>
      </c>
      <c r="F27" s="80">
        <f t="shared" si="50"/>
        <v>3.5000000000000003E-2</v>
      </c>
      <c r="G27" s="80">
        <f t="shared" si="50"/>
        <v>3.5000000000000003E-2</v>
      </c>
      <c r="H27" s="80">
        <f t="shared" si="50"/>
        <v>3.5000000000000003E-2</v>
      </c>
      <c r="I27" s="80">
        <f t="shared" si="50"/>
        <v>3.5000000000000003E-2</v>
      </c>
      <c r="J27" s="80">
        <f t="shared" si="50"/>
        <v>3.5000000000000003E-2</v>
      </c>
      <c r="K27" s="80">
        <f t="shared" si="50"/>
        <v>3.5000000000000003E-2</v>
      </c>
      <c r="L27" s="80">
        <f t="shared" si="50"/>
        <v>3.5000000000000003E-2</v>
      </c>
      <c r="M27" s="80">
        <f t="shared" si="50"/>
        <v>3.5000000000000003E-2</v>
      </c>
      <c r="N27" s="80">
        <f t="shared" si="50"/>
        <v>3.5000000000000003E-2</v>
      </c>
      <c r="P27" s="173"/>
      <c r="Q27" s="176"/>
      <c r="R27" s="19" t="s">
        <v>83</v>
      </c>
      <c r="S27" s="80">
        <f t="shared" ref="S27:AB27" si="51">((1+$E$10)*$E$5)+$E$5</f>
        <v>3.5000000000000003E-2</v>
      </c>
      <c r="T27" s="80">
        <f t="shared" si="51"/>
        <v>3.5000000000000003E-2</v>
      </c>
      <c r="U27" s="80">
        <f t="shared" si="51"/>
        <v>3.5000000000000003E-2</v>
      </c>
      <c r="V27" s="80">
        <f t="shared" si="51"/>
        <v>3.5000000000000003E-2</v>
      </c>
      <c r="W27" s="80">
        <f t="shared" si="51"/>
        <v>3.5000000000000003E-2</v>
      </c>
      <c r="X27" s="80">
        <f t="shared" si="51"/>
        <v>3.5000000000000003E-2</v>
      </c>
      <c r="Y27" s="80">
        <f t="shared" si="51"/>
        <v>3.5000000000000003E-2</v>
      </c>
      <c r="Z27" s="80">
        <f t="shared" si="51"/>
        <v>3.5000000000000003E-2</v>
      </c>
      <c r="AA27" s="80">
        <f t="shared" si="51"/>
        <v>3.5000000000000003E-2</v>
      </c>
      <c r="AB27" s="80">
        <f t="shared" si="51"/>
        <v>3.5000000000000003E-2</v>
      </c>
      <c r="AD27" s="173"/>
      <c r="AE27" s="176"/>
      <c r="AF27" s="19" t="s">
        <v>83</v>
      </c>
      <c r="AG27" s="80">
        <f t="shared" ref="AG27:AP27" si="52">((1+$E$10)*$E$5)+$E$5</f>
        <v>3.5000000000000003E-2</v>
      </c>
      <c r="AH27" s="80">
        <f t="shared" si="52"/>
        <v>3.5000000000000003E-2</v>
      </c>
      <c r="AI27" s="80">
        <f t="shared" si="52"/>
        <v>3.5000000000000003E-2</v>
      </c>
      <c r="AJ27" s="80">
        <f t="shared" si="52"/>
        <v>3.5000000000000003E-2</v>
      </c>
      <c r="AK27" s="80">
        <f t="shared" si="52"/>
        <v>3.5000000000000003E-2</v>
      </c>
      <c r="AL27" s="80">
        <f t="shared" si="52"/>
        <v>3.5000000000000003E-2</v>
      </c>
      <c r="AM27" s="80">
        <f t="shared" si="52"/>
        <v>3.5000000000000003E-2</v>
      </c>
      <c r="AN27" s="80">
        <f t="shared" si="52"/>
        <v>3.5000000000000003E-2</v>
      </c>
      <c r="AO27" s="80">
        <f t="shared" si="52"/>
        <v>3.5000000000000003E-2</v>
      </c>
      <c r="AP27" s="80">
        <f t="shared" si="52"/>
        <v>3.5000000000000003E-2</v>
      </c>
      <c r="AR27" s="173"/>
      <c r="AS27" s="176"/>
      <c r="AT27" s="19" t="s">
        <v>83</v>
      </c>
      <c r="AU27" s="80">
        <f t="shared" ref="AU27:BD27" si="53">((1+$E$10)*$E$5)+$E$5</f>
        <v>3.5000000000000003E-2</v>
      </c>
      <c r="AV27" s="80">
        <f t="shared" si="53"/>
        <v>3.5000000000000003E-2</v>
      </c>
      <c r="AW27" s="80">
        <f t="shared" si="53"/>
        <v>3.5000000000000003E-2</v>
      </c>
      <c r="AX27" s="80">
        <f t="shared" si="53"/>
        <v>3.5000000000000003E-2</v>
      </c>
      <c r="AY27" s="80">
        <f t="shared" si="53"/>
        <v>3.5000000000000003E-2</v>
      </c>
      <c r="AZ27" s="80">
        <f t="shared" si="53"/>
        <v>3.5000000000000003E-2</v>
      </c>
      <c r="BA27" s="80">
        <f t="shared" si="53"/>
        <v>3.5000000000000003E-2</v>
      </c>
      <c r="BB27" s="80">
        <f t="shared" si="53"/>
        <v>3.5000000000000003E-2</v>
      </c>
      <c r="BC27" s="80">
        <f t="shared" si="53"/>
        <v>3.5000000000000003E-2</v>
      </c>
      <c r="BD27" s="80">
        <f t="shared" si="53"/>
        <v>3.5000000000000003E-2</v>
      </c>
      <c r="BF27" s="173"/>
      <c r="BG27" s="176"/>
      <c r="BH27" s="19" t="s">
        <v>83</v>
      </c>
      <c r="BI27" s="80">
        <f t="shared" ref="BI27:BR27" si="54">((1+$E$10)*$E$5)+$E$5</f>
        <v>3.5000000000000003E-2</v>
      </c>
      <c r="BJ27" s="80">
        <f t="shared" si="54"/>
        <v>3.5000000000000003E-2</v>
      </c>
      <c r="BK27" s="80">
        <f t="shared" si="54"/>
        <v>3.5000000000000003E-2</v>
      </c>
      <c r="BL27" s="80">
        <f t="shared" si="54"/>
        <v>3.5000000000000003E-2</v>
      </c>
      <c r="BM27" s="80">
        <f t="shared" si="54"/>
        <v>3.5000000000000003E-2</v>
      </c>
      <c r="BN27" s="80">
        <f t="shared" si="54"/>
        <v>3.5000000000000003E-2</v>
      </c>
      <c r="BO27" s="80">
        <f t="shared" si="54"/>
        <v>3.5000000000000003E-2</v>
      </c>
      <c r="BP27" s="80">
        <f t="shared" si="54"/>
        <v>3.5000000000000003E-2</v>
      </c>
      <c r="BQ27" s="80">
        <f t="shared" si="54"/>
        <v>3.5000000000000003E-2</v>
      </c>
      <c r="BR27" s="80">
        <f t="shared" si="54"/>
        <v>3.5000000000000003E-2</v>
      </c>
      <c r="BS27" s="11"/>
    </row>
    <row r="28" spans="1:71" ht="14.25" x14ac:dyDescent="0.45">
      <c r="B28" s="174"/>
      <c r="C28" s="177"/>
      <c r="D28" s="19" t="s">
        <v>84</v>
      </c>
      <c r="E28" s="80">
        <f>E27</f>
        <v>3.5000000000000003E-2</v>
      </c>
      <c r="F28" s="80">
        <f>E28+F27</f>
        <v>7.0000000000000007E-2</v>
      </c>
      <c r="G28" s="80">
        <f>F28+G27</f>
        <v>0.10500000000000001</v>
      </c>
      <c r="H28" s="80">
        <f t="shared" ref="H28:N28" si="55">G28+H27</f>
        <v>0.14000000000000001</v>
      </c>
      <c r="I28" s="80">
        <f t="shared" si="55"/>
        <v>0.17500000000000002</v>
      </c>
      <c r="J28" s="80">
        <f>I28+J27</f>
        <v>0.21000000000000002</v>
      </c>
      <c r="K28" s="80">
        <f t="shared" si="55"/>
        <v>0.24500000000000002</v>
      </c>
      <c r="L28" s="80">
        <f t="shared" si="55"/>
        <v>0.28000000000000003</v>
      </c>
      <c r="M28" s="80">
        <f t="shared" si="55"/>
        <v>0.31500000000000006</v>
      </c>
      <c r="N28" s="80">
        <f t="shared" si="55"/>
        <v>0.35000000000000009</v>
      </c>
      <c r="P28" s="174"/>
      <c r="Q28" s="177"/>
      <c r="R28" s="19" t="s">
        <v>84</v>
      </c>
      <c r="S28" s="80">
        <f>S27</f>
        <v>3.5000000000000003E-2</v>
      </c>
      <c r="T28" s="80">
        <f>S28+T27</f>
        <v>7.0000000000000007E-2</v>
      </c>
      <c r="U28" s="80">
        <f>T28+U27</f>
        <v>0.10500000000000001</v>
      </c>
      <c r="V28" s="80">
        <f t="shared" ref="V28:AB28" si="56">U28+V27</f>
        <v>0.14000000000000001</v>
      </c>
      <c r="W28" s="80">
        <f t="shared" si="56"/>
        <v>0.17500000000000002</v>
      </c>
      <c r="X28" s="80">
        <f>W28+X27</f>
        <v>0.21000000000000002</v>
      </c>
      <c r="Y28" s="80">
        <f t="shared" si="56"/>
        <v>0.24500000000000002</v>
      </c>
      <c r="Z28" s="80">
        <f t="shared" si="56"/>
        <v>0.28000000000000003</v>
      </c>
      <c r="AA28" s="80">
        <f t="shared" si="56"/>
        <v>0.31500000000000006</v>
      </c>
      <c r="AB28" s="80">
        <f t="shared" si="56"/>
        <v>0.35000000000000009</v>
      </c>
      <c r="AD28" s="174"/>
      <c r="AE28" s="177"/>
      <c r="AF28" s="19" t="s">
        <v>84</v>
      </c>
      <c r="AG28" s="80">
        <f>AG27</f>
        <v>3.5000000000000003E-2</v>
      </c>
      <c r="AH28" s="80">
        <f>AG28+AH27</f>
        <v>7.0000000000000007E-2</v>
      </c>
      <c r="AI28" s="80">
        <f>AH28+AI27</f>
        <v>0.10500000000000001</v>
      </c>
      <c r="AJ28" s="80">
        <f t="shared" ref="AJ28:AP28" si="57">AI28+AJ27</f>
        <v>0.14000000000000001</v>
      </c>
      <c r="AK28" s="80">
        <f t="shared" si="57"/>
        <v>0.17500000000000002</v>
      </c>
      <c r="AL28" s="80">
        <f>AK28+AL27</f>
        <v>0.21000000000000002</v>
      </c>
      <c r="AM28" s="80">
        <f t="shared" si="57"/>
        <v>0.24500000000000002</v>
      </c>
      <c r="AN28" s="80">
        <f t="shared" si="57"/>
        <v>0.28000000000000003</v>
      </c>
      <c r="AO28" s="80">
        <f t="shared" si="57"/>
        <v>0.31500000000000006</v>
      </c>
      <c r="AP28" s="80">
        <f t="shared" si="57"/>
        <v>0.35000000000000009</v>
      </c>
      <c r="AR28" s="174"/>
      <c r="AS28" s="177"/>
      <c r="AT28" s="19" t="s">
        <v>84</v>
      </c>
      <c r="AU28" s="80">
        <f>AU27</f>
        <v>3.5000000000000003E-2</v>
      </c>
      <c r="AV28" s="80">
        <f>AU28+AV27</f>
        <v>7.0000000000000007E-2</v>
      </c>
      <c r="AW28" s="80">
        <f>AV28+AW27</f>
        <v>0.10500000000000001</v>
      </c>
      <c r="AX28" s="80">
        <f t="shared" ref="AX28:BD28" si="58">AW28+AX27</f>
        <v>0.14000000000000001</v>
      </c>
      <c r="AY28" s="80">
        <f t="shared" si="58"/>
        <v>0.17500000000000002</v>
      </c>
      <c r="AZ28" s="80">
        <f>AY28+AZ27</f>
        <v>0.21000000000000002</v>
      </c>
      <c r="BA28" s="80">
        <f t="shared" si="58"/>
        <v>0.24500000000000002</v>
      </c>
      <c r="BB28" s="80">
        <f t="shared" si="58"/>
        <v>0.28000000000000003</v>
      </c>
      <c r="BC28" s="80">
        <f t="shared" si="58"/>
        <v>0.31500000000000006</v>
      </c>
      <c r="BD28" s="80">
        <f t="shared" si="58"/>
        <v>0.35000000000000009</v>
      </c>
      <c r="BF28" s="174"/>
      <c r="BG28" s="177"/>
      <c r="BH28" s="19" t="s">
        <v>84</v>
      </c>
      <c r="BI28" s="80">
        <f>BI27</f>
        <v>3.5000000000000003E-2</v>
      </c>
      <c r="BJ28" s="80">
        <f>BI28+BJ27</f>
        <v>7.0000000000000007E-2</v>
      </c>
      <c r="BK28" s="80">
        <f>BJ28+BK27</f>
        <v>0.10500000000000001</v>
      </c>
      <c r="BL28" s="80">
        <f t="shared" ref="BL28:BR28" si="59">BK28+BL27</f>
        <v>0.14000000000000001</v>
      </c>
      <c r="BM28" s="80">
        <f t="shared" si="59"/>
        <v>0.17500000000000002</v>
      </c>
      <c r="BN28" s="80">
        <f>BM28+BN27</f>
        <v>0.21000000000000002</v>
      </c>
      <c r="BO28" s="80">
        <f t="shared" si="59"/>
        <v>0.24500000000000002</v>
      </c>
      <c r="BP28" s="80">
        <f t="shared" si="59"/>
        <v>0.28000000000000003</v>
      </c>
      <c r="BQ28" s="80">
        <f t="shared" si="59"/>
        <v>0.31500000000000006</v>
      </c>
      <c r="BR28" s="80">
        <f t="shared" si="59"/>
        <v>0.35000000000000009</v>
      </c>
      <c r="BS28" s="11"/>
    </row>
    <row r="29" spans="1:71" ht="15" customHeight="1" x14ac:dyDescent="0.45">
      <c r="B29" s="3"/>
      <c r="C29" s="1"/>
      <c r="D29" s="43"/>
      <c r="E29" s="31"/>
      <c r="F29" s="31"/>
      <c r="G29" s="31"/>
      <c r="H29" s="31"/>
      <c r="I29" s="31"/>
      <c r="J29" s="31"/>
      <c r="K29" s="31"/>
      <c r="L29" s="31"/>
      <c r="M29" s="31"/>
      <c r="N29" s="31"/>
      <c r="P29" s="3"/>
      <c r="Q29" s="1"/>
      <c r="R29" s="43"/>
      <c r="S29" s="31"/>
      <c r="T29" s="31"/>
      <c r="U29" s="31"/>
      <c r="V29" s="31"/>
      <c r="W29" s="31"/>
      <c r="X29" s="31"/>
      <c r="Y29" s="31"/>
      <c r="Z29" s="31"/>
      <c r="AA29" s="31"/>
      <c r="AB29" s="31"/>
      <c r="AD29" s="3"/>
      <c r="AE29" s="1"/>
      <c r="AF29" s="43"/>
      <c r="AG29" s="31"/>
      <c r="AH29" s="31"/>
      <c r="AI29" s="31"/>
      <c r="AJ29" s="31"/>
      <c r="AK29" s="31"/>
      <c r="AL29" s="31"/>
      <c r="AM29" s="31"/>
      <c r="AN29" s="31"/>
      <c r="AO29" s="31"/>
      <c r="AP29" s="31"/>
      <c r="AR29" s="3"/>
      <c r="AS29" s="1"/>
      <c r="AT29" s="43"/>
      <c r="AU29" s="31"/>
      <c r="AV29" s="31"/>
      <c r="AW29" s="31"/>
      <c r="AX29" s="31"/>
      <c r="AY29" s="31"/>
      <c r="AZ29" s="31"/>
      <c r="BA29" s="31"/>
      <c r="BB29" s="31"/>
      <c r="BC29" s="31"/>
      <c r="BD29" s="31"/>
      <c r="BF29" s="3"/>
      <c r="BG29" s="1"/>
      <c r="BH29" s="43"/>
      <c r="BI29" s="31"/>
      <c r="BJ29" s="31"/>
      <c r="BK29" s="31"/>
      <c r="BL29" s="31"/>
      <c r="BM29" s="31"/>
      <c r="BN29" s="31"/>
      <c r="BO29" s="31"/>
      <c r="BP29" s="31"/>
      <c r="BQ29" s="31"/>
      <c r="BR29" s="31"/>
    </row>
    <row r="30" spans="1:71" ht="14.25" x14ac:dyDescent="0.45">
      <c r="A30" s="8"/>
      <c r="B30" s="178" t="s">
        <v>146</v>
      </c>
      <c r="C30" s="180" t="s">
        <v>21</v>
      </c>
      <c r="D30" s="182" t="str">
        <f>"10 BTC / "&amp;TEXT($E$4*10, "$###0.00,,")&amp;"M USD"</f>
        <v>10 BTC / $1.00M USD</v>
      </c>
      <c r="E30" s="163" t="s">
        <v>3</v>
      </c>
      <c r="F30" s="163" t="s">
        <v>4</v>
      </c>
      <c r="G30" s="163" t="s">
        <v>5</v>
      </c>
      <c r="H30" s="163" t="s">
        <v>6</v>
      </c>
      <c r="I30" s="163" t="s">
        <v>7</v>
      </c>
      <c r="J30" s="163" t="s">
        <v>8</v>
      </c>
      <c r="K30" s="163" t="s">
        <v>9</v>
      </c>
      <c r="L30" s="163" t="s">
        <v>10</v>
      </c>
      <c r="M30" s="163" t="s">
        <v>11</v>
      </c>
      <c r="N30" s="163" t="s">
        <v>12</v>
      </c>
      <c r="O30" s="8"/>
      <c r="P30" s="178" t="s">
        <v>146</v>
      </c>
      <c r="Q30" s="180" t="s">
        <v>21</v>
      </c>
      <c r="R30" s="182" t="str">
        <f>"10 BTC / "&amp;TEXT($E$4*10, "$###0.00,,")&amp;"M USD"</f>
        <v>10 BTC / $1.00M USD</v>
      </c>
      <c r="S30" s="163" t="s">
        <v>3</v>
      </c>
      <c r="T30" s="163" t="s">
        <v>4</v>
      </c>
      <c r="U30" s="163" t="s">
        <v>5</v>
      </c>
      <c r="V30" s="163" t="s">
        <v>6</v>
      </c>
      <c r="W30" s="163" t="s">
        <v>7</v>
      </c>
      <c r="X30" s="163" t="s">
        <v>8</v>
      </c>
      <c r="Y30" s="163" t="s">
        <v>9</v>
      </c>
      <c r="Z30" s="163" t="s">
        <v>10</v>
      </c>
      <c r="AA30" s="163" t="s">
        <v>11</v>
      </c>
      <c r="AB30" s="163" t="s">
        <v>12</v>
      </c>
      <c r="AC30" s="8"/>
      <c r="AD30" s="178" t="s">
        <v>146</v>
      </c>
      <c r="AE30" s="180" t="s">
        <v>21</v>
      </c>
      <c r="AF30" s="182" t="str">
        <f>"10 BTC / "&amp;TEXT($E$4*10, "$###0.00,,")&amp;"M USD"</f>
        <v>10 BTC / $1.00M USD</v>
      </c>
      <c r="AG30" s="163" t="s">
        <v>3</v>
      </c>
      <c r="AH30" s="163" t="s">
        <v>4</v>
      </c>
      <c r="AI30" s="163" t="s">
        <v>5</v>
      </c>
      <c r="AJ30" s="163" t="s">
        <v>6</v>
      </c>
      <c r="AK30" s="163" t="s">
        <v>7</v>
      </c>
      <c r="AL30" s="163" t="s">
        <v>8</v>
      </c>
      <c r="AM30" s="163" t="s">
        <v>9</v>
      </c>
      <c r="AN30" s="163" t="s">
        <v>10</v>
      </c>
      <c r="AO30" s="163" t="s">
        <v>11</v>
      </c>
      <c r="AP30" s="163" t="s">
        <v>12</v>
      </c>
      <c r="AQ30" s="8"/>
      <c r="AR30" s="178" t="s">
        <v>146</v>
      </c>
      <c r="AS30" s="180" t="s">
        <v>21</v>
      </c>
      <c r="AT30" s="182" t="str">
        <f>"10 BTC / "&amp;TEXT($E$4*10, "$###0.00,,")&amp;"M USD"</f>
        <v>10 BTC / $1.00M USD</v>
      </c>
      <c r="AU30" s="163" t="s">
        <v>3</v>
      </c>
      <c r="AV30" s="163" t="s">
        <v>4</v>
      </c>
      <c r="AW30" s="163" t="s">
        <v>5</v>
      </c>
      <c r="AX30" s="163" t="s">
        <v>6</v>
      </c>
      <c r="AY30" s="163" t="s">
        <v>7</v>
      </c>
      <c r="AZ30" s="163" t="s">
        <v>8</v>
      </c>
      <c r="BA30" s="163" t="s">
        <v>9</v>
      </c>
      <c r="BB30" s="163" t="s">
        <v>10</v>
      </c>
      <c r="BC30" s="163" t="s">
        <v>11</v>
      </c>
      <c r="BD30" s="163" t="s">
        <v>12</v>
      </c>
      <c r="BE30" s="8"/>
      <c r="BF30" s="178" t="s">
        <v>146</v>
      </c>
      <c r="BG30" s="180" t="s">
        <v>21</v>
      </c>
      <c r="BH30" s="182" t="str">
        <f>"10 BTC / "&amp;TEXT($E$4*10, "$###0.00,,")&amp;"M USD"</f>
        <v>10 BTC / $1.00M USD</v>
      </c>
      <c r="BI30" s="163" t="s">
        <v>3</v>
      </c>
      <c r="BJ30" s="163" t="s">
        <v>4</v>
      </c>
      <c r="BK30" s="163" t="s">
        <v>5</v>
      </c>
      <c r="BL30" s="163" t="s">
        <v>6</v>
      </c>
      <c r="BM30" s="163" t="s">
        <v>7</v>
      </c>
      <c r="BN30" s="163" t="s">
        <v>8</v>
      </c>
      <c r="BO30" s="163" t="s">
        <v>9</v>
      </c>
      <c r="BP30" s="163" t="s">
        <v>10</v>
      </c>
      <c r="BQ30" s="163" t="s">
        <v>11</v>
      </c>
      <c r="BR30" s="163" t="s">
        <v>12</v>
      </c>
      <c r="BS30" s="8"/>
    </row>
    <row r="31" spans="1:71" ht="14.25" x14ac:dyDescent="0.45">
      <c r="B31" s="179"/>
      <c r="C31" s="181"/>
      <c r="D31" s="183"/>
      <c r="E31" s="164"/>
      <c r="F31" s="164"/>
      <c r="G31" s="164"/>
      <c r="H31" s="164"/>
      <c r="I31" s="164"/>
      <c r="J31" s="164"/>
      <c r="K31" s="164"/>
      <c r="L31" s="164"/>
      <c r="M31" s="164"/>
      <c r="N31" s="164"/>
      <c r="P31" s="179"/>
      <c r="Q31" s="181"/>
      <c r="R31" s="183"/>
      <c r="S31" s="164"/>
      <c r="T31" s="164"/>
      <c r="U31" s="164"/>
      <c r="V31" s="164"/>
      <c r="W31" s="164"/>
      <c r="X31" s="164"/>
      <c r="Y31" s="164"/>
      <c r="Z31" s="164"/>
      <c r="AA31" s="164"/>
      <c r="AB31" s="164"/>
      <c r="AD31" s="179"/>
      <c r="AE31" s="181"/>
      <c r="AF31" s="183"/>
      <c r="AG31" s="164"/>
      <c r="AH31" s="164"/>
      <c r="AI31" s="164"/>
      <c r="AJ31" s="164"/>
      <c r="AK31" s="164"/>
      <c r="AL31" s="164"/>
      <c r="AM31" s="164"/>
      <c r="AN31" s="164"/>
      <c r="AO31" s="164"/>
      <c r="AP31" s="164"/>
      <c r="AR31" s="179"/>
      <c r="AS31" s="181"/>
      <c r="AT31" s="183"/>
      <c r="AU31" s="164"/>
      <c r="AV31" s="164"/>
      <c r="AW31" s="164"/>
      <c r="AX31" s="164"/>
      <c r="AY31" s="164"/>
      <c r="AZ31" s="164"/>
      <c r="BA31" s="164"/>
      <c r="BB31" s="164"/>
      <c r="BC31" s="164"/>
      <c r="BD31" s="164"/>
      <c r="BF31" s="179"/>
      <c r="BG31" s="181"/>
      <c r="BH31" s="183"/>
      <c r="BI31" s="164"/>
      <c r="BJ31" s="164"/>
      <c r="BK31" s="164"/>
      <c r="BL31" s="164"/>
      <c r="BM31" s="164"/>
      <c r="BN31" s="164"/>
      <c r="BO31" s="164"/>
      <c r="BP31" s="164"/>
      <c r="BQ31" s="164"/>
      <c r="BR31" s="164"/>
    </row>
    <row r="32" spans="1:71" ht="14.25" x14ac:dyDescent="0.45">
      <c r="B32" s="172" t="s">
        <v>57</v>
      </c>
      <c r="C32" s="186" t="s">
        <v>32</v>
      </c>
      <c r="D32" s="15" t="s">
        <v>61</v>
      </c>
      <c r="E32" s="16">
        <f t="shared" ref="E32:N32" si="60">E37*$E$4/E$14</f>
        <v>0.10714285714285714</v>
      </c>
      <c r="F32" s="16">
        <f t="shared" si="60"/>
        <v>7.6530612244897961E-2</v>
      </c>
      <c r="G32" s="16">
        <f t="shared" si="60"/>
        <v>5.466472303206997E-2</v>
      </c>
      <c r="H32" s="16">
        <f t="shared" si="60"/>
        <v>3.9046230737192836E-2</v>
      </c>
      <c r="I32" s="16">
        <f t="shared" si="60"/>
        <v>2.7890164812280599E-2</v>
      </c>
      <c r="J32" s="16">
        <f t="shared" si="60"/>
        <v>1.9921546294486142E-2</v>
      </c>
      <c r="K32" s="16">
        <f t="shared" si="60"/>
        <v>1.4229675924632958E-2</v>
      </c>
      <c r="L32" s="16">
        <f t="shared" si="60"/>
        <v>1.0164054231880684E-2</v>
      </c>
      <c r="M32" s="16">
        <f t="shared" si="60"/>
        <v>7.260038737057631E-3</v>
      </c>
      <c r="N32" s="16">
        <f t="shared" si="60"/>
        <v>5.1857419550411649E-3</v>
      </c>
      <c r="P32" s="172" t="s">
        <v>57</v>
      </c>
      <c r="Q32" s="186" t="s">
        <v>32</v>
      </c>
      <c r="R32" s="15" t="s">
        <v>61</v>
      </c>
      <c r="S32" s="16">
        <f t="shared" ref="S32:AB32" si="61">S37*$E$4/S$14</f>
        <v>8.9285714285714288E-2</v>
      </c>
      <c r="T32" s="16">
        <f t="shared" si="61"/>
        <v>6.3775510204081634E-2</v>
      </c>
      <c r="U32" s="16">
        <f t="shared" si="61"/>
        <v>4.5553935860058306E-2</v>
      </c>
      <c r="V32" s="16">
        <f t="shared" si="61"/>
        <v>3.2538525614327365E-2</v>
      </c>
      <c r="W32" s="16">
        <f t="shared" si="61"/>
        <v>2.3241804010233832E-2</v>
      </c>
      <c r="X32" s="16">
        <f t="shared" si="61"/>
        <v>1.6601288578738452E-2</v>
      </c>
      <c r="Y32" s="16">
        <f t="shared" si="61"/>
        <v>1.1858063270527465E-2</v>
      </c>
      <c r="Z32" s="16">
        <f t="shared" si="61"/>
        <v>8.4700451932339035E-3</v>
      </c>
      <c r="AA32" s="16">
        <f t="shared" si="61"/>
        <v>6.0500322808813593E-3</v>
      </c>
      <c r="AB32" s="16">
        <f t="shared" si="61"/>
        <v>4.3214516292009704E-3</v>
      </c>
      <c r="AD32" s="172" t="s">
        <v>57</v>
      </c>
      <c r="AE32" s="186" t="s">
        <v>32</v>
      </c>
      <c r="AF32" s="15" t="s">
        <v>61</v>
      </c>
      <c r="AG32" s="16">
        <f t="shared" ref="AG32:AP32" si="62">AG37*$E$4/AG$14</f>
        <v>7.1428571428571425E-2</v>
      </c>
      <c r="AH32" s="16">
        <f t="shared" si="62"/>
        <v>5.1020408163265307E-2</v>
      </c>
      <c r="AI32" s="16">
        <f t="shared" si="62"/>
        <v>3.6443148688046649E-2</v>
      </c>
      <c r="AJ32" s="16">
        <f t="shared" si="62"/>
        <v>2.6030820491461892E-2</v>
      </c>
      <c r="AK32" s="16">
        <f t="shared" si="62"/>
        <v>1.8593443208187066E-2</v>
      </c>
      <c r="AL32" s="16">
        <f t="shared" si="62"/>
        <v>1.3281030862990761E-2</v>
      </c>
      <c r="AM32" s="16">
        <f t="shared" si="62"/>
        <v>9.4864506164219712E-3</v>
      </c>
      <c r="AN32" s="16">
        <f t="shared" si="62"/>
        <v>6.7760361545871227E-3</v>
      </c>
      <c r="AO32" s="16">
        <f t="shared" si="62"/>
        <v>4.8400258247050876E-3</v>
      </c>
      <c r="AP32" s="16">
        <f t="shared" si="62"/>
        <v>3.4571613033607764E-3</v>
      </c>
      <c r="AR32" s="172" t="s">
        <v>57</v>
      </c>
      <c r="AS32" s="186" t="s">
        <v>32</v>
      </c>
      <c r="AT32" s="15" t="s">
        <v>61</v>
      </c>
      <c r="AU32" s="16">
        <f t="shared" ref="AU32:BD32" si="63">AU37*$E$4/AU$14</f>
        <v>5.3571428571428575E-2</v>
      </c>
      <c r="AV32" s="16">
        <f t="shared" si="63"/>
        <v>3.8265306122448987E-2</v>
      </c>
      <c r="AW32" s="16">
        <f t="shared" si="63"/>
        <v>2.7332361516034989E-2</v>
      </c>
      <c r="AX32" s="16">
        <f t="shared" si="63"/>
        <v>1.9523115368596421E-2</v>
      </c>
      <c r="AY32" s="16">
        <f t="shared" si="63"/>
        <v>1.3945082406140301E-2</v>
      </c>
      <c r="AZ32" s="16">
        <f t="shared" si="63"/>
        <v>9.9607731472430728E-3</v>
      </c>
      <c r="BA32" s="16">
        <f t="shared" si="63"/>
        <v>7.1148379623164797E-3</v>
      </c>
      <c r="BB32" s="16">
        <f t="shared" si="63"/>
        <v>5.0820271159403426E-3</v>
      </c>
      <c r="BC32" s="16">
        <f t="shared" si="63"/>
        <v>3.6300193685288159E-3</v>
      </c>
      <c r="BD32" s="16">
        <f t="shared" si="63"/>
        <v>2.5928709775205829E-3</v>
      </c>
      <c r="BF32" s="172" t="s">
        <v>57</v>
      </c>
      <c r="BG32" s="186" t="s">
        <v>32</v>
      </c>
      <c r="BH32" s="15" t="s">
        <v>61</v>
      </c>
      <c r="BI32" s="16">
        <f t="shared" ref="BI32:BR32" si="64">BI37*$E$4/BI$14</f>
        <v>3.5714285714285719E-2</v>
      </c>
      <c r="BJ32" s="16">
        <f t="shared" si="64"/>
        <v>2.5510204081632657E-2</v>
      </c>
      <c r="BK32" s="16">
        <f t="shared" si="64"/>
        <v>1.8221574344023328E-2</v>
      </c>
      <c r="BL32" s="16">
        <f t="shared" si="64"/>
        <v>1.3015410245730948E-2</v>
      </c>
      <c r="BM32" s="16">
        <f t="shared" si="64"/>
        <v>9.2967216040935347E-3</v>
      </c>
      <c r="BN32" s="16">
        <f t="shared" si="64"/>
        <v>6.6405154314953816E-3</v>
      </c>
      <c r="BO32" s="16">
        <f t="shared" si="64"/>
        <v>4.7432253082109865E-3</v>
      </c>
      <c r="BP32" s="16">
        <f t="shared" si="64"/>
        <v>3.3880180772935618E-3</v>
      </c>
      <c r="BQ32" s="16">
        <f t="shared" si="64"/>
        <v>2.4200129123525442E-3</v>
      </c>
      <c r="BR32" s="16">
        <f t="shared" si="64"/>
        <v>1.7285806516803886E-3</v>
      </c>
    </row>
    <row r="33" spans="2:70" ht="14.25" x14ac:dyDescent="0.45">
      <c r="B33" s="173"/>
      <c r="C33" s="186"/>
      <c r="D33" s="15" t="s">
        <v>62</v>
      </c>
      <c r="E33" s="16"/>
      <c r="F33" s="16"/>
      <c r="G33" s="16"/>
      <c r="H33" s="16"/>
      <c r="I33" s="82">
        <f>AVERAGE(E32:I32)</f>
        <v>6.1054917593859705E-2</v>
      </c>
      <c r="J33" s="16"/>
      <c r="K33" s="16"/>
      <c r="L33" s="16"/>
      <c r="M33" s="16"/>
      <c r="N33" s="17">
        <f>AVERAGE(E32:N32)</f>
        <v>3.6203564511239711E-2</v>
      </c>
      <c r="P33" s="173"/>
      <c r="Q33" s="186"/>
      <c r="R33" s="15" t="s">
        <v>62</v>
      </c>
      <c r="S33" s="16"/>
      <c r="T33" s="16"/>
      <c r="U33" s="16"/>
      <c r="V33" s="16"/>
      <c r="W33" s="82">
        <f>AVERAGE(S32:W32)</f>
        <v>5.0879097994883084E-2</v>
      </c>
      <c r="X33" s="16"/>
      <c r="Y33" s="16"/>
      <c r="Z33" s="16"/>
      <c r="AA33" s="16"/>
      <c r="AB33" s="17">
        <f>AVERAGE(S32:AB32)</f>
        <v>3.0169637092699753E-2</v>
      </c>
      <c r="AD33" s="173"/>
      <c r="AE33" s="186"/>
      <c r="AF33" s="15" t="s">
        <v>62</v>
      </c>
      <c r="AG33" s="16"/>
      <c r="AH33" s="16"/>
      <c r="AI33" s="16"/>
      <c r="AJ33" s="16"/>
      <c r="AK33" s="82">
        <f>AVERAGE(AG32:AK32)</f>
        <v>4.070327839590647E-2</v>
      </c>
      <c r="AL33" s="16"/>
      <c r="AM33" s="16"/>
      <c r="AN33" s="16"/>
      <c r="AO33" s="16"/>
      <c r="AP33" s="17">
        <f>AVERAGE(AG32:AP32)</f>
        <v>2.4135709674159806E-2</v>
      </c>
      <c r="AR33" s="173"/>
      <c r="AS33" s="186"/>
      <c r="AT33" s="15" t="s">
        <v>62</v>
      </c>
      <c r="AU33" s="16"/>
      <c r="AV33" s="16"/>
      <c r="AW33" s="16"/>
      <c r="AX33" s="16"/>
      <c r="AY33" s="82">
        <f>AVERAGE(AU32:AY32)</f>
        <v>3.0527458796929856E-2</v>
      </c>
      <c r="AZ33" s="16"/>
      <c r="BA33" s="16"/>
      <c r="BB33" s="16"/>
      <c r="BC33" s="16"/>
      <c r="BD33" s="17">
        <f>AVERAGE(AU32:BD32)</f>
        <v>1.8101782255619859E-2</v>
      </c>
      <c r="BF33" s="173"/>
      <c r="BG33" s="186"/>
      <c r="BH33" s="15" t="s">
        <v>62</v>
      </c>
      <c r="BI33" s="16"/>
      <c r="BJ33" s="16"/>
      <c r="BK33" s="16"/>
      <c r="BL33" s="16"/>
      <c r="BM33" s="82">
        <f>AVERAGE(BI32:BM32)</f>
        <v>2.0351639197953235E-2</v>
      </c>
      <c r="BN33" s="16"/>
      <c r="BO33" s="16"/>
      <c r="BP33" s="16"/>
      <c r="BQ33" s="16"/>
      <c r="BR33" s="17">
        <f>AVERAGE(BI32:BR32)</f>
        <v>1.2067854837079905E-2</v>
      </c>
    </row>
    <row r="34" spans="2:70" ht="14.25" x14ac:dyDescent="0.45">
      <c r="B34" s="173"/>
      <c r="C34" s="186"/>
      <c r="D34" s="15" t="s">
        <v>42</v>
      </c>
      <c r="E34" s="16">
        <f t="shared" ref="E34:N34" si="65">E$16*(E32/E$18)</f>
        <v>0.10714285714285714</v>
      </c>
      <c r="F34" s="16">
        <f t="shared" si="65"/>
        <v>0.18367346938775508</v>
      </c>
      <c r="G34" s="16">
        <f>G$16*(G32/G$18)</f>
        <v>0.23833819241982501</v>
      </c>
      <c r="H34" s="16">
        <f>H$16*(H32/H$18)</f>
        <v>0.277384423157018</v>
      </c>
      <c r="I34" s="16">
        <f>I$16*(I32/I$18)</f>
        <v>0.30527458796929852</v>
      </c>
      <c r="J34" s="16">
        <f t="shared" si="65"/>
        <v>0.32519613426378463</v>
      </c>
      <c r="K34" s="16">
        <f t="shared" si="65"/>
        <v>0.33942581018841744</v>
      </c>
      <c r="L34" s="16">
        <f t="shared" si="65"/>
        <v>0.34958986442029771</v>
      </c>
      <c r="M34" s="16">
        <f t="shared" si="65"/>
        <v>0.35684990315735649</v>
      </c>
      <c r="N34" s="16">
        <f t="shared" si="65"/>
        <v>0.36203564511239805</v>
      </c>
      <c r="P34" s="173"/>
      <c r="Q34" s="186"/>
      <c r="R34" s="15" t="s">
        <v>42</v>
      </c>
      <c r="S34" s="16">
        <f t="shared" ref="S34:AB34" si="66">S$16*(S32/S$18)</f>
        <v>8.9285714285714274E-2</v>
      </c>
      <c r="T34" s="16">
        <f t="shared" si="66"/>
        <v>0.15306122448979592</v>
      </c>
      <c r="U34" s="16">
        <f>U$16*(U32/U$18)</f>
        <v>0.19861516034985416</v>
      </c>
      <c r="V34" s="16">
        <f>V$16*(V32/V$18)</f>
        <v>0.23115368596418168</v>
      </c>
      <c r="W34" s="16">
        <f>W$16*(W32/W$18)</f>
        <v>0.25439548997441541</v>
      </c>
      <c r="X34" s="16">
        <f t="shared" si="66"/>
        <v>0.27099677855315385</v>
      </c>
      <c r="Y34" s="16">
        <f t="shared" si="66"/>
        <v>0.28285484182368126</v>
      </c>
      <c r="Z34" s="16">
        <f t="shared" si="66"/>
        <v>0.29132488701691478</v>
      </c>
      <c r="AA34" s="16">
        <f t="shared" si="66"/>
        <v>0.29737491929779708</v>
      </c>
      <c r="AB34" s="16">
        <f t="shared" si="66"/>
        <v>0.30169637092699836</v>
      </c>
      <c r="AD34" s="173"/>
      <c r="AE34" s="186"/>
      <c r="AF34" s="15" t="s">
        <v>42</v>
      </c>
      <c r="AG34" s="16">
        <f t="shared" ref="AG34:AP34" si="67">AG$16*(AG32/AG$18)</f>
        <v>7.1428571428571425E-2</v>
      </c>
      <c r="AH34" s="16">
        <f t="shared" si="67"/>
        <v>0.12244897959183673</v>
      </c>
      <c r="AI34" s="16">
        <f>AI$16*(AI32/AI$18)</f>
        <v>0.15889212827988336</v>
      </c>
      <c r="AJ34" s="16">
        <f>AJ$16*(AJ32/AJ$18)</f>
        <v>0.18492294877134535</v>
      </c>
      <c r="AK34" s="16">
        <f>AK$16*(AK32/AK$18)</f>
        <v>0.20351639197953234</v>
      </c>
      <c r="AL34" s="16">
        <f t="shared" si="67"/>
        <v>0.2167974228425231</v>
      </c>
      <c r="AM34" s="16">
        <f t="shared" si="67"/>
        <v>0.22628387345894493</v>
      </c>
      <c r="AN34" s="16">
        <f t="shared" si="67"/>
        <v>0.23305990961353182</v>
      </c>
      <c r="AO34" s="16">
        <f t="shared" si="67"/>
        <v>0.23789993543823765</v>
      </c>
      <c r="AP34" s="16">
        <f t="shared" si="67"/>
        <v>0.24135709674159869</v>
      </c>
      <c r="AR34" s="173"/>
      <c r="AS34" s="186"/>
      <c r="AT34" s="15" t="s">
        <v>42</v>
      </c>
      <c r="AU34" s="16">
        <f t="shared" ref="AU34:BD34" si="68">AU$16*(AU32/AU$18)</f>
        <v>5.3571428571428575E-2</v>
      </c>
      <c r="AV34" s="16">
        <f t="shared" si="68"/>
        <v>9.1836734693877556E-2</v>
      </c>
      <c r="AW34" s="16">
        <f>AW$16*(AW32/AW$18)</f>
        <v>0.11916909620991252</v>
      </c>
      <c r="AX34" s="16">
        <f>AX$16*(AX32/AX$18)</f>
        <v>0.13869221157850903</v>
      </c>
      <c r="AY34" s="16">
        <f>AY$16*(AY32/AY$18)</f>
        <v>0.15263729398464929</v>
      </c>
      <c r="AZ34" s="16">
        <f t="shared" si="68"/>
        <v>0.16259806713189234</v>
      </c>
      <c r="BA34" s="16">
        <f t="shared" si="68"/>
        <v>0.16971290509420875</v>
      </c>
      <c r="BB34" s="16">
        <f t="shared" si="68"/>
        <v>0.17479493221014888</v>
      </c>
      <c r="BC34" s="16">
        <f t="shared" si="68"/>
        <v>0.17842495157867824</v>
      </c>
      <c r="BD34" s="16">
        <f t="shared" si="68"/>
        <v>0.18101782255619905</v>
      </c>
      <c r="BF34" s="173"/>
      <c r="BG34" s="186"/>
      <c r="BH34" s="15" t="s">
        <v>42</v>
      </c>
      <c r="BI34" s="16">
        <f t="shared" ref="BI34:BR34" si="69">BI$16*(BI32/BI$18)</f>
        <v>3.5714285714285719E-2</v>
      </c>
      <c r="BJ34" s="16">
        <f t="shared" si="69"/>
        <v>6.122448979591838E-2</v>
      </c>
      <c r="BK34" s="16">
        <f>BK$16*(BK32/BK$18)</f>
        <v>7.9446064139941694E-2</v>
      </c>
      <c r="BL34" s="16">
        <f>BL$16*(BL32/BL$18)</f>
        <v>9.2461474385672676E-2</v>
      </c>
      <c r="BM34" s="16">
        <f>BM$16*(BM32/BM$18)</f>
        <v>0.1017581959897662</v>
      </c>
      <c r="BN34" s="16">
        <f t="shared" si="69"/>
        <v>0.10839871142126158</v>
      </c>
      <c r="BO34" s="16">
        <f t="shared" si="69"/>
        <v>0.11314193672947249</v>
      </c>
      <c r="BP34" s="16">
        <f t="shared" si="69"/>
        <v>0.11652995480676592</v>
      </c>
      <c r="BQ34" s="16">
        <f t="shared" si="69"/>
        <v>0.11894996771911885</v>
      </c>
      <c r="BR34" s="16">
        <f t="shared" si="69"/>
        <v>0.12067854837079937</v>
      </c>
    </row>
    <row r="35" spans="2:70" ht="14.25" x14ac:dyDescent="0.45">
      <c r="B35" s="173"/>
      <c r="C35" s="185"/>
      <c r="D35" s="19" t="s">
        <v>45</v>
      </c>
      <c r="E35" s="20">
        <f t="shared" ref="E35:N35" si="70">10*E32</f>
        <v>1.0714285714285714</v>
      </c>
      <c r="F35" s="20">
        <f t="shared" si="70"/>
        <v>0.76530612244897966</v>
      </c>
      <c r="G35" s="20">
        <f t="shared" si="70"/>
        <v>0.54664723032069973</v>
      </c>
      <c r="H35" s="20">
        <f t="shared" si="70"/>
        <v>0.39046230737192833</v>
      </c>
      <c r="I35" s="20">
        <f t="shared" si="70"/>
        <v>0.27890164812280599</v>
      </c>
      <c r="J35" s="20">
        <f t="shared" si="70"/>
        <v>0.19921546294486142</v>
      </c>
      <c r="K35" s="20">
        <f t="shared" si="70"/>
        <v>0.14229675924632956</v>
      </c>
      <c r="L35" s="20">
        <f t="shared" si="70"/>
        <v>0.10164054231880684</v>
      </c>
      <c r="M35" s="20">
        <f t="shared" si="70"/>
        <v>7.2600387370576308E-2</v>
      </c>
      <c r="N35" s="20">
        <f t="shared" si="70"/>
        <v>5.1857419550411649E-2</v>
      </c>
      <c r="P35" s="173"/>
      <c r="Q35" s="185"/>
      <c r="R35" s="19" t="s">
        <v>45</v>
      </c>
      <c r="S35" s="20">
        <f t="shared" ref="S35:AB35" si="71">10*S32</f>
        <v>0.8928571428571429</v>
      </c>
      <c r="T35" s="20">
        <f t="shared" si="71"/>
        <v>0.63775510204081631</v>
      </c>
      <c r="U35" s="20">
        <f t="shared" si="71"/>
        <v>0.45553935860058303</v>
      </c>
      <c r="V35" s="20">
        <f t="shared" si="71"/>
        <v>0.32538525614327363</v>
      </c>
      <c r="W35" s="20">
        <f t="shared" si="71"/>
        <v>0.23241804010233832</v>
      </c>
      <c r="X35" s="20">
        <f t="shared" si="71"/>
        <v>0.16601288578738452</v>
      </c>
      <c r="Y35" s="20">
        <f t="shared" si="71"/>
        <v>0.11858063270527465</v>
      </c>
      <c r="Z35" s="20">
        <f t="shared" si="71"/>
        <v>8.4700451932339035E-2</v>
      </c>
      <c r="AA35" s="20">
        <f t="shared" si="71"/>
        <v>6.0500322808813595E-2</v>
      </c>
      <c r="AB35" s="20">
        <f t="shared" si="71"/>
        <v>4.3214516292009703E-2</v>
      </c>
      <c r="AD35" s="173"/>
      <c r="AE35" s="185"/>
      <c r="AF35" s="19" t="s">
        <v>45</v>
      </c>
      <c r="AG35" s="20">
        <f t="shared" ref="AG35:AP35" si="72">10*AG32</f>
        <v>0.71428571428571419</v>
      </c>
      <c r="AH35" s="20">
        <f t="shared" si="72"/>
        <v>0.51020408163265307</v>
      </c>
      <c r="AI35" s="20">
        <f t="shared" si="72"/>
        <v>0.3644314868804665</v>
      </c>
      <c r="AJ35" s="20">
        <f t="shared" si="72"/>
        <v>0.26030820491461892</v>
      </c>
      <c r="AK35" s="20">
        <f t="shared" si="72"/>
        <v>0.18593443208187066</v>
      </c>
      <c r="AL35" s="20">
        <f t="shared" si="72"/>
        <v>0.13281030862990761</v>
      </c>
      <c r="AM35" s="20">
        <f t="shared" si="72"/>
        <v>9.4864506164219708E-2</v>
      </c>
      <c r="AN35" s="20">
        <f t="shared" si="72"/>
        <v>6.7760361545871228E-2</v>
      </c>
      <c r="AO35" s="20">
        <f t="shared" si="72"/>
        <v>4.8400258247050874E-2</v>
      </c>
      <c r="AP35" s="20">
        <f t="shared" si="72"/>
        <v>3.4571613033607763E-2</v>
      </c>
      <c r="AR35" s="173"/>
      <c r="AS35" s="185"/>
      <c r="AT35" s="19" t="s">
        <v>45</v>
      </c>
      <c r="AU35" s="20">
        <f t="shared" ref="AU35:BD35" si="73">10*AU32</f>
        <v>0.53571428571428581</v>
      </c>
      <c r="AV35" s="20">
        <f t="shared" si="73"/>
        <v>0.38265306122448989</v>
      </c>
      <c r="AW35" s="20">
        <f t="shared" si="73"/>
        <v>0.27332361516034986</v>
      </c>
      <c r="AX35" s="20">
        <f t="shared" si="73"/>
        <v>0.19523115368596422</v>
      </c>
      <c r="AY35" s="20">
        <f t="shared" si="73"/>
        <v>0.13945082406140302</v>
      </c>
      <c r="AZ35" s="20">
        <f t="shared" si="73"/>
        <v>9.9607731472430724E-2</v>
      </c>
      <c r="BA35" s="20">
        <f t="shared" si="73"/>
        <v>7.1148379623164795E-2</v>
      </c>
      <c r="BB35" s="20">
        <f t="shared" si="73"/>
        <v>5.0820271159403428E-2</v>
      </c>
      <c r="BC35" s="20">
        <f t="shared" si="73"/>
        <v>3.6300193685288161E-2</v>
      </c>
      <c r="BD35" s="20">
        <f t="shared" si="73"/>
        <v>2.5928709775205828E-2</v>
      </c>
      <c r="BF35" s="173"/>
      <c r="BG35" s="185"/>
      <c r="BH35" s="19" t="s">
        <v>45</v>
      </c>
      <c r="BI35" s="20">
        <f t="shared" ref="BI35:BR35" si="74">10*BI32</f>
        <v>0.35714285714285721</v>
      </c>
      <c r="BJ35" s="20">
        <f t="shared" si="74"/>
        <v>0.25510204081632659</v>
      </c>
      <c r="BK35" s="20">
        <f t="shared" si="74"/>
        <v>0.18221574344023328</v>
      </c>
      <c r="BL35" s="20">
        <f t="shared" si="74"/>
        <v>0.13015410245730946</v>
      </c>
      <c r="BM35" s="20">
        <f t="shared" si="74"/>
        <v>9.2967216040935344E-2</v>
      </c>
      <c r="BN35" s="20">
        <f t="shared" si="74"/>
        <v>6.6405154314953821E-2</v>
      </c>
      <c r="BO35" s="20">
        <f t="shared" si="74"/>
        <v>4.7432253082109868E-2</v>
      </c>
      <c r="BP35" s="20">
        <f t="shared" si="74"/>
        <v>3.3880180772935614E-2</v>
      </c>
      <c r="BQ35" s="20">
        <f t="shared" si="74"/>
        <v>2.4200129123525441E-2</v>
      </c>
      <c r="BR35" s="20">
        <f t="shared" si="74"/>
        <v>1.7285806516803885E-2</v>
      </c>
    </row>
    <row r="36" spans="2:70" ht="14.25" x14ac:dyDescent="0.45">
      <c r="B36" s="173"/>
      <c r="C36" s="185"/>
      <c r="D36" s="19" t="s">
        <v>46</v>
      </c>
      <c r="E36" s="20">
        <f>10*E34</f>
        <v>1.0714285714285714</v>
      </c>
      <c r="F36" s="20">
        <f>10*F34</f>
        <v>1.8367346938775508</v>
      </c>
      <c r="G36" s="20">
        <f>10*G34</f>
        <v>2.3833819241982503</v>
      </c>
      <c r="H36" s="20">
        <f t="shared" ref="H36:N36" si="75">10*H34</f>
        <v>2.7738442315701799</v>
      </c>
      <c r="I36" s="20">
        <f t="shared" si="75"/>
        <v>3.0527458796929849</v>
      </c>
      <c r="J36" s="20">
        <f t="shared" si="75"/>
        <v>3.2519613426378462</v>
      </c>
      <c r="K36" s="20">
        <f t="shared" si="75"/>
        <v>3.3942581018841746</v>
      </c>
      <c r="L36" s="20">
        <f t="shared" si="75"/>
        <v>3.4958986442029771</v>
      </c>
      <c r="M36" s="20">
        <f t="shared" si="75"/>
        <v>3.5684990315735647</v>
      </c>
      <c r="N36" s="20">
        <f t="shared" si="75"/>
        <v>3.6203564511239805</v>
      </c>
      <c r="P36" s="173"/>
      <c r="Q36" s="185"/>
      <c r="R36" s="19" t="s">
        <v>46</v>
      </c>
      <c r="S36" s="20">
        <f>10*S34</f>
        <v>0.89285714285714279</v>
      </c>
      <c r="T36" s="20">
        <f>10*T34</f>
        <v>1.5306122448979593</v>
      </c>
      <c r="U36" s="20">
        <f>10*U34</f>
        <v>1.9861516034985416</v>
      </c>
      <c r="V36" s="20">
        <f t="shared" ref="V36:AB36" si="76">10*V34</f>
        <v>2.3115368596418167</v>
      </c>
      <c r="W36" s="20">
        <f t="shared" si="76"/>
        <v>2.5439548997441541</v>
      </c>
      <c r="X36" s="20">
        <f t="shared" si="76"/>
        <v>2.7099677855315383</v>
      </c>
      <c r="Y36" s="20">
        <f t="shared" si="76"/>
        <v>2.8285484182368128</v>
      </c>
      <c r="Z36" s="20">
        <f t="shared" si="76"/>
        <v>2.9132488701691477</v>
      </c>
      <c r="AA36" s="20">
        <f t="shared" si="76"/>
        <v>2.9737491929779707</v>
      </c>
      <c r="AB36" s="20">
        <f t="shared" si="76"/>
        <v>3.0169637092699837</v>
      </c>
      <c r="AD36" s="173"/>
      <c r="AE36" s="185"/>
      <c r="AF36" s="19" t="s">
        <v>46</v>
      </c>
      <c r="AG36" s="20">
        <f>10*AG34</f>
        <v>0.71428571428571419</v>
      </c>
      <c r="AH36" s="20">
        <f>10*AH34</f>
        <v>1.2244897959183674</v>
      </c>
      <c r="AI36" s="20">
        <f>10*AI34</f>
        <v>1.5889212827988337</v>
      </c>
      <c r="AJ36" s="20">
        <f t="shared" ref="AJ36:AP36" si="77">10*AJ34</f>
        <v>1.8492294877134534</v>
      </c>
      <c r="AK36" s="20">
        <f t="shared" si="77"/>
        <v>2.0351639197953233</v>
      </c>
      <c r="AL36" s="20">
        <f t="shared" si="77"/>
        <v>2.1679742284252308</v>
      </c>
      <c r="AM36" s="20">
        <f t="shared" si="77"/>
        <v>2.2628387345894492</v>
      </c>
      <c r="AN36" s="20">
        <f t="shared" si="77"/>
        <v>2.3305990961353182</v>
      </c>
      <c r="AO36" s="20">
        <f t="shared" si="77"/>
        <v>2.3789993543823766</v>
      </c>
      <c r="AP36" s="20">
        <f t="shared" si="77"/>
        <v>2.4135709674159869</v>
      </c>
      <c r="AR36" s="173"/>
      <c r="AS36" s="185"/>
      <c r="AT36" s="19" t="s">
        <v>46</v>
      </c>
      <c r="AU36" s="20">
        <f>10*AU34</f>
        <v>0.53571428571428581</v>
      </c>
      <c r="AV36" s="20">
        <f>10*AV34</f>
        <v>0.91836734693877553</v>
      </c>
      <c r="AW36" s="20">
        <f>10*AW34</f>
        <v>1.1916909620991252</v>
      </c>
      <c r="AX36" s="20">
        <f t="shared" ref="AX36:BD36" si="78">10*AX34</f>
        <v>1.3869221157850902</v>
      </c>
      <c r="AY36" s="20">
        <f t="shared" si="78"/>
        <v>1.5263729398464929</v>
      </c>
      <c r="AZ36" s="20">
        <f t="shared" si="78"/>
        <v>1.6259806713189233</v>
      </c>
      <c r="BA36" s="20">
        <f t="shared" si="78"/>
        <v>1.6971290509420875</v>
      </c>
      <c r="BB36" s="20">
        <f t="shared" si="78"/>
        <v>1.7479493221014888</v>
      </c>
      <c r="BC36" s="20">
        <f t="shared" si="78"/>
        <v>1.7842495157867824</v>
      </c>
      <c r="BD36" s="20">
        <f t="shared" si="78"/>
        <v>1.8101782255619905</v>
      </c>
      <c r="BF36" s="173"/>
      <c r="BG36" s="185"/>
      <c r="BH36" s="19" t="s">
        <v>46</v>
      </c>
      <c r="BI36" s="20">
        <f>10*BI34</f>
        <v>0.35714285714285721</v>
      </c>
      <c r="BJ36" s="20">
        <f>10*BJ34</f>
        <v>0.6122448979591838</v>
      </c>
      <c r="BK36" s="20">
        <f>10*BK34</f>
        <v>0.79446064139941697</v>
      </c>
      <c r="BL36" s="20">
        <f t="shared" ref="BL36:BR36" si="79">10*BL34</f>
        <v>0.92461474385672671</v>
      </c>
      <c r="BM36" s="20">
        <f t="shared" si="79"/>
        <v>1.0175819598976619</v>
      </c>
      <c r="BN36" s="20">
        <f t="shared" si="79"/>
        <v>1.0839871142126158</v>
      </c>
      <c r="BO36" s="20">
        <f t="shared" si="79"/>
        <v>1.131419367294725</v>
      </c>
      <c r="BP36" s="20">
        <f t="shared" si="79"/>
        <v>1.1652995480676593</v>
      </c>
      <c r="BQ36" s="20">
        <f t="shared" si="79"/>
        <v>1.1894996771911885</v>
      </c>
      <c r="BR36" s="20">
        <f t="shared" si="79"/>
        <v>1.2067854837079937</v>
      </c>
    </row>
    <row r="37" spans="2:70" ht="14.25" x14ac:dyDescent="0.45">
      <c r="B37" s="173"/>
      <c r="C37" s="184" t="s">
        <v>36</v>
      </c>
      <c r="D37" s="15" t="s">
        <v>43</v>
      </c>
      <c r="E37" s="16">
        <f>E7</f>
        <v>0.15</v>
      </c>
      <c r="F37" s="16">
        <f>E37</f>
        <v>0.15</v>
      </c>
      <c r="G37" s="16">
        <f t="shared" ref="G37:N37" si="80">F37</f>
        <v>0.15</v>
      </c>
      <c r="H37" s="16">
        <f t="shared" si="80"/>
        <v>0.15</v>
      </c>
      <c r="I37" s="16">
        <f t="shared" si="80"/>
        <v>0.15</v>
      </c>
      <c r="J37" s="16">
        <f t="shared" si="80"/>
        <v>0.15</v>
      </c>
      <c r="K37" s="16">
        <f t="shared" si="80"/>
        <v>0.15</v>
      </c>
      <c r="L37" s="16">
        <f t="shared" si="80"/>
        <v>0.15</v>
      </c>
      <c r="M37" s="16">
        <f t="shared" si="80"/>
        <v>0.15</v>
      </c>
      <c r="N37" s="16">
        <f t="shared" si="80"/>
        <v>0.15</v>
      </c>
      <c r="P37" s="173"/>
      <c r="Q37" s="184" t="s">
        <v>36</v>
      </c>
      <c r="R37" s="15" t="s">
        <v>43</v>
      </c>
      <c r="S37" s="16">
        <f>S7</f>
        <v>0.125</v>
      </c>
      <c r="T37" s="16">
        <f>S37</f>
        <v>0.125</v>
      </c>
      <c r="U37" s="16">
        <f t="shared" ref="U37:AB37" si="81">T37</f>
        <v>0.125</v>
      </c>
      <c r="V37" s="16">
        <f t="shared" si="81"/>
        <v>0.125</v>
      </c>
      <c r="W37" s="16">
        <f t="shared" si="81"/>
        <v>0.125</v>
      </c>
      <c r="X37" s="16">
        <f t="shared" si="81"/>
        <v>0.125</v>
      </c>
      <c r="Y37" s="16">
        <f t="shared" si="81"/>
        <v>0.125</v>
      </c>
      <c r="Z37" s="16">
        <f t="shared" si="81"/>
        <v>0.125</v>
      </c>
      <c r="AA37" s="16">
        <f t="shared" si="81"/>
        <v>0.125</v>
      </c>
      <c r="AB37" s="16">
        <f t="shared" si="81"/>
        <v>0.125</v>
      </c>
      <c r="AD37" s="173"/>
      <c r="AE37" s="184" t="s">
        <v>36</v>
      </c>
      <c r="AF37" s="15" t="s">
        <v>43</v>
      </c>
      <c r="AG37" s="16">
        <f>AG7</f>
        <v>0.1</v>
      </c>
      <c r="AH37" s="16">
        <f>AG37</f>
        <v>0.1</v>
      </c>
      <c r="AI37" s="16">
        <f t="shared" ref="AI37:AP37" si="82">AH37</f>
        <v>0.1</v>
      </c>
      <c r="AJ37" s="16">
        <f t="shared" si="82"/>
        <v>0.1</v>
      </c>
      <c r="AK37" s="16">
        <f t="shared" si="82"/>
        <v>0.1</v>
      </c>
      <c r="AL37" s="16">
        <f t="shared" si="82"/>
        <v>0.1</v>
      </c>
      <c r="AM37" s="16">
        <f t="shared" si="82"/>
        <v>0.1</v>
      </c>
      <c r="AN37" s="16">
        <f t="shared" si="82"/>
        <v>0.1</v>
      </c>
      <c r="AO37" s="16">
        <f t="shared" si="82"/>
        <v>0.1</v>
      </c>
      <c r="AP37" s="16">
        <f t="shared" si="82"/>
        <v>0.1</v>
      </c>
      <c r="AR37" s="173"/>
      <c r="AS37" s="184" t="s">
        <v>36</v>
      </c>
      <c r="AT37" s="15" t="s">
        <v>43</v>
      </c>
      <c r="AU37" s="16">
        <f>AU7</f>
        <v>7.5000000000000011E-2</v>
      </c>
      <c r="AV37" s="16">
        <f>AU37</f>
        <v>7.5000000000000011E-2</v>
      </c>
      <c r="AW37" s="16">
        <f t="shared" ref="AW37:BD37" si="83">AV37</f>
        <v>7.5000000000000011E-2</v>
      </c>
      <c r="AX37" s="16">
        <f t="shared" si="83"/>
        <v>7.5000000000000011E-2</v>
      </c>
      <c r="AY37" s="16">
        <f t="shared" si="83"/>
        <v>7.5000000000000011E-2</v>
      </c>
      <c r="AZ37" s="16">
        <f t="shared" si="83"/>
        <v>7.5000000000000011E-2</v>
      </c>
      <c r="BA37" s="16">
        <f t="shared" si="83"/>
        <v>7.5000000000000011E-2</v>
      </c>
      <c r="BB37" s="16">
        <f t="shared" si="83"/>
        <v>7.5000000000000011E-2</v>
      </c>
      <c r="BC37" s="16">
        <f t="shared" si="83"/>
        <v>7.5000000000000011E-2</v>
      </c>
      <c r="BD37" s="16">
        <f t="shared" si="83"/>
        <v>7.5000000000000011E-2</v>
      </c>
      <c r="BF37" s="173"/>
      <c r="BG37" s="184" t="s">
        <v>36</v>
      </c>
      <c r="BH37" s="15" t="s">
        <v>43</v>
      </c>
      <c r="BI37" s="16">
        <f>BI7</f>
        <v>5.000000000000001E-2</v>
      </c>
      <c r="BJ37" s="16">
        <f>BI37</f>
        <v>5.000000000000001E-2</v>
      </c>
      <c r="BK37" s="16">
        <f t="shared" ref="BK37:BR37" si="84">BJ37</f>
        <v>5.000000000000001E-2</v>
      </c>
      <c r="BL37" s="16">
        <f t="shared" si="84"/>
        <v>5.000000000000001E-2</v>
      </c>
      <c r="BM37" s="16">
        <f t="shared" si="84"/>
        <v>5.000000000000001E-2</v>
      </c>
      <c r="BN37" s="16">
        <f t="shared" si="84"/>
        <v>5.000000000000001E-2</v>
      </c>
      <c r="BO37" s="16">
        <f t="shared" si="84"/>
        <v>5.000000000000001E-2</v>
      </c>
      <c r="BP37" s="16">
        <f t="shared" si="84"/>
        <v>5.000000000000001E-2</v>
      </c>
      <c r="BQ37" s="16">
        <f t="shared" si="84"/>
        <v>5.000000000000001E-2</v>
      </c>
      <c r="BR37" s="16">
        <f t="shared" si="84"/>
        <v>5.000000000000001E-2</v>
      </c>
    </row>
    <row r="38" spans="2:70" ht="14.25" x14ac:dyDescent="0.45">
      <c r="B38" s="173"/>
      <c r="C38" s="185"/>
      <c r="D38" s="19" t="s">
        <v>45</v>
      </c>
      <c r="E38" s="21">
        <f>E35*E$14</f>
        <v>150000</v>
      </c>
      <c r="F38" s="21">
        <f t="shared" ref="F38:N38" si="85">F35*F$14</f>
        <v>150000</v>
      </c>
      <c r="G38" s="21">
        <f>G35*G$14</f>
        <v>150000</v>
      </c>
      <c r="H38" s="21">
        <f>H35*H$14</f>
        <v>150000</v>
      </c>
      <c r="I38" s="21">
        <f>I35*I$14</f>
        <v>150000</v>
      </c>
      <c r="J38" s="21">
        <f t="shared" si="85"/>
        <v>150000</v>
      </c>
      <c r="K38" s="21">
        <f t="shared" si="85"/>
        <v>150000</v>
      </c>
      <c r="L38" s="21">
        <f t="shared" si="85"/>
        <v>150000</v>
      </c>
      <c r="M38" s="21">
        <f t="shared" si="85"/>
        <v>150000</v>
      </c>
      <c r="N38" s="21">
        <f t="shared" si="85"/>
        <v>150000</v>
      </c>
      <c r="P38" s="173"/>
      <c r="Q38" s="185"/>
      <c r="R38" s="19" t="s">
        <v>45</v>
      </c>
      <c r="S38" s="21">
        <f>S35*S$14</f>
        <v>125000</v>
      </c>
      <c r="T38" s="21">
        <f t="shared" ref="T38:AB38" si="86">T35*T$14</f>
        <v>125000</v>
      </c>
      <c r="U38" s="21">
        <f>U35*U$14</f>
        <v>124999.99999999999</v>
      </c>
      <c r="V38" s="21">
        <f>V35*V$14</f>
        <v>125000</v>
      </c>
      <c r="W38" s="21">
        <f>W35*W$14</f>
        <v>125000</v>
      </c>
      <c r="X38" s="21">
        <f t="shared" si="86"/>
        <v>125000</v>
      </c>
      <c r="Y38" s="21">
        <f t="shared" si="86"/>
        <v>125000</v>
      </c>
      <c r="Z38" s="21">
        <f t="shared" si="86"/>
        <v>125000.00000000001</v>
      </c>
      <c r="AA38" s="21">
        <f t="shared" si="86"/>
        <v>125000</v>
      </c>
      <c r="AB38" s="21">
        <f t="shared" si="86"/>
        <v>124999.99999999999</v>
      </c>
      <c r="AD38" s="173"/>
      <c r="AE38" s="185"/>
      <c r="AF38" s="19" t="s">
        <v>45</v>
      </c>
      <c r="AG38" s="21">
        <f>AG35*AG$14</f>
        <v>99999.999999999985</v>
      </c>
      <c r="AH38" s="21">
        <f t="shared" ref="AH38:AP38" si="87">AH35*AH$14</f>
        <v>100000</v>
      </c>
      <c r="AI38" s="21">
        <f>AI35*AI$14</f>
        <v>100000.00000000001</v>
      </c>
      <c r="AJ38" s="21">
        <f>AJ35*AJ$14</f>
        <v>100000</v>
      </c>
      <c r="AK38" s="21">
        <f>AK35*AK$14</f>
        <v>100000</v>
      </c>
      <c r="AL38" s="21">
        <f t="shared" si="87"/>
        <v>100000</v>
      </c>
      <c r="AM38" s="21">
        <f t="shared" si="87"/>
        <v>99999.999999999985</v>
      </c>
      <c r="AN38" s="21">
        <f t="shared" si="87"/>
        <v>100000.00000000001</v>
      </c>
      <c r="AO38" s="21">
        <f t="shared" si="87"/>
        <v>100000</v>
      </c>
      <c r="AP38" s="21">
        <f t="shared" si="87"/>
        <v>100000</v>
      </c>
      <c r="AR38" s="173"/>
      <c r="AS38" s="185"/>
      <c r="AT38" s="19" t="s">
        <v>45</v>
      </c>
      <c r="AU38" s="21">
        <f>AU35*AU$14</f>
        <v>75000.000000000015</v>
      </c>
      <c r="AV38" s="21">
        <f t="shared" ref="AV38:BD38" si="88">AV35*AV$14</f>
        <v>75000.000000000015</v>
      </c>
      <c r="AW38" s="21">
        <f>AW35*AW$14</f>
        <v>75000</v>
      </c>
      <c r="AX38" s="21">
        <f>AX35*AX$14</f>
        <v>75000.000000000015</v>
      </c>
      <c r="AY38" s="21">
        <f>AY35*AY$14</f>
        <v>75000.000000000015</v>
      </c>
      <c r="AZ38" s="21">
        <f t="shared" si="88"/>
        <v>75000.000000000015</v>
      </c>
      <c r="BA38" s="21">
        <f t="shared" si="88"/>
        <v>75000.000000000015</v>
      </c>
      <c r="BB38" s="21">
        <f t="shared" si="88"/>
        <v>75000.000000000015</v>
      </c>
      <c r="BC38" s="21">
        <f t="shared" si="88"/>
        <v>75000.000000000015</v>
      </c>
      <c r="BD38" s="21">
        <f t="shared" si="88"/>
        <v>75000.000000000015</v>
      </c>
      <c r="BF38" s="173"/>
      <c r="BG38" s="185"/>
      <c r="BH38" s="19" t="s">
        <v>45</v>
      </c>
      <c r="BI38" s="21">
        <f>BI35*BI$14</f>
        <v>50000.000000000007</v>
      </c>
      <c r="BJ38" s="21">
        <f t="shared" ref="BJ38:BR38" si="89">BJ35*BJ$14</f>
        <v>50000.000000000015</v>
      </c>
      <c r="BK38" s="21">
        <f>BK35*BK$14</f>
        <v>50000.000000000015</v>
      </c>
      <c r="BL38" s="21">
        <f>BL35*BL$14</f>
        <v>50000</v>
      </c>
      <c r="BM38" s="21">
        <f>BM35*BM$14</f>
        <v>50000.000000000007</v>
      </c>
      <c r="BN38" s="21">
        <f t="shared" si="89"/>
        <v>50000.000000000015</v>
      </c>
      <c r="BO38" s="21">
        <f t="shared" si="89"/>
        <v>50000.000000000007</v>
      </c>
      <c r="BP38" s="21">
        <f t="shared" si="89"/>
        <v>50000.000000000007</v>
      </c>
      <c r="BQ38" s="21">
        <f t="shared" si="89"/>
        <v>50000.000000000007</v>
      </c>
      <c r="BR38" s="21">
        <f t="shared" si="89"/>
        <v>50000.000000000007</v>
      </c>
    </row>
    <row r="39" spans="2:70" ht="14.25" x14ac:dyDescent="0.45">
      <c r="B39" s="173"/>
      <c r="C39" s="185"/>
      <c r="D39" s="19" t="s">
        <v>46</v>
      </c>
      <c r="E39" s="21">
        <f>E38</f>
        <v>150000</v>
      </c>
      <c r="F39" s="21">
        <f>E39+F38</f>
        <v>300000</v>
      </c>
      <c r="G39" s="21">
        <f>F39+G38</f>
        <v>450000</v>
      </c>
      <c r="H39" s="21">
        <f t="shared" ref="H39:N39" si="90">G39+H38</f>
        <v>600000</v>
      </c>
      <c r="I39" s="21">
        <f t="shared" si="90"/>
        <v>750000</v>
      </c>
      <c r="J39" s="21">
        <f>I39+J38</f>
        <v>900000</v>
      </c>
      <c r="K39" s="21">
        <f t="shared" si="90"/>
        <v>1050000</v>
      </c>
      <c r="L39" s="21">
        <f t="shared" si="90"/>
        <v>1200000</v>
      </c>
      <c r="M39" s="21">
        <f t="shared" si="90"/>
        <v>1350000</v>
      </c>
      <c r="N39" s="21">
        <f t="shared" si="90"/>
        <v>1500000</v>
      </c>
      <c r="P39" s="173"/>
      <c r="Q39" s="185"/>
      <c r="R39" s="19" t="s">
        <v>46</v>
      </c>
      <c r="S39" s="21">
        <f>S38</f>
        <v>125000</v>
      </c>
      <c r="T39" s="21">
        <f>S39+T38</f>
        <v>250000</v>
      </c>
      <c r="U39" s="21">
        <f>T39+U38</f>
        <v>375000</v>
      </c>
      <c r="V39" s="21">
        <f t="shared" ref="V39:AB39" si="91">U39+V38</f>
        <v>500000</v>
      </c>
      <c r="W39" s="21">
        <f t="shared" si="91"/>
        <v>625000</v>
      </c>
      <c r="X39" s="21">
        <f>W39+X38</f>
        <v>750000</v>
      </c>
      <c r="Y39" s="21">
        <f t="shared" si="91"/>
        <v>875000</v>
      </c>
      <c r="Z39" s="21">
        <f t="shared" si="91"/>
        <v>1000000</v>
      </c>
      <c r="AA39" s="21">
        <f t="shared" si="91"/>
        <v>1125000</v>
      </c>
      <c r="AB39" s="21">
        <f t="shared" si="91"/>
        <v>1250000</v>
      </c>
      <c r="AD39" s="173"/>
      <c r="AE39" s="185"/>
      <c r="AF39" s="19" t="s">
        <v>46</v>
      </c>
      <c r="AG39" s="21">
        <f>AG38</f>
        <v>99999.999999999985</v>
      </c>
      <c r="AH39" s="21">
        <f>AG39+AH38</f>
        <v>200000</v>
      </c>
      <c r="AI39" s="21">
        <f>AH39+AI38</f>
        <v>300000</v>
      </c>
      <c r="AJ39" s="21">
        <f t="shared" ref="AJ39:AP39" si="92">AI39+AJ38</f>
        <v>400000</v>
      </c>
      <c r="AK39" s="21">
        <f t="shared" si="92"/>
        <v>500000</v>
      </c>
      <c r="AL39" s="21">
        <f>AK39+AL38</f>
        <v>600000</v>
      </c>
      <c r="AM39" s="21">
        <f t="shared" si="92"/>
        <v>700000</v>
      </c>
      <c r="AN39" s="21">
        <f t="shared" si="92"/>
        <v>800000</v>
      </c>
      <c r="AO39" s="21">
        <f t="shared" si="92"/>
        <v>900000</v>
      </c>
      <c r="AP39" s="21">
        <f t="shared" si="92"/>
        <v>1000000</v>
      </c>
      <c r="AR39" s="173"/>
      <c r="AS39" s="185"/>
      <c r="AT39" s="19" t="s">
        <v>46</v>
      </c>
      <c r="AU39" s="21">
        <f>AU38</f>
        <v>75000.000000000015</v>
      </c>
      <c r="AV39" s="21">
        <f>AU39+AV38</f>
        <v>150000.00000000003</v>
      </c>
      <c r="AW39" s="21">
        <f>AV39+AW38</f>
        <v>225000.00000000003</v>
      </c>
      <c r="AX39" s="21">
        <f t="shared" ref="AX39:BD39" si="93">AW39+AX38</f>
        <v>300000.00000000006</v>
      </c>
      <c r="AY39" s="21">
        <f t="shared" si="93"/>
        <v>375000.00000000006</v>
      </c>
      <c r="AZ39" s="21">
        <f>AY39+AZ38</f>
        <v>450000.00000000006</v>
      </c>
      <c r="BA39" s="21">
        <f t="shared" si="93"/>
        <v>525000.00000000012</v>
      </c>
      <c r="BB39" s="21">
        <f t="shared" si="93"/>
        <v>600000.00000000012</v>
      </c>
      <c r="BC39" s="21">
        <f t="shared" si="93"/>
        <v>675000.00000000012</v>
      </c>
      <c r="BD39" s="21">
        <f t="shared" si="93"/>
        <v>750000.00000000012</v>
      </c>
      <c r="BF39" s="173"/>
      <c r="BG39" s="185"/>
      <c r="BH39" s="19" t="s">
        <v>46</v>
      </c>
      <c r="BI39" s="21">
        <f>BI38</f>
        <v>50000.000000000007</v>
      </c>
      <c r="BJ39" s="21">
        <f>BI39+BJ38</f>
        <v>100000.00000000003</v>
      </c>
      <c r="BK39" s="21">
        <f>BJ39+BK38</f>
        <v>150000.00000000006</v>
      </c>
      <c r="BL39" s="21">
        <f t="shared" ref="BL39:BR39" si="94">BK39+BL38</f>
        <v>200000.00000000006</v>
      </c>
      <c r="BM39" s="21">
        <f t="shared" si="94"/>
        <v>250000.00000000006</v>
      </c>
      <c r="BN39" s="21">
        <f>BM39+BN38</f>
        <v>300000.00000000006</v>
      </c>
      <c r="BO39" s="21">
        <f t="shared" si="94"/>
        <v>350000.00000000006</v>
      </c>
      <c r="BP39" s="21">
        <f t="shared" si="94"/>
        <v>400000.00000000006</v>
      </c>
      <c r="BQ39" s="21">
        <f t="shared" si="94"/>
        <v>450000.00000000006</v>
      </c>
      <c r="BR39" s="21">
        <f t="shared" si="94"/>
        <v>500000.00000000006</v>
      </c>
    </row>
    <row r="40" spans="2:70" ht="14.25" x14ac:dyDescent="0.45">
      <c r="B40" s="173"/>
      <c r="C40" s="184" t="s">
        <v>35</v>
      </c>
      <c r="D40" s="15" t="s">
        <v>43</v>
      </c>
      <c r="E40" s="16">
        <f>E34*E$14/$E$4</f>
        <v>0.15</v>
      </c>
      <c r="F40" s="16">
        <f>F34*F$14/$E$4-E40</f>
        <v>0.21</v>
      </c>
      <c r="G40" s="16">
        <f>G34*G$14/$E$4-F40-E40</f>
        <v>0.29399999999999982</v>
      </c>
      <c r="H40" s="16">
        <f>H34*H$14/$E$4-G40-F40-E40</f>
        <v>0.41160000000000052</v>
      </c>
      <c r="I40" s="16">
        <f>I34*I$14/$E$4-H40-G40-F40-E40</f>
        <v>0.57623999999999953</v>
      </c>
      <c r="J40" s="16">
        <f>J34*J$14/$E$4-I40-H40-G40-F40-E40</f>
        <v>0.80673600000000001</v>
      </c>
      <c r="K40" s="16">
        <f>K34*K$14/$E$4-J40-I40-H40-G40-F40-E40</f>
        <v>1.1294303999999988</v>
      </c>
      <c r="L40" s="16">
        <f>L34*L$14/$E$4-K40-J40-I40-H40-G40-F40-E40</f>
        <v>1.5812025599999939</v>
      </c>
      <c r="M40" s="16">
        <f>M34*M$14/$E$4-L40-K40-J40-I40-H40-G40-F40-E40</f>
        <v>2.2136835840000191</v>
      </c>
      <c r="N40" s="16">
        <f>N34*N$14/$E$4-M40-L40-K40-J40-I40-H40-G40-F40-E40</f>
        <v>3.0991570176000169</v>
      </c>
      <c r="P40" s="173"/>
      <c r="Q40" s="184" t="s">
        <v>35</v>
      </c>
      <c r="R40" s="15" t="s">
        <v>43</v>
      </c>
      <c r="S40" s="16">
        <f>S34*S$14/$E$4</f>
        <v>0.12499999999999999</v>
      </c>
      <c r="T40" s="16">
        <f>T34*T$14/$E$4-S40</f>
        <v>0.17499999999999999</v>
      </c>
      <c r="U40" s="16">
        <f>U34*U$14/$E$4-T40-S40</f>
        <v>0.24499999999999983</v>
      </c>
      <c r="V40" s="16">
        <f>V34*V$14/$E$4-U40-T40-S40</f>
        <v>0.34300000000000047</v>
      </c>
      <c r="W40" s="16">
        <f>W34*W$14/$E$4-V40-U40-T40-S40</f>
        <v>0.48019999999999974</v>
      </c>
      <c r="X40" s="16">
        <f>X34*X$14/$E$4-W40-V40-U40-T40-S40</f>
        <v>0.67227999999999954</v>
      </c>
      <c r="Y40" s="16">
        <f>Y34*Y$14/$E$4-X40-W40-V40-U40-T40-S40</f>
        <v>0.94119199999999981</v>
      </c>
      <c r="Z40" s="16">
        <f>Z34*Z$14/$E$4-Y40-X40-W40-V40-U40-T40-S40</f>
        <v>1.3176687999999941</v>
      </c>
      <c r="AA40" s="16">
        <f>AA34*AA$14/$E$4-Z40-Y40-X40-W40-V40-U40-T40-S40</f>
        <v>1.8447363200000166</v>
      </c>
      <c r="AB40" s="16">
        <f>AB34*AB$14/$E$4-AA40-Z40-Y40-X40-W40-V40-U40-T40-S40</f>
        <v>2.5826308480000115</v>
      </c>
      <c r="AD40" s="173"/>
      <c r="AE40" s="184" t="s">
        <v>35</v>
      </c>
      <c r="AF40" s="15" t="s">
        <v>43</v>
      </c>
      <c r="AG40" s="16">
        <f>AG34*AG$14/$E$4</f>
        <v>0.1</v>
      </c>
      <c r="AH40" s="16">
        <f>AH34*AH$14/$E$4-AG40</f>
        <v>0.13999999999999999</v>
      </c>
      <c r="AI40" s="16">
        <f>AI34*AI$14/$E$4-AH40-AG40</f>
        <v>0.19599999999999992</v>
      </c>
      <c r="AJ40" s="16">
        <f>AJ34*AJ$14/$E$4-AI40-AH40-AG40</f>
        <v>0.27440000000000031</v>
      </c>
      <c r="AK40" s="16">
        <f>AK34*AK$14/$E$4-AJ40-AI40-AH40-AG40</f>
        <v>0.38415999999999972</v>
      </c>
      <c r="AL40" s="16">
        <f>AL34*AL$14/$E$4-AK40-AJ40-AI40-AH40-AG40</f>
        <v>0.53782399999999975</v>
      </c>
      <c r="AM40" s="16">
        <f>AM34*AM$14/$E$4-AL40-AK40-AJ40-AI40-AH40-AG40</f>
        <v>0.75295359999999922</v>
      </c>
      <c r="AN40" s="16">
        <f>AN34*AN$14/$E$4-AM40-AL40-AK40-AJ40-AI40-AH40-AG40</f>
        <v>1.0541350399999958</v>
      </c>
      <c r="AO40" s="16">
        <f>AO34*AO$14/$E$4-AN40-AM40-AL40-AK40-AJ40-AI40-AH40-AG40</f>
        <v>1.4757890560000133</v>
      </c>
      <c r="AP40" s="16">
        <f>AP34*AP$14/$E$4-AO40-AN40-AM40-AL40-AK40-AJ40-AI40-AH40-AG40</f>
        <v>2.0661046784000119</v>
      </c>
      <c r="AR40" s="173"/>
      <c r="AS40" s="184" t="s">
        <v>35</v>
      </c>
      <c r="AT40" s="15" t="s">
        <v>43</v>
      </c>
      <c r="AU40" s="16">
        <f>AU34*AU$14/$E$4</f>
        <v>7.5000000000000011E-2</v>
      </c>
      <c r="AV40" s="16">
        <f>AV34*AV$14/$E$4-AU40</f>
        <v>0.10499999999999998</v>
      </c>
      <c r="AW40" s="16">
        <f>AW34*AW$14/$E$4-AV40-AU40</f>
        <v>0.14699999999999996</v>
      </c>
      <c r="AX40" s="16">
        <f>AX34*AX$14/$E$4-AW40-AV40-AU40</f>
        <v>0.20580000000000032</v>
      </c>
      <c r="AY40" s="16">
        <f>AY34*AY$14/$E$4-AX40-AW40-AV40-AU40</f>
        <v>0.28811999999999982</v>
      </c>
      <c r="AZ40" s="16">
        <f>AZ34*AZ$14/$E$4-AY40-AX40-AW40-AV40-AU40</f>
        <v>0.40336800000000012</v>
      </c>
      <c r="BA40" s="16">
        <f>BA34*BA$14/$E$4-AZ40-AY40-AX40-AW40-AV40-AU40</f>
        <v>0.56471519999999953</v>
      </c>
      <c r="BB40" s="16">
        <f>BB34*BB$14/$E$4-BA40-AZ40-AY40-AX40-AW40-AV40-AU40</f>
        <v>0.79060127999999619</v>
      </c>
      <c r="BC40" s="16">
        <f>BC34*BC$14/$E$4-BB40-BA40-AZ40-AY40-AX40-AW40-AV40-AU40</f>
        <v>1.1068417920000098</v>
      </c>
      <c r="BD40" s="16">
        <f>BD34*BD$14/$E$4-BC40-BB40-BA40-AZ40-AY40-AX40-AW40-AV40-AU40</f>
        <v>1.54957850880001</v>
      </c>
      <c r="BF40" s="173"/>
      <c r="BG40" s="184" t="s">
        <v>35</v>
      </c>
      <c r="BH40" s="15" t="s">
        <v>43</v>
      </c>
      <c r="BI40" s="16">
        <f>BI34*BI$14/$E$4</f>
        <v>5.000000000000001E-2</v>
      </c>
      <c r="BJ40" s="16">
        <f>BJ34*BJ$14/$E$4-BI40</f>
        <v>7.0000000000000007E-2</v>
      </c>
      <c r="BK40" s="16">
        <f>BK34*BK$14/$E$4-BJ40-BI40</f>
        <v>9.7999999999999976E-2</v>
      </c>
      <c r="BL40" s="16">
        <f>BL34*BL$14/$E$4-BK40-BJ40-BI40</f>
        <v>0.13720000000000013</v>
      </c>
      <c r="BM40" s="16">
        <f>BM34*BM$14/$E$4-BL40-BK40-BJ40-BI40</f>
        <v>0.19208</v>
      </c>
      <c r="BN40" s="16">
        <f>BN34*BN$14/$E$4-BM40-BL40-BK40-BJ40-BI40</f>
        <v>0.26891200000000004</v>
      </c>
      <c r="BO40" s="16">
        <f>BO34*BO$14/$E$4-BN40-BM40-BL40-BK40-BJ40-BI40</f>
        <v>0.3764767999999995</v>
      </c>
      <c r="BP40" s="16">
        <f>BP34*BP$14/$E$4-BO40-BN40-BM40-BL40-BK40-BJ40-BI40</f>
        <v>0.52706751999999768</v>
      </c>
      <c r="BQ40" s="16">
        <f>BQ34*BQ$14/$E$4-BP40-BO40-BN40-BM40-BL40-BK40-BJ40-BI40</f>
        <v>0.73789452800000688</v>
      </c>
      <c r="BR40" s="16">
        <f>BR34*BR$14/$E$4-BQ40-BP40-BO40-BN40-BM40-BL40-BK40-BJ40-BI40</f>
        <v>1.0330523392000064</v>
      </c>
    </row>
    <row r="41" spans="2:70" ht="14.25" x14ac:dyDescent="0.45">
      <c r="B41" s="173"/>
      <c r="C41" s="186"/>
      <c r="D41" s="15" t="s">
        <v>44</v>
      </c>
      <c r="E41" s="17"/>
      <c r="F41" s="17"/>
      <c r="G41" s="17"/>
      <c r="H41" s="17"/>
      <c r="I41" s="38">
        <f>AVERAGE(E40:I40)</f>
        <v>0.32836799999999994</v>
      </c>
      <c r="J41" s="17"/>
      <c r="K41" s="17"/>
      <c r="L41" s="17"/>
      <c r="M41" s="17"/>
      <c r="N41" s="17">
        <f>AVERAGE(E40:N40)</f>
        <v>1.047204956160003</v>
      </c>
      <c r="P41" s="173"/>
      <c r="Q41" s="186"/>
      <c r="R41" s="15" t="s">
        <v>44</v>
      </c>
      <c r="S41" s="17"/>
      <c r="T41" s="17"/>
      <c r="U41" s="17"/>
      <c r="V41" s="17"/>
      <c r="W41" s="38">
        <f>AVERAGE(S40:W40)</f>
        <v>0.27363999999999999</v>
      </c>
      <c r="X41" s="17"/>
      <c r="Y41" s="17"/>
      <c r="Z41" s="17"/>
      <c r="AA41" s="17"/>
      <c r="AB41" s="17">
        <f>AVERAGE(S40:AB40)</f>
        <v>0.87267079680000226</v>
      </c>
      <c r="AD41" s="173"/>
      <c r="AE41" s="186"/>
      <c r="AF41" s="15" t="s">
        <v>44</v>
      </c>
      <c r="AG41" s="17"/>
      <c r="AH41" s="17"/>
      <c r="AI41" s="17"/>
      <c r="AJ41" s="17"/>
      <c r="AK41" s="38">
        <f>AVERAGE(AG40:AK40)</f>
        <v>0.218912</v>
      </c>
      <c r="AL41" s="17"/>
      <c r="AM41" s="17"/>
      <c r="AN41" s="17"/>
      <c r="AO41" s="17"/>
      <c r="AP41" s="17">
        <f>AVERAGE(AG40:AP40)</f>
        <v>0.69813663744000198</v>
      </c>
      <c r="AR41" s="173"/>
      <c r="AS41" s="186"/>
      <c r="AT41" s="15" t="s">
        <v>44</v>
      </c>
      <c r="AU41" s="17"/>
      <c r="AV41" s="17"/>
      <c r="AW41" s="17"/>
      <c r="AX41" s="17"/>
      <c r="AY41" s="38">
        <f>AVERAGE(AU40:AY40)</f>
        <v>0.16418400000000002</v>
      </c>
      <c r="AZ41" s="17"/>
      <c r="BA41" s="17"/>
      <c r="BB41" s="17"/>
      <c r="BC41" s="17"/>
      <c r="BD41" s="17">
        <f>AVERAGE(AU40:BD40)</f>
        <v>0.52360247808000149</v>
      </c>
      <c r="BF41" s="173"/>
      <c r="BG41" s="186"/>
      <c r="BH41" s="15" t="s">
        <v>44</v>
      </c>
      <c r="BI41" s="17"/>
      <c r="BJ41" s="17"/>
      <c r="BK41" s="17"/>
      <c r="BL41" s="17"/>
      <c r="BM41" s="38">
        <f>AVERAGE(BI40:BM40)</f>
        <v>0.10945600000000003</v>
      </c>
      <c r="BN41" s="17"/>
      <c r="BO41" s="17"/>
      <c r="BP41" s="17"/>
      <c r="BQ41" s="17"/>
      <c r="BR41" s="17">
        <f>AVERAGE(BI40:BR40)</f>
        <v>0.3490683187200011</v>
      </c>
    </row>
    <row r="42" spans="2:70" ht="14.25" x14ac:dyDescent="0.45">
      <c r="B42" s="173"/>
      <c r="C42" s="185"/>
      <c r="D42" s="19" t="s">
        <v>45</v>
      </c>
      <c r="E42" s="22">
        <f>E44</f>
        <v>150000</v>
      </c>
      <c r="F42" s="22">
        <f>F44-E44</f>
        <v>209999.99999999994</v>
      </c>
      <c r="G42" s="22">
        <f>G44-F44</f>
        <v>293999.99999999994</v>
      </c>
      <c r="H42" s="22">
        <f t="shared" ref="H42:N42" si="95">H44-G44</f>
        <v>411600.00000000035</v>
      </c>
      <c r="I42" s="22">
        <f t="shared" si="95"/>
        <v>576239.99999999977</v>
      </c>
      <c r="J42" s="22">
        <f>J44-I44</f>
        <v>806735.99999999953</v>
      </c>
      <c r="K42" s="22">
        <f t="shared" si="95"/>
        <v>1129430.399999999</v>
      </c>
      <c r="L42" s="22">
        <f t="shared" si="95"/>
        <v>1581202.5599999931</v>
      </c>
      <c r="M42" s="22">
        <f t="shared" si="95"/>
        <v>2213683.5840000203</v>
      </c>
      <c r="N42" s="22">
        <f t="shared" si="95"/>
        <v>3099157.0176000176</v>
      </c>
      <c r="P42" s="173"/>
      <c r="Q42" s="185"/>
      <c r="R42" s="19" t="s">
        <v>45</v>
      </c>
      <c r="S42" s="22">
        <f>S44</f>
        <v>124999.99999999999</v>
      </c>
      <c r="T42" s="22">
        <f>T44-S44</f>
        <v>175000</v>
      </c>
      <c r="U42" s="22">
        <f>U44-T44</f>
        <v>244999.99999999977</v>
      </c>
      <c r="V42" s="22">
        <f t="shared" ref="V42:AB42" si="96">V44-U44</f>
        <v>343000.00000000047</v>
      </c>
      <c r="W42" s="22">
        <f t="shared" si="96"/>
        <v>480199.99999999977</v>
      </c>
      <c r="X42" s="22">
        <f>X44-W44</f>
        <v>672279.99999999953</v>
      </c>
      <c r="Y42" s="22">
        <f t="shared" si="96"/>
        <v>941192</v>
      </c>
      <c r="Z42" s="22">
        <f t="shared" si="96"/>
        <v>1317668.7999999938</v>
      </c>
      <c r="AA42" s="22">
        <f t="shared" si="96"/>
        <v>1844736.3200000171</v>
      </c>
      <c r="AB42" s="22">
        <f t="shared" si="96"/>
        <v>2582630.8480000142</v>
      </c>
      <c r="AD42" s="173"/>
      <c r="AE42" s="185"/>
      <c r="AF42" s="19" t="s">
        <v>45</v>
      </c>
      <c r="AG42" s="22">
        <f>AG44</f>
        <v>99999.999999999985</v>
      </c>
      <c r="AH42" s="22">
        <f>AH44-AG44</f>
        <v>140000</v>
      </c>
      <c r="AI42" s="22">
        <f>AI44-AH44</f>
        <v>195999.99999999994</v>
      </c>
      <c r="AJ42" s="22">
        <f t="shared" ref="AJ42:AP42" si="97">AJ44-AI44</f>
        <v>274400.00000000029</v>
      </c>
      <c r="AK42" s="22">
        <f t="shared" si="97"/>
        <v>384159.99999999977</v>
      </c>
      <c r="AL42" s="22">
        <f>AL44-AK44</f>
        <v>537823.99999999977</v>
      </c>
      <c r="AM42" s="22">
        <f t="shared" si="97"/>
        <v>752953.59999999893</v>
      </c>
      <c r="AN42" s="22">
        <f t="shared" si="97"/>
        <v>1054135.0399999963</v>
      </c>
      <c r="AO42" s="22">
        <f t="shared" si="97"/>
        <v>1475789.0560000129</v>
      </c>
      <c r="AP42" s="22">
        <f t="shared" si="97"/>
        <v>2066104.6784000108</v>
      </c>
      <c r="AR42" s="173"/>
      <c r="AS42" s="185"/>
      <c r="AT42" s="19" t="s">
        <v>45</v>
      </c>
      <c r="AU42" s="22">
        <f>AU44</f>
        <v>75000.000000000015</v>
      </c>
      <c r="AV42" s="22">
        <f>AV44-AU44</f>
        <v>104999.99999999999</v>
      </c>
      <c r="AW42" s="22">
        <f>AW44-AV44</f>
        <v>146999.99999999994</v>
      </c>
      <c r="AX42" s="22">
        <f t="shared" ref="AX42:BD42" si="98">AX44-AW44</f>
        <v>205800.00000000029</v>
      </c>
      <c r="AY42" s="22">
        <f t="shared" si="98"/>
        <v>288120</v>
      </c>
      <c r="AZ42" s="22">
        <f>AZ44-AY44</f>
        <v>403367.99999999977</v>
      </c>
      <c r="BA42" s="22">
        <f t="shared" si="98"/>
        <v>564715.19999999949</v>
      </c>
      <c r="BB42" s="22">
        <f t="shared" si="98"/>
        <v>790601.27999999677</v>
      </c>
      <c r="BC42" s="22">
        <f t="shared" si="98"/>
        <v>1106841.7920000097</v>
      </c>
      <c r="BD42" s="22">
        <f t="shared" si="98"/>
        <v>1549578.5088000088</v>
      </c>
      <c r="BF42" s="173"/>
      <c r="BG42" s="185"/>
      <c r="BH42" s="19" t="s">
        <v>45</v>
      </c>
      <c r="BI42" s="22">
        <f>BI44</f>
        <v>50000.000000000007</v>
      </c>
      <c r="BJ42" s="22">
        <f>BJ44-BI44</f>
        <v>70000.000000000029</v>
      </c>
      <c r="BK42" s="22">
        <f>BK44-BJ44</f>
        <v>98000</v>
      </c>
      <c r="BL42" s="22">
        <f t="shared" ref="BL42:BR42" si="99">BL44-BK44</f>
        <v>137200.00000000009</v>
      </c>
      <c r="BM42" s="22">
        <f t="shared" si="99"/>
        <v>192080</v>
      </c>
      <c r="BN42" s="22">
        <f>BN44-BM44</f>
        <v>268912.00000000012</v>
      </c>
      <c r="BO42" s="22">
        <f t="shared" si="99"/>
        <v>376476.79999999958</v>
      </c>
      <c r="BP42" s="22">
        <f t="shared" si="99"/>
        <v>527067.51999999792</v>
      </c>
      <c r="BQ42" s="22">
        <f t="shared" si="99"/>
        <v>737894.52800000669</v>
      </c>
      <c r="BR42" s="22">
        <f t="shared" si="99"/>
        <v>1033052.3392000059</v>
      </c>
    </row>
    <row r="43" spans="2:70" ht="14.25" x14ac:dyDescent="0.45">
      <c r="B43" s="173"/>
      <c r="C43" s="185"/>
      <c r="D43" s="19" t="s">
        <v>47</v>
      </c>
      <c r="E43" s="22"/>
      <c r="F43" s="22"/>
      <c r="G43" s="22"/>
      <c r="H43" s="22"/>
      <c r="I43" s="22">
        <f>AVERAGE(E42:I42)</f>
        <v>328368</v>
      </c>
      <c r="J43" s="22"/>
      <c r="K43" s="22"/>
      <c r="L43" s="22"/>
      <c r="M43" s="22"/>
      <c r="N43" s="22">
        <f>AVERAGE(E42:N42)</f>
        <v>1047204.956160003</v>
      </c>
      <c r="P43" s="173"/>
      <c r="Q43" s="185"/>
      <c r="R43" s="19" t="s">
        <v>47</v>
      </c>
      <c r="S43" s="22"/>
      <c r="T43" s="22"/>
      <c r="U43" s="22"/>
      <c r="V43" s="22"/>
      <c r="W43" s="22">
        <f>AVERAGE(S42:W42)</f>
        <v>273640</v>
      </c>
      <c r="X43" s="22"/>
      <c r="Y43" s="22"/>
      <c r="Z43" s="22"/>
      <c r="AA43" s="22"/>
      <c r="AB43" s="22">
        <f>AVERAGE(S42:AB42)</f>
        <v>872670.79680000246</v>
      </c>
      <c r="AD43" s="173"/>
      <c r="AE43" s="185"/>
      <c r="AF43" s="19" t="s">
        <v>47</v>
      </c>
      <c r="AG43" s="22"/>
      <c r="AH43" s="22"/>
      <c r="AI43" s="22"/>
      <c r="AJ43" s="22"/>
      <c r="AK43" s="22">
        <f>AVERAGE(AG42:AK42)</f>
        <v>218912</v>
      </c>
      <c r="AL43" s="22"/>
      <c r="AM43" s="22"/>
      <c r="AN43" s="22"/>
      <c r="AO43" s="22"/>
      <c r="AP43" s="22">
        <f>AVERAGE(AG42:AP42)</f>
        <v>698136.63744000182</v>
      </c>
      <c r="AR43" s="173"/>
      <c r="AS43" s="185"/>
      <c r="AT43" s="19" t="s">
        <v>47</v>
      </c>
      <c r="AU43" s="22"/>
      <c r="AV43" s="22"/>
      <c r="AW43" s="22"/>
      <c r="AX43" s="22"/>
      <c r="AY43" s="22">
        <f>AVERAGE(AU42:AY42)</f>
        <v>164184.00000000006</v>
      </c>
      <c r="AZ43" s="22"/>
      <c r="BA43" s="22"/>
      <c r="BB43" s="22"/>
      <c r="BC43" s="22"/>
      <c r="BD43" s="22">
        <f>AVERAGE(AU42:BD42)</f>
        <v>523602.47808000149</v>
      </c>
      <c r="BF43" s="173"/>
      <c r="BG43" s="185"/>
      <c r="BH43" s="19" t="s">
        <v>47</v>
      </c>
      <c r="BI43" s="22"/>
      <c r="BJ43" s="22"/>
      <c r="BK43" s="22"/>
      <c r="BL43" s="22"/>
      <c r="BM43" s="22">
        <f>AVERAGE(BI42:BM42)</f>
        <v>109456.00000000003</v>
      </c>
      <c r="BN43" s="22"/>
      <c r="BO43" s="22"/>
      <c r="BP43" s="22"/>
      <c r="BQ43" s="22"/>
      <c r="BR43" s="22">
        <f>AVERAGE(BI42:BR42)</f>
        <v>349068.31872000103</v>
      </c>
    </row>
    <row r="44" spans="2:70" ht="14.25" x14ac:dyDescent="0.45">
      <c r="B44" s="174"/>
      <c r="C44" s="185"/>
      <c r="D44" s="19" t="s">
        <v>46</v>
      </c>
      <c r="E44" s="21">
        <f t="shared" ref="E44:N44" si="100">E36*E$14</f>
        <v>150000</v>
      </c>
      <c r="F44" s="21">
        <f t="shared" si="100"/>
        <v>359999.99999999994</v>
      </c>
      <c r="G44" s="21">
        <f>G36*G$14</f>
        <v>653999.99999999988</v>
      </c>
      <c r="H44" s="21">
        <f>H36*H$14</f>
        <v>1065600.0000000002</v>
      </c>
      <c r="I44" s="21">
        <f>I36*I$14</f>
        <v>1641840</v>
      </c>
      <c r="J44" s="21">
        <f t="shared" si="100"/>
        <v>2448575.9999999995</v>
      </c>
      <c r="K44" s="21">
        <f t="shared" si="100"/>
        <v>3578006.3999999985</v>
      </c>
      <c r="L44" s="21">
        <f t="shared" si="100"/>
        <v>5159208.9599999916</v>
      </c>
      <c r="M44" s="21">
        <f t="shared" si="100"/>
        <v>7372892.5440000119</v>
      </c>
      <c r="N44" s="21">
        <f t="shared" si="100"/>
        <v>10472049.561600029</v>
      </c>
      <c r="P44" s="174"/>
      <c r="Q44" s="185"/>
      <c r="R44" s="19" t="s">
        <v>46</v>
      </c>
      <c r="S44" s="21">
        <f t="shared" ref="S44:AB44" si="101">S36*S$14</f>
        <v>124999.99999999999</v>
      </c>
      <c r="T44" s="21">
        <f t="shared" si="101"/>
        <v>300000</v>
      </c>
      <c r="U44" s="21">
        <f>U36*U$14</f>
        <v>544999.99999999977</v>
      </c>
      <c r="V44" s="21">
        <f>V36*V$14</f>
        <v>888000.00000000023</v>
      </c>
      <c r="W44" s="21">
        <f>W36*W$14</f>
        <v>1368200</v>
      </c>
      <c r="X44" s="21">
        <f t="shared" si="101"/>
        <v>2040479.9999999995</v>
      </c>
      <c r="Y44" s="21">
        <f t="shared" si="101"/>
        <v>2981671.9999999995</v>
      </c>
      <c r="Z44" s="21">
        <f t="shared" si="101"/>
        <v>4299340.7999999933</v>
      </c>
      <c r="AA44" s="21">
        <f t="shared" si="101"/>
        <v>6144077.1200000104</v>
      </c>
      <c r="AB44" s="21">
        <f t="shared" si="101"/>
        <v>8726707.9680000246</v>
      </c>
      <c r="AD44" s="174"/>
      <c r="AE44" s="185"/>
      <c r="AF44" s="19" t="s">
        <v>46</v>
      </c>
      <c r="AG44" s="21">
        <f t="shared" ref="AG44:AP44" si="102">AG36*AG$14</f>
        <v>99999.999999999985</v>
      </c>
      <c r="AH44" s="21">
        <f t="shared" si="102"/>
        <v>240000</v>
      </c>
      <c r="AI44" s="21">
        <f>AI36*AI$14</f>
        <v>435999.99999999994</v>
      </c>
      <c r="AJ44" s="21">
        <f>AJ36*AJ$14</f>
        <v>710400.00000000023</v>
      </c>
      <c r="AK44" s="21">
        <f>AK36*AK$14</f>
        <v>1094560</v>
      </c>
      <c r="AL44" s="21">
        <f t="shared" si="102"/>
        <v>1632383.9999999998</v>
      </c>
      <c r="AM44" s="21">
        <f t="shared" si="102"/>
        <v>2385337.5999999987</v>
      </c>
      <c r="AN44" s="21">
        <f t="shared" si="102"/>
        <v>3439472.639999995</v>
      </c>
      <c r="AO44" s="21">
        <f t="shared" si="102"/>
        <v>4915261.6960000079</v>
      </c>
      <c r="AP44" s="21">
        <f t="shared" si="102"/>
        <v>6981366.3744000187</v>
      </c>
      <c r="AR44" s="174"/>
      <c r="AS44" s="185"/>
      <c r="AT44" s="19" t="s">
        <v>46</v>
      </c>
      <c r="AU44" s="21">
        <f t="shared" ref="AU44:BD44" si="103">AU36*AU$14</f>
        <v>75000.000000000015</v>
      </c>
      <c r="AV44" s="21">
        <f t="shared" si="103"/>
        <v>180000</v>
      </c>
      <c r="AW44" s="21">
        <f>AW36*AW$14</f>
        <v>326999.99999999994</v>
      </c>
      <c r="AX44" s="21">
        <f>AX36*AX$14</f>
        <v>532800.00000000023</v>
      </c>
      <c r="AY44" s="21">
        <f>AY36*AY$14</f>
        <v>820920.00000000023</v>
      </c>
      <c r="AZ44" s="21">
        <f t="shared" si="103"/>
        <v>1224288</v>
      </c>
      <c r="BA44" s="21">
        <f t="shared" si="103"/>
        <v>1789003.1999999995</v>
      </c>
      <c r="BB44" s="21">
        <f t="shared" si="103"/>
        <v>2579604.4799999963</v>
      </c>
      <c r="BC44" s="21">
        <f t="shared" si="103"/>
        <v>3686446.2720000059</v>
      </c>
      <c r="BD44" s="21">
        <f t="shared" si="103"/>
        <v>5236024.7808000147</v>
      </c>
      <c r="BF44" s="174"/>
      <c r="BG44" s="185"/>
      <c r="BH44" s="19" t="s">
        <v>46</v>
      </c>
      <c r="BI44" s="21">
        <f t="shared" ref="BI44:BR44" si="104">BI36*BI$14</f>
        <v>50000.000000000007</v>
      </c>
      <c r="BJ44" s="21">
        <f t="shared" si="104"/>
        <v>120000.00000000003</v>
      </c>
      <c r="BK44" s="21">
        <f>BK36*BK$14</f>
        <v>218000.00000000003</v>
      </c>
      <c r="BL44" s="21">
        <f>BL36*BL$14</f>
        <v>355200.00000000012</v>
      </c>
      <c r="BM44" s="21">
        <f>BM36*BM$14</f>
        <v>547280.00000000012</v>
      </c>
      <c r="BN44" s="21">
        <f t="shared" si="104"/>
        <v>816192.00000000023</v>
      </c>
      <c r="BO44" s="21">
        <f t="shared" si="104"/>
        <v>1192668.7999999998</v>
      </c>
      <c r="BP44" s="21">
        <f t="shared" si="104"/>
        <v>1719736.3199999977</v>
      </c>
      <c r="BQ44" s="21">
        <f t="shared" si="104"/>
        <v>2457630.8480000044</v>
      </c>
      <c r="BR44" s="21">
        <f t="shared" si="104"/>
        <v>3490683.1872000103</v>
      </c>
    </row>
    <row r="45" spans="2:70" ht="15" customHeight="1" x14ac:dyDescent="0.45">
      <c r="B45" s="3"/>
      <c r="C45" s="1"/>
      <c r="D45" s="43"/>
      <c r="E45" s="31"/>
      <c r="F45" s="31"/>
      <c r="G45" s="31"/>
      <c r="H45" s="31"/>
      <c r="I45" s="31"/>
      <c r="J45" s="31"/>
      <c r="K45" s="31"/>
      <c r="L45" s="31"/>
      <c r="M45" s="31"/>
      <c r="N45" s="31"/>
      <c r="P45" s="3"/>
      <c r="Q45" s="1"/>
      <c r="R45" s="43"/>
      <c r="S45" s="31"/>
      <c r="T45" s="31"/>
      <c r="U45" s="31"/>
      <c r="V45" s="31"/>
      <c r="W45" s="31"/>
      <c r="X45" s="31"/>
      <c r="Y45" s="31"/>
      <c r="Z45" s="31"/>
      <c r="AA45" s="31"/>
      <c r="AB45" s="31"/>
      <c r="AD45" s="3"/>
      <c r="AE45" s="1"/>
      <c r="AF45" s="43"/>
      <c r="AG45" s="31"/>
      <c r="AH45" s="31"/>
      <c r="AI45" s="31"/>
      <c r="AJ45" s="31"/>
      <c r="AK45" s="31"/>
      <c r="AL45" s="31"/>
      <c r="AM45" s="31"/>
      <c r="AN45" s="31"/>
      <c r="AO45" s="31"/>
      <c r="AP45" s="31"/>
      <c r="AR45" s="3"/>
      <c r="AS45" s="1"/>
      <c r="AT45" s="43"/>
      <c r="AU45" s="31"/>
      <c r="AV45" s="31"/>
      <c r="AW45" s="31"/>
      <c r="AX45" s="31"/>
      <c r="AY45" s="31"/>
      <c r="AZ45" s="31"/>
      <c r="BA45" s="31"/>
      <c r="BB45" s="31"/>
      <c r="BC45" s="31"/>
      <c r="BD45" s="31"/>
      <c r="BF45" s="3"/>
      <c r="BG45" s="1"/>
      <c r="BH45" s="43"/>
      <c r="BI45" s="31"/>
      <c r="BJ45" s="31"/>
      <c r="BK45" s="31"/>
      <c r="BL45" s="31"/>
      <c r="BM45" s="31"/>
      <c r="BN45" s="31"/>
      <c r="BO45" s="31"/>
      <c r="BP45" s="31"/>
      <c r="BQ45" s="31"/>
      <c r="BR45" s="31"/>
    </row>
    <row r="46" spans="2:70" ht="14.25" x14ac:dyDescent="0.45">
      <c r="B46" s="187" t="s">
        <v>148</v>
      </c>
      <c r="C46" s="191" t="s">
        <v>21</v>
      </c>
      <c r="D46" s="193" t="str">
        <f>"10 BTC / "&amp;TEXT($E$4*10, "$###0.00,,")&amp;"M USD"</f>
        <v>10 BTC / $1.00M USD</v>
      </c>
      <c r="E46" s="163" t="s">
        <v>3</v>
      </c>
      <c r="F46" s="163" t="s">
        <v>4</v>
      </c>
      <c r="G46" s="163" t="s">
        <v>5</v>
      </c>
      <c r="H46" s="163" t="s">
        <v>6</v>
      </c>
      <c r="I46" s="163" t="s">
        <v>7</v>
      </c>
      <c r="J46" s="163" t="s">
        <v>8</v>
      </c>
      <c r="K46" s="163" t="s">
        <v>9</v>
      </c>
      <c r="L46" s="163" t="s">
        <v>10</v>
      </c>
      <c r="M46" s="163" t="s">
        <v>11</v>
      </c>
      <c r="N46" s="163" t="s">
        <v>12</v>
      </c>
      <c r="P46" s="187" t="s">
        <v>148</v>
      </c>
      <c r="Q46" s="191" t="s">
        <v>21</v>
      </c>
      <c r="R46" s="193" t="str">
        <f>"10 BTC / "&amp;TEXT($E$4*10, "$###0.00,,")&amp;"M USD"</f>
        <v>10 BTC / $1.00M USD</v>
      </c>
      <c r="S46" s="163" t="s">
        <v>3</v>
      </c>
      <c r="T46" s="163" t="s">
        <v>4</v>
      </c>
      <c r="U46" s="163" t="s">
        <v>5</v>
      </c>
      <c r="V46" s="163" t="s">
        <v>6</v>
      </c>
      <c r="W46" s="163" t="s">
        <v>7</v>
      </c>
      <c r="X46" s="163" t="s">
        <v>8</v>
      </c>
      <c r="Y46" s="163" t="s">
        <v>9</v>
      </c>
      <c r="Z46" s="163" t="s">
        <v>10</v>
      </c>
      <c r="AA46" s="163" t="s">
        <v>11</v>
      </c>
      <c r="AB46" s="163" t="s">
        <v>12</v>
      </c>
      <c r="AD46" s="187" t="s">
        <v>148</v>
      </c>
      <c r="AE46" s="191" t="s">
        <v>21</v>
      </c>
      <c r="AF46" s="193" t="str">
        <f>"10 BTC / "&amp;TEXT($E$4*10, "$###0.00,,")&amp;"M USD"</f>
        <v>10 BTC / $1.00M USD</v>
      </c>
      <c r="AG46" s="163" t="s">
        <v>3</v>
      </c>
      <c r="AH46" s="163" t="s">
        <v>4</v>
      </c>
      <c r="AI46" s="163" t="s">
        <v>5</v>
      </c>
      <c r="AJ46" s="163" t="s">
        <v>6</v>
      </c>
      <c r="AK46" s="163" t="s">
        <v>7</v>
      </c>
      <c r="AL46" s="163" t="s">
        <v>8</v>
      </c>
      <c r="AM46" s="163" t="s">
        <v>9</v>
      </c>
      <c r="AN46" s="163" t="s">
        <v>10</v>
      </c>
      <c r="AO46" s="163" t="s">
        <v>11</v>
      </c>
      <c r="AP46" s="163" t="s">
        <v>12</v>
      </c>
      <c r="AR46" s="187" t="s">
        <v>148</v>
      </c>
      <c r="AS46" s="191" t="s">
        <v>21</v>
      </c>
      <c r="AT46" s="193" t="str">
        <f>"10 BTC / "&amp;TEXT($E$4*10, "$###0.00,,")&amp;"M USD"</f>
        <v>10 BTC / $1.00M USD</v>
      </c>
      <c r="AU46" s="163" t="s">
        <v>3</v>
      </c>
      <c r="AV46" s="163" t="s">
        <v>4</v>
      </c>
      <c r="AW46" s="163" t="s">
        <v>5</v>
      </c>
      <c r="AX46" s="163" t="s">
        <v>6</v>
      </c>
      <c r="AY46" s="163" t="s">
        <v>7</v>
      </c>
      <c r="AZ46" s="163" t="s">
        <v>8</v>
      </c>
      <c r="BA46" s="163" t="s">
        <v>9</v>
      </c>
      <c r="BB46" s="163" t="s">
        <v>10</v>
      </c>
      <c r="BC46" s="163" t="s">
        <v>11</v>
      </c>
      <c r="BD46" s="163" t="s">
        <v>12</v>
      </c>
      <c r="BF46" s="187" t="s">
        <v>148</v>
      </c>
      <c r="BG46" s="191" t="s">
        <v>21</v>
      </c>
      <c r="BH46" s="193" t="str">
        <f>"10 BTC / "&amp;TEXT($E$4*10, "$###0.00,,")&amp;"M USD"</f>
        <v>10 BTC / $1.00M USD</v>
      </c>
      <c r="BI46" s="163" t="s">
        <v>3</v>
      </c>
      <c r="BJ46" s="163" t="s">
        <v>4</v>
      </c>
      <c r="BK46" s="163" t="s">
        <v>5</v>
      </c>
      <c r="BL46" s="163" t="s">
        <v>6</v>
      </c>
      <c r="BM46" s="163" t="s">
        <v>7</v>
      </c>
      <c r="BN46" s="163" t="s">
        <v>8</v>
      </c>
      <c r="BO46" s="163" t="s">
        <v>9</v>
      </c>
      <c r="BP46" s="163" t="s">
        <v>10</v>
      </c>
      <c r="BQ46" s="163" t="s">
        <v>11</v>
      </c>
      <c r="BR46" s="163" t="s">
        <v>12</v>
      </c>
    </row>
    <row r="47" spans="2:70" ht="14.25" x14ac:dyDescent="0.45">
      <c r="B47" s="188"/>
      <c r="C47" s="192"/>
      <c r="D47" s="194"/>
      <c r="E47" s="164"/>
      <c r="F47" s="164"/>
      <c r="G47" s="164"/>
      <c r="H47" s="164"/>
      <c r="I47" s="164"/>
      <c r="J47" s="164"/>
      <c r="K47" s="164"/>
      <c r="L47" s="164"/>
      <c r="M47" s="164"/>
      <c r="N47" s="164"/>
      <c r="P47" s="188"/>
      <c r="Q47" s="192"/>
      <c r="R47" s="194"/>
      <c r="S47" s="164"/>
      <c r="T47" s="164"/>
      <c r="U47" s="164"/>
      <c r="V47" s="164"/>
      <c r="W47" s="164"/>
      <c r="X47" s="164"/>
      <c r="Y47" s="164"/>
      <c r="Z47" s="164"/>
      <c r="AA47" s="164"/>
      <c r="AB47" s="164"/>
      <c r="AD47" s="188"/>
      <c r="AE47" s="192"/>
      <c r="AF47" s="194"/>
      <c r="AG47" s="164"/>
      <c r="AH47" s="164"/>
      <c r="AI47" s="164"/>
      <c r="AJ47" s="164"/>
      <c r="AK47" s="164"/>
      <c r="AL47" s="164"/>
      <c r="AM47" s="164"/>
      <c r="AN47" s="164"/>
      <c r="AO47" s="164"/>
      <c r="AP47" s="164"/>
      <c r="AR47" s="188"/>
      <c r="AS47" s="192"/>
      <c r="AT47" s="194"/>
      <c r="AU47" s="164"/>
      <c r="AV47" s="164"/>
      <c r="AW47" s="164"/>
      <c r="AX47" s="164"/>
      <c r="AY47" s="164"/>
      <c r="AZ47" s="164"/>
      <c r="BA47" s="164"/>
      <c r="BB47" s="164"/>
      <c r="BC47" s="164"/>
      <c r="BD47" s="164"/>
      <c r="BF47" s="188"/>
      <c r="BG47" s="192"/>
      <c r="BH47" s="194"/>
      <c r="BI47" s="164"/>
      <c r="BJ47" s="164"/>
      <c r="BK47" s="164"/>
      <c r="BL47" s="164"/>
      <c r="BM47" s="164"/>
      <c r="BN47" s="164"/>
      <c r="BO47" s="164"/>
      <c r="BP47" s="164"/>
      <c r="BQ47" s="164"/>
      <c r="BR47" s="164"/>
    </row>
    <row r="48" spans="2:70" ht="14.25" x14ac:dyDescent="0.45">
      <c r="B48" s="172" t="s">
        <v>57</v>
      </c>
      <c r="C48" s="186" t="s">
        <v>32</v>
      </c>
      <c r="D48" s="15" t="s">
        <v>43</v>
      </c>
      <c r="E48" s="16">
        <f>E53*$E$4/E$14</f>
        <v>0.11607142857142856</v>
      </c>
      <c r="F48" s="16">
        <f t="shared" ref="F48:N48" si="105">F53*$E$4/F$14</f>
        <v>8.2908163265306117E-2</v>
      </c>
      <c r="G48" s="16">
        <f t="shared" si="105"/>
        <v>5.9220116618075795E-2</v>
      </c>
      <c r="H48" s="16">
        <f t="shared" si="105"/>
        <v>4.2300083298625571E-2</v>
      </c>
      <c r="I48" s="16">
        <f t="shared" si="105"/>
        <v>3.0214345213303979E-2</v>
      </c>
      <c r="J48" s="16">
        <f t="shared" si="105"/>
        <v>2.1581675152359984E-2</v>
      </c>
      <c r="K48" s="16">
        <f t="shared" si="105"/>
        <v>1.5415482251685701E-2</v>
      </c>
      <c r="L48" s="16">
        <f t="shared" si="105"/>
        <v>1.1011058751204072E-2</v>
      </c>
      <c r="M48" s="16">
        <f t="shared" si="105"/>
        <v>7.8650419651457668E-3</v>
      </c>
      <c r="N48" s="16">
        <f t="shared" si="105"/>
        <v>5.6178871179612616E-3</v>
      </c>
      <c r="P48" s="172" t="s">
        <v>57</v>
      </c>
      <c r="Q48" s="186" t="s">
        <v>32</v>
      </c>
      <c r="R48" s="15" t="s">
        <v>43</v>
      </c>
      <c r="S48" s="16">
        <f>S53*$E$4/S$14</f>
        <v>0.11607142857142856</v>
      </c>
      <c r="T48" s="16">
        <f t="shared" ref="T48:AB48" si="106">T53*$E$4/T$14</f>
        <v>8.2908163265306117E-2</v>
      </c>
      <c r="U48" s="16">
        <f t="shared" si="106"/>
        <v>5.9220116618075795E-2</v>
      </c>
      <c r="V48" s="16">
        <f t="shared" si="106"/>
        <v>4.2300083298625571E-2</v>
      </c>
      <c r="W48" s="16">
        <f t="shared" si="106"/>
        <v>3.0214345213303979E-2</v>
      </c>
      <c r="X48" s="16">
        <f t="shared" si="106"/>
        <v>2.1581675152359984E-2</v>
      </c>
      <c r="Y48" s="16">
        <f t="shared" si="106"/>
        <v>1.5415482251685701E-2</v>
      </c>
      <c r="Z48" s="16">
        <f t="shared" si="106"/>
        <v>1.1011058751204072E-2</v>
      </c>
      <c r="AA48" s="16">
        <f t="shared" si="106"/>
        <v>7.8650419651457668E-3</v>
      </c>
      <c r="AB48" s="16">
        <f t="shared" si="106"/>
        <v>5.6178871179612616E-3</v>
      </c>
      <c r="AD48" s="172" t="s">
        <v>57</v>
      </c>
      <c r="AE48" s="186" t="s">
        <v>32</v>
      </c>
      <c r="AF48" s="15" t="s">
        <v>43</v>
      </c>
      <c r="AG48" s="16">
        <f>AG53*$E$4/AG$14</f>
        <v>0.11607142857142856</v>
      </c>
      <c r="AH48" s="16">
        <f t="shared" ref="AH48:AP48" si="107">AH53*$E$4/AH$14</f>
        <v>8.2908163265306117E-2</v>
      </c>
      <c r="AI48" s="16">
        <f t="shared" si="107"/>
        <v>5.9220116618075795E-2</v>
      </c>
      <c r="AJ48" s="16">
        <f t="shared" si="107"/>
        <v>4.2300083298625571E-2</v>
      </c>
      <c r="AK48" s="16">
        <f t="shared" si="107"/>
        <v>3.0214345213303979E-2</v>
      </c>
      <c r="AL48" s="16">
        <f t="shared" si="107"/>
        <v>2.1581675152359984E-2</v>
      </c>
      <c r="AM48" s="16">
        <f t="shared" si="107"/>
        <v>1.5415482251685701E-2</v>
      </c>
      <c r="AN48" s="16">
        <f t="shared" si="107"/>
        <v>1.1011058751204072E-2</v>
      </c>
      <c r="AO48" s="16">
        <f t="shared" si="107"/>
        <v>7.8650419651457668E-3</v>
      </c>
      <c r="AP48" s="16">
        <f t="shared" si="107"/>
        <v>5.6178871179612616E-3</v>
      </c>
      <c r="AR48" s="172" t="s">
        <v>57</v>
      </c>
      <c r="AS48" s="186" t="s">
        <v>32</v>
      </c>
      <c r="AT48" s="15" t="s">
        <v>43</v>
      </c>
      <c r="AU48" s="16">
        <f>AU53*$E$4/AU$14</f>
        <v>0.11607142857142856</v>
      </c>
      <c r="AV48" s="16">
        <f t="shared" ref="AV48:BD48" si="108">AV53*$E$4/AV$14</f>
        <v>8.2908163265306117E-2</v>
      </c>
      <c r="AW48" s="16">
        <f t="shared" si="108"/>
        <v>5.9220116618075795E-2</v>
      </c>
      <c r="AX48" s="16">
        <f t="shared" si="108"/>
        <v>4.2300083298625571E-2</v>
      </c>
      <c r="AY48" s="16">
        <f t="shared" si="108"/>
        <v>3.0214345213303979E-2</v>
      </c>
      <c r="AZ48" s="16">
        <f t="shared" si="108"/>
        <v>2.1581675152359984E-2</v>
      </c>
      <c r="BA48" s="16">
        <f t="shared" si="108"/>
        <v>1.5415482251685701E-2</v>
      </c>
      <c r="BB48" s="16">
        <f t="shared" si="108"/>
        <v>1.1011058751204072E-2</v>
      </c>
      <c r="BC48" s="16">
        <f t="shared" si="108"/>
        <v>7.8650419651457668E-3</v>
      </c>
      <c r="BD48" s="16">
        <f t="shared" si="108"/>
        <v>5.6178871179612616E-3</v>
      </c>
      <c r="BF48" s="172" t="s">
        <v>57</v>
      </c>
      <c r="BG48" s="186" t="s">
        <v>32</v>
      </c>
      <c r="BH48" s="15" t="s">
        <v>43</v>
      </c>
      <c r="BI48" s="16">
        <f>BI53*$E$4/BI$14</f>
        <v>0.11607142857142856</v>
      </c>
      <c r="BJ48" s="16">
        <f t="shared" ref="BJ48:BR48" si="109">BJ53*$E$4/BJ$14</f>
        <v>8.2908163265306117E-2</v>
      </c>
      <c r="BK48" s="16">
        <f t="shared" si="109"/>
        <v>5.9220116618075795E-2</v>
      </c>
      <c r="BL48" s="16">
        <f t="shared" si="109"/>
        <v>4.2300083298625571E-2</v>
      </c>
      <c r="BM48" s="16">
        <f t="shared" si="109"/>
        <v>3.0214345213303979E-2</v>
      </c>
      <c r="BN48" s="16">
        <f t="shared" si="109"/>
        <v>2.1581675152359984E-2</v>
      </c>
      <c r="BO48" s="16">
        <f t="shared" si="109"/>
        <v>1.5415482251685701E-2</v>
      </c>
      <c r="BP48" s="16">
        <f t="shared" si="109"/>
        <v>1.1011058751204072E-2</v>
      </c>
      <c r="BQ48" s="16">
        <f t="shared" si="109"/>
        <v>7.8650419651457668E-3</v>
      </c>
      <c r="BR48" s="16">
        <f t="shared" si="109"/>
        <v>5.6178871179612616E-3</v>
      </c>
    </row>
    <row r="49" spans="1:71" ht="14.25" x14ac:dyDescent="0.45">
      <c r="B49" s="173"/>
      <c r="C49" s="186"/>
      <c r="D49" s="15" t="s">
        <v>44</v>
      </c>
      <c r="E49" s="16"/>
      <c r="F49" s="16"/>
      <c r="G49" s="16"/>
      <c r="H49" s="16"/>
      <c r="I49" s="153">
        <f>AVERAGE(E48:I48)</f>
        <v>6.6142827393348008E-2</v>
      </c>
      <c r="J49" s="16"/>
      <c r="K49" s="16"/>
      <c r="L49" s="16"/>
      <c r="M49" s="16"/>
      <c r="N49" s="17">
        <f>AVERAGE(E48:N48)</f>
        <v>3.9220528220509678E-2</v>
      </c>
      <c r="P49" s="173"/>
      <c r="Q49" s="186"/>
      <c r="R49" s="15" t="s">
        <v>44</v>
      </c>
      <c r="S49" s="16"/>
      <c r="T49" s="16"/>
      <c r="U49" s="16"/>
      <c r="V49" s="16"/>
      <c r="W49" s="153">
        <f>AVERAGE(S48:W48)</f>
        <v>6.6142827393348008E-2</v>
      </c>
      <c r="X49" s="16"/>
      <c r="Y49" s="16"/>
      <c r="Z49" s="16"/>
      <c r="AA49" s="16"/>
      <c r="AB49" s="17">
        <f>AVERAGE(S48:AB48)</f>
        <v>3.9220528220509678E-2</v>
      </c>
      <c r="AD49" s="173"/>
      <c r="AE49" s="186"/>
      <c r="AF49" s="15" t="s">
        <v>44</v>
      </c>
      <c r="AG49" s="16"/>
      <c r="AH49" s="16"/>
      <c r="AI49" s="16"/>
      <c r="AJ49" s="16"/>
      <c r="AK49" s="153">
        <f>AVERAGE(AG48:AK48)</f>
        <v>6.6142827393348008E-2</v>
      </c>
      <c r="AL49" s="16"/>
      <c r="AM49" s="16"/>
      <c r="AN49" s="16"/>
      <c r="AO49" s="16"/>
      <c r="AP49" s="17">
        <f>AVERAGE(AG48:AP48)</f>
        <v>3.9220528220509678E-2</v>
      </c>
      <c r="AR49" s="173"/>
      <c r="AS49" s="186"/>
      <c r="AT49" s="15" t="s">
        <v>44</v>
      </c>
      <c r="AU49" s="16"/>
      <c r="AV49" s="16"/>
      <c r="AW49" s="16"/>
      <c r="AX49" s="16"/>
      <c r="AY49" s="153">
        <f>AVERAGE(AU48:AY48)</f>
        <v>6.6142827393348008E-2</v>
      </c>
      <c r="AZ49" s="16"/>
      <c r="BA49" s="16"/>
      <c r="BB49" s="16"/>
      <c r="BC49" s="16"/>
      <c r="BD49" s="17">
        <f>AVERAGE(AU48:BD48)</f>
        <v>3.9220528220509678E-2</v>
      </c>
      <c r="BF49" s="173"/>
      <c r="BG49" s="186"/>
      <c r="BH49" s="15" t="s">
        <v>44</v>
      </c>
      <c r="BI49" s="16"/>
      <c r="BJ49" s="16"/>
      <c r="BK49" s="16"/>
      <c r="BL49" s="16"/>
      <c r="BM49" s="153">
        <f>AVERAGE(BI48:BM48)</f>
        <v>6.6142827393348008E-2</v>
      </c>
      <c r="BN49" s="16"/>
      <c r="BO49" s="16"/>
      <c r="BP49" s="16"/>
      <c r="BQ49" s="16"/>
      <c r="BR49" s="17">
        <f>AVERAGE(BI48:BR48)</f>
        <v>3.9220528220509678E-2</v>
      </c>
    </row>
    <row r="50" spans="1:71" ht="14.25" x14ac:dyDescent="0.45">
      <c r="B50" s="173"/>
      <c r="C50" s="186"/>
      <c r="D50" s="15" t="s">
        <v>42</v>
      </c>
      <c r="E50" s="16">
        <f t="shared" ref="E50:N50" si="110">E$16*(E48/E$18)</f>
        <v>0.11607142857142856</v>
      </c>
      <c r="F50" s="16">
        <f t="shared" si="110"/>
        <v>0.19897959183673466</v>
      </c>
      <c r="G50" s="16">
        <f t="shared" si="110"/>
        <v>0.25819970845481038</v>
      </c>
      <c r="H50" s="16">
        <f t="shared" si="110"/>
        <v>0.30049979175343616</v>
      </c>
      <c r="I50" s="16">
        <f t="shared" si="110"/>
        <v>0.33071413696674001</v>
      </c>
      <c r="J50" s="16">
        <f t="shared" si="110"/>
        <v>0.35229581211909999</v>
      </c>
      <c r="K50" s="16">
        <f t="shared" si="110"/>
        <v>0.36771129437078548</v>
      </c>
      <c r="L50" s="16">
        <f t="shared" si="110"/>
        <v>0.3787223531219891</v>
      </c>
      <c r="M50" s="16">
        <f t="shared" si="110"/>
        <v>0.38658739508713619</v>
      </c>
      <c r="N50" s="16">
        <f t="shared" si="110"/>
        <v>0.39220528220509787</v>
      </c>
      <c r="P50" s="173"/>
      <c r="Q50" s="186"/>
      <c r="R50" s="15" t="s">
        <v>42</v>
      </c>
      <c r="S50" s="16">
        <f t="shared" ref="S50:AB50" si="111">S$16*(S48/S$18)</f>
        <v>0.11607142857142856</v>
      </c>
      <c r="T50" s="16">
        <f t="shared" si="111"/>
        <v>0.19897959183673466</v>
      </c>
      <c r="U50" s="16">
        <f t="shared" si="111"/>
        <v>0.25819970845481038</v>
      </c>
      <c r="V50" s="16">
        <f t="shared" si="111"/>
        <v>0.30049979175343616</v>
      </c>
      <c r="W50" s="16">
        <f t="shared" si="111"/>
        <v>0.33071413696674001</v>
      </c>
      <c r="X50" s="16">
        <f t="shared" si="111"/>
        <v>0.35229581211909999</v>
      </c>
      <c r="Y50" s="16">
        <f t="shared" si="111"/>
        <v>0.36771129437078548</v>
      </c>
      <c r="Z50" s="16">
        <f t="shared" si="111"/>
        <v>0.3787223531219891</v>
      </c>
      <c r="AA50" s="16">
        <f t="shared" si="111"/>
        <v>0.38658739508713619</v>
      </c>
      <c r="AB50" s="16">
        <f t="shared" si="111"/>
        <v>0.39220528220509787</v>
      </c>
      <c r="AD50" s="173"/>
      <c r="AE50" s="186"/>
      <c r="AF50" s="15" t="s">
        <v>42</v>
      </c>
      <c r="AG50" s="16">
        <f t="shared" ref="AG50:AP50" si="112">AG$16*(AG48/AG$18)</f>
        <v>0.11607142857142856</v>
      </c>
      <c r="AH50" s="16">
        <f t="shared" si="112"/>
        <v>0.19897959183673466</v>
      </c>
      <c r="AI50" s="16">
        <f t="shared" si="112"/>
        <v>0.25819970845481038</v>
      </c>
      <c r="AJ50" s="16">
        <f t="shared" si="112"/>
        <v>0.30049979175343616</v>
      </c>
      <c r="AK50" s="16">
        <f t="shared" si="112"/>
        <v>0.33071413696674001</v>
      </c>
      <c r="AL50" s="16">
        <f t="shared" si="112"/>
        <v>0.35229581211909999</v>
      </c>
      <c r="AM50" s="16">
        <f t="shared" si="112"/>
        <v>0.36771129437078548</v>
      </c>
      <c r="AN50" s="16">
        <f t="shared" si="112"/>
        <v>0.3787223531219891</v>
      </c>
      <c r="AO50" s="16">
        <f t="shared" si="112"/>
        <v>0.38658739508713619</v>
      </c>
      <c r="AP50" s="16">
        <f t="shared" si="112"/>
        <v>0.39220528220509787</v>
      </c>
      <c r="AR50" s="173"/>
      <c r="AS50" s="186"/>
      <c r="AT50" s="15" t="s">
        <v>42</v>
      </c>
      <c r="AU50" s="16">
        <f t="shared" ref="AU50:BD50" si="113">AU$16*(AU48/AU$18)</f>
        <v>0.11607142857142856</v>
      </c>
      <c r="AV50" s="16">
        <f t="shared" si="113"/>
        <v>0.19897959183673466</v>
      </c>
      <c r="AW50" s="16">
        <f t="shared" si="113"/>
        <v>0.25819970845481038</v>
      </c>
      <c r="AX50" s="16">
        <f t="shared" si="113"/>
        <v>0.30049979175343616</v>
      </c>
      <c r="AY50" s="16">
        <f t="shared" si="113"/>
        <v>0.33071413696674001</v>
      </c>
      <c r="AZ50" s="16">
        <f t="shared" si="113"/>
        <v>0.35229581211909999</v>
      </c>
      <c r="BA50" s="16">
        <f t="shared" si="113"/>
        <v>0.36771129437078548</v>
      </c>
      <c r="BB50" s="16">
        <f t="shared" si="113"/>
        <v>0.3787223531219891</v>
      </c>
      <c r="BC50" s="16">
        <f t="shared" si="113"/>
        <v>0.38658739508713619</v>
      </c>
      <c r="BD50" s="16">
        <f t="shared" si="113"/>
        <v>0.39220528220509787</v>
      </c>
      <c r="BF50" s="173"/>
      <c r="BG50" s="186"/>
      <c r="BH50" s="15" t="s">
        <v>42</v>
      </c>
      <c r="BI50" s="16">
        <f t="shared" ref="BI50:BR50" si="114">BI$16*(BI48/BI$18)</f>
        <v>0.11607142857142856</v>
      </c>
      <c r="BJ50" s="16">
        <f t="shared" si="114"/>
        <v>0.19897959183673466</v>
      </c>
      <c r="BK50" s="16">
        <f t="shared" si="114"/>
        <v>0.25819970845481038</v>
      </c>
      <c r="BL50" s="16">
        <f t="shared" si="114"/>
        <v>0.30049979175343616</v>
      </c>
      <c r="BM50" s="16">
        <f t="shared" si="114"/>
        <v>0.33071413696674001</v>
      </c>
      <c r="BN50" s="16">
        <f t="shared" si="114"/>
        <v>0.35229581211909999</v>
      </c>
      <c r="BO50" s="16">
        <f t="shared" si="114"/>
        <v>0.36771129437078548</v>
      </c>
      <c r="BP50" s="16">
        <f t="shared" si="114"/>
        <v>0.3787223531219891</v>
      </c>
      <c r="BQ50" s="16">
        <f t="shared" si="114"/>
        <v>0.38658739508713619</v>
      </c>
      <c r="BR50" s="16">
        <f t="shared" si="114"/>
        <v>0.39220528220509787</v>
      </c>
    </row>
    <row r="51" spans="1:71" ht="14.25" x14ac:dyDescent="0.45">
      <c r="B51" s="173"/>
      <c r="C51" s="185"/>
      <c r="D51" s="19" t="s">
        <v>45</v>
      </c>
      <c r="E51" s="20">
        <f>10*E48</f>
        <v>1.1607142857142856</v>
      </c>
      <c r="F51" s="20">
        <f t="shared" ref="F51:N51" si="115">10*F48</f>
        <v>0.82908163265306123</v>
      </c>
      <c r="G51" s="20">
        <f t="shared" si="115"/>
        <v>0.59220116618075791</v>
      </c>
      <c r="H51" s="20">
        <f t="shared" si="115"/>
        <v>0.42300083298625568</v>
      </c>
      <c r="I51" s="20">
        <f t="shared" si="115"/>
        <v>0.30214345213303978</v>
      </c>
      <c r="J51" s="20">
        <f t="shared" si="115"/>
        <v>0.21581675152359983</v>
      </c>
      <c r="K51" s="20">
        <f t="shared" si="115"/>
        <v>0.15415482251685703</v>
      </c>
      <c r="L51" s="20">
        <f t="shared" si="115"/>
        <v>0.11011058751204073</v>
      </c>
      <c r="M51" s="20">
        <f t="shared" si="115"/>
        <v>7.8650419651457665E-2</v>
      </c>
      <c r="N51" s="20">
        <f t="shared" si="115"/>
        <v>5.6178871179612615E-2</v>
      </c>
      <c r="P51" s="173"/>
      <c r="Q51" s="185"/>
      <c r="R51" s="19" t="s">
        <v>45</v>
      </c>
      <c r="S51" s="20">
        <f>10*S48</f>
        <v>1.1607142857142856</v>
      </c>
      <c r="T51" s="20">
        <f t="shared" ref="T51:AB51" si="116">10*T48</f>
        <v>0.82908163265306123</v>
      </c>
      <c r="U51" s="20">
        <f t="shared" si="116"/>
        <v>0.59220116618075791</v>
      </c>
      <c r="V51" s="20">
        <f t="shared" si="116"/>
        <v>0.42300083298625568</v>
      </c>
      <c r="W51" s="20">
        <f t="shared" si="116"/>
        <v>0.30214345213303978</v>
      </c>
      <c r="X51" s="20">
        <f t="shared" si="116"/>
        <v>0.21581675152359983</v>
      </c>
      <c r="Y51" s="20">
        <f t="shared" si="116"/>
        <v>0.15415482251685703</v>
      </c>
      <c r="Z51" s="20">
        <f t="shared" si="116"/>
        <v>0.11011058751204073</v>
      </c>
      <c r="AA51" s="20">
        <f t="shared" si="116"/>
        <v>7.8650419651457665E-2</v>
      </c>
      <c r="AB51" s="20">
        <f t="shared" si="116"/>
        <v>5.6178871179612615E-2</v>
      </c>
      <c r="AD51" s="173"/>
      <c r="AE51" s="185"/>
      <c r="AF51" s="19" t="s">
        <v>45</v>
      </c>
      <c r="AG51" s="20">
        <f>10*AG48</f>
        <v>1.1607142857142856</v>
      </c>
      <c r="AH51" s="20">
        <f t="shared" ref="AH51:AP51" si="117">10*AH48</f>
        <v>0.82908163265306123</v>
      </c>
      <c r="AI51" s="20">
        <f t="shared" si="117"/>
        <v>0.59220116618075791</v>
      </c>
      <c r="AJ51" s="20">
        <f t="shared" si="117"/>
        <v>0.42300083298625568</v>
      </c>
      <c r="AK51" s="20">
        <f t="shared" si="117"/>
        <v>0.30214345213303978</v>
      </c>
      <c r="AL51" s="20">
        <f t="shared" si="117"/>
        <v>0.21581675152359983</v>
      </c>
      <c r="AM51" s="20">
        <f t="shared" si="117"/>
        <v>0.15415482251685703</v>
      </c>
      <c r="AN51" s="20">
        <f t="shared" si="117"/>
        <v>0.11011058751204073</v>
      </c>
      <c r="AO51" s="20">
        <f t="shared" si="117"/>
        <v>7.8650419651457665E-2</v>
      </c>
      <c r="AP51" s="20">
        <f t="shared" si="117"/>
        <v>5.6178871179612615E-2</v>
      </c>
      <c r="AR51" s="173"/>
      <c r="AS51" s="185"/>
      <c r="AT51" s="19" t="s">
        <v>45</v>
      </c>
      <c r="AU51" s="20">
        <f>10*AU48</f>
        <v>1.1607142857142856</v>
      </c>
      <c r="AV51" s="20">
        <f t="shared" ref="AV51:BD51" si="118">10*AV48</f>
        <v>0.82908163265306123</v>
      </c>
      <c r="AW51" s="20">
        <f t="shared" si="118"/>
        <v>0.59220116618075791</v>
      </c>
      <c r="AX51" s="20">
        <f t="shared" si="118"/>
        <v>0.42300083298625568</v>
      </c>
      <c r="AY51" s="20">
        <f t="shared" si="118"/>
        <v>0.30214345213303978</v>
      </c>
      <c r="AZ51" s="20">
        <f t="shared" si="118"/>
        <v>0.21581675152359983</v>
      </c>
      <c r="BA51" s="20">
        <f t="shared" si="118"/>
        <v>0.15415482251685703</v>
      </c>
      <c r="BB51" s="20">
        <f t="shared" si="118"/>
        <v>0.11011058751204073</v>
      </c>
      <c r="BC51" s="20">
        <f t="shared" si="118"/>
        <v>7.8650419651457665E-2</v>
      </c>
      <c r="BD51" s="20">
        <f t="shared" si="118"/>
        <v>5.6178871179612615E-2</v>
      </c>
      <c r="BF51" s="173"/>
      <c r="BG51" s="185"/>
      <c r="BH51" s="19" t="s">
        <v>45</v>
      </c>
      <c r="BI51" s="20">
        <f>10*BI48</f>
        <v>1.1607142857142856</v>
      </c>
      <c r="BJ51" s="20">
        <f t="shared" ref="BJ51:BR51" si="119">10*BJ48</f>
        <v>0.82908163265306123</v>
      </c>
      <c r="BK51" s="20">
        <f t="shared" si="119"/>
        <v>0.59220116618075791</v>
      </c>
      <c r="BL51" s="20">
        <f t="shared" si="119"/>
        <v>0.42300083298625568</v>
      </c>
      <c r="BM51" s="20">
        <f t="shared" si="119"/>
        <v>0.30214345213303978</v>
      </c>
      <c r="BN51" s="20">
        <f t="shared" si="119"/>
        <v>0.21581675152359983</v>
      </c>
      <c r="BO51" s="20">
        <f t="shared" si="119"/>
        <v>0.15415482251685703</v>
      </c>
      <c r="BP51" s="20">
        <f t="shared" si="119"/>
        <v>0.11011058751204073</v>
      </c>
      <c r="BQ51" s="20">
        <f t="shared" si="119"/>
        <v>7.8650419651457665E-2</v>
      </c>
      <c r="BR51" s="20">
        <f t="shared" si="119"/>
        <v>5.6178871179612615E-2</v>
      </c>
    </row>
    <row r="52" spans="1:71" ht="14.25" x14ac:dyDescent="0.45">
      <c r="B52" s="173"/>
      <c r="C52" s="185"/>
      <c r="D52" s="19" t="s">
        <v>46</v>
      </c>
      <c r="E52" s="20">
        <f>10*E50</f>
        <v>1.1607142857142856</v>
      </c>
      <c r="F52" s="20">
        <f>10*F50</f>
        <v>1.9897959183673466</v>
      </c>
      <c r="G52" s="20">
        <f>10*G50</f>
        <v>2.5819970845481039</v>
      </c>
      <c r="H52" s="20">
        <f t="shared" ref="H52:N52" si="120">10*H50</f>
        <v>3.0049979175343617</v>
      </c>
      <c r="I52" s="20">
        <f t="shared" si="120"/>
        <v>3.3071413696674004</v>
      </c>
      <c r="J52" s="20">
        <f t="shared" si="120"/>
        <v>3.5229581211909999</v>
      </c>
      <c r="K52" s="20">
        <f t="shared" si="120"/>
        <v>3.6771129437078547</v>
      </c>
      <c r="L52" s="20">
        <f t="shared" si="120"/>
        <v>3.7872235312198912</v>
      </c>
      <c r="M52" s="20">
        <f t="shared" si="120"/>
        <v>3.8658739508713618</v>
      </c>
      <c r="N52" s="20">
        <f t="shared" si="120"/>
        <v>3.9220528220509787</v>
      </c>
      <c r="P52" s="173"/>
      <c r="Q52" s="185"/>
      <c r="R52" s="19" t="s">
        <v>46</v>
      </c>
      <c r="S52" s="20">
        <f>10*S50</f>
        <v>1.1607142857142856</v>
      </c>
      <c r="T52" s="20">
        <f>10*T50</f>
        <v>1.9897959183673466</v>
      </c>
      <c r="U52" s="20">
        <f>10*U50</f>
        <v>2.5819970845481039</v>
      </c>
      <c r="V52" s="20">
        <f t="shared" ref="V52:AB52" si="121">10*V50</f>
        <v>3.0049979175343617</v>
      </c>
      <c r="W52" s="20">
        <f t="shared" si="121"/>
        <v>3.3071413696674004</v>
      </c>
      <c r="X52" s="20">
        <f t="shared" si="121"/>
        <v>3.5229581211909999</v>
      </c>
      <c r="Y52" s="20">
        <f t="shared" si="121"/>
        <v>3.6771129437078547</v>
      </c>
      <c r="Z52" s="20">
        <f t="shared" si="121"/>
        <v>3.7872235312198912</v>
      </c>
      <c r="AA52" s="20">
        <f t="shared" si="121"/>
        <v>3.8658739508713618</v>
      </c>
      <c r="AB52" s="20">
        <f t="shared" si="121"/>
        <v>3.9220528220509787</v>
      </c>
      <c r="AD52" s="173"/>
      <c r="AE52" s="185"/>
      <c r="AF52" s="19" t="s">
        <v>46</v>
      </c>
      <c r="AG52" s="20">
        <f>10*AG50</f>
        <v>1.1607142857142856</v>
      </c>
      <c r="AH52" s="20">
        <f>10*AH50</f>
        <v>1.9897959183673466</v>
      </c>
      <c r="AI52" s="20">
        <f>10*AI50</f>
        <v>2.5819970845481039</v>
      </c>
      <c r="AJ52" s="20">
        <f t="shared" ref="AJ52:AP52" si="122">10*AJ50</f>
        <v>3.0049979175343617</v>
      </c>
      <c r="AK52" s="20">
        <f t="shared" si="122"/>
        <v>3.3071413696674004</v>
      </c>
      <c r="AL52" s="20">
        <f t="shared" si="122"/>
        <v>3.5229581211909999</v>
      </c>
      <c r="AM52" s="20">
        <f t="shared" si="122"/>
        <v>3.6771129437078547</v>
      </c>
      <c r="AN52" s="20">
        <f t="shared" si="122"/>
        <v>3.7872235312198912</v>
      </c>
      <c r="AO52" s="20">
        <f t="shared" si="122"/>
        <v>3.8658739508713618</v>
      </c>
      <c r="AP52" s="20">
        <f t="shared" si="122"/>
        <v>3.9220528220509787</v>
      </c>
      <c r="AR52" s="173"/>
      <c r="AS52" s="185"/>
      <c r="AT52" s="19" t="s">
        <v>46</v>
      </c>
      <c r="AU52" s="20">
        <f>10*AU50</f>
        <v>1.1607142857142856</v>
      </c>
      <c r="AV52" s="20">
        <f>10*AV50</f>
        <v>1.9897959183673466</v>
      </c>
      <c r="AW52" s="20">
        <f>10*AW50</f>
        <v>2.5819970845481039</v>
      </c>
      <c r="AX52" s="20">
        <f t="shared" ref="AX52:BD52" si="123">10*AX50</f>
        <v>3.0049979175343617</v>
      </c>
      <c r="AY52" s="20">
        <f t="shared" si="123"/>
        <v>3.3071413696674004</v>
      </c>
      <c r="AZ52" s="20">
        <f t="shared" si="123"/>
        <v>3.5229581211909999</v>
      </c>
      <c r="BA52" s="20">
        <f t="shared" si="123"/>
        <v>3.6771129437078547</v>
      </c>
      <c r="BB52" s="20">
        <f t="shared" si="123"/>
        <v>3.7872235312198912</v>
      </c>
      <c r="BC52" s="20">
        <f t="shared" si="123"/>
        <v>3.8658739508713618</v>
      </c>
      <c r="BD52" s="20">
        <f t="shared" si="123"/>
        <v>3.9220528220509787</v>
      </c>
      <c r="BF52" s="173"/>
      <c r="BG52" s="185"/>
      <c r="BH52" s="19" t="s">
        <v>46</v>
      </c>
      <c r="BI52" s="20">
        <f>10*BI50</f>
        <v>1.1607142857142856</v>
      </c>
      <c r="BJ52" s="20">
        <f>10*BJ50</f>
        <v>1.9897959183673466</v>
      </c>
      <c r="BK52" s="20">
        <f>10*BK50</f>
        <v>2.5819970845481039</v>
      </c>
      <c r="BL52" s="20">
        <f t="shared" ref="BL52:BR52" si="124">10*BL50</f>
        <v>3.0049979175343617</v>
      </c>
      <c r="BM52" s="20">
        <f t="shared" si="124"/>
        <v>3.3071413696674004</v>
      </c>
      <c r="BN52" s="20">
        <f t="shared" si="124"/>
        <v>3.5229581211909999</v>
      </c>
      <c r="BO52" s="20">
        <f t="shared" si="124"/>
        <v>3.6771129437078547</v>
      </c>
      <c r="BP52" s="20">
        <f t="shared" si="124"/>
        <v>3.7872235312198912</v>
      </c>
      <c r="BQ52" s="20">
        <f t="shared" si="124"/>
        <v>3.8658739508713618</v>
      </c>
      <c r="BR52" s="20">
        <f t="shared" si="124"/>
        <v>3.9220528220509787</v>
      </c>
    </row>
    <row r="53" spans="1:71" ht="14.25" x14ac:dyDescent="0.45">
      <c r="B53" s="173"/>
      <c r="C53" s="184" t="s">
        <v>36</v>
      </c>
      <c r="D53" s="15" t="s">
        <v>43</v>
      </c>
      <c r="E53" s="16">
        <f>$E8+($E$9*$E$10)</f>
        <v>0.16249999999999998</v>
      </c>
      <c r="F53" s="16">
        <f>E53</f>
        <v>0.16249999999999998</v>
      </c>
      <c r="G53" s="16">
        <f t="shared" ref="G53:N53" si="125">F53</f>
        <v>0.16249999999999998</v>
      </c>
      <c r="H53" s="16">
        <f t="shared" si="125"/>
        <v>0.16249999999999998</v>
      </c>
      <c r="I53" s="16">
        <f t="shared" si="125"/>
        <v>0.16249999999999998</v>
      </c>
      <c r="J53" s="16">
        <f t="shared" si="125"/>
        <v>0.16249999999999998</v>
      </c>
      <c r="K53" s="16">
        <f t="shared" si="125"/>
        <v>0.16249999999999998</v>
      </c>
      <c r="L53" s="16">
        <f t="shared" si="125"/>
        <v>0.16249999999999998</v>
      </c>
      <c r="M53" s="16">
        <f t="shared" si="125"/>
        <v>0.16249999999999998</v>
      </c>
      <c r="N53" s="16">
        <f t="shared" si="125"/>
        <v>0.16249999999999998</v>
      </c>
      <c r="P53" s="173"/>
      <c r="Q53" s="184" t="s">
        <v>36</v>
      </c>
      <c r="R53" s="15" t="s">
        <v>43</v>
      </c>
      <c r="S53" s="16">
        <f>$E8+($E$9*$E$10)</f>
        <v>0.16249999999999998</v>
      </c>
      <c r="T53" s="16">
        <f>S53</f>
        <v>0.16249999999999998</v>
      </c>
      <c r="U53" s="16">
        <f t="shared" ref="U53:AB53" si="126">T53</f>
        <v>0.16249999999999998</v>
      </c>
      <c r="V53" s="16">
        <f t="shared" si="126"/>
        <v>0.16249999999999998</v>
      </c>
      <c r="W53" s="16">
        <f t="shared" si="126"/>
        <v>0.16249999999999998</v>
      </c>
      <c r="X53" s="16">
        <f t="shared" si="126"/>
        <v>0.16249999999999998</v>
      </c>
      <c r="Y53" s="16">
        <f t="shared" si="126"/>
        <v>0.16249999999999998</v>
      </c>
      <c r="Z53" s="16">
        <f t="shared" si="126"/>
        <v>0.16249999999999998</v>
      </c>
      <c r="AA53" s="16">
        <f t="shared" si="126"/>
        <v>0.16249999999999998</v>
      </c>
      <c r="AB53" s="16">
        <f t="shared" si="126"/>
        <v>0.16249999999999998</v>
      </c>
      <c r="AD53" s="173"/>
      <c r="AE53" s="184" t="s">
        <v>36</v>
      </c>
      <c r="AF53" s="15" t="s">
        <v>43</v>
      </c>
      <c r="AG53" s="16">
        <f>$E8+($E$9*$E$10)</f>
        <v>0.16249999999999998</v>
      </c>
      <c r="AH53" s="16">
        <f>AG53</f>
        <v>0.16249999999999998</v>
      </c>
      <c r="AI53" s="16">
        <f t="shared" ref="AI53:AP53" si="127">AH53</f>
        <v>0.16249999999999998</v>
      </c>
      <c r="AJ53" s="16">
        <f t="shared" si="127"/>
        <v>0.16249999999999998</v>
      </c>
      <c r="AK53" s="16">
        <f t="shared" si="127"/>
        <v>0.16249999999999998</v>
      </c>
      <c r="AL53" s="16">
        <f t="shared" si="127"/>
        <v>0.16249999999999998</v>
      </c>
      <c r="AM53" s="16">
        <f t="shared" si="127"/>
        <v>0.16249999999999998</v>
      </c>
      <c r="AN53" s="16">
        <f t="shared" si="127"/>
        <v>0.16249999999999998</v>
      </c>
      <c r="AO53" s="16">
        <f t="shared" si="127"/>
        <v>0.16249999999999998</v>
      </c>
      <c r="AP53" s="16">
        <f t="shared" si="127"/>
        <v>0.16249999999999998</v>
      </c>
      <c r="AR53" s="173"/>
      <c r="AS53" s="184" t="s">
        <v>36</v>
      </c>
      <c r="AT53" s="15" t="s">
        <v>43</v>
      </c>
      <c r="AU53" s="16">
        <f>$E8+($E$9*$E$10)</f>
        <v>0.16249999999999998</v>
      </c>
      <c r="AV53" s="16">
        <f>AU53</f>
        <v>0.16249999999999998</v>
      </c>
      <c r="AW53" s="16">
        <f t="shared" ref="AW53:BD53" si="128">AV53</f>
        <v>0.16249999999999998</v>
      </c>
      <c r="AX53" s="16">
        <f t="shared" si="128"/>
        <v>0.16249999999999998</v>
      </c>
      <c r="AY53" s="16">
        <f t="shared" si="128"/>
        <v>0.16249999999999998</v>
      </c>
      <c r="AZ53" s="16">
        <f t="shared" si="128"/>
        <v>0.16249999999999998</v>
      </c>
      <c r="BA53" s="16">
        <f t="shared" si="128"/>
        <v>0.16249999999999998</v>
      </c>
      <c r="BB53" s="16">
        <f t="shared" si="128"/>
        <v>0.16249999999999998</v>
      </c>
      <c r="BC53" s="16">
        <f t="shared" si="128"/>
        <v>0.16249999999999998</v>
      </c>
      <c r="BD53" s="16">
        <f t="shared" si="128"/>
        <v>0.16249999999999998</v>
      </c>
      <c r="BF53" s="173"/>
      <c r="BG53" s="184" t="s">
        <v>36</v>
      </c>
      <c r="BH53" s="15" t="s">
        <v>43</v>
      </c>
      <c r="BI53" s="16">
        <f>$E8+($E$9*$E$10)</f>
        <v>0.16249999999999998</v>
      </c>
      <c r="BJ53" s="16">
        <f>BI53</f>
        <v>0.16249999999999998</v>
      </c>
      <c r="BK53" s="16">
        <f t="shared" ref="BK53:BR53" si="129">BJ53</f>
        <v>0.16249999999999998</v>
      </c>
      <c r="BL53" s="16">
        <f t="shared" si="129"/>
        <v>0.16249999999999998</v>
      </c>
      <c r="BM53" s="16">
        <f t="shared" si="129"/>
        <v>0.16249999999999998</v>
      </c>
      <c r="BN53" s="16">
        <f t="shared" si="129"/>
        <v>0.16249999999999998</v>
      </c>
      <c r="BO53" s="16">
        <f t="shared" si="129"/>
        <v>0.16249999999999998</v>
      </c>
      <c r="BP53" s="16">
        <f t="shared" si="129"/>
        <v>0.16249999999999998</v>
      </c>
      <c r="BQ53" s="16">
        <f t="shared" si="129"/>
        <v>0.16249999999999998</v>
      </c>
      <c r="BR53" s="16">
        <f t="shared" si="129"/>
        <v>0.16249999999999998</v>
      </c>
    </row>
    <row r="54" spans="1:71" ht="14.25" x14ac:dyDescent="0.45">
      <c r="B54" s="173"/>
      <c r="C54" s="185"/>
      <c r="D54" s="19" t="s">
        <v>45</v>
      </c>
      <c r="E54" s="21">
        <f t="shared" ref="E54:N54" si="130">E51*E$14</f>
        <v>162499.99999999997</v>
      </c>
      <c r="F54" s="21">
        <f t="shared" si="130"/>
        <v>162500</v>
      </c>
      <c r="G54" s="21">
        <f t="shared" si="130"/>
        <v>162499.99999999997</v>
      </c>
      <c r="H54" s="21">
        <f t="shared" si="130"/>
        <v>162499.99999999997</v>
      </c>
      <c r="I54" s="21">
        <f t="shared" si="130"/>
        <v>162500</v>
      </c>
      <c r="J54" s="21">
        <f t="shared" si="130"/>
        <v>162499.99999999997</v>
      </c>
      <c r="K54" s="21">
        <f t="shared" si="130"/>
        <v>162500</v>
      </c>
      <c r="L54" s="21">
        <f t="shared" si="130"/>
        <v>162499.99999999997</v>
      </c>
      <c r="M54" s="21">
        <f t="shared" si="130"/>
        <v>162500</v>
      </c>
      <c r="N54" s="21">
        <f t="shared" si="130"/>
        <v>162500</v>
      </c>
      <c r="P54" s="173"/>
      <c r="Q54" s="185"/>
      <c r="R54" s="19" t="s">
        <v>45</v>
      </c>
      <c r="S54" s="21">
        <f t="shared" ref="S54:AB54" si="131">S51*S$14</f>
        <v>162499.99999999997</v>
      </c>
      <c r="T54" s="21">
        <f t="shared" si="131"/>
        <v>162500</v>
      </c>
      <c r="U54" s="21">
        <f t="shared" si="131"/>
        <v>162499.99999999997</v>
      </c>
      <c r="V54" s="21">
        <f t="shared" si="131"/>
        <v>162499.99999999997</v>
      </c>
      <c r="W54" s="21">
        <f t="shared" si="131"/>
        <v>162500</v>
      </c>
      <c r="X54" s="21">
        <f t="shared" si="131"/>
        <v>162499.99999999997</v>
      </c>
      <c r="Y54" s="21">
        <f t="shared" si="131"/>
        <v>162500</v>
      </c>
      <c r="Z54" s="21">
        <f t="shared" si="131"/>
        <v>162499.99999999997</v>
      </c>
      <c r="AA54" s="21">
        <f t="shared" si="131"/>
        <v>162500</v>
      </c>
      <c r="AB54" s="21">
        <f t="shared" si="131"/>
        <v>162500</v>
      </c>
      <c r="AD54" s="173"/>
      <c r="AE54" s="185"/>
      <c r="AF54" s="19" t="s">
        <v>45</v>
      </c>
      <c r="AG54" s="21">
        <f t="shared" ref="AG54:AP54" si="132">AG51*AG$14</f>
        <v>162499.99999999997</v>
      </c>
      <c r="AH54" s="21">
        <f t="shared" si="132"/>
        <v>162500</v>
      </c>
      <c r="AI54" s="21">
        <f t="shared" si="132"/>
        <v>162499.99999999997</v>
      </c>
      <c r="AJ54" s="21">
        <f t="shared" si="132"/>
        <v>162499.99999999997</v>
      </c>
      <c r="AK54" s="21">
        <f t="shared" si="132"/>
        <v>162500</v>
      </c>
      <c r="AL54" s="21">
        <f t="shared" si="132"/>
        <v>162499.99999999997</v>
      </c>
      <c r="AM54" s="21">
        <f t="shared" si="132"/>
        <v>162500</v>
      </c>
      <c r="AN54" s="21">
        <f t="shared" si="132"/>
        <v>162499.99999999997</v>
      </c>
      <c r="AO54" s="21">
        <f t="shared" si="132"/>
        <v>162500</v>
      </c>
      <c r="AP54" s="21">
        <f t="shared" si="132"/>
        <v>162500</v>
      </c>
      <c r="AR54" s="173"/>
      <c r="AS54" s="185"/>
      <c r="AT54" s="19" t="s">
        <v>45</v>
      </c>
      <c r="AU54" s="21">
        <f t="shared" ref="AU54:BD54" si="133">AU51*AU$14</f>
        <v>162499.99999999997</v>
      </c>
      <c r="AV54" s="21">
        <f t="shared" si="133"/>
        <v>162500</v>
      </c>
      <c r="AW54" s="21">
        <f t="shared" si="133"/>
        <v>162499.99999999997</v>
      </c>
      <c r="AX54" s="21">
        <f t="shared" si="133"/>
        <v>162499.99999999997</v>
      </c>
      <c r="AY54" s="21">
        <f t="shared" si="133"/>
        <v>162500</v>
      </c>
      <c r="AZ54" s="21">
        <f t="shared" si="133"/>
        <v>162499.99999999997</v>
      </c>
      <c r="BA54" s="21">
        <f t="shared" si="133"/>
        <v>162500</v>
      </c>
      <c r="BB54" s="21">
        <f t="shared" si="133"/>
        <v>162499.99999999997</v>
      </c>
      <c r="BC54" s="21">
        <f t="shared" si="133"/>
        <v>162500</v>
      </c>
      <c r="BD54" s="21">
        <f t="shared" si="133"/>
        <v>162500</v>
      </c>
      <c r="BF54" s="173"/>
      <c r="BG54" s="185"/>
      <c r="BH54" s="19" t="s">
        <v>45</v>
      </c>
      <c r="BI54" s="21">
        <f t="shared" ref="BI54:BR54" si="134">BI51*BI$14</f>
        <v>162499.99999999997</v>
      </c>
      <c r="BJ54" s="21">
        <f t="shared" si="134"/>
        <v>162500</v>
      </c>
      <c r="BK54" s="21">
        <f t="shared" si="134"/>
        <v>162499.99999999997</v>
      </c>
      <c r="BL54" s="21">
        <f t="shared" si="134"/>
        <v>162499.99999999997</v>
      </c>
      <c r="BM54" s="21">
        <f t="shared" si="134"/>
        <v>162500</v>
      </c>
      <c r="BN54" s="21">
        <f t="shared" si="134"/>
        <v>162499.99999999997</v>
      </c>
      <c r="BO54" s="21">
        <f t="shared" si="134"/>
        <v>162500</v>
      </c>
      <c r="BP54" s="21">
        <f t="shared" si="134"/>
        <v>162499.99999999997</v>
      </c>
      <c r="BQ54" s="21">
        <f t="shared" si="134"/>
        <v>162500</v>
      </c>
      <c r="BR54" s="21">
        <f t="shared" si="134"/>
        <v>162500</v>
      </c>
    </row>
    <row r="55" spans="1:71" ht="14.25" x14ac:dyDescent="0.45">
      <c r="B55" s="173"/>
      <c r="C55" s="185"/>
      <c r="D55" s="19" t="s">
        <v>46</v>
      </c>
      <c r="E55" s="21">
        <f>E54</f>
        <v>162499.99999999997</v>
      </c>
      <c r="F55" s="21">
        <f>E55+F54</f>
        <v>325000</v>
      </c>
      <c r="G55" s="21">
        <f>F55+G54</f>
        <v>487500</v>
      </c>
      <c r="H55" s="21">
        <f t="shared" ref="H55:N55" si="135">G55+H54</f>
        <v>650000</v>
      </c>
      <c r="I55" s="21">
        <f t="shared" si="135"/>
        <v>812500</v>
      </c>
      <c r="J55" s="21">
        <f>I55+J54</f>
        <v>975000</v>
      </c>
      <c r="K55" s="21">
        <f t="shared" si="135"/>
        <v>1137500</v>
      </c>
      <c r="L55" s="21">
        <f t="shared" si="135"/>
        <v>1300000</v>
      </c>
      <c r="M55" s="21">
        <f t="shared" si="135"/>
        <v>1462500</v>
      </c>
      <c r="N55" s="21">
        <f t="shared" si="135"/>
        <v>1625000</v>
      </c>
      <c r="P55" s="173"/>
      <c r="Q55" s="185"/>
      <c r="R55" s="19" t="s">
        <v>46</v>
      </c>
      <c r="S55" s="21">
        <f>S54</f>
        <v>162499.99999999997</v>
      </c>
      <c r="T55" s="21">
        <f>S55+T54</f>
        <v>325000</v>
      </c>
      <c r="U55" s="21">
        <f>T55+U54</f>
        <v>487500</v>
      </c>
      <c r="V55" s="21">
        <f t="shared" ref="V55:AB55" si="136">U55+V54</f>
        <v>650000</v>
      </c>
      <c r="W55" s="21">
        <f t="shared" si="136"/>
        <v>812500</v>
      </c>
      <c r="X55" s="21">
        <f>W55+X54</f>
        <v>975000</v>
      </c>
      <c r="Y55" s="21">
        <f t="shared" si="136"/>
        <v>1137500</v>
      </c>
      <c r="Z55" s="21">
        <f t="shared" si="136"/>
        <v>1300000</v>
      </c>
      <c r="AA55" s="21">
        <f t="shared" si="136"/>
        <v>1462500</v>
      </c>
      <c r="AB55" s="21">
        <f t="shared" si="136"/>
        <v>1625000</v>
      </c>
      <c r="AD55" s="173"/>
      <c r="AE55" s="185"/>
      <c r="AF55" s="19" t="s">
        <v>46</v>
      </c>
      <c r="AG55" s="21">
        <f>AG54</f>
        <v>162499.99999999997</v>
      </c>
      <c r="AH55" s="21">
        <f>AG55+AH54</f>
        <v>325000</v>
      </c>
      <c r="AI55" s="21">
        <f>AH55+AI54</f>
        <v>487500</v>
      </c>
      <c r="AJ55" s="21">
        <f t="shared" ref="AJ55:AP55" si="137">AI55+AJ54</f>
        <v>650000</v>
      </c>
      <c r="AK55" s="21">
        <f t="shared" si="137"/>
        <v>812500</v>
      </c>
      <c r="AL55" s="21">
        <f>AK55+AL54</f>
        <v>975000</v>
      </c>
      <c r="AM55" s="21">
        <f t="shared" si="137"/>
        <v>1137500</v>
      </c>
      <c r="AN55" s="21">
        <f t="shared" si="137"/>
        <v>1300000</v>
      </c>
      <c r="AO55" s="21">
        <f t="shared" si="137"/>
        <v>1462500</v>
      </c>
      <c r="AP55" s="21">
        <f t="shared" si="137"/>
        <v>1625000</v>
      </c>
      <c r="AR55" s="173"/>
      <c r="AS55" s="185"/>
      <c r="AT55" s="19" t="s">
        <v>46</v>
      </c>
      <c r="AU55" s="21">
        <f>AU54</f>
        <v>162499.99999999997</v>
      </c>
      <c r="AV55" s="21">
        <f>AU55+AV54</f>
        <v>325000</v>
      </c>
      <c r="AW55" s="21">
        <f>AV55+AW54</f>
        <v>487500</v>
      </c>
      <c r="AX55" s="21">
        <f t="shared" ref="AX55:BD55" si="138">AW55+AX54</f>
        <v>650000</v>
      </c>
      <c r="AY55" s="21">
        <f t="shared" si="138"/>
        <v>812500</v>
      </c>
      <c r="AZ55" s="21">
        <f>AY55+AZ54</f>
        <v>975000</v>
      </c>
      <c r="BA55" s="21">
        <f t="shared" si="138"/>
        <v>1137500</v>
      </c>
      <c r="BB55" s="21">
        <f t="shared" si="138"/>
        <v>1300000</v>
      </c>
      <c r="BC55" s="21">
        <f t="shared" si="138"/>
        <v>1462500</v>
      </c>
      <c r="BD55" s="21">
        <f t="shared" si="138"/>
        <v>1625000</v>
      </c>
      <c r="BF55" s="173"/>
      <c r="BG55" s="185"/>
      <c r="BH55" s="19" t="s">
        <v>46</v>
      </c>
      <c r="BI55" s="21">
        <f>BI54</f>
        <v>162499.99999999997</v>
      </c>
      <c r="BJ55" s="21">
        <f>BI55+BJ54</f>
        <v>325000</v>
      </c>
      <c r="BK55" s="21">
        <f>BJ55+BK54</f>
        <v>487500</v>
      </c>
      <c r="BL55" s="21">
        <f t="shared" ref="BL55:BR55" si="139">BK55+BL54</f>
        <v>650000</v>
      </c>
      <c r="BM55" s="21">
        <f t="shared" si="139"/>
        <v>812500</v>
      </c>
      <c r="BN55" s="21">
        <f>BM55+BN54</f>
        <v>975000</v>
      </c>
      <c r="BO55" s="21">
        <f t="shared" si="139"/>
        <v>1137500</v>
      </c>
      <c r="BP55" s="21">
        <f t="shared" si="139"/>
        <v>1300000</v>
      </c>
      <c r="BQ55" s="21">
        <f t="shared" si="139"/>
        <v>1462500</v>
      </c>
      <c r="BR55" s="21">
        <f t="shared" si="139"/>
        <v>1625000</v>
      </c>
    </row>
    <row r="56" spans="1:71" ht="14.25" x14ac:dyDescent="0.45">
      <c r="B56" s="173"/>
      <c r="C56" s="184" t="s">
        <v>35</v>
      </c>
      <c r="D56" s="15" t="s">
        <v>43</v>
      </c>
      <c r="E56" s="16">
        <f>E50*E$14/$E$4</f>
        <v>0.16249999999999998</v>
      </c>
      <c r="F56" s="16">
        <f>F50*F$14/$E$4-E56</f>
        <v>0.22749999999999992</v>
      </c>
      <c r="G56" s="16">
        <f>G50*G$14/$E$4-F56-E56</f>
        <v>0.31849999999999978</v>
      </c>
      <c r="H56" s="16">
        <f>H50*H$14/$E$4-G56-F56-E56</f>
        <v>0.44590000000000063</v>
      </c>
      <c r="I56" s="16">
        <f>I50*I$14/$E$4-H56-G56-F56-E56</f>
        <v>0.62425999999999937</v>
      </c>
      <c r="J56" s="16">
        <f>J50*J$14/$E$4-I56-H56-G56-F56-E56</f>
        <v>0.87396400000000052</v>
      </c>
      <c r="K56" s="16">
        <f>K50*K$14/$E$4-J56-I56-H56-G56-F56-E56</f>
        <v>1.223549599999997</v>
      </c>
      <c r="L56" s="16">
        <f>L50*L$14/$E$4-K56-J56-I56-H56-G56-F56-E56</f>
        <v>1.7129694399999922</v>
      </c>
      <c r="M56" s="16">
        <f>M50*M$14/$E$4-L56-K56-J56-I56-H56-G56-F56-E56</f>
        <v>2.3981572160000226</v>
      </c>
      <c r="N56" s="16">
        <f>N50*N$14/$E$4-M56-L56-K56-J56-I56-H56-G56-F56-E56</f>
        <v>3.3574201024000168</v>
      </c>
      <c r="P56" s="173"/>
      <c r="Q56" s="184" t="s">
        <v>35</v>
      </c>
      <c r="R56" s="15" t="s">
        <v>43</v>
      </c>
      <c r="S56" s="16">
        <f>S50*S$14/$E$4</f>
        <v>0.16249999999999998</v>
      </c>
      <c r="T56" s="16">
        <f>T50*T$14/$E$4-S56</f>
        <v>0.22749999999999992</v>
      </c>
      <c r="U56" s="16">
        <f>U50*U$14/$E$4-T56-S56</f>
        <v>0.31849999999999978</v>
      </c>
      <c r="V56" s="16">
        <f>V50*V$14/$E$4-U56-T56-S56</f>
        <v>0.44590000000000063</v>
      </c>
      <c r="W56" s="16">
        <f>W50*W$14/$E$4-V56-U56-T56-S56</f>
        <v>0.62425999999999937</v>
      </c>
      <c r="X56" s="16">
        <f>X50*X$14/$E$4-W56-V56-U56-T56-S56</f>
        <v>0.87396400000000052</v>
      </c>
      <c r="Y56" s="16">
        <f>Y50*Y$14/$E$4-X56-W56-V56-U56-T56-S56</f>
        <v>1.223549599999997</v>
      </c>
      <c r="Z56" s="16">
        <f>Z50*Z$14/$E$4-Y56-X56-W56-V56-U56-T56-S56</f>
        <v>1.7129694399999922</v>
      </c>
      <c r="AA56" s="16">
        <f>AA50*AA$14/$E$4-Z56-Y56-X56-W56-V56-U56-T56-S56</f>
        <v>2.3981572160000226</v>
      </c>
      <c r="AB56" s="16">
        <f>AB50*AB$14/$E$4-AA56-Z56-Y56-X56-W56-V56-U56-T56-S56</f>
        <v>3.3574201024000168</v>
      </c>
      <c r="AD56" s="173"/>
      <c r="AE56" s="184" t="s">
        <v>35</v>
      </c>
      <c r="AF56" s="15" t="s">
        <v>43</v>
      </c>
      <c r="AG56" s="16">
        <f>AG50*AG$14/$E$4</f>
        <v>0.16249999999999998</v>
      </c>
      <c r="AH56" s="16">
        <f>AH50*AH$14/$E$4-AG56</f>
        <v>0.22749999999999992</v>
      </c>
      <c r="AI56" s="16">
        <f>AI50*AI$14/$E$4-AH56-AG56</f>
        <v>0.31849999999999978</v>
      </c>
      <c r="AJ56" s="16">
        <f>AJ50*AJ$14/$E$4-AI56-AH56-AG56</f>
        <v>0.44590000000000063</v>
      </c>
      <c r="AK56" s="16">
        <f>AK50*AK$14/$E$4-AJ56-AI56-AH56-AG56</f>
        <v>0.62425999999999937</v>
      </c>
      <c r="AL56" s="16">
        <f>AL50*AL$14/$E$4-AK56-AJ56-AI56-AH56-AG56</f>
        <v>0.87396400000000052</v>
      </c>
      <c r="AM56" s="16">
        <f>AM50*AM$14/$E$4-AL56-AK56-AJ56-AI56-AH56-AG56</f>
        <v>1.223549599999997</v>
      </c>
      <c r="AN56" s="16">
        <f>AN50*AN$14/$E$4-AM56-AL56-AK56-AJ56-AI56-AH56-AG56</f>
        <v>1.7129694399999922</v>
      </c>
      <c r="AO56" s="16">
        <f>AO50*AO$14/$E$4-AN56-AM56-AL56-AK56-AJ56-AI56-AH56-AG56</f>
        <v>2.3981572160000226</v>
      </c>
      <c r="AP56" s="16">
        <f>AP50*AP$14/$E$4-AO56-AN56-AM56-AL56-AK56-AJ56-AI56-AH56-AG56</f>
        <v>3.3574201024000168</v>
      </c>
      <c r="AR56" s="173"/>
      <c r="AS56" s="184" t="s">
        <v>35</v>
      </c>
      <c r="AT56" s="15" t="s">
        <v>43</v>
      </c>
      <c r="AU56" s="16">
        <f>AU50*AU$14/$E$4</f>
        <v>0.16249999999999998</v>
      </c>
      <c r="AV56" s="16">
        <f>AV50*AV$14/$E$4-AU56</f>
        <v>0.22749999999999992</v>
      </c>
      <c r="AW56" s="16">
        <f>AW50*AW$14/$E$4-AV56-AU56</f>
        <v>0.31849999999999978</v>
      </c>
      <c r="AX56" s="16">
        <f>AX50*AX$14/$E$4-AW56-AV56-AU56</f>
        <v>0.44590000000000063</v>
      </c>
      <c r="AY56" s="16">
        <f>AY50*AY$14/$E$4-AX56-AW56-AV56-AU56</f>
        <v>0.62425999999999937</v>
      </c>
      <c r="AZ56" s="16">
        <f>AZ50*AZ$14/$E$4-AY56-AX56-AW56-AV56-AU56</f>
        <v>0.87396400000000052</v>
      </c>
      <c r="BA56" s="16">
        <f>BA50*BA$14/$E$4-AZ56-AY56-AX56-AW56-AV56-AU56</f>
        <v>1.223549599999997</v>
      </c>
      <c r="BB56" s="16">
        <f>BB50*BB$14/$E$4-BA56-AZ56-AY56-AX56-AW56-AV56-AU56</f>
        <v>1.7129694399999922</v>
      </c>
      <c r="BC56" s="16">
        <f>BC50*BC$14/$E$4-BB56-BA56-AZ56-AY56-AX56-AW56-AV56-AU56</f>
        <v>2.3981572160000226</v>
      </c>
      <c r="BD56" s="16">
        <f>BD50*BD$14/$E$4-BC56-BB56-BA56-AZ56-AY56-AX56-AW56-AV56-AU56</f>
        <v>3.3574201024000168</v>
      </c>
      <c r="BF56" s="173"/>
      <c r="BG56" s="184" t="s">
        <v>35</v>
      </c>
      <c r="BH56" s="15" t="s">
        <v>43</v>
      </c>
      <c r="BI56" s="16">
        <f>BI50*BI$14/$E$4</f>
        <v>0.16249999999999998</v>
      </c>
      <c r="BJ56" s="16">
        <f>BJ50*BJ$14/$E$4-BI56</f>
        <v>0.22749999999999992</v>
      </c>
      <c r="BK56" s="16">
        <f>BK50*BK$14/$E$4-BJ56-BI56</f>
        <v>0.31849999999999978</v>
      </c>
      <c r="BL56" s="16">
        <f>BL50*BL$14/$E$4-BK56-BJ56-BI56</f>
        <v>0.44590000000000063</v>
      </c>
      <c r="BM56" s="16">
        <f>BM50*BM$14/$E$4-BL56-BK56-BJ56-BI56</f>
        <v>0.62425999999999937</v>
      </c>
      <c r="BN56" s="16">
        <f>BN50*BN$14/$E$4-BM56-BL56-BK56-BJ56-BI56</f>
        <v>0.87396400000000052</v>
      </c>
      <c r="BO56" s="16">
        <f>BO50*BO$14/$E$4-BN56-BM56-BL56-BK56-BJ56-BI56</f>
        <v>1.223549599999997</v>
      </c>
      <c r="BP56" s="16">
        <f>BP50*BP$14/$E$4-BO56-BN56-BM56-BL56-BK56-BJ56-BI56</f>
        <v>1.7129694399999922</v>
      </c>
      <c r="BQ56" s="16">
        <f>BQ50*BQ$14/$E$4-BP56-BO56-BN56-BM56-BL56-BK56-BJ56-BI56</f>
        <v>2.3981572160000226</v>
      </c>
      <c r="BR56" s="16">
        <f>BR50*BR$14/$E$4-BQ56-BP56-BO56-BN56-BM56-BL56-BK56-BJ56-BI56</f>
        <v>3.3574201024000168</v>
      </c>
    </row>
    <row r="57" spans="1:71" ht="14.25" x14ac:dyDescent="0.45">
      <c r="B57" s="173"/>
      <c r="C57" s="186"/>
      <c r="D57" s="15" t="s">
        <v>44</v>
      </c>
      <c r="E57" s="17"/>
      <c r="F57" s="17"/>
      <c r="G57" s="17"/>
      <c r="H57" s="17"/>
      <c r="I57" s="17">
        <f>AVERAGE(E56:I56)</f>
        <v>0.35573199999999994</v>
      </c>
      <c r="J57" s="17"/>
      <c r="K57" s="17"/>
      <c r="L57" s="17"/>
      <c r="M57" s="17"/>
      <c r="N57" s="17">
        <f>AVERAGE(E56:N56)</f>
        <v>1.1344720358400029</v>
      </c>
      <c r="P57" s="173"/>
      <c r="Q57" s="186"/>
      <c r="R57" s="15" t="s">
        <v>44</v>
      </c>
      <c r="S57" s="17"/>
      <c r="T57" s="17"/>
      <c r="U57" s="17"/>
      <c r="V57" s="17"/>
      <c r="W57" s="17">
        <f>AVERAGE(S56:W56)</f>
        <v>0.35573199999999994</v>
      </c>
      <c r="X57" s="17"/>
      <c r="Y57" s="17"/>
      <c r="Z57" s="17"/>
      <c r="AA57" s="17"/>
      <c r="AB57" s="17">
        <f>AVERAGE(S56:AB56)</f>
        <v>1.1344720358400029</v>
      </c>
      <c r="AD57" s="173"/>
      <c r="AE57" s="186"/>
      <c r="AF57" s="15" t="s">
        <v>44</v>
      </c>
      <c r="AG57" s="17"/>
      <c r="AH57" s="17"/>
      <c r="AI57" s="17"/>
      <c r="AJ57" s="17"/>
      <c r="AK57" s="17">
        <f>AVERAGE(AG56:AK56)</f>
        <v>0.35573199999999994</v>
      </c>
      <c r="AL57" s="17"/>
      <c r="AM57" s="17"/>
      <c r="AN57" s="17"/>
      <c r="AO57" s="17"/>
      <c r="AP57" s="17">
        <f>AVERAGE(AG56:AP56)</f>
        <v>1.1344720358400029</v>
      </c>
      <c r="AR57" s="173"/>
      <c r="AS57" s="186"/>
      <c r="AT57" s="15" t="s">
        <v>44</v>
      </c>
      <c r="AU57" s="17"/>
      <c r="AV57" s="17"/>
      <c r="AW57" s="17"/>
      <c r="AX57" s="17"/>
      <c r="AY57" s="17">
        <f>AVERAGE(AU56:AY56)</f>
        <v>0.35573199999999994</v>
      </c>
      <c r="AZ57" s="17"/>
      <c r="BA57" s="17"/>
      <c r="BB57" s="17"/>
      <c r="BC57" s="17"/>
      <c r="BD57" s="17">
        <f>AVERAGE(AU56:BD56)</f>
        <v>1.1344720358400029</v>
      </c>
      <c r="BF57" s="173"/>
      <c r="BG57" s="186"/>
      <c r="BH57" s="15" t="s">
        <v>44</v>
      </c>
      <c r="BI57" s="17"/>
      <c r="BJ57" s="17"/>
      <c r="BK57" s="17"/>
      <c r="BL57" s="17"/>
      <c r="BM57" s="17">
        <f>AVERAGE(BI56:BM56)</f>
        <v>0.35573199999999994</v>
      </c>
      <c r="BN57" s="17"/>
      <c r="BO57" s="17"/>
      <c r="BP57" s="17"/>
      <c r="BQ57" s="17"/>
      <c r="BR57" s="17">
        <f>AVERAGE(BI56:BR56)</f>
        <v>1.1344720358400029</v>
      </c>
    </row>
    <row r="58" spans="1:71" ht="14.25" x14ac:dyDescent="0.45">
      <c r="B58" s="173"/>
      <c r="C58" s="185"/>
      <c r="D58" s="19" t="s">
        <v>45</v>
      </c>
      <c r="E58" s="22">
        <f>E60</f>
        <v>162499.99999999997</v>
      </c>
      <c r="F58" s="22">
        <f>F60-E60</f>
        <v>227499.99999999997</v>
      </c>
      <c r="G58" s="22">
        <f>G60-F60</f>
        <v>318499.99999999983</v>
      </c>
      <c r="H58" s="22">
        <f t="shared" ref="H58:N58" si="140">H60-G60</f>
        <v>445900.0000000007</v>
      </c>
      <c r="I58" s="22">
        <f t="shared" si="140"/>
        <v>624259.99999999953</v>
      </c>
      <c r="J58" s="22">
        <f>J60-I60</f>
        <v>873963.99999999953</v>
      </c>
      <c r="K58" s="22">
        <f t="shared" si="140"/>
        <v>1223549.5999999978</v>
      </c>
      <c r="L58" s="22">
        <f t="shared" si="140"/>
        <v>1712969.4399999925</v>
      </c>
      <c r="M58" s="22">
        <f t="shared" si="140"/>
        <v>2398157.2160000233</v>
      </c>
      <c r="N58" s="22">
        <f t="shared" si="140"/>
        <v>3357420.102400017</v>
      </c>
      <c r="P58" s="173"/>
      <c r="Q58" s="185"/>
      <c r="R58" s="19" t="s">
        <v>45</v>
      </c>
      <c r="S58" s="22">
        <f>S60</f>
        <v>162499.99999999997</v>
      </c>
      <c r="T58" s="22">
        <f>T60-S60</f>
        <v>227499.99999999997</v>
      </c>
      <c r="U58" s="22">
        <f>U60-T60</f>
        <v>318499.99999999983</v>
      </c>
      <c r="V58" s="22">
        <f t="shared" ref="V58:AB58" si="141">V60-U60</f>
        <v>445900.0000000007</v>
      </c>
      <c r="W58" s="22">
        <f t="shared" si="141"/>
        <v>624259.99999999953</v>
      </c>
      <c r="X58" s="22">
        <f>X60-W60</f>
        <v>873963.99999999953</v>
      </c>
      <c r="Y58" s="22">
        <f t="shared" si="141"/>
        <v>1223549.5999999978</v>
      </c>
      <c r="Z58" s="22">
        <f t="shared" si="141"/>
        <v>1712969.4399999925</v>
      </c>
      <c r="AA58" s="22">
        <f t="shared" si="141"/>
        <v>2398157.2160000233</v>
      </c>
      <c r="AB58" s="22">
        <f t="shared" si="141"/>
        <v>3357420.102400017</v>
      </c>
      <c r="AD58" s="173"/>
      <c r="AE58" s="185"/>
      <c r="AF58" s="19" t="s">
        <v>45</v>
      </c>
      <c r="AG58" s="22">
        <f>AG60</f>
        <v>162499.99999999997</v>
      </c>
      <c r="AH58" s="22">
        <f>AH60-AG60</f>
        <v>227499.99999999997</v>
      </c>
      <c r="AI58" s="22">
        <f>AI60-AH60</f>
        <v>318499.99999999983</v>
      </c>
      <c r="AJ58" s="22">
        <f t="shared" ref="AJ58:AP58" si="142">AJ60-AI60</f>
        <v>445900.0000000007</v>
      </c>
      <c r="AK58" s="22">
        <f t="shared" si="142"/>
        <v>624259.99999999953</v>
      </c>
      <c r="AL58" s="22">
        <f>AL60-AK60</f>
        <v>873963.99999999953</v>
      </c>
      <c r="AM58" s="22">
        <f t="shared" si="142"/>
        <v>1223549.5999999978</v>
      </c>
      <c r="AN58" s="22">
        <f t="shared" si="142"/>
        <v>1712969.4399999925</v>
      </c>
      <c r="AO58" s="22">
        <f t="shared" si="142"/>
        <v>2398157.2160000233</v>
      </c>
      <c r="AP58" s="22">
        <f t="shared" si="142"/>
        <v>3357420.102400017</v>
      </c>
      <c r="AR58" s="173"/>
      <c r="AS58" s="185"/>
      <c r="AT58" s="19" t="s">
        <v>45</v>
      </c>
      <c r="AU58" s="22">
        <f>AU60</f>
        <v>162499.99999999997</v>
      </c>
      <c r="AV58" s="22">
        <f>AV60-AU60</f>
        <v>227499.99999999997</v>
      </c>
      <c r="AW58" s="22">
        <f>AW60-AV60</f>
        <v>318499.99999999983</v>
      </c>
      <c r="AX58" s="22">
        <f t="shared" ref="AX58:BD58" si="143">AX60-AW60</f>
        <v>445900.0000000007</v>
      </c>
      <c r="AY58" s="22">
        <f t="shared" si="143"/>
        <v>624259.99999999953</v>
      </c>
      <c r="AZ58" s="22">
        <f>AZ60-AY60</f>
        <v>873963.99999999953</v>
      </c>
      <c r="BA58" s="22">
        <f t="shared" si="143"/>
        <v>1223549.5999999978</v>
      </c>
      <c r="BB58" s="22">
        <f t="shared" si="143"/>
        <v>1712969.4399999925</v>
      </c>
      <c r="BC58" s="22">
        <f t="shared" si="143"/>
        <v>2398157.2160000233</v>
      </c>
      <c r="BD58" s="22">
        <f t="shared" si="143"/>
        <v>3357420.102400017</v>
      </c>
      <c r="BF58" s="173"/>
      <c r="BG58" s="185"/>
      <c r="BH58" s="19" t="s">
        <v>45</v>
      </c>
      <c r="BI58" s="22">
        <f>BI60</f>
        <v>162499.99999999997</v>
      </c>
      <c r="BJ58" s="22">
        <f>BJ60-BI60</f>
        <v>227499.99999999997</v>
      </c>
      <c r="BK58" s="22">
        <f>BK60-BJ60</f>
        <v>318499.99999999983</v>
      </c>
      <c r="BL58" s="22">
        <f t="shared" ref="BL58:BR58" si="144">BL60-BK60</f>
        <v>445900.0000000007</v>
      </c>
      <c r="BM58" s="22">
        <f t="shared" si="144"/>
        <v>624259.99999999953</v>
      </c>
      <c r="BN58" s="22">
        <f>BN60-BM60</f>
        <v>873963.99999999953</v>
      </c>
      <c r="BO58" s="22">
        <f t="shared" si="144"/>
        <v>1223549.5999999978</v>
      </c>
      <c r="BP58" s="22">
        <f t="shared" si="144"/>
        <v>1712969.4399999925</v>
      </c>
      <c r="BQ58" s="22">
        <f t="shared" si="144"/>
        <v>2398157.2160000233</v>
      </c>
      <c r="BR58" s="22">
        <f t="shared" si="144"/>
        <v>3357420.102400017</v>
      </c>
    </row>
    <row r="59" spans="1:71" ht="14.25" x14ac:dyDescent="0.45">
      <c r="B59" s="173"/>
      <c r="C59" s="185"/>
      <c r="D59" s="19" t="s">
        <v>47</v>
      </c>
      <c r="E59" s="22"/>
      <c r="F59" s="22"/>
      <c r="G59" s="22"/>
      <c r="H59" s="22"/>
      <c r="I59" s="22">
        <f>AVERAGE(E58:I58)</f>
        <v>355732</v>
      </c>
      <c r="J59" s="22"/>
      <c r="K59" s="22"/>
      <c r="L59" s="22"/>
      <c r="M59" s="22"/>
      <c r="N59" s="22">
        <f>AVERAGE(E58:N58)</f>
        <v>1134472.0358400031</v>
      </c>
      <c r="P59" s="173"/>
      <c r="Q59" s="185"/>
      <c r="R59" s="19" t="s">
        <v>47</v>
      </c>
      <c r="S59" s="22"/>
      <c r="T59" s="22"/>
      <c r="U59" s="22"/>
      <c r="V59" s="22"/>
      <c r="W59" s="22">
        <f>AVERAGE(S58:W58)</f>
        <v>355732</v>
      </c>
      <c r="X59" s="22"/>
      <c r="Y59" s="22"/>
      <c r="Z59" s="22"/>
      <c r="AA59" s="22"/>
      <c r="AB59" s="22">
        <f>AVERAGE(S58:AB58)</f>
        <v>1134472.0358400031</v>
      </c>
      <c r="AD59" s="173"/>
      <c r="AE59" s="185"/>
      <c r="AF59" s="19" t="s">
        <v>47</v>
      </c>
      <c r="AG59" s="22"/>
      <c r="AH59" s="22"/>
      <c r="AI59" s="22"/>
      <c r="AJ59" s="22"/>
      <c r="AK59" s="22">
        <f>AVERAGE(AG58:AK58)</f>
        <v>355732</v>
      </c>
      <c r="AL59" s="22"/>
      <c r="AM59" s="22"/>
      <c r="AN59" s="22"/>
      <c r="AO59" s="22"/>
      <c r="AP59" s="22">
        <f>AVERAGE(AG58:AP58)</f>
        <v>1134472.0358400031</v>
      </c>
      <c r="AR59" s="173"/>
      <c r="AS59" s="185"/>
      <c r="AT59" s="19" t="s">
        <v>47</v>
      </c>
      <c r="AU59" s="22"/>
      <c r="AV59" s="22"/>
      <c r="AW59" s="22"/>
      <c r="AX59" s="22"/>
      <c r="AY59" s="22">
        <f>AVERAGE(AU58:AY58)</f>
        <v>355732</v>
      </c>
      <c r="AZ59" s="22"/>
      <c r="BA59" s="22"/>
      <c r="BB59" s="22"/>
      <c r="BC59" s="22"/>
      <c r="BD59" s="22">
        <f>AVERAGE(AU58:BD58)</f>
        <v>1134472.0358400031</v>
      </c>
      <c r="BF59" s="173"/>
      <c r="BG59" s="185"/>
      <c r="BH59" s="19" t="s">
        <v>47</v>
      </c>
      <c r="BI59" s="22"/>
      <c r="BJ59" s="22"/>
      <c r="BK59" s="22"/>
      <c r="BL59" s="22"/>
      <c r="BM59" s="22">
        <f>AVERAGE(BI58:BM58)</f>
        <v>355732</v>
      </c>
      <c r="BN59" s="22"/>
      <c r="BO59" s="22"/>
      <c r="BP59" s="22"/>
      <c r="BQ59" s="22"/>
      <c r="BR59" s="22">
        <f>AVERAGE(BI58:BR58)</f>
        <v>1134472.0358400031</v>
      </c>
    </row>
    <row r="60" spans="1:71" ht="14.25" x14ac:dyDescent="0.45">
      <c r="B60" s="174"/>
      <c r="C60" s="185"/>
      <c r="D60" s="19" t="s">
        <v>46</v>
      </c>
      <c r="E60" s="21">
        <f t="shared" ref="E60:N60" si="145">E52*E$14</f>
        <v>162499.99999999997</v>
      </c>
      <c r="F60" s="21">
        <f t="shared" si="145"/>
        <v>389999.99999999994</v>
      </c>
      <c r="G60" s="21">
        <f t="shared" si="145"/>
        <v>708499.99999999977</v>
      </c>
      <c r="H60" s="21">
        <f t="shared" si="145"/>
        <v>1154400.0000000005</v>
      </c>
      <c r="I60" s="21">
        <f t="shared" si="145"/>
        <v>1778660</v>
      </c>
      <c r="J60" s="21">
        <f t="shared" si="145"/>
        <v>2652623.9999999995</v>
      </c>
      <c r="K60" s="21">
        <f t="shared" si="145"/>
        <v>3876173.5999999973</v>
      </c>
      <c r="L60" s="21">
        <f t="shared" si="145"/>
        <v>5589143.0399999898</v>
      </c>
      <c r="M60" s="21">
        <f t="shared" si="145"/>
        <v>7987300.2560000131</v>
      </c>
      <c r="N60" s="21">
        <f t="shared" si="145"/>
        <v>11344720.35840003</v>
      </c>
      <c r="P60" s="174"/>
      <c r="Q60" s="185"/>
      <c r="R60" s="19" t="s">
        <v>46</v>
      </c>
      <c r="S60" s="21">
        <f t="shared" ref="S60:AB60" si="146">S52*S$14</f>
        <v>162499.99999999997</v>
      </c>
      <c r="T60" s="21">
        <f t="shared" si="146"/>
        <v>389999.99999999994</v>
      </c>
      <c r="U60" s="21">
        <f t="shared" si="146"/>
        <v>708499.99999999977</v>
      </c>
      <c r="V60" s="21">
        <f t="shared" si="146"/>
        <v>1154400.0000000005</v>
      </c>
      <c r="W60" s="21">
        <f t="shared" si="146"/>
        <v>1778660</v>
      </c>
      <c r="X60" s="21">
        <f t="shared" si="146"/>
        <v>2652623.9999999995</v>
      </c>
      <c r="Y60" s="21">
        <f t="shared" si="146"/>
        <v>3876173.5999999973</v>
      </c>
      <c r="Z60" s="21">
        <f t="shared" si="146"/>
        <v>5589143.0399999898</v>
      </c>
      <c r="AA60" s="21">
        <f t="shared" si="146"/>
        <v>7987300.2560000131</v>
      </c>
      <c r="AB60" s="21">
        <f t="shared" si="146"/>
        <v>11344720.35840003</v>
      </c>
      <c r="AD60" s="174"/>
      <c r="AE60" s="185"/>
      <c r="AF60" s="19" t="s">
        <v>46</v>
      </c>
      <c r="AG60" s="21">
        <f t="shared" ref="AG60:AP60" si="147">AG52*AG$14</f>
        <v>162499.99999999997</v>
      </c>
      <c r="AH60" s="21">
        <f t="shared" si="147"/>
        <v>389999.99999999994</v>
      </c>
      <c r="AI60" s="21">
        <f t="shared" si="147"/>
        <v>708499.99999999977</v>
      </c>
      <c r="AJ60" s="21">
        <f t="shared" si="147"/>
        <v>1154400.0000000005</v>
      </c>
      <c r="AK60" s="21">
        <f t="shared" si="147"/>
        <v>1778660</v>
      </c>
      <c r="AL60" s="21">
        <f t="shared" si="147"/>
        <v>2652623.9999999995</v>
      </c>
      <c r="AM60" s="21">
        <f t="shared" si="147"/>
        <v>3876173.5999999973</v>
      </c>
      <c r="AN60" s="21">
        <f t="shared" si="147"/>
        <v>5589143.0399999898</v>
      </c>
      <c r="AO60" s="21">
        <f t="shared" si="147"/>
        <v>7987300.2560000131</v>
      </c>
      <c r="AP60" s="21">
        <f t="shared" si="147"/>
        <v>11344720.35840003</v>
      </c>
      <c r="AR60" s="174"/>
      <c r="AS60" s="185"/>
      <c r="AT60" s="19" t="s">
        <v>46</v>
      </c>
      <c r="AU60" s="21">
        <f t="shared" ref="AU60:BD60" si="148">AU52*AU$14</f>
        <v>162499.99999999997</v>
      </c>
      <c r="AV60" s="21">
        <f t="shared" si="148"/>
        <v>389999.99999999994</v>
      </c>
      <c r="AW60" s="21">
        <f t="shared" si="148"/>
        <v>708499.99999999977</v>
      </c>
      <c r="AX60" s="21">
        <f t="shared" si="148"/>
        <v>1154400.0000000005</v>
      </c>
      <c r="AY60" s="21">
        <f t="shared" si="148"/>
        <v>1778660</v>
      </c>
      <c r="AZ60" s="21">
        <f t="shared" si="148"/>
        <v>2652623.9999999995</v>
      </c>
      <c r="BA60" s="21">
        <f t="shared" si="148"/>
        <v>3876173.5999999973</v>
      </c>
      <c r="BB60" s="21">
        <f t="shared" si="148"/>
        <v>5589143.0399999898</v>
      </c>
      <c r="BC60" s="21">
        <f t="shared" si="148"/>
        <v>7987300.2560000131</v>
      </c>
      <c r="BD60" s="21">
        <f t="shared" si="148"/>
        <v>11344720.35840003</v>
      </c>
      <c r="BF60" s="174"/>
      <c r="BG60" s="185"/>
      <c r="BH60" s="19" t="s">
        <v>46</v>
      </c>
      <c r="BI60" s="21">
        <f t="shared" ref="BI60:BR60" si="149">BI52*BI$14</f>
        <v>162499.99999999997</v>
      </c>
      <c r="BJ60" s="21">
        <f t="shared" si="149"/>
        <v>389999.99999999994</v>
      </c>
      <c r="BK60" s="21">
        <f t="shared" si="149"/>
        <v>708499.99999999977</v>
      </c>
      <c r="BL60" s="21">
        <f t="shared" si="149"/>
        <v>1154400.0000000005</v>
      </c>
      <c r="BM60" s="21">
        <f t="shared" si="149"/>
        <v>1778660</v>
      </c>
      <c r="BN60" s="21">
        <f t="shared" si="149"/>
        <v>2652623.9999999995</v>
      </c>
      <c r="BO60" s="21">
        <f t="shared" si="149"/>
        <v>3876173.5999999973</v>
      </c>
      <c r="BP60" s="21">
        <f t="shared" si="149"/>
        <v>5589143.0399999898</v>
      </c>
      <c r="BQ60" s="21">
        <f t="shared" si="149"/>
        <v>7987300.2560000131</v>
      </c>
      <c r="BR60" s="21">
        <f t="shared" si="149"/>
        <v>11344720.35840003</v>
      </c>
    </row>
    <row r="61" spans="1:71" ht="15" customHeight="1" x14ac:dyDescent="0.45">
      <c r="A61" s="8"/>
      <c r="B61" s="3"/>
      <c r="C61" s="1"/>
      <c r="D61" s="43"/>
      <c r="E61" s="31"/>
      <c r="F61" s="31"/>
      <c r="G61" s="31"/>
      <c r="H61" s="31"/>
      <c r="I61" s="31"/>
      <c r="J61" s="31"/>
      <c r="K61" s="31"/>
      <c r="L61" s="31"/>
      <c r="M61" s="31"/>
      <c r="N61" s="31"/>
      <c r="O61" s="8"/>
      <c r="P61" s="3"/>
      <c r="Q61" s="1"/>
      <c r="R61" s="43"/>
      <c r="S61" s="31"/>
      <c r="T61" s="31"/>
      <c r="U61" s="31"/>
      <c r="V61" s="31"/>
      <c r="W61" s="31"/>
      <c r="X61" s="31"/>
      <c r="Y61" s="31"/>
      <c r="Z61" s="31"/>
      <c r="AA61" s="31"/>
      <c r="AB61" s="31"/>
      <c r="AC61" s="8"/>
      <c r="AD61" s="3"/>
      <c r="AE61" s="1"/>
      <c r="AF61" s="43"/>
      <c r="AG61" s="31"/>
      <c r="AH61" s="31"/>
      <c r="AI61" s="31"/>
      <c r="AJ61" s="31"/>
      <c r="AK61" s="31"/>
      <c r="AL61" s="31"/>
      <c r="AM61" s="31"/>
      <c r="AN61" s="31"/>
      <c r="AO61" s="31"/>
      <c r="AP61" s="31"/>
      <c r="AQ61" s="8"/>
      <c r="AR61" s="3"/>
      <c r="AS61" s="1"/>
      <c r="AT61" s="43"/>
      <c r="AU61" s="31"/>
      <c r="AV61" s="31"/>
      <c r="AW61" s="31"/>
      <c r="AX61" s="31"/>
      <c r="AY61" s="31"/>
      <c r="AZ61" s="31"/>
      <c r="BA61" s="31"/>
      <c r="BB61" s="31"/>
      <c r="BC61" s="31"/>
      <c r="BD61" s="31"/>
      <c r="BE61" s="8"/>
      <c r="BF61" s="3"/>
      <c r="BG61" s="1"/>
      <c r="BH61" s="43"/>
      <c r="BI61" s="31"/>
      <c r="BJ61" s="31"/>
      <c r="BK61" s="31"/>
      <c r="BL61" s="31"/>
      <c r="BM61" s="31"/>
      <c r="BN61" s="31"/>
      <c r="BO61" s="31"/>
      <c r="BP61" s="31"/>
      <c r="BQ61" s="31"/>
      <c r="BR61" s="31"/>
      <c r="BS61" s="8"/>
    </row>
    <row r="62" spans="1:71" ht="14.25" x14ac:dyDescent="0.45">
      <c r="B62" s="197" t="s">
        <v>147</v>
      </c>
      <c r="C62" s="195" t="s">
        <v>21</v>
      </c>
      <c r="D62" s="189" t="str">
        <f>"10 BTC / "&amp;TEXT($E$4*10, "$###0.00,,")&amp;"M USD"</f>
        <v>10 BTC / $1.00M USD</v>
      </c>
      <c r="E62" s="163" t="s">
        <v>3</v>
      </c>
      <c r="F62" s="163" t="s">
        <v>4</v>
      </c>
      <c r="G62" s="163" t="s">
        <v>5</v>
      </c>
      <c r="H62" s="163" t="s">
        <v>6</v>
      </c>
      <c r="I62" s="163" t="s">
        <v>7</v>
      </c>
      <c r="J62" s="163" t="s">
        <v>8</v>
      </c>
      <c r="K62" s="163" t="s">
        <v>9</v>
      </c>
      <c r="L62" s="163" t="s">
        <v>10</v>
      </c>
      <c r="M62" s="163" t="s">
        <v>11</v>
      </c>
      <c r="N62" s="163" t="s">
        <v>12</v>
      </c>
      <c r="P62" s="197" t="s">
        <v>147</v>
      </c>
      <c r="Q62" s="195" t="s">
        <v>21</v>
      </c>
      <c r="R62" s="189" t="str">
        <f>"10 BTC / "&amp;TEXT($E$4*10, "$###0.00,,")&amp;"M USD"</f>
        <v>10 BTC / $1.00M USD</v>
      </c>
      <c r="S62" s="163" t="s">
        <v>3</v>
      </c>
      <c r="T62" s="163" t="s">
        <v>4</v>
      </c>
      <c r="U62" s="163" t="s">
        <v>5</v>
      </c>
      <c r="V62" s="163" t="s">
        <v>6</v>
      </c>
      <c r="W62" s="163" t="s">
        <v>7</v>
      </c>
      <c r="X62" s="163" t="s">
        <v>8</v>
      </c>
      <c r="Y62" s="163" t="s">
        <v>9</v>
      </c>
      <c r="Z62" s="163" t="s">
        <v>10</v>
      </c>
      <c r="AA62" s="163" t="s">
        <v>11</v>
      </c>
      <c r="AB62" s="163" t="s">
        <v>12</v>
      </c>
      <c r="AD62" s="197" t="s">
        <v>147</v>
      </c>
      <c r="AE62" s="195" t="s">
        <v>21</v>
      </c>
      <c r="AF62" s="189" t="str">
        <f>"10 BTC / "&amp;TEXT($E$4*10, "$###0.00,,")&amp;"M USD"</f>
        <v>10 BTC / $1.00M USD</v>
      </c>
      <c r="AG62" s="163" t="s">
        <v>3</v>
      </c>
      <c r="AH62" s="163" t="s">
        <v>4</v>
      </c>
      <c r="AI62" s="163" t="s">
        <v>5</v>
      </c>
      <c r="AJ62" s="163" t="s">
        <v>6</v>
      </c>
      <c r="AK62" s="163" t="s">
        <v>7</v>
      </c>
      <c r="AL62" s="163" t="s">
        <v>8</v>
      </c>
      <c r="AM62" s="163" t="s">
        <v>9</v>
      </c>
      <c r="AN62" s="163" t="s">
        <v>10</v>
      </c>
      <c r="AO62" s="163" t="s">
        <v>11</v>
      </c>
      <c r="AP62" s="163" t="s">
        <v>12</v>
      </c>
      <c r="AR62" s="197" t="s">
        <v>147</v>
      </c>
      <c r="AS62" s="195" t="s">
        <v>21</v>
      </c>
      <c r="AT62" s="189" t="str">
        <f>"10 BTC / "&amp;TEXT($E$4*10, "$###0.00,,")&amp;"M USD"</f>
        <v>10 BTC / $1.00M USD</v>
      </c>
      <c r="AU62" s="163" t="s">
        <v>3</v>
      </c>
      <c r="AV62" s="163" t="s">
        <v>4</v>
      </c>
      <c r="AW62" s="163" t="s">
        <v>5</v>
      </c>
      <c r="AX62" s="163" t="s">
        <v>6</v>
      </c>
      <c r="AY62" s="163" t="s">
        <v>7</v>
      </c>
      <c r="AZ62" s="163" t="s">
        <v>8</v>
      </c>
      <c r="BA62" s="163" t="s">
        <v>9</v>
      </c>
      <c r="BB62" s="163" t="s">
        <v>10</v>
      </c>
      <c r="BC62" s="163" t="s">
        <v>11</v>
      </c>
      <c r="BD62" s="163" t="s">
        <v>12</v>
      </c>
      <c r="BF62" s="197" t="s">
        <v>147</v>
      </c>
      <c r="BG62" s="195" t="s">
        <v>21</v>
      </c>
      <c r="BH62" s="189" t="str">
        <f>"10 BTC / "&amp;TEXT($E$4*10, "$###0.00,,")&amp;"M USD"</f>
        <v>10 BTC / $1.00M USD</v>
      </c>
      <c r="BI62" s="163" t="s">
        <v>3</v>
      </c>
      <c r="BJ62" s="163" t="s">
        <v>4</v>
      </c>
      <c r="BK62" s="163" t="s">
        <v>5</v>
      </c>
      <c r="BL62" s="163" t="s">
        <v>6</v>
      </c>
      <c r="BM62" s="163" t="s">
        <v>7</v>
      </c>
      <c r="BN62" s="163" t="s">
        <v>8</v>
      </c>
      <c r="BO62" s="163" t="s">
        <v>9</v>
      </c>
      <c r="BP62" s="163" t="s">
        <v>10</v>
      </c>
      <c r="BQ62" s="163" t="s">
        <v>11</v>
      </c>
      <c r="BR62" s="163" t="s">
        <v>12</v>
      </c>
    </row>
    <row r="63" spans="1:71" ht="14.25" x14ac:dyDescent="0.45">
      <c r="B63" s="198"/>
      <c r="C63" s="196"/>
      <c r="D63" s="190"/>
      <c r="E63" s="164"/>
      <c r="F63" s="164"/>
      <c r="G63" s="164"/>
      <c r="H63" s="164"/>
      <c r="I63" s="164"/>
      <c r="J63" s="164"/>
      <c r="K63" s="164"/>
      <c r="L63" s="164"/>
      <c r="M63" s="164"/>
      <c r="N63" s="164"/>
      <c r="P63" s="198"/>
      <c r="Q63" s="196"/>
      <c r="R63" s="190"/>
      <c r="S63" s="164"/>
      <c r="T63" s="164"/>
      <c r="U63" s="164"/>
      <c r="V63" s="164"/>
      <c r="W63" s="164"/>
      <c r="X63" s="164"/>
      <c r="Y63" s="164"/>
      <c r="Z63" s="164"/>
      <c r="AA63" s="164"/>
      <c r="AB63" s="164"/>
      <c r="AD63" s="198"/>
      <c r="AE63" s="196"/>
      <c r="AF63" s="190"/>
      <c r="AG63" s="164"/>
      <c r="AH63" s="164"/>
      <c r="AI63" s="164"/>
      <c r="AJ63" s="164"/>
      <c r="AK63" s="164"/>
      <c r="AL63" s="164"/>
      <c r="AM63" s="164"/>
      <c r="AN63" s="164"/>
      <c r="AO63" s="164"/>
      <c r="AP63" s="164"/>
      <c r="AR63" s="198"/>
      <c r="AS63" s="196"/>
      <c r="AT63" s="190"/>
      <c r="AU63" s="164"/>
      <c r="AV63" s="164"/>
      <c r="AW63" s="164"/>
      <c r="AX63" s="164"/>
      <c r="AY63" s="164"/>
      <c r="AZ63" s="164"/>
      <c r="BA63" s="164"/>
      <c r="BB63" s="164"/>
      <c r="BC63" s="164"/>
      <c r="BD63" s="164"/>
      <c r="BF63" s="198"/>
      <c r="BG63" s="196"/>
      <c r="BH63" s="190"/>
      <c r="BI63" s="164"/>
      <c r="BJ63" s="164"/>
      <c r="BK63" s="164"/>
      <c r="BL63" s="164"/>
      <c r="BM63" s="164"/>
      <c r="BN63" s="164"/>
      <c r="BO63" s="164"/>
      <c r="BP63" s="164"/>
      <c r="BQ63" s="164"/>
      <c r="BR63" s="164"/>
    </row>
    <row r="64" spans="1:71" ht="14.25" x14ac:dyDescent="0.45">
      <c r="B64" s="185" t="s">
        <v>16</v>
      </c>
      <c r="C64" s="186" t="s">
        <v>32</v>
      </c>
      <c r="D64" s="15" t="s">
        <v>61</v>
      </c>
      <c r="E64" s="16">
        <f>E$22</f>
        <v>0.71428571428571419</v>
      </c>
      <c r="F64" s="16">
        <f t="shared" ref="F64:N64" si="150">F$22</f>
        <v>0.51020408163265307</v>
      </c>
      <c r="G64" s="16">
        <f t="shared" si="150"/>
        <v>0.36443148688046656</v>
      </c>
      <c r="H64" s="16">
        <f t="shared" si="150"/>
        <v>0.26030820491461881</v>
      </c>
      <c r="I64" s="16">
        <f t="shared" si="150"/>
        <v>0.18593443208187066</v>
      </c>
      <c r="J64" s="16">
        <f t="shared" si="150"/>
        <v>0.13281030862990761</v>
      </c>
      <c r="K64" s="16">
        <f t="shared" si="150"/>
        <v>9.4864506164219764E-2</v>
      </c>
      <c r="L64" s="16">
        <f t="shared" si="150"/>
        <v>6.7760361545871339E-2</v>
      </c>
      <c r="M64" s="16">
        <f t="shared" si="150"/>
        <v>4.8400258247050798E-2</v>
      </c>
      <c r="N64" s="16">
        <f t="shared" si="150"/>
        <v>3.4571613033607673E-2</v>
      </c>
      <c r="P64" s="185" t="s">
        <v>16</v>
      </c>
      <c r="Q64" s="186" t="s">
        <v>32</v>
      </c>
      <c r="R64" s="15" t="s">
        <v>61</v>
      </c>
      <c r="S64" s="16">
        <f>S$22</f>
        <v>0.71428571428571419</v>
      </c>
      <c r="T64" s="16">
        <f t="shared" ref="T64:AB64" si="151">T$22</f>
        <v>0.51020408163265307</v>
      </c>
      <c r="U64" s="16">
        <f t="shared" si="151"/>
        <v>0.36443148688046656</v>
      </c>
      <c r="V64" s="16">
        <f t="shared" si="151"/>
        <v>0.26030820491461881</v>
      </c>
      <c r="W64" s="16">
        <f t="shared" si="151"/>
        <v>0.18593443208187066</v>
      </c>
      <c r="X64" s="16">
        <f t="shared" si="151"/>
        <v>0.13281030862990761</v>
      </c>
      <c r="Y64" s="16">
        <f t="shared" si="151"/>
        <v>9.4864506164219764E-2</v>
      </c>
      <c r="Z64" s="16">
        <f t="shared" si="151"/>
        <v>6.7760361545871339E-2</v>
      </c>
      <c r="AA64" s="16">
        <f t="shared" si="151"/>
        <v>4.8400258247050798E-2</v>
      </c>
      <c r="AB64" s="16">
        <f t="shared" si="151"/>
        <v>3.4571613033607673E-2</v>
      </c>
      <c r="AD64" s="185" t="s">
        <v>16</v>
      </c>
      <c r="AE64" s="186" t="s">
        <v>32</v>
      </c>
      <c r="AF64" s="15" t="s">
        <v>61</v>
      </c>
      <c r="AG64" s="16">
        <f>AG$22</f>
        <v>0.71428571428571419</v>
      </c>
      <c r="AH64" s="16">
        <f t="shared" ref="AH64:AP64" si="152">AH$22</f>
        <v>0.51020408163265307</v>
      </c>
      <c r="AI64" s="16">
        <f t="shared" si="152"/>
        <v>0.36443148688046656</v>
      </c>
      <c r="AJ64" s="16">
        <f t="shared" si="152"/>
        <v>0.26030820491461881</v>
      </c>
      <c r="AK64" s="16">
        <f t="shared" si="152"/>
        <v>0.18593443208187066</v>
      </c>
      <c r="AL64" s="16">
        <f t="shared" si="152"/>
        <v>0.13281030862990761</v>
      </c>
      <c r="AM64" s="16">
        <f t="shared" si="152"/>
        <v>9.4864506164219764E-2</v>
      </c>
      <c r="AN64" s="16">
        <f t="shared" si="152"/>
        <v>6.7760361545871339E-2</v>
      </c>
      <c r="AO64" s="16">
        <f t="shared" si="152"/>
        <v>4.8400258247050798E-2</v>
      </c>
      <c r="AP64" s="16">
        <f t="shared" si="152"/>
        <v>3.4571613033607673E-2</v>
      </c>
      <c r="AR64" s="185" t="s">
        <v>16</v>
      </c>
      <c r="AS64" s="186" t="s">
        <v>32</v>
      </c>
      <c r="AT64" s="15" t="s">
        <v>61</v>
      </c>
      <c r="AU64" s="16">
        <f>AU$22</f>
        <v>0.71428571428571419</v>
      </c>
      <c r="AV64" s="16">
        <f t="shared" ref="AV64:BD64" si="153">AV$22</f>
        <v>0.51020408163265307</v>
      </c>
      <c r="AW64" s="16">
        <f t="shared" si="153"/>
        <v>0.36443148688046656</v>
      </c>
      <c r="AX64" s="16">
        <f t="shared" si="153"/>
        <v>0.26030820491461881</v>
      </c>
      <c r="AY64" s="16">
        <f t="shared" si="153"/>
        <v>0.18593443208187066</v>
      </c>
      <c r="AZ64" s="16">
        <f t="shared" si="153"/>
        <v>0.13281030862990761</v>
      </c>
      <c r="BA64" s="16">
        <f t="shared" si="153"/>
        <v>9.4864506164219764E-2</v>
      </c>
      <c r="BB64" s="16">
        <f t="shared" si="153"/>
        <v>6.7760361545871339E-2</v>
      </c>
      <c r="BC64" s="16">
        <f t="shared" si="153"/>
        <v>4.8400258247050798E-2</v>
      </c>
      <c r="BD64" s="16">
        <f t="shared" si="153"/>
        <v>3.4571613033607673E-2</v>
      </c>
      <c r="BF64" s="185" t="s">
        <v>16</v>
      </c>
      <c r="BG64" s="186" t="s">
        <v>32</v>
      </c>
      <c r="BH64" s="15" t="s">
        <v>61</v>
      </c>
      <c r="BI64" s="16">
        <f>BI$22</f>
        <v>0.71428571428571419</v>
      </c>
      <c r="BJ64" s="16">
        <f t="shared" ref="BJ64:BR64" si="154">BJ$22</f>
        <v>0.51020408163265307</v>
      </c>
      <c r="BK64" s="16">
        <f t="shared" si="154"/>
        <v>0.36443148688046656</v>
      </c>
      <c r="BL64" s="16">
        <f t="shared" si="154"/>
        <v>0.26030820491461881</v>
      </c>
      <c r="BM64" s="16">
        <f t="shared" si="154"/>
        <v>0.18593443208187066</v>
      </c>
      <c r="BN64" s="16">
        <f t="shared" si="154"/>
        <v>0.13281030862990761</v>
      </c>
      <c r="BO64" s="16">
        <f t="shared" si="154"/>
        <v>9.4864506164219764E-2</v>
      </c>
      <c r="BP64" s="16">
        <f t="shared" si="154"/>
        <v>6.7760361545871339E-2</v>
      </c>
      <c r="BQ64" s="16">
        <f t="shared" si="154"/>
        <v>4.8400258247050798E-2</v>
      </c>
      <c r="BR64" s="16">
        <f t="shared" si="154"/>
        <v>3.4571613033607673E-2</v>
      </c>
    </row>
    <row r="65" spans="2:70" ht="14.25" x14ac:dyDescent="0.45">
      <c r="B65" s="185"/>
      <c r="C65" s="186"/>
      <c r="D65" s="15" t="s">
        <v>62</v>
      </c>
      <c r="E65" s="16"/>
      <c r="F65" s="16"/>
      <c r="G65" s="16"/>
      <c r="H65" s="16"/>
      <c r="I65" s="82">
        <f>AVERAGE(E64:I64)</f>
        <v>0.40703278395906467</v>
      </c>
      <c r="J65" s="16"/>
      <c r="K65" s="16"/>
      <c r="L65" s="16"/>
      <c r="M65" s="16"/>
      <c r="N65" s="17">
        <f>AVERAGE(E64:N64)</f>
        <v>0.24135709674159803</v>
      </c>
      <c r="P65" s="185"/>
      <c r="Q65" s="186"/>
      <c r="R65" s="15" t="s">
        <v>62</v>
      </c>
      <c r="S65" s="16"/>
      <c r="T65" s="16"/>
      <c r="U65" s="16"/>
      <c r="V65" s="16"/>
      <c r="W65" s="82">
        <f>AVERAGE(S64:W64)</f>
        <v>0.40703278395906467</v>
      </c>
      <c r="X65" s="16"/>
      <c r="Y65" s="16"/>
      <c r="Z65" s="16"/>
      <c r="AA65" s="16"/>
      <c r="AB65" s="17">
        <f>AVERAGE(S64:AB64)</f>
        <v>0.24135709674159803</v>
      </c>
      <c r="AD65" s="185"/>
      <c r="AE65" s="186"/>
      <c r="AF65" s="15" t="s">
        <v>62</v>
      </c>
      <c r="AG65" s="16"/>
      <c r="AH65" s="16"/>
      <c r="AI65" s="16"/>
      <c r="AJ65" s="16"/>
      <c r="AK65" s="82">
        <f>AVERAGE(AG64:AK64)</f>
        <v>0.40703278395906467</v>
      </c>
      <c r="AL65" s="16"/>
      <c r="AM65" s="16"/>
      <c r="AN65" s="16"/>
      <c r="AO65" s="16"/>
      <c r="AP65" s="17">
        <f>AVERAGE(AG64:AP64)</f>
        <v>0.24135709674159803</v>
      </c>
      <c r="AR65" s="185"/>
      <c r="AS65" s="186"/>
      <c r="AT65" s="15" t="s">
        <v>62</v>
      </c>
      <c r="AU65" s="16"/>
      <c r="AV65" s="16"/>
      <c r="AW65" s="16"/>
      <c r="AX65" s="16"/>
      <c r="AY65" s="82">
        <f>AVERAGE(AU64:AY64)</f>
        <v>0.40703278395906467</v>
      </c>
      <c r="AZ65" s="16"/>
      <c r="BA65" s="16"/>
      <c r="BB65" s="16"/>
      <c r="BC65" s="16"/>
      <c r="BD65" s="17">
        <f>AVERAGE(AU64:BD64)</f>
        <v>0.24135709674159803</v>
      </c>
      <c r="BF65" s="185"/>
      <c r="BG65" s="186"/>
      <c r="BH65" s="15" t="s">
        <v>62</v>
      </c>
      <c r="BI65" s="16"/>
      <c r="BJ65" s="16"/>
      <c r="BK65" s="16"/>
      <c r="BL65" s="16"/>
      <c r="BM65" s="82">
        <f>AVERAGE(BI64:BM64)</f>
        <v>0.40703278395906467</v>
      </c>
      <c r="BN65" s="16"/>
      <c r="BO65" s="16"/>
      <c r="BP65" s="16"/>
      <c r="BQ65" s="16"/>
      <c r="BR65" s="17">
        <f>AVERAGE(BI64:BR64)</f>
        <v>0.24135709674159803</v>
      </c>
    </row>
    <row r="66" spans="2:70" ht="14.25" x14ac:dyDescent="0.45">
      <c r="B66" s="185"/>
      <c r="C66" s="186"/>
      <c r="D66" s="15" t="s">
        <v>42</v>
      </c>
      <c r="E66" s="16">
        <f>E$16*(E64/E$18)</f>
        <v>0.71428571428571419</v>
      </c>
      <c r="F66" s="16">
        <f t="shared" ref="F66:N66" si="155">F$16*(F64/F$18)</f>
        <v>1.2244897959183674</v>
      </c>
      <c r="G66" s="16">
        <f>G$16*(G64/G$18)</f>
        <v>1.5889212827988339</v>
      </c>
      <c r="H66" s="16">
        <f>H$16*(H64/H$18)</f>
        <v>1.8492294877134527</v>
      </c>
      <c r="I66" s="16">
        <f>I$16*(I64/I$18)</f>
        <v>2.0351639197953233</v>
      </c>
      <c r="J66" s="16">
        <f t="shared" si="155"/>
        <v>2.1679742284252308</v>
      </c>
      <c r="K66" s="16">
        <f t="shared" si="155"/>
        <v>2.262838734589451</v>
      </c>
      <c r="L66" s="16">
        <f t="shared" si="155"/>
        <v>2.3305990961353222</v>
      </c>
      <c r="M66" s="16">
        <f t="shared" si="155"/>
        <v>2.3789993543823726</v>
      </c>
      <c r="N66" s="16">
        <f t="shared" si="155"/>
        <v>2.4135709674159807</v>
      </c>
      <c r="P66" s="185"/>
      <c r="Q66" s="186"/>
      <c r="R66" s="15" t="s">
        <v>42</v>
      </c>
      <c r="S66" s="16">
        <f>S$16*(S64/S$18)</f>
        <v>0.71428571428571419</v>
      </c>
      <c r="T66" s="16">
        <f t="shared" ref="T66:AB66" si="156">T$16*(T64/T$18)</f>
        <v>1.2244897959183674</v>
      </c>
      <c r="U66" s="16">
        <f>U$16*(U64/U$18)</f>
        <v>1.5889212827988339</v>
      </c>
      <c r="V66" s="16">
        <f>V$16*(V64/V$18)</f>
        <v>1.8492294877134527</v>
      </c>
      <c r="W66" s="16">
        <f>W$16*(W64/W$18)</f>
        <v>2.0351639197953233</v>
      </c>
      <c r="X66" s="16">
        <f t="shared" si="156"/>
        <v>2.1679742284252308</v>
      </c>
      <c r="Y66" s="16">
        <f t="shared" si="156"/>
        <v>2.262838734589451</v>
      </c>
      <c r="Z66" s="16">
        <f t="shared" si="156"/>
        <v>2.3305990961353222</v>
      </c>
      <c r="AA66" s="16">
        <f t="shared" si="156"/>
        <v>2.3789993543823726</v>
      </c>
      <c r="AB66" s="16">
        <f t="shared" si="156"/>
        <v>2.4135709674159807</v>
      </c>
      <c r="AD66" s="185"/>
      <c r="AE66" s="186"/>
      <c r="AF66" s="15" t="s">
        <v>42</v>
      </c>
      <c r="AG66" s="16">
        <f>AG$16*(AG64/AG$18)</f>
        <v>0.71428571428571419</v>
      </c>
      <c r="AH66" s="16">
        <f t="shared" ref="AH66:AP66" si="157">AH$16*(AH64/AH$18)</f>
        <v>1.2244897959183674</v>
      </c>
      <c r="AI66" s="16">
        <f>AI$16*(AI64/AI$18)</f>
        <v>1.5889212827988339</v>
      </c>
      <c r="AJ66" s="16">
        <f>AJ$16*(AJ64/AJ$18)</f>
        <v>1.8492294877134527</v>
      </c>
      <c r="AK66" s="16">
        <f>AK$16*(AK64/AK$18)</f>
        <v>2.0351639197953233</v>
      </c>
      <c r="AL66" s="16">
        <f t="shared" si="157"/>
        <v>2.1679742284252308</v>
      </c>
      <c r="AM66" s="16">
        <f t="shared" si="157"/>
        <v>2.262838734589451</v>
      </c>
      <c r="AN66" s="16">
        <f t="shared" si="157"/>
        <v>2.3305990961353222</v>
      </c>
      <c r="AO66" s="16">
        <f t="shared" si="157"/>
        <v>2.3789993543823726</v>
      </c>
      <c r="AP66" s="16">
        <f t="shared" si="157"/>
        <v>2.4135709674159807</v>
      </c>
      <c r="AR66" s="185"/>
      <c r="AS66" s="186"/>
      <c r="AT66" s="15" t="s">
        <v>42</v>
      </c>
      <c r="AU66" s="16">
        <f>AU$16*(AU64/AU$18)</f>
        <v>0.71428571428571419</v>
      </c>
      <c r="AV66" s="16">
        <f t="shared" ref="AV66:BD66" si="158">AV$16*(AV64/AV$18)</f>
        <v>1.2244897959183674</v>
      </c>
      <c r="AW66" s="16">
        <f>AW$16*(AW64/AW$18)</f>
        <v>1.5889212827988339</v>
      </c>
      <c r="AX66" s="16">
        <f>AX$16*(AX64/AX$18)</f>
        <v>1.8492294877134527</v>
      </c>
      <c r="AY66" s="16">
        <f>AY$16*(AY64/AY$18)</f>
        <v>2.0351639197953233</v>
      </c>
      <c r="AZ66" s="16">
        <f t="shared" si="158"/>
        <v>2.1679742284252308</v>
      </c>
      <c r="BA66" s="16">
        <f t="shared" si="158"/>
        <v>2.262838734589451</v>
      </c>
      <c r="BB66" s="16">
        <f t="shared" si="158"/>
        <v>2.3305990961353222</v>
      </c>
      <c r="BC66" s="16">
        <f t="shared" si="158"/>
        <v>2.3789993543823726</v>
      </c>
      <c r="BD66" s="16">
        <f t="shared" si="158"/>
        <v>2.4135709674159807</v>
      </c>
      <c r="BF66" s="185"/>
      <c r="BG66" s="186"/>
      <c r="BH66" s="15" t="s">
        <v>42</v>
      </c>
      <c r="BI66" s="16">
        <f>BI$16*(BI64/BI$18)</f>
        <v>0.71428571428571419</v>
      </c>
      <c r="BJ66" s="16">
        <f t="shared" ref="BJ66:BR66" si="159">BJ$16*(BJ64/BJ$18)</f>
        <v>1.2244897959183674</v>
      </c>
      <c r="BK66" s="16">
        <f>BK$16*(BK64/BK$18)</f>
        <v>1.5889212827988339</v>
      </c>
      <c r="BL66" s="16">
        <f>BL$16*(BL64/BL$18)</f>
        <v>1.8492294877134527</v>
      </c>
      <c r="BM66" s="16">
        <f>BM$16*(BM64/BM$18)</f>
        <v>2.0351639197953233</v>
      </c>
      <c r="BN66" s="16">
        <f t="shared" si="159"/>
        <v>2.1679742284252308</v>
      </c>
      <c r="BO66" s="16">
        <f t="shared" si="159"/>
        <v>2.262838734589451</v>
      </c>
      <c r="BP66" s="16">
        <f t="shared" si="159"/>
        <v>2.3305990961353222</v>
      </c>
      <c r="BQ66" s="16">
        <f t="shared" si="159"/>
        <v>2.3789993543823726</v>
      </c>
      <c r="BR66" s="16">
        <f t="shared" si="159"/>
        <v>2.4135709674159807</v>
      </c>
    </row>
    <row r="67" spans="2:70" ht="14.25" x14ac:dyDescent="0.45">
      <c r="B67" s="185"/>
      <c r="C67" s="185"/>
      <c r="D67" s="19" t="s">
        <v>45</v>
      </c>
      <c r="E67" s="20">
        <f>10*E64</f>
        <v>7.1428571428571423</v>
      </c>
      <c r="F67" s="20">
        <f t="shared" ref="F67:N67" si="160">10*F64</f>
        <v>5.1020408163265305</v>
      </c>
      <c r="G67" s="20">
        <f t="shared" si="160"/>
        <v>3.6443148688046656</v>
      </c>
      <c r="H67" s="20">
        <f t="shared" si="160"/>
        <v>2.6030820491461881</v>
      </c>
      <c r="I67" s="20">
        <f t="shared" si="160"/>
        <v>1.8593443208187066</v>
      </c>
      <c r="J67" s="20">
        <f t="shared" si="160"/>
        <v>1.3281030862990761</v>
      </c>
      <c r="K67" s="20">
        <f t="shared" si="160"/>
        <v>0.94864506164219764</v>
      </c>
      <c r="L67" s="20">
        <f t="shared" si="160"/>
        <v>0.67760361545871339</v>
      </c>
      <c r="M67" s="20">
        <f t="shared" si="160"/>
        <v>0.48400258247050798</v>
      </c>
      <c r="N67" s="20">
        <f t="shared" si="160"/>
        <v>0.34571613033607673</v>
      </c>
      <c r="P67" s="185"/>
      <c r="Q67" s="185"/>
      <c r="R67" s="19" t="s">
        <v>45</v>
      </c>
      <c r="S67" s="20">
        <f>10*S64</f>
        <v>7.1428571428571423</v>
      </c>
      <c r="T67" s="20">
        <f t="shared" ref="T67:AB67" si="161">10*T64</f>
        <v>5.1020408163265305</v>
      </c>
      <c r="U67" s="20">
        <f t="shared" si="161"/>
        <v>3.6443148688046656</v>
      </c>
      <c r="V67" s="20">
        <f t="shared" si="161"/>
        <v>2.6030820491461881</v>
      </c>
      <c r="W67" s="20">
        <f t="shared" si="161"/>
        <v>1.8593443208187066</v>
      </c>
      <c r="X67" s="20">
        <f t="shared" si="161"/>
        <v>1.3281030862990761</v>
      </c>
      <c r="Y67" s="20">
        <f t="shared" si="161"/>
        <v>0.94864506164219764</v>
      </c>
      <c r="Z67" s="20">
        <f t="shared" si="161"/>
        <v>0.67760361545871339</v>
      </c>
      <c r="AA67" s="20">
        <f t="shared" si="161"/>
        <v>0.48400258247050798</v>
      </c>
      <c r="AB67" s="20">
        <f t="shared" si="161"/>
        <v>0.34571613033607673</v>
      </c>
      <c r="AD67" s="185"/>
      <c r="AE67" s="185"/>
      <c r="AF67" s="19" t="s">
        <v>45</v>
      </c>
      <c r="AG67" s="20">
        <f>10*AG64</f>
        <v>7.1428571428571423</v>
      </c>
      <c r="AH67" s="20">
        <f t="shared" ref="AH67:AP67" si="162">10*AH64</f>
        <v>5.1020408163265305</v>
      </c>
      <c r="AI67" s="20">
        <f t="shared" si="162"/>
        <v>3.6443148688046656</v>
      </c>
      <c r="AJ67" s="20">
        <f t="shared" si="162"/>
        <v>2.6030820491461881</v>
      </c>
      <c r="AK67" s="20">
        <f t="shared" si="162"/>
        <v>1.8593443208187066</v>
      </c>
      <c r="AL67" s="20">
        <f t="shared" si="162"/>
        <v>1.3281030862990761</v>
      </c>
      <c r="AM67" s="20">
        <f t="shared" si="162"/>
        <v>0.94864506164219764</v>
      </c>
      <c r="AN67" s="20">
        <f t="shared" si="162"/>
        <v>0.67760361545871339</v>
      </c>
      <c r="AO67" s="20">
        <f t="shared" si="162"/>
        <v>0.48400258247050798</v>
      </c>
      <c r="AP67" s="20">
        <f t="shared" si="162"/>
        <v>0.34571613033607673</v>
      </c>
      <c r="AR67" s="185"/>
      <c r="AS67" s="185"/>
      <c r="AT67" s="19" t="s">
        <v>45</v>
      </c>
      <c r="AU67" s="20">
        <f>10*AU64</f>
        <v>7.1428571428571423</v>
      </c>
      <c r="AV67" s="20">
        <f t="shared" ref="AV67:BD67" si="163">10*AV64</f>
        <v>5.1020408163265305</v>
      </c>
      <c r="AW67" s="20">
        <f t="shared" si="163"/>
        <v>3.6443148688046656</v>
      </c>
      <c r="AX67" s="20">
        <f t="shared" si="163"/>
        <v>2.6030820491461881</v>
      </c>
      <c r="AY67" s="20">
        <f t="shared" si="163"/>
        <v>1.8593443208187066</v>
      </c>
      <c r="AZ67" s="20">
        <f t="shared" si="163"/>
        <v>1.3281030862990761</v>
      </c>
      <c r="BA67" s="20">
        <f t="shared" si="163"/>
        <v>0.94864506164219764</v>
      </c>
      <c r="BB67" s="20">
        <f t="shared" si="163"/>
        <v>0.67760361545871339</v>
      </c>
      <c r="BC67" s="20">
        <f t="shared" si="163"/>
        <v>0.48400258247050798</v>
      </c>
      <c r="BD67" s="20">
        <f t="shared" si="163"/>
        <v>0.34571613033607673</v>
      </c>
      <c r="BF67" s="185"/>
      <c r="BG67" s="185"/>
      <c r="BH67" s="19" t="s">
        <v>45</v>
      </c>
      <c r="BI67" s="20">
        <f>10*BI64</f>
        <v>7.1428571428571423</v>
      </c>
      <c r="BJ67" s="20">
        <f t="shared" ref="BJ67:BR67" si="164">10*BJ64</f>
        <v>5.1020408163265305</v>
      </c>
      <c r="BK67" s="20">
        <f t="shared" si="164"/>
        <v>3.6443148688046656</v>
      </c>
      <c r="BL67" s="20">
        <f t="shared" si="164"/>
        <v>2.6030820491461881</v>
      </c>
      <c r="BM67" s="20">
        <f t="shared" si="164"/>
        <v>1.8593443208187066</v>
      </c>
      <c r="BN67" s="20">
        <f t="shared" si="164"/>
        <v>1.3281030862990761</v>
      </c>
      <c r="BO67" s="20">
        <f t="shared" si="164"/>
        <v>0.94864506164219764</v>
      </c>
      <c r="BP67" s="20">
        <f t="shared" si="164"/>
        <v>0.67760361545871339</v>
      </c>
      <c r="BQ67" s="20">
        <f t="shared" si="164"/>
        <v>0.48400258247050798</v>
      </c>
      <c r="BR67" s="20">
        <f t="shared" si="164"/>
        <v>0.34571613033607673</v>
      </c>
    </row>
    <row r="68" spans="2:70" ht="14.25" x14ac:dyDescent="0.45">
      <c r="B68" s="185"/>
      <c r="C68" s="185"/>
      <c r="D68" s="19" t="s">
        <v>46</v>
      </c>
      <c r="E68" s="20">
        <f>10*E66</f>
        <v>7.1428571428571423</v>
      </c>
      <c r="F68" s="20">
        <f>10*F66</f>
        <v>12.244897959183675</v>
      </c>
      <c r="G68" s="20">
        <f>10*G66</f>
        <v>15.88921282798834</v>
      </c>
      <c r="H68" s="20">
        <f t="shared" ref="H68:N68" si="165">10*H66</f>
        <v>18.492294877134526</v>
      </c>
      <c r="I68" s="20">
        <f t="shared" si="165"/>
        <v>20.351639197953233</v>
      </c>
      <c r="J68" s="20">
        <f t="shared" si="165"/>
        <v>21.679742284252306</v>
      </c>
      <c r="K68" s="20">
        <f t="shared" si="165"/>
        <v>22.62838734589451</v>
      </c>
      <c r="L68" s="20">
        <f t="shared" si="165"/>
        <v>23.305990961353224</v>
      </c>
      <c r="M68" s="20">
        <f t="shared" si="165"/>
        <v>23.789993543823726</v>
      </c>
      <c r="N68" s="20">
        <f t="shared" si="165"/>
        <v>24.135709674159806</v>
      </c>
      <c r="P68" s="185"/>
      <c r="Q68" s="185"/>
      <c r="R68" s="19" t="s">
        <v>46</v>
      </c>
      <c r="S68" s="20">
        <f>10*S66</f>
        <v>7.1428571428571423</v>
      </c>
      <c r="T68" s="20">
        <f>10*T66</f>
        <v>12.244897959183675</v>
      </c>
      <c r="U68" s="20">
        <f>10*U66</f>
        <v>15.88921282798834</v>
      </c>
      <c r="V68" s="20">
        <f t="shared" ref="V68:AB68" si="166">10*V66</f>
        <v>18.492294877134526</v>
      </c>
      <c r="W68" s="20">
        <f t="shared" si="166"/>
        <v>20.351639197953233</v>
      </c>
      <c r="X68" s="20">
        <f t="shared" si="166"/>
        <v>21.679742284252306</v>
      </c>
      <c r="Y68" s="20">
        <f t="shared" si="166"/>
        <v>22.62838734589451</v>
      </c>
      <c r="Z68" s="20">
        <f t="shared" si="166"/>
        <v>23.305990961353224</v>
      </c>
      <c r="AA68" s="20">
        <f t="shared" si="166"/>
        <v>23.789993543823726</v>
      </c>
      <c r="AB68" s="20">
        <f t="shared" si="166"/>
        <v>24.135709674159806</v>
      </c>
      <c r="AD68" s="185"/>
      <c r="AE68" s="185"/>
      <c r="AF68" s="19" t="s">
        <v>46</v>
      </c>
      <c r="AG68" s="20">
        <f>10*AG66</f>
        <v>7.1428571428571423</v>
      </c>
      <c r="AH68" s="20">
        <f>10*AH66</f>
        <v>12.244897959183675</v>
      </c>
      <c r="AI68" s="20">
        <f>10*AI66</f>
        <v>15.88921282798834</v>
      </c>
      <c r="AJ68" s="20">
        <f t="shared" ref="AJ68:AP68" si="167">10*AJ66</f>
        <v>18.492294877134526</v>
      </c>
      <c r="AK68" s="20">
        <f t="shared" si="167"/>
        <v>20.351639197953233</v>
      </c>
      <c r="AL68" s="20">
        <f t="shared" si="167"/>
        <v>21.679742284252306</v>
      </c>
      <c r="AM68" s="20">
        <f t="shared" si="167"/>
        <v>22.62838734589451</v>
      </c>
      <c r="AN68" s="20">
        <f t="shared" si="167"/>
        <v>23.305990961353224</v>
      </c>
      <c r="AO68" s="20">
        <f t="shared" si="167"/>
        <v>23.789993543823726</v>
      </c>
      <c r="AP68" s="20">
        <f t="shared" si="167"/>
        <v>24.135709674159806</v>
      </c>
      <c r="AR68" s="185"/>
      <c r="AS68" s="185"/>
      <c r="AT68" s="19" t="s">
        <v>46</v>
      </c>
      <c r="AU68" s="20">
        <f>10*AU66</f>
        <v>7.1428571428571423</v>
      </c>
      <c r="AV68" s="20">
        <f>10*AV66</f>
        <v>12.244897959183675</v>
      </c>
      <c r="AW68" s="20">
        <f>10*AW66</f>
        <v>15.88921282798834</v>
      </c>
      <c r="AX68" s="20">
        <f t="shared" ref="AX68:BD68" si="168">10*AX66</f>
        <v>18.492294877134526</v>
      </c>
      <c r="AY68" s="20">
        <f t="shared" si="168"/>
        <v>20.351639197953233</v>
      </c>
      <c r="AZ68" s="20">
        <f t="shared" si="168"/>
        <v>21.679742284252306</v>
      </c>
      <c r="BA68" s="20">
        <f t="shared" si="168"/>
        <v>22.62838734589451</v>
      </c>
      <c r="BB68" s="20">
        <f t="shared" si="168"/>
        <v>23.305990961353224</v>
      </c>
      <c r="BC68" s="20">
        <f t="shared" si="168"/>
        <v>23.789993543823726</v>
      </c>
      <c r="BD68" s="20">
        <f t="shared" si="168"/>
        <v>24.135709674159806</v>
      </c>
      <c r="BF68" s="185"/>
      <c r="BG68" s="185"/>
      <c r="BH68" s="19" t="s">
        <v>46</v>
      </c>
      <c r="BI68" s="20">
        <f>10*BI66</f>
        <v>7.1428571428571423</v>
      </c>
      <c r="BJ68" s="20">
        <f>10*BJ66</f>
        <v>12.244897959183675</v>
      </c>
      <c r="BK68" s="20">
        <f>10*BK66</f>
        <v>15.88921282798834</v>
      </c>
      <c r="BL68" s="20">
        <f t="shared" ref="BL68:BR68" si="169">10*BL66</f>
        <v>18.492294877134526</v>
      </c>
      <c r="BM68" s="20">
        <f t="shared" si="169"/>
        <v>20.351639197953233</v>
      </c>
      <c r="BN68" s="20">
        <f t="shared" si="169"/>
        <v>21.679742284252306</v>
      </c>
      <c r="BO68" s="20">
        <f t="shared" si="169"/>
        <v>22.62838734589451</v>
      </c>
      <c r="BP68" s="20">
        <f t="shared" si="169"/>
        <v>23.305990961353224</v>
      </c>
      <c r="BQ68" s="20">
        <f t="shared" si="169"/>
        <v>23.789993543823726</v>
      </c>
      <c r="BR68" s="20">
        <f t="shared" si="169"/>
        <v>24.135709674159806</v>
      </c>
    </row>
    <row r="69" spans="2:70" ht="14.25" x14ac:dyDescent="0.45">
      <c r="B69" s="185"/>
      <c r="C69" s="184" t="s">
        <v>36</v>
      </c>
      <c r="D69" s="15" t="s">
        <v>43</v>
      </c>
      <c r="E69" s="16">
        <f t="shared" ref="E69:N69" si="170">E64*E$14/$E$4</f>
        <v>0.99999999999999989</v>
      </c>
      <c r="F69" s="16">
        <f t="shared" si="170"/>
        <v>1</v>
      </c>
      <c r="G69" s="16">
        <f t="shared" si="170"/>
        <v>1.0000000000000002</v>
      </c>
      <c r="H69" s="16">
        <f t="shared" si="170"/>
        <v>0.99999999999999956</v>
      </c>
      <c r="I69" s="16">
        <f t="shared" si="170"/>
        <v>1</v>
      </c>
      <c r="J69" s="16">
        <f t="shared" si="170"/>
        <v>1</v>
      </c>
      <c r="K69" s="16">
        <f t="shared" si="170"/>
        <v>1.0000000000000007</v>
      </c>
      <c r="L69" s="16">
        <f t="shared" si="170"/>
        <v>1.0000000000000018</v>
      </c>
      <c r="M69" s="16">
        <f t="shared" si="170"/>
        <v>0.99999999999999845</v>
      </c>
      <c r="N69" s="16">
        <f t="shared" si="170"/>
        <v>0.99999999999999734</v>
      </c>
      <c r="P69" s="185"/>
      <c r="Q69" s="184" t="s">
        <v>36</v>
      </c>
      <c r="R69" s="15" t="s">
        <v>43</v>
      </c>
      <c r="S69" s="16">
        <f t="shared" ref="S69:AB69" si="171">S64*S$14/$E$4</f>
        <v>0.99999999999999989</v>
      </c>
      <c r="T69" s="16">
        <f t="shared" si="171"/>
        <v>1</v>
      </c>
      <c r="U69" s="16">
        <f t="shared" si="171"/>
        <v>1.0000000000000002</v>
      </c>
      <c r="V69" s="16">
        <f t="shared" si="171"/>
        <v>0.99999999999999956</v>
      </c>
      <c r="W69" s="16">
        <f t="shared" si="171"/>
        <v>1</v>
      </c>
      <c r="X69" s="16">
        <f t="shared" si="171"/>
        <v>1</v>
      </c>
      <c r="Y69" s="16">
        <f t="shared" si="171"/>
        <v>1.0000000000000007</v>
      </c>
      <c r="Z69" s="16">
        <f t="shared" si="171"/>
        <v>1.0000000000000018</v>
      </c>
      <c r="AA69" s="16">
        <f t="shared" si="171"/>
        <v>0.99999999999999845</v>
      </c>
      <c r="AB69" s="16">
        <f t="shared" si="171"/>
        <v>0.99999999999999734</v>
      </c>
      <c r="AD69" s="185"/>
      <c r="AE69" s="184" t="s">
        <v>36</v>
      </c>
      <c r="AF69" s="15" t="s">
        <v>43</v>
      </c>
      <c r="AG69" s="16">
        <f t="shared" ref="AG69:AP69" si="172">AG64*AG$14/$E$4</f>
        <v>0.99999999999999989</v>
      </c>
      <c r="AH69" s="16">
        <f t="shared" si="172"/>
        <v>1</v>
      </c>
      <c r="AI69" s="16">
        <f t="shared" si="172"/>
        <v>1.0000000000000002</v>
      </c>
      <c r="AJ69" s="16">
        <f t="shared" si="172"/>
        <v>0.99999999999999956</v>
      </c>
      <c r="AK69" s="16">
        <f t="shared" si="172"/>
        <v>1</v>
      </c>
      <c r="AL69" s="16">
        <f t="shared" si="172"/>
        <v>1</v>
      </c>
      <c r="AM69" s="16">
        <f t="shared" si="172"/>
        <v>1.0000000000000007</v>
      </c>
      <c r="AN69" s="16">
        <f t="shared" si="172"/>
        <v>1.0000000000000018</v>
      </c>
      <c r="AO69" s="16">
        <f t="shared" si="172"/>
        <v>0.99999999999999845</v>
      </c>
      <c r="AP69" s="16">
        <f t="shared" si="172"/>
        <v>0.99999999999999734</v>
      </c>
      <c r="AR69" s="185"/>
      <c r="AS69" s="184" t="s">
        <v>36</v>
      </c>
      <c r="AT69" s="15" t="s">
        <v>43</v>
      </c>
      <c r="AU69" s="16">
        <f t="shared" ref="AU69:BD69" si="173">AU64*AU$14/$E$4</f>
        <v>0.99999999999999989</v>
      </c>
      <c r="AV69" s="16">
        <f t="shared" si="173"/>
        <v>1</v>
      </c>
      <c r="AW69" s="16">
        <f t="shared" si="173"/>
        <v>1.0000000000000002</v>
      </c>
      <c r="AX69" s="16">
        <f t="shared" si="173"/>
        <v>0.99999999999999956</v>
      </c>
      <c r="AY69" s="16">
        <f t="shared" si="173"/>
        <v>1</v>
      </c>
      <c r="AZ69" s="16">
        <f t="shared" si="173"/>
        <v>1</v>
      </c>
      <c r="BA69" s="16">
        <f t="shared" si="173"/>
        <v>1.0000000000000007</v>
      </c>
      <c r="BB69" s="16">
        <f t="shared" si="173"/>
        <v>1.0000000000000018</v>
      </c>
      <c r="BC69" s="16">
        <f t="shared" si="173"/>
        <v>0.99999999999999845</v>
      </c>
      <c r="BD69" s="16">
        <f t="shared" si="173"/>
        <v>0.99999999999999734</v>
      </c>
      <c r="BF69" s="185"/>
      <c r="BG69" s="184" t="s">
        <v>36</v>
      </c>
      <c r="BH69" s="15" t="s">
        <v>43</v>
      </c>
      <c r="BI69" s="16">
        <f t="shared" ref="BI69:BR69" si="174">BI64*BI$14/$E$4</f>
        <v>0.99999999999999989</v>
      </c>
      <c r="BJ69" s="16">
        <f t="shared" si="174"/>
        <v>1</v>
      </c>
      <c r="BK69" s="16">
        <f t="shared" si="174"/>
        <v>1.0000000000000002</v>
      </c>
      <c r="BL69" s="16">
        <f t="shared" si="174"/>
        <v>0.99999999999999956</v>
      </c>
      <c r="BM69" s="16">
        <f t="shared" si="174"/>
        <v>1</v>
      </c>
      <c r="BN69" s="16">
        <f t="shared" si="174"/>
        <v>1</v>
      </c>
      <c r="BO69" s="16">
        <f t="shared" si="174"/>
        <v>1.0000000000000007</v>
      </c>
      <c r="BP69" s="16">
        <f t="shared" si="174"/>
        <v>1.0000000000000018</v>
      </c>
      <c r="BQ69" s="16">
        <f t="shared" si="174"/>
        <v>0.99999999999999845</v>
      </c>
      <c r="BR69" s="16">
        <f t="shared" si="174"/>
        <v>0.99999999999999734</v>
      </c>
    </row>
    <row r="70" spans="2:70" ht="14.25" x14ac:dyDescent="0.45">
      <c r="B70" s="185"/>
      <c r="C70" s="185"/>
      <c r="D70" s="19" t="s">
        <v>45</v>
      </c>
      <c r="E70" s="21">
        <f t="shared" ref="E70:N70" si="175">E67*E$14</f>
        <v>999999.99999999988</v>
      </c>
      <c r="F70" s="21">
        <f t="shared" si="175"/>
        <v>1000000</v>
      </c>
      <c r="G70" s="21">
        <f>G67*G$14</f>
        <v>1000000.0000000002</v>
      </c>
      <c r="H70" s="21">
        <f>H67*H$14</f>
        <v>999999.99999999965</v>
      </c>
      <c r="I70" s="21">
        <f>I67*I$14</f>
        <v>1000000</v>
      </c>
      <c r="J70" s="21">
        <f t="shared" si="175"/>
        <v>1000000</v>
      </c>
      <c r="K70" s="21">
        <f t="shared" si="175"/>
        <v>1000000.0000000005</v>
      </c>
      <c r="L70" s="21">
        <f t="shared" si="175"/>
        <v>1000000.0000000017</v>
      </c>
      <c r="M70" s="21">
        <f t="shared" si="175"/>
        <v>999999.99999999837</v>
      </c>
      <c r="N70" s="21">
        <f t="shared" si="175"/>
        <v>999999.99999999732</v>
      </c>
      <c r="P70" s="185"/>
      <c r="Q70" s="185"/>
      <c r="R70" s="19" t="s">
        <v>45</v>
      </c>
      <c r="S70" s="21">
        <f t="shared" ref="S70:AB70" si="176">S67*S$14</f>
        <v>999999.99999999988</v>
      </c>
      <c r="T70" s="21">
        <f t="shared" si="176"/>
        <v>1000000</v>
      </c>
      <c r="U70" s="21">
        <f>U67*U$14</f>
        <v>1000000.0000000002</v>
      </c>
      <c r="V70" s="21">
        <f>V67*V$14</f>
        <v>999999.99999999965</v>
      </c>
      <c r="W70" s="21">
        <f>W67*W$14</f>
        <v>1000000</v>
      </c>
      <c r="X70" s="21">
        <f t="shared" si="176"/>
        <v>1000000</v>
      </c>
      <c r="Y70" s="21">
        <f t="shared" si="176"/>
        <v>1000000.0000000005</v>
      </c>
      <c r="Z70" s="21">
        <f t="shared" si="176"/>
        <v>1000000.0000000017</v>
      </c>
      <c r="AA70" s="21">
        <f t="shared" si="176"/>
        <v>999999.99999999837</v>
      </c>
      <c r="AB70" s="21">
        <f t="shared" si="176"/>
        <v>999999.99999999732</v>
      </c>
      <c r="AD70" s="185"/>
      <c r="AE70" s="185"/>
      <c r="AF70" s="19" t="s">
        <v>45</v>
      </c>
      <c r="AG70" s="21">
        <f t="shared" ref="AG70:AP70" si="177">AG67*AG$14</f>
        <v>999999.99999999988</v>
      </c>
      <c r="AH70" s="21">
        <f t="shared" si="177"/>
        <v>1000000</v>
      </c>
      <c r="AI70" s="21">
        <f>AI67*AI$14</f>
        <v>1000000.0000000002</v>
      </c>
      <c r="AJ70" s="21">
        <f>AJ67*AJ$14</f>
        <v>999999.99999999965</v>
      </c>
      <c r="AK70" s="21">
        <f>AK67*AK$14</f>
        <v>1000000</v>
      </c>
      <c r="AL70" s="21">
        <f t="shared" si="177"/>
        <v>1000000</v>
      </c>
      <c r="AM70" s="21">
        <f t="shared" si="177"/>
        <v>1000000.0000000005</v>
      </c>
      <c r="AN70" s="21">
        <f t="shared" si="177"/>
        <v>1000000.0000000017</v>
      </c>
      <c r="AO70" s="21">
        <f t="shared" si="177"/>
        <v>999999.99999999837</v>
      </c>
      <c r="AP70" s="21">
        <f t="shared" si="177"/>
        <v>999999.99999999732</v>
      </c>
      <c r="AR70" s="185"/>
      <c r="AS70" s="185"/>
      <c r="AT70" s="19" t="s">
        <v>45</v>
      </c>
      <c r="AU70" s="21">
        <f t="shared" ref="AU70:BD70" si="178">AU67*AU$14</f>
        <v>999999.99999999988</v>
      </c>
      <c r="AV70" s="21">
        <f t="shared" si="178"/>
        <v>1000000</v>
      </c>
      <c r="AW70" s="21">
        <f>AW67*AW$14</f>
        <v>1000000.0000000002</v>
      </c>
      <c r="AX70" s="21">
        <f>AX67*AX$14</f>
        <v>999999.99999999965</v>
      </c>
      <c r="AY70" s="21">
        <f>AY67*AY$14</f>
        <v>1000000</v>
      </c>
      <c r="AZ70" s="21">
        <f t="shared" si="178"/>
        <v>1000000</v>
      </c>
      <c r="BA70" s="21">
        <f t="shared" si="178"/>
        <v>1000000.0000000005</v>
      </c>
      <c r="BB70" s="21">
        <f t="shared" si="178"/>
        <v>1000000.0000000017</v>
      </c>
      <c r="BC70" s="21">
        <f t="shared" si="178"/>
        <v>999999.99999999837</v>
      </c>
      <c r="BD70" s="21">
        <f t="shared" si="178"/>
        <v>999999.99999999732</v>
      </c>
      <c r="BF70" s="185"/>
      <c r="BG70" s="185"/>
      <c r="BH70" s="19" t="s">
        <v>45</v>
      </c>
      <c r="BI70" s="21">
        <f t="shared" ref="BI70:BR70" si="179">BI67*BI$14</f>
        <v>999999.99999999988</v>
      </c>
      <c r="BJ70" s="21">
        <f t="shared" si="179"/>
        <v>1000000</v>
      </c>
      <c r="BK70" s="21">
        <f>BK67*BK$14</f>
        <v>1000000.0000000002</v>
      </c>
      <c r="BL70" s="21">
        <f>BL67*BL$14</f>
        <v>999999.99999999965</v>
      </c>
      <c r="BM70" s="21">
        <f>BM67*BM$14</f>
        <v>1000000</v>
      </c>
      <c r="BN70" s="21">
        <f t="shared" si="179"/>
        <v>1000000</v>
      </c>
      <c r="BO70" s="21">
        <f t="shared" si="179"/>
        <v>1000000.0000000005</v>
      </c>
      <c r="BP70" s="21">
        <f t="shared" si="179"/>
        <v>1000000.0000000017</v>
      </c>
      <c r="BQ70" s="21">
        <f t="shared" si="179"/>
        <v>999999.99999999837</v>
      </c>
      <c r="BR70" s="21">
        <f t="shared" si="179"/>
        <v>999999.99999999732</v>
      </c>
    </row>
    <row r="71" spans="2:70" ht="14.25" x14ac:dyDescent="0.45">
      <c r="B71" s="185"/>
      <c r="C71" s="185"/>
      <c r="D71" s="19" t="s">
        <v>46</v>
      </c>
      <c r="E71" s="21">
        <f>E70</f>
        <v>999999.99999999988</v>
      </c>
      <c r="F71" s="21">
        <f>E71+F70</f>
        <v>2000000</v>
      </c>
      <c r="G71" s="21">
        <f>F71+G70</f>
        <v>3000000</v>
      </c>
      <c r="H71" s="21">
        <f t="shared" ref="H71:N71" si="180">G71+H70</f>
        <v>3999999.9999999995</v>
      </c>
      <c r="I71" s="21">
        <f t="shared" si="180"/>
        <v>5000000</v>
      </c>
      <c r="J71" s="21">
        <f>I71+J70</f>
        <v>6000000</v>
      </c>
      <c r="K71" s="21">
        <f t="shared" si="180"/>
        <v>7000000</v>
      </c>
      <c r="L71" s="21">
        <f t="shared" si="180"/>
        <v>8000000.0000000019</v>
      </c>
      <c r="M71" s="21">
        <f t="shared" si="180"/>
        <v>9000000</v>
      </c>
      <c r="N71" s="21">
        <f t="shared" si="180"/>
        <v>9999999.9999999981</v>
      </c>
      <c r="P71" s="185"/>
      <c r="Q71" s="185"/>
      <c r="R71" s="19" t="s">
        <v>46</v>
      </c>
      <c r="S71" s="21">
        <f>S70</f>
        <v>999999.99999999988</v>
      </c>
      <c r="T71" s="21">
        <f>S71+T70</f>
        <v>2000000</v>
      </c>
      <c r="U71" s="21">
        <f>T71+U70</f>
        <v>3000000</v>
      </c>
      <c r="V71" s="21">
        <f t="shared" ref="V71:AB71" si="181">U71+V70</f>
        <v>3999999.9999999995</v>
      </c>
      <c r="W71" s="21">
        <f t="shared" si="181"/>
        <v>5000000</v>
      </c>
      <c r="X71" s="21">
        <f>W71+X70</f>
        <v>6000000</v>
      </c>
      <c r="Y71" s="21">
        <f t="shared" si="181"/>
        <v>7000000</v>
      </c>
      <c r="Z71" s="21">
        <f t="shared" si="181"/>
        <v>8000000.0000000019</v>
      </c>
      <c r="AA71" s="21">
        <f t="shared" si="181"/>
        <v>9000000</v>
      </c>
      <c r="AB71" s="21">
        <f t="shared" si="181"/>
        <v>9999999.9999999981</v>
      </c>
      <c r="AD71" s="185"/>
      <c r="AE71" s="185"/>
      <c r="AF71" s="19" t="s">
        <v>46</v>
      </c>
      <c r="AG71" s="21">
        <f>AG70</f>
        <v>999999.99999999988</v>
      </c>
      <c r="AH71" s="21">
        <f>AG71+AH70</f>
        <v>2000000</v>
      </c>
      <c r="AI71" s="21">
        <f>AH71+AI70</f>
        <v>3000000</v>
      </c>
      <c r="AJ71" s="21">
        <f t="shared" ref="AJ71:AP71" si="182">AI71+AJ70</f>
        <v>3999999.9999999995</v>
      </c>
      <c r="AK71" s="21">
        <f t="shared" si="182"/>
        <v>5000000</v>
      </c>
      <c r="AL71" s="21">
        <f>AK71+AL70</f>
        <v>6000000</v>
      </c>
      <c r="AM71" s="21">
        <f t="shared" si="182"/>
        <v>7000000</v>
      </c>
      <c r="AN71" s="21">
        <f t="shared" si="182"/>
        <v>8000000.0000000019</v>
      </c>
      <c r="AO71" s="21">
        <f t="shared" si="182"/>
        <v>9000000</v>
      </c>
      <c r="AP71" s="21">
        <f t="shared" si="182"/>
        <v>9999999.9999999981</v>
      </c>
      <c r="AR71" s="185"/>
      <c r="AS71" s="185"/>
      <c r="AT71" s="19" t="s">
        <v>46</v>
      </c>
      <c r="AU71" s="21">
        <f>AU70</f>
        <v>999999.99999999988</v>
      </c>
      <c r="AV71" s="21">
        <f>AU71+AV70</f>
        <v>2000000</v>
      </c>
      <c r="AW71" s="21">
        <f>AV71+AW70</f>
        <v>3000000</v>
      </c>
      <c r="AX71" s="21">
        <f t="shared" ref="AX71:BD71" si="183">AW71+AX70</f>
        <v>3999999.9999999995</v>
      </c>
      <c r="AY71" s="21">
        <f t="shared" si="183"/>
        <v>5000000</v>
      </c>
      <c r="AZ71" s="21">
        <f>AY71+AZ70</f>
        <v>6000000</v>
      </c>
      <c r="BA71" s="21">
        <f t="shared" si="183"/>
        <v>7000000</v>
      </c>
      <c r="BB71" s="21">
        <f t="shared" si="183"/>
        <v>8000000.0000000019</v>
      </c>
      <c r="BC71" s="21">
        <f t="shared" si="183"/>
        <v>9000000</v>
      </c>
      <c r="BD71" s="21">
        <f t="shared" si="183"/>
        <v>9999999.9999999981</v>
      </c>
      <c r="BF71" s="185"/>
      <c r="BG71" s="185"/>
      <c r="BH71" s="19" t="s">
        <v>46</v>
      </c>
      <c r="BI71" s="21">
        <f>BI70</f>
        <v>999999.99999999988</v>
      </c>
      <c r="BJ71" s="21">
        <f>BI71+BJ70</f>
        <v>2000000</v>
      </c>
      <c r="BK71" s="21">
        <f>BJ71+BK70</f>
        <v>3000000</v>
      </c>
      <c r="BL71" s="21">
        <f t="shared" ref="BL71:BR71" si="184">BK71+BL70</f>
        <v>3999999.9999999995</v>
      </c>
      <c r="BM71" s="21">
        <f t="shared" si="184"/>
        <v>5000000</v>
      </c>
      <c r="BN71" s="21">
        <f>BM71+BN70</f>
        <v>6000000</v>
      </c>
      <c r="BO71" s="21">
        <f t="shared" si="184"/>
        <v>7000000</v>
      </c>
      <c r="BP71" s="21">
        <f t="shared" si="184"/>
        <v>8000000.0000000019</v>
      </c>
      <c r="BQ71" s="21">
        <f t="shared" si="184"/>
        <v>9000000</v>
      </c>
      <c r="BR71" s="21">
        <f t="shared" si="184"/>
        <v>9999999.9999999981</v>
      </c>
    </row>
    <row r="72" spans="2:70" ht="14.25" x14ac:dyDescent="0.45">
      <c r="B72" s="185"/>
      <c r="C72" s="184" t="s">
        <v>35</v>
      </c>
      <c r="D72" s="15" t="s">
        <v>43</v>
      </c>
      <c r="E72" s="16">
        <f>E66*E$14/$E$4</f>
        <v>0.99999999999999989</v>
      </c>
      <c r="F72" s="16">
        <f>F66*F$14/$E$4-E72</f>
        <v>1.4</v>
      </c>
      <c r="G72" s="16">
        <f>G66*G$14/$E$4-F72-E72</f>
        <v>1.9600000000000004</v>
      </c>
      <c r="H72" s="16">
        <f>H66*H$14/$E$4-G72-F72-E72</f>
        <v>2.7440000000000002</v>
      </c>
      <c r="I72" s="16">
        <f>I66*I$14/$E$4-H72-G72-F72-E72</f>
        <v>3.8415999999999997</v>
      </c>
      <c r="J72" s="16">
        <f>J66*J$14/$E$4-I72-H72-G72-F72-E72</f>
        <v>5.3782399999999964</v>
      </c>
      <c r="K72" s="16">
        <f>K66*K$14/$E$4-J72-I72-H72-G72-F72-E72</f>
        <v>7.5295360000000056</v>
      </c>
      <c r="L72" s="16">
        <f>L66*L$14/$E$4-K72-J72-I72-H72-G72-F72-E72</f>
        <v>10.541350399999997</v>
      </c>
      <c r="M72" s="16">
        <f>M66*M$14/$E$4-L72-K72-J72-I72-H72-G72-F72-E72</f>
        <v>14.757890559999991</v>
      </c>
      <c r="N72" s="16">
        <f>N66*N$14/$E$4-M72-L72-K72-J72-I72-H72-G72-F72-E72</f>
        <v>20.661046784000014</v>
      </c>
      <c r="P72" s="185"/>
      <c r="Q72" s="184" t="s">
        <v>35</v>
      </c>
      <c r="R72" s="15" t="s">
        <v>43</v>
      </c>
      <c r="S72" s="16">
        <f>S66*S$14/$E$4</f>
        <v>0.99999999999999989</v>
      </c>
      <c r="T72" s="16">
        <f>T66*T$14/$E$4-S72</f>
        <v>1.4</v>
      </c>
      <c r="U72" s="16">
        <f>U66*U$14/$E$4-T72-S72</f>
        <v>1.9600000000000004</v>
      </c>
      <c r="V72" s="16">
        <f>V66*V$14/$E$4-U72-T72-S72</f>
        <v>2.7440000000000002</v>
      </c>
      <c r="W72" s="16">
        <f>W66*W$14/$E$4-V72-U72-T72-S72</f>
        <v>3.8415999999999997</v>
      </c>
      <c r="X72" s="16">
        <f>X66*X$14/$E$4-W72-V72-U72-T72-S72</f>
        <v>5.3782399999999964</v>
      </c>
      <c r="Y72" s="16">
        <f>Y66*Y$14/$E$4-X72-W72-V72-U72-T72-S72</f>
        <v>7.5295360000000056</v>
      </c>
      <c r="Z72" s="16">
        <f>Z66*Z$14/$E$4-Y72-X72-W72-V72-U72-T72-S72</f>
        <v>10.541350399999997</v>
      </c>
      <c r="AA72" s="16">
        <f>AA66*AA$14/$E$4-Z72-Y72-X72-W72-V72-U72-T72-S72</f>
        <v>14.757890559999991</v>
      </c>
      <c r="AB72" s="16">
        <f>AB66*AB$14/$E$4-AA72-Z72-Y72-X72-W72-V72-U72-T72-S72</f>
        <v>20.661046784000014</v>
      </c>
      <c r="AD72" s="185"/>
      <c r="AE72" s="184" t="s">
        <v>35</v>
      </c>
      <c r="AF72" s="15" t="s">
        <v>43</v>
      </c>
      <c r="AG72" s="16">
        <f>AG66*AG$14/$E$4</f>
        <v>0.99999999999999989</v>
      </c>
      <c r="AH72" s="16">
        <f>AH66*AH$14/$E$4-AG72</f>
        <v>1.4</v>
      </c>
      <c r="AI72" s="16">
        <f>AI66*AI$14/$E$4-AH72-AG72</f>
        <v>1.9600000000000004</v>
      </c>
      <c r="AJ72" s="16">
        <f>AJ66*AJ$14/$E$4-AI72-AH72-AG72</f>
        <v>2.7440000000000002</v>
      </c>
      <c r="AK72" s="16">
        <f>AK66*AK$14/$E$4-AJ72-AI72-AH72-AG72</f>
        <v>3.8415999999999997</v>
      </c>
      <c r="AL72" s="16">
        <f>AL66*AL$14/$E$4-AK72-AJ72-AI72-AH72-AG72</f>
        <v>5.3782399999999964</v>
      </c>
      <c r="AM72" s="16">
        <f>AM66*AM$14/$E$4-AL72-AK72-AJ72-AI72-AH72-AG72</f>
        <v>7.5295360000000056</v>
      </c>
      <c r="AN72" s="16">
        <f>AN66*AN$14/$E$4-AM72-AL72-AK72-AJ72-AI72-AH72-AG72</f>
        <v>10.541350399999997</v>
      </c>
      <c r="AO72" s="16">
        <f>AO66*AO$14/$E$4-AN72-AM72-AL72-AK72-AJ72-AI72-AH72-AG72</f>
        <v>14.757890559999991</v>
      </c>
      <c r="AP72" s="16">
        <f>AP66*AP$14/$E$4-AO72-AN72-AM72-AL72-AK72-AJ72-AI72-AH72-AG72</f>
        <v>20.661046784000014</v>
      </c>
      <c r="AR72" s="185"/>
      <c r="AS72" s="184" t="s">
        <v>35</v>
      </c>
      <c r="AT72" s="15" t="s">
        <v>43</v>
      </c>
      <c r="AU72" s="16">
        <f>AU66*AU$14/$E$4</f>
        <v>0.99999999999999989</v>
      </c>
      <c r="AV72" s="16">
        <f>AV66*AV$14/$E$4-AU72</f>
        <v>1.4</v>
      </c>
      <c r="AW72" s="16">
        <f>AW66*AW$14/$E$4-AV72-AU72</f>
        <v>1.9600000000000004</v>
      </c>
      <c r="AX72" s="16">
        <f>AX66*AX$14/$E$4-AW72-AV72-AU72</f>
        <v>2.7440000000000002</v>
      </c>
      <c r="AY72" s="16">
        <f>AY66*AY$14/$E$4-AX72-AW72-AV72-AU72</f>
        <v>3.8415999999999997</v>
      </c>
      <c r="AZ72" s="16">
        <f>AZ66*AZ$14/$E$4-AY72-AX72-AW72-AV72-AU72</f>
        <v>5.3782399999999964</v>
      </c>
      <c r="BA72" s="16">
        <f>BA66*BA$14/$E$4-AZ72-AY72-AX72-AW72-AV72-AU72</f>
        <v>7.5295360000000056</v>
      </c>
      <c r="BB72" s="16">
        <f>BB66*BB$14/$E$4-BA72-AZ72-AY72-AX72-AW72-AV72-AU72</f>
        <v>10.541350399999997</v>
      </c>
      <c r="BC72" s="16">
        <f>BC66*BC$14/$E$4-BB72-BA72-AZ72-AY72-AX72-AW72-AV72-AU72</f>
        <v>14.757890559999991</v>
      </c>
      <c r="BD72" s="16">
        <f>BD66*BD$14/$E$4-BC72-BB72-BA72-AZ72-AY72-AX72-AW72-AV72-AU72</f>
        <v>20.661046784000014</v>
      </c>
      <c r="BF72" s="185"/>
      <c r="BG72" s="184" t="s">
        <v>35</v>
      </c>
      <c r="BH72" s="15" t="s">
        <v>43</v>
      </c>
      <c r="BI72" s="16">
        <f>BI66*BI$14/$E$4</f>
        <v>0.99999999999999989</v>
      </c>
      <c r="BJ72" s="16">
        <f>BJ66*BJ$14/$E$4-BI72</f>
        <v>1.4</v>
      </c>
      <c r="BK72" s="16">
        <f>BK66*BK$14/$E$4-BJ72-BI72</f>
        <v>1.9600000000000004</v>
      </c>
      <c r="BL72" s="16">
        <f>BL66*BL$14/$E$4-BK72-BJ72-BI72</f>
        <v>2.7440000000000002</v>
      </c>
      <c r="BM72" s="16">
        <f>BM66*BM$14/$E$4-BL72-BK72-BJ72-BI72</f>
        <v>3.8415999999999997</v>
      </c>
      <c r="BN72" s="16">
        <f>BN66*BN$14/$E$4-BM72-BL72-BK72-BJ72-BI72</f>
        <v>5.3782399999999964</v>
      </c>
      <c r="BO72" s="16">
        <f>BO66*BO$14/$E$4-BN72-BM72-BL72-BK72-BJ72-BI72</f>
        <v>7.5295360000000056</v>
      </c>
      <c r="BP72" s="16">
        <f>BP66*BP$14/$E$4-BO72-BN72-BM72-BL72-BK72-BJ72-BI72</f>
        <v>10.541350399999997</v>
      </c>
      <c r="BQ72" s="16">
        <f>BQ66*BQ$14/$E$4-BP72-BO72-BN72-BM72-BL72-BK72-BJ72-BI72</f>
        <v>14.757890559999991</v>
      </c>
      <c r="BR72" s="16">
        <f>BR66*BR$14/$E$4-BQ72-BP72-BO72-BN72-BM72-BL72-BK72-BJ72-BI72</f>
        <v>20.661046784000014</v>
      </c>
    </row>
    <row r="73" spans="2:70" ht="14.25" x14ac:dyDescent="0.45">
      <c r="B73" s="185"/>
      <c r="C73" s="186"/>
      <c r="D73" s="15" t="s">
        <v>44</v>
      </c>
      <c r="E73" s="17"/>
      <c r="F73" s="17"/>
      <c r="G73" s="17"/>
      <c r="H73" s="17"/>
      <c r="I73" s="17">
        <f>AVERAGE(E72:I72)</f>
        <v>2.18912</v>
      </c>
      <c r="J73" s="17"/>
      <c r="K73" s="17"/>
      <c r="L73" s="17"/>
      <c r="M73" s="17"/>
      <c r="N73" s="17">
        <f>AVERAGE(E72:N72)</f>
        <v>6.9813663744000012</v>
      </c>
      <c r="P73" s="185"/>
      <c r="Q73" s="186"/>
      <c r="R73" s="15" t="s">
        <v>44</v>
      </c>
      <c r="S73" s="17"/>
      <c r="T73" s="17"/>
      <c r="U73" s="17"/>
      <c r="V73" s="17"/>
      <c r="W73" s="17">
        <f>AVERAGE(S72:W72)</f>
        <v>2.18912</v>
      </c>
      <c r="X73" s="17"/>
      <c r="Y73" s="17"/>
      <c r="Z73" s="17"/>
      <c r="AA73" s="17"/>
      <c r="AB73" s="17">
        <f>AVERAGE(S72:AB72)</f>
        <v>6.9813663744000012</v>
      </c>
      <c r="AD73" s="185"/>
      <c r="AE73" s="186"/>
      <c r="AF73" s="15" t="s">
        <v>44</v>
      </c>
      <c r="AG73" s="17"/>
      <c r="AH73" s="17"/>
      <c r="AI73" s="17"/>
      <c r="AJ73" s="17"/>
      <c r="AK73" s="17">
        <f>AVERAGE(AG72:AK72)</f>
        <v>2.18912</v>
      </c>
      <c r="AL73" s="17"/>
      <c r="AM73" s="17"/>
      <c r="AN73" s="17"/>
      <c r="AO73" s="17"/>
      <c r="AP73" s="17">
        <f>AVERAGE(AG72:AP72)</f>
        <v>6.9813663744000012</v>
      </c>
      <c r="AR73" s="185"/>
      <c r="AS73" s="186"/>
      <c r="AT73" s="15" t="s">
        <v>44</v>
      </c>
      <c r="AU73" s="17"/>
      <c r="AV73" s="17"/>
      <c r="AW73" s="17"/>
      <c r="AX73" s="17"/>
      <c r="AY73" s="17">
        <f>AVERAGE(AU72:AY72)</f>
        <v>2.18912</v>
      </c>
      <c r="AZ73" s="17"/>
      <c r="BA73" s="17"/>
      <c r="BB73" s="17"/>
      <c r="BC73" s="17"/>
      <c r="BD73" s="17">
        <f>AVERAGE(AU72:BD72)</f>
        <v>6.9813663744000012</v>
      </c>
      <c r="BF73" s="185"/>
      <c r="BG73" s="186"/>
      <c r="BH73" s="15" t="s">
        <v>44</v>
      </c>
      <c r="BI73" s="17"/>
      <c r="BJ73" s="17"/>
      <c r="BK73" s="17"/>
      <c r="BL73" s="17"/>
      <c r="BM73" s="17">
        <f>AVERAGE(BI72:BM72)</f>
        <v>2.18912</v>
      </c>
      <c r="BN73" s="17"/>
      <c r="BO73" s="17"/>
      <c r="BP73" s="17"/>
      <c r="BQ73" s="17"/>
      <c r="BR73" s="17">
        <f>AVERAGE(BI72:BR72)</f>
        <v>6.9813663744000012</v>
      </c>
    </row>
    <row r="74" spans="2:70" ht="14.25" x14ac:dyDescent="0.45">
      <c r="B74" s="185"/>
      <c r="C74" s="185"/>
      <c r="D74" s="19" t="s">
        <v>45</v>
      </c>
      <c r="E74" s="22">
        <f>E76</f>
        <v>999999.99999999988</v>
      </c>
      <c r="F74" s="22">
        <f>F76-E76</f>
        <v>1400000</v>
      </c>
      <c r="G74" s="22">
        <f>G76-F76</f>
        <v>1960000</v>
      </c>
      <c r="H74" s="22">
        <f t="shared" ref="H74:N74" si="185">H76-G76</f>
        <v>2744000</v>
      </c>
      <c r="I74" s="22">
        <f t="shared" si="185"/>
        <v>3841600</v>
      </c>
      <c r="J74" s="22">
        <f>J76-I76</f>
        <v>5378239.9999999963</v>
      </c>
      <c r="K74" s="22">
        <f t="shared" si="185"/>
        <v>7529536.0000000075</v>
      </c>
      <c r="L74" s="22">
        <f t="shared" si="185"/>
        <v>10541350.400000002</v>
      </c>
      <c r="M74" s="22">
        <f t="shared" si="185"/>
        <v>14757890.559999995</v>
      </c>
      <c r="N74" s="22">
        <f t="shared" si="185"/>
        <v>20661046.784000002</v>
      </c>
      <c r="P74" s="185"/>
      <c r="Q74" s="185"/>
      <c r="R74" s="19" t="s">
        <v>45</v>
      </c>
      <c r="S74" s="22">
        <f>S76</f>
        <v>999999.99999999988</v>
      </c>
      <c r="T74" s="22">
        <f>T76-S76</f>
        <v>1400000</v>
      </c>
      <c r="U74" s="22">
        <f>U76-T76</f>
        <v>1960000</v>
      </c>
      <c r="V74" s="22">
        <f t="shared" ref="V74:AB74" si="186">V76-U76</f>
        <v>2744000</v>
      </c>
      <c r="W74" s="22">
        <f t="shared" si="186"/>
        <v>3841600</v>
      </c>
      <c r="X74" s="22">
        <f>X76-W76</f>
        <v>5378239.9999999963</v>
      </c>
      <c r="Y74" s="22">
        <f t="shared" si="186"/>
        <v>7529536.0000000075</v>
      </c>
      <c r="Z74" s="22">
        <f t="shared" si="186"/>
        <v>10541350.400000002</v>
      </c>
      <c r="AA74" s="22">
        <f t="shared" si="186"/>
        <v>14757890.559999995</v>
      </c>
      <c r="AB74" s="22">
        <f t="shared" si="186"/>
        <v>20661046.784000002</v>
      </c>
      <c r="AD74" s="185"/>
      <c r="AE74" s="185"/>
      <c r="AF74" s="19" t="s">
        <v>45</v>
      </c>
      <c r="AG74" s="22">
        <f>AG76</f>
        <v>999999.99999999988</v>
      </c>
      <c r="AH74" s="22">
        <f>AH76-AG76</f>
        <v>1400000</v>
      </c>
      <c r="AI74" s="22">
        <f>AI76-AH76</f>
        <v>1960000</v>
      </c>
      <c r="AJ74" s="22">
        <f t="shared" ref="AJ74:AP74" si="187">AJ76-AI76</f>
        <v>2744000</v>
      </c>
      <c r="AK74" s="22">
        <f t="shared" si="187"/>
        <v>3841600</v>
      </c>
      <c r="AL74" s="22">
        <f>AL76-AK76</f>
        <v>5378239.9999999963</v>
      </c>
      <c r="AM74" s="22">
        <f t="shared" si="187"/>
        <v>7529536.0000000075</v>
      </c>
      <c r="AN74" s="22">
        <f t="shared" si="187"/>
        <v>10541350.400000002</v>
      </c>
      <c r="AO74" s="22">
        <f t="shared" si="187"/>
        <v>14757890.559999995</v>
      </c>
      <c r="AP74" s="22">
        <f t="shared" si="187"/>
        <v>20661046.784000002</v>
      </c>
      <c r="AR74" s="185"/>
      <c r="AS74" s="185"/>
      <c r="AT74" s="19" t="s">
        <v>45</v>
      </c>
      <c r="AU74" s="22">
        <f>AU76</f>
        <v>999999.99999999988</v>
      </c>
      <c r="AV74" s="22">
        <f>AV76-AU76</f>
        <v>1400000</v>
      </c>
      <c r="AW74" s="22">
        <f>AW76-AV76</f>
        <v>1960000</v>
      </c>
      <c r="AX74" s="22">
        <f t="shared" ref="AX74:BD74" si="188">AX76-AW76</f>
        <v>2744000</v>
      </c>
      <c r="AY74" s="22">
        <f t="shared" si="188"/>
        <v>3841600</v>
      </c>
      <c r="AZ74" s="22">
        <f>AZ76-AY76</f>
        <v>5378239.9999999963</v>
      </c>
      <c r="BA74" s="22">
        <f t="shared" si="188"/>
        <v>7529536.0000000075</v>
      </c>
      <c r="BB74" s="22">
        <f t="shared" si="188"/>
        <v>10541350.400000002</v>
      </c>
      <c r="BC74" s="22">
        <f t="shared" si="188"/>
        <v>14757890.559999995</v>
      </c>
      <c r="BD74" s="22">
        <f t="shared" si="188"/>
        <v>20661046.784000002</v>
      </c>
      <c r="BF74" s="185"/>
      <c r="BG74" s="185"/>
      <c r="BH74" s="19" t="s">
        <v>45</v>
      </c>
      <c r="BI74" s="22">
        <f>BI76</f>
        <v>999999.99999999988</v>
      </c>
      <c r="BJ74" s="22">
        <f>BJ76-BI76</f>
        <v>1400000</v>
      </c>
      <c r="BK74" s="22">
        <f>BK76-BJ76</f>
        <v>1960000</v>
      </c>
      <c r="BL74" s="22">
        <f t="shared" ref="BL74:BR74" si="189">BL76-BK76</f>
        <v>2744000</v>
      </c>
      <c r="BM74" s="22">
        <f t="shared" si="189"/>
        <v>3841600</v>
      </c>
      <c r="BN74" s="22">
        <f>BN76-BM76</f>
        <v>5378239.9999999963</v>
      </c>
      <c r="BO74" s="22">
        <f t="shared" si="189"/>
        <v>7529536.0000000075</v>
      </c>
      <c r="BP74" s="22">
        <f t="shared" si="189"/>
        <v>10541350.400000002</v>
      </c>
      <c r="BQ74" s="22">
        <f t="shared" si="189"/>
        <v>14757890.559999995</v>
      </c>
      <c r="BR74" s="22">
        <f t="shared" si="189"/>
        <v>20661046.784000002</v>
      </c>
    </row>
    <row r="75" spans="2:70" ht="14.25" x14ac:dyDescent="0.45">
      <c r="B75" s="185"/>
      <c r="C75" s="185"/>
      <c r="D75" s="19" t="s">
        <v>47</v>
      </c>
      <c r="E75" s="22"/>
      <c r="F75" s="22"/>
      <c r="G75" s="22"/>
      <c r="H75" s="22"/>
      <c r="I75" s="22">
        <f>AVERAGE(E74:I74)</f>
        <v>2189120</v>
      </c>
      <c r="J75" s="22"/>
      <c r="K75" s="22"/>
      <c r="L75" s="22"/>
      <c r="M75" s="22"/>
      <c r="N75" s="22">
        <f>AVERAGE(E74:N74)</f>
        <v>6981366.3744000001</v>
      </c>
      <c r="P75" s="185"/>
      <c r="Q75" s="185"/>
      <c r="R75" s="19" t="s">
        <v>47</v>
      </c>
      <c r="S75" s="22"/>
      <c r="T75" s="22"/>
      <c r="U75" s="22"/>
      <c r="V75" s="22"/>
      <c r="W75" s="22">
        <f>AVERAGE(S74:W74)</f>
        <v>2189120</v>
      </c>
      <c r="X75" s="22"/>
      <c r="Y75" s="22"/>
      <c r="Z75" s="22"/>
      <c r="AA75" s="22"/>
      <c r="AB75" s="22">
        <f>AVERAGE(S74:AB74)</f>
        <v>6981366.3744000001</v>
      </c>
      <c r="AD75" s="185"/>
      <c r="AE75" s="185"/>
      <c r="AF75" s="19" t="s">
        <v>47</v>
      </c>
      <c r="AG75" s="22"/>
      <c r="AH75" s="22"/>
      <c r="AI75" s="22"/>
      <c r="AJ75" s="22"/>
      <c r="AK75" s="22">
        <f>AVERAGE(AG74:AK74)</f>
        <v>2189120</v>
      </c>
      <c r="AL75" s="22"/>
      <c r="AM75" s="22"/>
      <c r="AN75" s="22"/>
      <c r="AO75" s="22"/>
      <c r="AP75" s="22">
        <f>AVERAGE(AG74:AP74)</f>
        <v>6981366.3744000001</v>
      </c>
      <c r="AR75" s="185"/>
      <c r="AS75" s="185"/>
      <c r="AT75" s="19" t="s">
        <v>47</v>
      </c>
      <c r="AU75" s="22"/>
      <c r="AV75" s="22"/>
      <c r="AW75" s="22"/>
      <c r="AX75" s="22"/>
      <c r="AY75" s="22">
        <f>AVERAGE(AU74:AY74)</f>
        <v>2189120</v>
      </c>
      <c r="AZ75" s="22"/>
      <c r="BA75" s="22"/>
      <c r="BB75" s="22"/>
      <c r="BC75" s="22"/>
      <c r="BD75" s="22">
        <f>AVERAGE(AU74:BD74)</f>
        <v>6981366.3744000001</v>
      </c>
      <c r="BF75" s="185"/>
      <c r="BG75" s="185"/>
      <c r="BH75" s="19" t="s">
        <v>47</v>
      </c>
      <c r="BI75" s="22"/>
      <c r="BJ75" s="22"/>
      <c r="BK75" s="22"/>
      <c r="BL75" s="22"/>
      <c r="BM75" s="22">
        <f>AVERAGE(BI74:BM74)</f>
        <v>2189120</v>
      </c>
      <c r="BN75" s="22"/>
      <c r="BO75" s="22"/>
      <c r="BP75" s="22"/>
      <c r="BQ75" s="22"/>
      <c r="BR75" s="22">
        <f>AVERAGE(BI74:BR74)</f>
        <v>6981366.3744000001</v>
      </c>
    </row>
    <row r="76" spans="2:70" ht="14.25" x14ac:dyDescent="0.45">
      <c r="B76" s="185"/>
      <c r="C76" s="185"/>
      <c r="D76" s="19" t="s">
        <v>46</v>
      </c>
      <c r="E76" s="21">
        <f t="shared" ref="E76:N76" si="190">E68*E$14</f>
        <v>999999.99999999988</v>
      </c>
      <c r="F76" s="21">
        <f t="shared" si="190"/>
        <v>2400000</v>
      </c>
      <c r="G76" s="21">
        <f>G68*G$14</f>
        <v>4360000</v>
      </c>
      <c r="H76" s="21">
        <f>H68*H$14</f>
        <v>7104000</v>
      </c>
      <c r="I76" s="21">
        <f>I68*I$14</f>
        <v>10945600</v>
      </c>
      <c r="J76" s="21">
        <f t="shared" si="190"/>
        <v>16323839.999999996</v>
      </c>
      <c r="K76" s="21">
        <f t="shared" si="190"/>
        <v>23853376.000000004</v>
      </c>
      <c r="L76" s="21">
        <f t="shared" si="190"/>
        <v>34394726.400000006</v>
      </c>
      <c r="M76" s="21">
        <f t="shared" si="190"/>
        <v>49152616.960000001</v>
      </c>
      <c r="N76" s="21">
        <f t="shared" si="190"/>
        <v>69813663.744000003</v>
      </c>
      <c r="P76" s="185"/>
      <c r="Q76" s="185"/>
      <c r="R76" s="19" t="s">
        <v>46</v>
      </c>
      <c r="S76" s="21">
        <f t="shared" ref="S76:AB76" si="191">S68*S$14</f>
        <v>999999.99999999988</v>
      </c>
      <c r="T76" s="21">
        <f t="shared" si="191"/>
        <v>2400000</v>
      </c>
      <c r="U76" s="21">
        <f>U68*U$14</f>
        <v>4360000</v>
      </c>
      <c r="V76" s="21">
        <f>V68*V$14</f>
        <v>7104000</v>
      </c>
      <c r="W76" s="21">
        <f>W68*W$14</f>
        <v>10945600</v>
      </c>
      <c r="X76" s="21">
        <f t="shared" si="191"/>
        <v>16323839.999999996</v>
      </c>
      <c r="Y76" s="21">
        <f t="shared" si="191"/>
        <v>23853376.000000004</v>
      </c>
      <c r="Z76" s="21">
        <f t="shared" si="191"/>
        <v>34394726.400000006</v>
      </c>
      <c r="AA76" s="21">
        <f t="shared" si="191"/>
        <v>49152616.960000001</v>
      </c>
      <c r="AB76" s="21">
        <f t="shared" si="191"/>
        <v>69813663.744000003</v>
      </c>
      <c r="AD76" s="185"/>
      <c r="AE76" s="185"/>
      <c r="AF76" s="19" t="s">
        <v>46</v>
      </c>
      <c r="AG76" s="21">
        <f t="shared" ref="AG76:AP76" si="192">AG68*AG$14</f>
        <v>999999.99999999988</v>
      </c>
      <c r="AH76" s="21">
        <f t="shared" si="192"/>
        <v>2400000</v>
      </c>
      <c r="AI76" s="21">
        <f>AI68*AI$14</f>
        <v>4360000</v>
      </c>
      <c r="AJ76" s="21">
        <f>AJ68*AJ$14</f>
        <v>7104000</v>
      </c>
      <c r="AK76" s="21">
        <f>AK68*AK$14</f>
        <v>10945600</v>
      </c>
      <c r="AL76" s="21">
        <f t="shared" si="192"/>
        <v>16323839.999999996</v>
      </c>
      <c r="AM76" s="21">
        <f t="shared" si="192"/>
        <v>23853376.000000004</v>
      </c>
      <c r="AN76" s="21">
        <f t="shared" si="192"/>
        <v>34394726.400000006</v>
      </c>
      <c r="AO76" s="21">
        <f t="shared" si="192"/>
        <v>49152616.960000001</v>
      </c>
      <c r="AP76" s="21">
        <f t="shared" si="192"/>
        <v>69813663.744000003</v>
      </c>
      <c r="AR76" s="185"/>
      <c r="AS76" s="185"/>
      <c r="AT76" s="19" t="s">
        <v>46</v>
      </c>
      <c r="AU76" s="21">
        <f t="shared" ref="AU76:BD76" si="193">AU68*AU$14</f>
        <v>999999.99999999988</v>
      </c>
      <c r="AV76" s="21">
        <f t="shared" si="193"/>
        <v>2400000</v>
      </c>
      <c r="AW76" s="21">
        <f>AW68*AW$14</f>
        <v>4360000</v>
      </c>
      <c r="AX76" s="21">
        <f>AX68*AX$14</f>
        <v>7104000</v>
      </c>
      <c r="AY76" s="21">
        <f>AY68*AY$14</f>
        <v>10945600</v>
      </c>
      <c r="AZ76" s="21">
        <f t="shared" si="193"/>
        <v>16323839.999999996</v>
      </c>
      <c r="BA76" s="21">
        <f t="shared" si="193"/>
        <v>23853376.000000004</v>
      </c>
      <c r="BB76" s="21">
        <f t="shared" si="193"/>
        <v>34394726.400000006</v>
      </c>
      <c r="BC76" s="21">
        <f t="shared" si="193"/>
        <v>49152616.960000001</v>
      </c>
      <c r="BD76" s="21">
        <f t="shared" si="193"/>
        <v>69813663.744000003</v>
      </c>
      <c r="BF76" s="185"/>
      <c r="BG76" s="185"/>
      <c r="BH76" s="19" t="s">
        <v>46</v>
      </c>
      <c r="BI76" s="21">
        <f t="shared" ref="BI76:BR76" si="194">BI68*BI$14</f>
        <v>999999.99999999988</v>
      </c>
      <c r="BJ76" s="21">
        <f t="shared" si="194"/>
        <v>2400000</v>
      </c>
      <c r="BK76" s="21">
        <f>BK68*BK$14</f>
        <v>4360000</v>
      </c>
      <c r="BL76" s="21">
        <f>BL68*BL$14</f>
        <v>7104000</v>
      </c>
      <c r="BM76" s="21">
        <f>BM68*BM$14</f>
        <v>10945600</v>
      </c>
      <c r="BN76" s="21">
        <f t="shared" si="194"/>
        <v>16323839.999999996</v>
      </c>
      <c r="BO76" s="21">
        <f t="shared" si="194"/>
        <v>23853376.000000004</v>
      </c>
      <c r="BP76" s="21">
        <f t="shared" si="194"/>
        <v>34394726.400000006</v>
      </c>
      <c r="BQ76" s="21">
        <f t="shared" si="194"/>
        <v>49152616.960000001</v>
      </c>
      <c r="BR76" s="21">
        <f t="shared" si="194"/>
        <v>69813663.744000003</v>
      </c>
    </row>
    <row r="77" spans="2:70" ht="14.25" x14ac:dyDescent="0.45">
      <c r="B77" s="185" t="s">
        <v>17</v>
      </c>
      <c r="C77" s="186" t="s">
        <v>32</v>
      </c>
      <c r="D77" s="15" t="s">
        <v>43</v>
      </c>
      <c r="E77" s="16">
        <f>E$24</f>
        <v>3.2142857142857147E-2</v>
      </c>
      <c r="F77" s="16">
        <f t="shared" ref="F77:N77" si="195">F$24</f>
        <v>3.0102040816326531E-2</v>
      </c>
      <c r="G77" s="16">
        <f t="shared" si="195"/>
        <v>2.8644314868804664E-2</v>
      </c>
      <c r="H77" s="16">
        <f t="shared" si="195"/>
        <v>2.7603082049146192E-2</v>
      </c>
      <c r="I77" s="16">
        <f t="shared" si="195"/>
        <v>2.6859344320818709E-2</v>
      </c>
      <c r="J77" s="16">
        <f t="shared" si="195"/>
        <v>2.6328103086299078E-2</v>
      </c>
      <c r="K77" s="16">
        <f t="shared" si="195"/>
        <v>2.5948645061642198E-2</v>
      </c>
      <c r="L77" s="16">
        <f t="shared" si="195"/>
        <v>2.5677603615458712E-2</v>
      </c>
      <c r="M77" s="16">
        <f t="shared" si="195"/>
        <v>2.5484002582470511E-2</v>
      </c>
      <c r="N77" s="16">
        <f t="shared" si="195"/>
        <v>2.534571613033608E-2</v>
      </c>
      <c r="P77" s="185" t="s">
        <v>17</v>
      </c>
      <c r="Q77" s="186" t="s">
        <v>32</v>
      </c>
      <c r="R77" s="15" t="s">
        <v>43</v>
      </c>
      <c r="S77" s="16">
        <f>S$24</f>
        <v>3.2142857142857147E-2</v>
      </c>
      <c r="T77" s="16">
        <f t="shared" ref="T77:AB77" si="196">T$24</f>
        <v>3.0102040816326531E-2</v>
      </c>
      <c r="U77" s="16">
        <f t="shared" si="196"/>
        <v>2.8644314868804664E-2</v>
      </c>
      <c r="V77" s="16">
        <f t="shared" si="196"/>
        <v>2.7603082049146192E-2</v>
      </c>
      <c r="W77" s="16">
        <f t="shared" si="196"/>
        <v>2.6859344320818709E-2</v>
      </c>
      <c r="X77" s="16">
        <f t="shared" si="196"/>
        <v>2.6328103086299078E-2</v>
      </c>
      <c r="Y77" s="16">
        <f t="shared" si="196"/>
        <v>2.5948645061642198E-2</v>
      </c>
      <c r="Z77" s="16">
        <f t="shared" si="196"/>
        <v>2.5677603615458712E-2</v>
      </c>
      <c r="AA77" s="16">
        <f t="shared" si="196"/>
        <v>2.5484002582470511E-2</v>
      </c>
      <c r="AB77" s="16">
        <f t="shared" si="196"/>
        <v>2.534571613033608E-2</v>
      </c>
      <c r="AD77" s="185" t="s">
        <v>17</v>
      </c>
      <c r="AE77" s="186" t="s">
        <v>32</v>
      </c>
      <c r="AF77" s="15" t="s">
        <v>43</v>
      </c>
      <c r="AG77" s="16">
        <f>AG$24</f>
        <v>3.2142857142857147E-2</v>
      </c>
      <c r="AH77" s="16">
        <f t="shared" ref="AH77:AP77" si="197">AH$24</f>
        <v>3.0102040816326531E-2</v>
      </c>
      <c r="AI77" s="16">
        <f t="shared" si="197"/>
        <v>2.8644314868804664E-2</v>
      </c>
      <c r="AJ77" s="16">
        <f t="shared" si="197"/>
        <v>2.7603082049146192E-2</v>
      </c>
      <c r="AK77" s="16">
        <f t="shared" si="197"/>
        <v>2.6859344320818709E-2</v>
      </c>
      <c r="AL77" s="16">
        <f t="shared" si="197"/>
        <v>2.6328103086299078E-2</v>
      </c>
      <c r="AM77" s="16">
        <f t="shared" si="197"/>
        <v>2.5948645061642198E-2</v>
      </c>
      <c r="AN77" s="16">
        <f t="shared" si="197"/>
        <v>2.5677603615458712E-2</v>
      </c>
      <c r="AO77" s="16">
        <f t="shared" si="197"/>
        <v>2.5484002582470511E-2</v>
      </c>
      <c r="AP77" s="16">
        <f t="shared" si="197"/>
        <v>2.534571613033608E-2</v>
      </c>
      <c r="AR77" s="185" t="s">
        <v>17</v>
      </c>
      <c r="AS77" s="186" t="s">
        <v>32</v>
      </c>
      <c r="AT77" s="15" t="s">
        <v>43</v>
      </c>
      <c r="AU77" s="16">
        <f>AU$24</f>
        <v>3.2142857142857147E-2</v>
      </c>
      <c r="AV77" s="16">
        <f t="shared" ref="AV77:BD77" si="198">AV$24</f>
        <v>3.0102040816326531E-2</v>
      </c>
      <c r="AW77" s="16">
        <f t="shared" si="198"/>
        <v>2.8644314868804664E-2</v>
      </c>
      <c r="AX77" s="16">
        <f t="shared" si="198"/>
        <v>2.7603082049146192E-2</v>
      </c>
      <c r="AY77" s="16">
        <f t="shared" si="198"/>
        <v>2.6859344320818709E-2</v>
      </c>
      <c r="AZ77" s="16">
        <f t="shared" si="198"/>
        <v>2.6328103086299078E-2</v>
      </c>
      <c r="BA77" s="16">
        <f t="shared" si="198"/>
        <v>2.5948645061642198E-2</v>
      </c>
      <c r="BB77" s="16">
        <f t="shared" si="198"/>
        <v>2.5677603615458712E-2</v>
      </c>
      <c r="BC77" s="16">
        <f t="shared" si="198"/>
        <v>2.5484002582470511E-2</v>
      </c>
      <c r="BD77" s="16">
        <f t="shared" si="198"/>
        <v>2.534571613033608E-2</v>
      </c>
      <c r="BF77" s="185" t="s">
        <v>17</v>
      </c>
      <c r="BG77" s="186" t="s">
        <v>32</v>
      </c>
      <c r="BH77" s="15" t="s">
        <v>43</v>
      </c>
      <c r="BI77" s="16">
        <f>BI$24</f>
        <v>3.2142857142857147E-2</v>
      </c>
      <c r="BJ77" s="16">
        <f t="shared" ref="BJ77:BR77" si="199">BJ$24</f>
        <v>3.0102040816326531E-2</v>
      </c>
      <c r="BK77" s="16">
        <f t="shared" si="199"/>
        <v>2.8644314868804664E-2</v>
      </c>
      <c r="BL77" s="16">
        <f t="shared" si="199"/>
        <v>2.7603082049146192E-2</v>
      </c>
      <c r="BM77" s="16">
        <f t="shared" si="199"/>
        <v>2.6859344320818709E-2</v>
      </c>
      <c r="BN77" s="16">
        <f t="shared" si="199"/>
        <v>2.6328103086299078E-2</v>
      </c>
      <c r="BO77" s="16">
        <f t="shared" si="199"/>
        <v>2.5948645061642198E-2</v>
      </c>
      <c r="BP77" s="16">
        <f t="shared" si="199"/>
        <v>2.5677603615458712E-2</v>
      </c>
      <c r="BQ77" s="16">
        <f t="shared" si="199"/>
        <v>2.5484002582470511E-2</v>
      </c>
      <c r="BR77" s="16">
        <f t="shared" si="199"/>
        <v>2.534571613033608E-2</v>
      </c>
    </row>
    <row r="78" spans="2:70" ht="14.25" x14ac:dyDescent="0.45">
      <c r="B78" s="185"/>
      <c r="C78" s="186"/>
      <c r="D78" s="15" t="s">
        <v>44</v>
      </c>
      <c r="E78" s="16"/>
      <c r="F78" s="16"/>
      <c r="G78" s="16"/>
      <c r="H78" s="16"/>
      <c r="I78" s="82">
        <f>AVERAGE(E77:I77)</f>
        <v>2.9070327839590647E-2</v>
      </c>
      <c r="J78" s="17"/>
      <c r="K78" s="17"/>
      <c r="L78" s="17"/>
      <c r="M78" s="17"/>
      <c r="N78" s="17">
        <f>AVERAGE(E77:N77)</f>
        <v>2.7413570967415979E-2</v>
      </c>
      <c r="P78" s="185"/>
      <c r="Q78" s="186"/>
      <c r="R78" s="15" t="s">
        <v>44</v>
      </c>
      <c r="S78" s="16"/>
      <c r="T78" s="16"/>
      <c r="U78" s="16"/>
      <c r="V78" s="16"/>
      <c r="W78" s="82">
        <f>AVERAGE(S77:W77)</f>
        <v>2.9070327839590647E-2</v>
      </c>
      <c r="X78" s="17"/>
      <c r="Y78" s="17"/>
      <c r="Z78" s="17"/>
      <c r="AA78" s="17"/>
      <c r="AB78" s="17">
        <f>AVERAGE(S77:AB77)</f>
        <v>2.7413570967415979E-2</v>
      </c>
      <c r="AD78" s="185"/>
      <c r="AE78" s="186"/>
      <c r="AF78" s="15" t="s">
        <v>44</v>
      </c>
      <c r="AG78" s="16"/>
      <c r="AH78" s="16"/>
      <c r="AI78" s="16"/>
      <c r="AJ78" s="16"/>
      <c r="AK78" s="82">
        <f>AVERAGE(AG77:AK77)</f>
        <v>2.9070327839590647E-2</v>
      </c>
      <c r="AL78" s="17"/>
      <c r="AM78" s="17"/>
      <c r="AN78" s="17"/>
      <c r="AO78" s="17"/>
      <c r="AP78" s="17">
        <f>AVERAGE(AG77:AP77)</f>
        <v>2.7413570967415979E-2</v>
      </c>
      <c r="AR78" s="185"/>
      <c r="AS78" s="186"/>
      <c r="AT78" s="15" t="s">
        <v>44</v>
      </c>
      <c r="AU78" s="16"/>
      <c r="AV78" s="16"/>
      <c r="AW78" s="16"/>
      <c r="AX78" s="16"/>
      <c r="AY78" s="82">
        <f>AVERAGE(AU77:AY77)</f>
        <v>2.9070327839590647E-2</v>
      </c>
      <c r="AZ78" s="17"/>
      <c r="BA78" s="17"/>
      <c r="BB78" s="17"/>
      <c r="BC78" s="17"/>
      <c r="BD78" s="17">
        <f>AVERAGE(AU77:BD77)</f>
        <v>2.7413570967415979E-2</v>
      </c>
      <c r="BF78" s="185"/>
      <c r="BG78" s="186"/>
      <c r="BH78" s="15" t="s">
        <v>44</v>
      </c>
      <c r="BI78" s="16"/>
      <c r="BJ78" s="16"/>
      <c r="BK78" s="16"/>
      <c r="BL78" s="16"/>
      <c r="BM78" s="82">
        <f>AVERAGE(BI77:BM77)</f>
        <v>2.9070327839590647E-2</v>
      </c>
      <c r="BN78" s="17"/>
      <c r="BO78" s="17"/>
      <c r="BP78" s="17"/>
      <c r="BQ78" s="17"/>
      <c r="BR78" s="17">
        <f>AVERAGE(BI77:BR77)</f>
        <v>2.7413570967415979E-2</v>
      </c>
    </row>
    <row r="79" spans="2:70" ht="14.25" x14ac:dyDescent="0.45">
      <c r="B79" s="185"/>
      <c r="C79" s="186"/>
      <c r="D79" s="15" t="s">
        <v>42</v>
      </c>
      <c r="E79" s="16">
        <f t="shared" ref="E79:N79" si="200">E$26</f>
        <v>3.2142857142857147E-2</v>
      </c>
      <c r="F79" s="16">
        <f t="shared" si="200"/>
        <v>6.2244897959183677E-2</v>
      </c>
      <c r="G79" s="16">
        <f t="shared" si="200"/>
        <v>9.0889212827988342E-2</v>
      </c>
      <c r="H79" s="16">
        <f t="shared" si="200"/>
        <v>0.11849229487713453</v>
      </c>
      <c r="I79" s="16">
        <f t="shared" si="200"/>
        <v>0.14535163919795324</v>
      </c>
      <c r="J79" s="16">
        <f t="shared" si="200"/>
        <v>0.17167974228425231</v>
      </c>
      <c r="K79" s="16">
        <f t="shared" si="200"/>
        <v>0.1976283873458945</v>
      </c>
      <c r="L79" s="16">
        <f t="shared" si="200"/>
        <v>0.2233059909613532</v>
      </c>
      <c r="M79" s="16">
        <f t="shared" si="200"/>
        <v>0.24878999354382372</v>
      </c>
      <c r="N79" s="16">
        <f t="shared" si="200"/>
        <v>0.27413570967415979</v>
      </c>
      <c r="P79" s="185"/>
      <c r="Q79" s="186"/>
      <c r="R79" s="15" t="s">
        <v>42</v>
      </c>
      <c r="S79" s="16">
        <f t="shared" ref="S79:AB79" si="201">S$26</f>
        <v>3.2142857142857147E-2</v>
      </c>
      <c r="T79" s="16">
        <f t="shared" si="201"/>
        <v>6.2244897959183677E-2</v>
      </c>
      <c r="U79" s="16">
        <f t="shared" si="201"/>
        <v>9.0889212827988342E-2</v>
      </c>
      <c r="V79" s="16">
        <f t="shared" si="201"/>
        <v>0.11849229487713453</v>
      </c>
      <c r="W79" s="16">
        <f t="shared" si="201"/>
        <v>0.14535163919795324</v>
      </c>
      <c r="X79" s="16">
        <f t="shared" si="201"/>
        <v>0.17167974228425231</v>
      </c>
      <c r="Y79" s="16">
        <f t="shared" si="201"/>
        <v>0.1976283873458945</v>
      </c>
      <c r="Z79" s="16">
        <f t="shared" si="201"/>
        <v>0.2233059909613532</v>
      </c>
      <c r="AA79" s="16">
        <f t="shared" si="201"/>
        <v>0.24878999354382372</v>
      </c>
      <c r="AB79" s="16">
        <f t="shared" si="201"/>
        <v>0.27413570967415979</v>
      </c>
      <c r="AD79" s="185"/>
      <c r="AE79" s="186"/>
      <c r="AF79" s="15" t="s">
        <v>42</v>
      </c>
      <c r="AG79" s="16">
        <f t="shared" ref="AG79:AP79" si="202">AG$26</f>
        <v>3.2142857142857147E-2</v>
      </c>
      <c r="AH79" s="16">
        <f t="shared" si="202"/>
        <v>6.2244897959183677E-2</v>
      </c>
      <c r="AI79" s="16">
        <f t="shared" si="202"/>
        <v>9.0889212827988342E-2</v>
      </c>
      <c r="AJ79" s="16">
        <f t="shared" si="202"/>
        <v>0.11849229487713453</v>
      </c>
      <c r="AK79" s="16">
        <f t="shared" si="202"/>
        <v>0.14535163919795324</v>
      </c>
      <c r="AL79" s="16">
        <f t="shared" si="202"/>
        <v>0.17167974228425231</v>
      </c>
      <c r="AM79" s="16">
        <f t="shared" si="202"/>
        <v>0.1976283873458945</v>
      </c>
      <c r="AN79" s="16">
        <f t="shared" si="202"/>
        <v>0.2233059909613532</v>
      </c>
      <c r="AO79" s="16">
        <f t="shared" si="202"/>
        <v>0.24878999354382372</v>
      </c>
      <c r="AP79" s="16">
        <f t="shared" si="202"/>
        <v>0.27413570967415979</v>
      </c>
      <c r="AR79" s="185"/>
      <c r="AS79" s="186"/>
      <c r="AT79" s="15" t="s">
        <v>42</v>
      </c>
      <c r="AU79" s="16">
        <f t="shared" ref="AU79:BD79" si="203">AU$26</f>
        <v>3.2142857142857147E-2</v>
      </c>
      <c r="AV79" s="16">
        <f t="shared" si="203"/>
        <v>6.2244897959183677E-2</v>
      </c>
      <c r="AW79" s="16">
        <f t="shared" si="203"/>
        <v>9.0889212827988342E-2</v>
      </c>
      <c r="AX79" s="16">
        <f t="shared" si="203"/>
        <v>0.11849229487713453</v>
      </c>
      <c r="AY79" s="16">
        <f t="shared" si="203"/>
        <v>0.14535163919795324</v>
      </c>
      <c r="AZ79" s="16">
        <f t="shared" si="203"/>
        <v>0.17167974228425231</v>
      </c>
      <c r="BA79" s="16">
        <f t="shared" si="203"/>
        <v>0.1976283873458945</v>
      </c>
      <c r="BB79" s="16">
        <f t="shared" si="203"/>
        <v>0.2233059909613532</v>
      </c>
      <c r="BC79" s="16">
        <f t="shared" si="203"/>
        <v>0.24878999354382372</v>
      </c>
      <c r="BD79" s="16">
        <f t="shared" si="203"/>
        <v>0.27413570967415979</v>
      </c>
      <c r="BF79" s="185"/>
      <c r="BG79" s="186"/>
      <c r="BH79" s="15" t="s">
        <v>42</v>
      </c>
      <c r="BI79" s="16">
        <f t="shared" ref="BI79:BR79" si="204">BI$26</f>
        <v>3.2142857142857147E-2</v>
      </c>
      <c r="BJ79" s="16">
        <f t="shared" si="204"/>
        <v>6.2244897959183677E-2</v>
      </c>
      <c r="BK79" s="16">
        <f t="shared" si="204"/>
        <v>9.0889212827988342E-2</v>
      </c>
      <c r="BL79" s="16">
        <f t="shared" si="204"/>
        <v>0.11849229487713453</v>
      </c>
      <c r="BM79" s="16">
        <f t="shared" si="204"/>
        <v>0.14535163919795324</v>
      </c>
      <c r="BN79" s="16">
        <f t="shared" si="204"/>
        <v>0.17167974228425231</v>
      </c>
      <c r="BO79" s="16">
        <f t="shared" si="204"/>
        <v>0.1976283873458945</v>
      </c>
      <c r="BP79" s="16">
        <f t="shared" si="204"/>
        <v>0.2233059909613532</v>
      </c>
      <c r="BQ79" s="16">
        <f t="shared" si="204"/>
        <v>0.24878999354382372</v>
      </c>
      <c r="BR79" s="16">
        <f t="shared" si="204"/>
        <v>0.27413570967415979</v>
      </c>
    </row>
    <row r="80" spans="2:70" ht="14.25" x14ac:dyDescent="0.45">
      <c r="B80" s="185"/>
      <c r="C80" s="185"/>
      <c r="D80" s="19" t="s">
        <v>45</v>
      </c>
      <c r="E80" s="20">
        <f t="shared" ref="E80:N80" si="205">10*E77</f>
        <v>0.32142857142857145</v>
      </c>
      <c r="F80" s="20">
        <f t="shared" si="205"/>
        <v>0.30102040816326531</v>
      </c>
      <c r="G80" s="20">
        <f t="shared" si="205"/>
        <v>0.28644314868804666</v>
      </c>
      <c r="H80" s="20">
        <f t="shared" si="205"/>
        <v>0.27603082049146194</v>
      </c>
      <c r="I80" s="20">
        <f t="shared" si="205"/>
        <v>0.26859344320818707</v>
      </c>
      <c r="J80" s="20">
        <f t="shared" si="205"/>
        <v>0.26328103086299076</v>
      </c>
      <c r="K80" s="20">
        <f t="shared" si="205"/>
        <v>0.25948645061642195</v>
      </c>
      <c r="L80" s="20">
        <f t="shared" si="205"/>
        <v>0.25677603615458711</v>
      </c>
      <c r="M80" s="20">
        <f t="shared" si="205"/>
        <v>0.25484002582470511</v>
      </c>
      <c r="N80" s="20">
        <f t="shared" si="205"/>
        <v>0.25345716130336082</v>
      </c>
      <c r="P80" s="185"/>
      <c r="Q80" s="185"/>
      <c r="R80" s="19" t="s">
        <v>45</v>
      </c>
      <c r="S80" s="20">
        <f t="shared" ref="S80:AB80" si="206">10*S77</f>
        <v>0.32142857142857145</v>
      </c>
      <c r="T80" s="20">
        <f t="shared" si="206"/>
        <v>0.30102040816326531</v>
      </c>
      <c r="U80" s="20">
        <f t="shared" si="206"/>
        <v>0.28644314868804666</v>
      </c>
      <c r="V80" s="20">
        <f t="shared" si="206"/>
        <v>0.27603082049146194</v>
      </c>
      <c r="W80" s="20">
        <f t="shared" si="206"/>
        <v>0.26859344320818707</v>
      </c>
      <c r="X80" s="20">
        <f t="shared" si="206"/>
        <v>0.26328103086299076</v>
      </c>
      <c r="Y80" s="20">
        <f t="shared" si="206"/>
        <v>0.25948645061642195</v>
      </c>
      <c r="Z80" s="20">
        <f t="shared" si="206"/>
        <v>0.25677603615458711</v>
      </c>
      <c r="AA80" s="20">
        <f t="shared" si="206"/>
        <v>0.25484002582470511</v>
      </c>
      <c r="AB80" s="20">
        <f t="shared" si="206"/>
        <v>0.25345716130336082</v>
      </c>
      <c r="AD80" s="185"/>
      <c r="AE80" s="185"/>
      <c r="AF80" s="19" t="s">
        <v>45</v>
      </c>
      <c r="AG80" s="20">
        <f t="shared" ref="AG80:AP80" si="207">10*AG77</f>
        <v>0.32142857142857145</v>
      </c>
      <c r="AH80" s="20">
        <f t="shared" si="207"/>
        <v>0.30102040816326531</v>
      </c>
      <c r="AI80" s="20">
        <f t="shared" si="207"/>
        <v>0.28644314868804666</v>
      </c>
      <c r="AJ80" s="20">
        <f t="shared" si="207"/>
        <v>0.27603082049146194</v>
      </c>
      <c r="AK80" s="20">
        <f t="shared" si="207"/>
        <v>0.26859344320818707</v>
      </c>
      <c r="AL80" s="20">
        <f t="shared" si="207"/>
        <v>0.26328103086299076</v>
      </c>
      <c r="AM80" s="20">
        <f t="shared" si="207"/>
        <v>0.25948645061642195</v>
      </c>
      <c r="AN80" s="20">
        <f t="shared" si="207"/>
        <v>0.25677603615458711</v>
      </c>
      <c r="AO80" s="20">
        <f t="shared" si="207"/>
        <v>0.25484002582470511</v>
      </c>
      <c r="AP80" s="20">
        <f t="shared" si="207"/>
        <v>0.25345716130336082</v>
      </c>
      <c r="AR80" s="185"/>
      <c r="AS80" s="185"/>
      <c r="AT80" s="19" t="s">
        <v>45</v>
      </c>
      <c r="AU80" s="20">
        <f t="shared" ref="AU80:BD80" si="208">10*AU77</f>
        <v>0.32142857142857145</v>
      </c>
      <c r="AV80" s="20">
        <f t="shared" si="208"/>
        <v>0.30102040816326531</v>
      </c>
      <c r="AW80" s="20">
        <f t="shared" si="208"/>
        <v>0.28644314868804666</v>
      </c>
      <c r="AX80" s="20">
        <f t="shared" si="208"/>
        <v>0.27603082049146194</v>
      </c>
      <c r="AY80" s="20">
        <f t="shared" si="208"/>
        <v>0.26859344320818707</v>
      </c>
      <c r="AZ80" s="20">
        <f t="shared" si="208"/>
        <v>0.26328103086299076</v>
      </c>
      <c r="BA80" s="20">
        <f t="shared" si="208"/>
        <v>0.25948645061642195</v>
      </c>
      <c r="BB80" s="20">
        <f t="shared" si="208"/>
        <v>0.25677603615458711</v>
      </c>
      <c r="BC80" s="20">
        <f t="shared" si="208"/>
        <v>0.25484002582470511</v>
      </c>
      <c r="BD80" s="20">
        <f t="shared" si="208"/>
        <v>0.25345716130336082</v>
      </c>
      <c r="BF80" s="185"/>
      <c r="BG80" s="185"/>
      <c r="BH80" s="19" t="s">
        <v>45</v>
      </c>
      <c r="BI80" s="20">
        <f t="shared" ref="BI80:BR80" si="209">10*BI77</f>
        <v>0.32142857142857145</v>
      </c>
      <c r="BJ80" s="20">
        <f t="shared" si="209"/>
        <v>0.30102040816326531</v>
      </c>
      <c r="BK80" s="20">
        <f t="shared" si="209"/>
        <v>0.28644314868804666</v>
      </c>
      <c r="BL80" s="20">
        <f t="shared" si="209"/>
        <v>0.27603082049146194</v>
      </c>
      <c r="BM80" s="20">
        <f t="shared" si="209"/>
        <v>0.26859344320818707</v>
      </c>
      <c r="BN80" s="20">
        <f t="shared" si="209"/>
        <v>0.26328103086299076</v>
      </c>
      <c r="BO80" s="20">
        <f t="shared" si="209"/>
        <v>0.25948645061642195</v>
      </c>
      <c r="BP80" s="20">
        <f t="shared" si="209"/>
        <v>0.25677603615458711</v>
      </c>
      <c r="BQ80" s="20">
        <f t="shared" si="209"/>
        <v>0.25484002582470511</v>
      </c>
      <c r="BR80" s="20">
        <f t="shared" si="209"/>
        <v>0.25345716130336082</v>
      </c>
    </row>
    <row r="81" spans="2:70" ht="14.25" x14ac:dyDescent="0.45">
      <c r="B81" s="185"/>
      <c r="C81" s="185"/>
      <c r="D81" s="19" t="s">
        <v>46</v>
      </c>
      <c r="E81" s="20">
        <f>10*E79</f>
        <v>0.32142857142857145</v>
      </c>
      <c r="F81" s="20">
        <f t="shared" ref="F81:N81" si="210">10*F79</f>
        <v>0.62244897959183676</v>
      </c>
      <c r="G81" s="20">
        <f t="shared" si="210"/>
        <v>0.90889212827988342</v>
      </c>
      <c r="H81" s="20">
        <f t="shared" si="210"/>
        <v>1.1849229487713453</v>
      </c>
      <c r="I81" s="20">
        <f t="shared" si="210"/>
        <v>1.4535163919795324</v>
      </c>
      <c r="J81" s="20">
        <f t="shared" si="210"/>
        <v>1.7167974228425231</v>
      </c>
      <c r="K81" s="20">
        <f t="shared" si="210"/>
        <v>1.976283873458945</v>
      </c>
      <c r="L81" s="20">
        <f t="shared" si="210"/>
        <v>2.233059909613532</v>
      </c>
      <c r="M81" s="20">
        <f t="shared" si="210"/>
        <v>2.4878999354382372</v>
      </c>
      <c r="N81" s="20">
        <f t="shared" si="210"/>
        <v>2.7413570967415977</v>
      </c>
      <c r="P81" s="185"/>
      <c r="Q81" s="185"/>
      <c r="R81" s="19" t="s">
        <v>46</v>
      </c>
      <c r="S81" s="20">
        <f>10*S79</f>
        <v>0.32142857142857145</v>
      </c>
      <c r="T81" s="20">
        <f t="shared" ref="T81:AB81" si="211">10*T79</f>
        <v>0.62244897959183676</v>
      </c>
      <c r="U81" s="20">
        <f t="shared" si="211"/>
        <v>0.90889212827988342</v>
      </c>
      <c r="V81" s="20">
        <f t="shared" si="211"/>
        <v>1.1849229487713453</v>
      </c>
      <c r="W81" s="20">
        <f t="shared" si="211"/>
        <v>1.4535163919795324</v>
      </c>
      <c r="X81" s="20">
        <f t="shared" si="211"/>
        <v>1.7167974228425231</v>
      </c>
      <c r="Y81" s="20">
        <f t="shared" si="211"/>
        <v>1.976283873458945</v>
      </c>
      <c r="Z81" s="20">
        <f t="shared" si="211"/>
        <v>2.233059909613532</v>
      </c>
      <c r="AA81" s="20">
        <f t="shared" si="211"/>
        <v>2.4878999354382372</v>
      </c>
      <c r="AB81" s="20">
        <f t="shared" si="211"/>
        <v>2.7413570967415977</v>
      </c>
      <c r="AD81" s="185"/>
      <c r="AE81" s="185"/>
      <c r="AF81" s="19" t="s">
        <v>46</v>
      </c>
      <c r="AG81" s="20">
        <f>10*AG79</f>
        <v>0.32142857142857145</v>
      </c>
      <c r="AH81" s="20">
        <f t="shared" ref="AH81:AP81" si="212">10*AH79</f>
        <v>0.62244897959183676</v>
      </c>
      <c r="AI81" s="20">
        <f t="shared" si="212"/>
        <v>0.90889212827988342</v>
      </c>
      <c r="AJ81" s="20">
        <f t="shared" si="212"/>
        <v>1.1849229487713453</v>
      </c>
      <c r="AK81" s="20">
        <f t="shared" si="212"/>
        <v>1.4535163919795324</v>
      </c>
      <c r="AL81" s="20">
        <f t="shared" si="212"/>
        <v>1.7167974228425231</v>
      </c>
      <c r="AM81" s="20">
        <f t="shared" si="212"/>
        <v>1.976283873458945</v>
      </c>
      <c r="AN81" s="20">
        <f t="shared" si="212"/>
        <v>2.233059909613532</v>
      </c>
      <c r="AO81" s="20">
        <f t="shared" si="212"/>
        <v>2.4878999354382372</v>
      </c>
      <c r="AP81" s="20">
        <f t="shared" si="212"/>
        <v>2.7413570967415977</v>
      </c>
      <c r="AR81" s="185"/>
      <c r="AS81" s="185"/>
      <c r="AT81" s="19" t="s">
        <v>46</v>
      </c>
      <c r="AU81" s="20">
        <f>10*AU79</f>
        <v>0.32142857142857145</v>
      </c>
      <c r="AV81" s="20">
        <f t="shared" ref="AV81:BD81" si="213">10*AV79</f>
        <v>0.62244897959183676</v>
      </c>
      <c r="AW81" s="20">
        <f t="shared" si="213"/>
        <v>0.90889212827988342</v>
      </c>
      <c r="AX81" s="20">
        <f t="shared" si="213"/>
        <v>1.1849229487713453</v>
      </c>
      <c r="AY81" s="20">
        <f t="shared" si="213"/>
        <v>1.4535163919795324</v>
      </c>
      <c r="AZ81" s="20">
        <f t="shared" si="213"/>
        <v>1.7167974228425231</v>
      </c>
      <c r="BA81" s="20">
        <f t="shared" si="213"/>
        <v>1.976283873458945</v>
      </c>
      <c r="BB81" s="20">
        <f t="shared" si="213"/>
        <v>2.233059909613532</v>
      </c>
      <c r="BC81" s="20">
        <f t="shared" si="213"/>
        <v>2.4878999354382372</v>
      </c>
      <c r="BD81" s="20">
        <f t="shared" si="213"/>
        <v>2.7413570967415977</v>
      </c>
      <c r="BF81" s="185"/>
      <c r="BG81" s="185"/>
      <c r="BH81" s="19" t="s">
        <v>46</v>
      </c>
      <c r="BI81" s="20">
        <f>10*BI79</f>
        <v>0.32142857142857145</v>
      </c>
      <c r="BJ81" s="20">
        <f t="shared" ref="BJ81:BR81" si="214">10*BJ79</f>
        <v>0.62244897959183676</v>
      </c>
      <c r="BK81" s="20">
        <f t="shared" si="214"/>
        <v>0.90889212827988342</v>
      </c>
      <c r="BL81" s="20">
        <f t="shared" si="214"/>
        <v>1.1849229487713453</v>
      </c>
      <c r="BM81" s="20">
        <f t="shared" si="214"/>
        <v>1.4535163919795324</v>
      </c>
      <c r="BN81" s="20">
        <f t="shared" si="214"/>
        <v>1.7167974228425231</v>
      </c>
      <c r="BO81" s="20">
        <f t="shared" si="214"/>
        <v>1.976283873458945</v>
      </c>
      <c r="BP81" s="20">
        <f t="shared" si="214"/>
        <v>2.233059909613532</v>
      </c>
      <c r="BQ81" s="20">
        <f t="shared" si="214"/>
        <v>2.4878999354382372</v>
      </c>
      <c r="BR81" s="20">
        <f t="shared" si="214"/>
        <v>2.7413570967415977</v>
      </c>
    </row>
    <row r="82" spans="2:70" ht="14.25" x14ac:dyDescent="0.45">
      <c r="B82" s="185"/>
      <c r="C82" s="184" t="s">
        <v>36</v>
      </c>
      <c r="D82" s="15" t="s">
        <v>43</v>
      </c>
      <c r="E82" s="16">
        <f t="shared" ref="E82:N82" si="215">E77*E$14/$E$4</f>
        <v>4.5000000000000012E-2</v>
      </c>
      <c r="F82" s="16">
        <f t="shared" si="215"/>
        <v>5.8999999999999997E-2</v>
      </c>
      <c r="G82" s="16">
        <f t="shared" si="215"/>
        <v>7.8600000000000003E-2</v>
      </c>
      <c r="H82" s="16">
        <f t="shared" si="215"/>
        <v>0.10604000000000002</v>
      </c>
      <c r="I82" s="16">
        <f t="shared" si="215"/>
        <v>0.144456</v>
      </c>
      <c r="J82" s="16">
        <f t="shared" si="215"/>
        <v>0.19823840000000001</v>
      </c>
      <c r="K82" s="16">
        <f t="shared" si="215"/>
        <v>0.27353376000000001</v>
      </c>
      <c r="L82" s="16">
        <f t="shared" si="215"/>
        <v>0.37894726400000001</v>
      </c>
      <c r="M82" s="16">
        <f t="shared" si="215"/>
        <v>0.52652616960000009</v>
      </c>
      <c r="N82" s="16">
        <f t="shared" si="215"/>
        <v>0.73313663744000024</v>
      </c>
      <c r="P82" s="185"/>
      <c r="Q82" s="184" t="s">
        <v>36</v>
      </c>
      <c r="R82" s="15" t="s">
        <v>43</v>
      </c>
      <c r="S82" s="16">
        <f t="shared" ref="S82:AB82" si="216">S77*S$14/$E$4</f>
        <v>4.5000000000000012E-2</v>
      </c>
      <c r="T82" s="16">
        <f t="shared" si="216"/>
        <v>5.8999999999999997E-2</v>
      </c>
      <c r="U82" s="16">
        <f t="shared" si="216"/>
        <v>7.8600000000000003E-2</v>
      </c>
      <c r="V82" s="16">
        <f t="shared" si="216"/>
        <v>0.10604000000000002</v>
      </c>
      <c r="W82" s="16">
        <f t="shared" si="216"/>
        <v>0.144456</v>
      </c>
      <c r="X82" s="16">
        <f t="shared" si="216"/>
        <v>0.19823840000000001</v>
      </c>
      <c r="Y82" s="16">
        <f t="shared" si="216"/>
        <v>0.27353376000000001</v>
      </c>
      <c r="Z82" s="16">
        <f t="shared" si="216"/>
        <v>0.37894726400000001</v>
      </c>
      <c r="AA82" s="16">
        <f t="shared" si="216"/>
        <v>0.52652616960000009</v>
      </c>
      <c r="AB82" s="16">
        <f t="shared" si="216"/>
        <v>0.73313663744000024</v>
      </c>
      <c r="AD82" s="185"/>
      <c r="AE82" s="184" t="s">
        <v>36</v>
      </c>
      <c r="AF82" s="15" t="s">
        <v>43</v>
      </c>
      <c r="AG82" s="16">
        <f t="shared" ref="AG82:AP82" si="217">AG77*AG$14/$E$4</f>
        <v>4.5000000000000012E-2</v>
      </c>
      <c r="AH82" s="16">
        <f t="shared" si="217"/>
        <v>5.8999999999999997E-2</v>
      </c>
      <c r="AI82" s="16">
        <f t="shared" si="217"/>
        <v>7.8600000000000003E-2</v>
      </c>
      <c r="AJ82" s="16">
        <f t="shared" si="217"/>
        <v>0.10604000000000002</v>
      </c>
      <c r="AK82" s="16">
        <f t="shared" si="217"/>
        <v>0.144456</v>
      </c>
      <c r="AL82" s="16">
        <f t="shared" si="217"/>
        <v>0.19823840000000001</v>
      </c>
      <c r="AM82" s="16">
        <f t="shared" si="217"/>
        <v>0.27353376000000001</v>
      </c>
      <c r="AN82" s="16">
        <f t="shared" si="217"/>
        <v>0.37894726400000001</v>
      </c>
      <c r="AO82" s="16">
        <f t="shared" si="217"/>
        <v>0.52652616960000009</v>
      </c>
      <c r="AP82" s="16">
        <f t="shared" si="217"/>
        <v>0.73313663744000024</v>
      </c>
      <c r="AR82" s="185"/>
      <c r="AS82" s="184" t="s">
        <v>36</v>
      </c>
      <c r="AT82" s="15" t="s">
        <v>43</v>
      </c>
      <c r="AU82" s="16">
        <f t="shared" ref="AU82:BD82" si="218">AU77*AU$14/$E$4</f>
        <v>4.5000000000000012E-2</v>
      </c>
      <c r="AV82" s="16">
        <f t="shared" si="218"/>
        <v>5.8999999999999997E-2</v>
      </c>
      <c r="AW82" s="16">
        <f t="shared" si="218"/>
        <v>7.8600000000000003E-2</v>
      </c>
      <c r="AX82" s="16">
        <f t="shared" si="218"/>
        <v>0.10604000000000002</v>
      </c>
      <c r="AY82" s="16">
        <f t="shared" si="218"/>
        <v>0.144456</v>
      </c>
      <c r="AZ82" s="16">
        <f t="shared" si="218"/>
        <v>0.19823840000000001</v>
      </c>
      <c r="BA82" s="16">
        <f t="shared" si="218"/>
        <v>0.27353376000000001</v>
      </c>
      <c r="BB82" s="16">
        <f t="shared" si="218"/>
        <v>0.37894726400000001</v>
      </c>
      <c r="BC82" s="16">
        <f t="shared" si="218"/>
        <v>0.52652616960000009</v>
      </c>
      <c r="BD82" s="16">
        <f t="shared" si="218"/>
        <v>0.73313663744000024</v>
      </c>
      <c r="BF82" s="185"/>
      <c r="BG82" s="184" t="s">
        <v>36</v>
      </c>
      <c r="BH82" s="15" t="s">
        <v>43</v>
      </c>
      <c r="BI82" s="16">
        <f t="shared" ref="BI82:BR82" si="219">BI77*BI$14/$E$4</f>
        <v>4.5000000000000012E-2</v>
      </c>
      <c r="BJ82" s="16">
        <f t="shared" si="219"/>
        <v>5.8999999999999997E-2</v>
      </c>
      <c r="BK82" s="16">
        <f t="shared" si="219"/>
        <v>7.8600000000000003E-2</v>
      </c>
      <c r="BL82" s="16">
        <f t="shared" si="219"/>
        <v>0.10604000000000002</v>
      </c>
      <c r="BM82" s="16">
        <f t="shared" si="219"/>
        <v>0.144456</v>
      </c>
      <c r="BN82" s="16">
        <f t="shared" si="219"/>
        <v>0.19823840000000001</v>
      </c>
      <c r="BO82" s="16">
        <f t="shared" si="219"/>
        <v>0.27353376000000001</v>
      </c>
      <c r="BP82" s="16">
        <f t="shared" si="219"/>
        <v>0.37894726400000001</v>
      </c>
      <c r="BQ82" s="16">
        <f t="shared" si="219"/>
        <v>0.52652616960000009</v>
      </c>
      <c r="BR82" s="16">
        <f t="shared" si="219"/>
        <v>0.73313663744000024</v>
      </c>
    </row>
    <row r="83" spans="2:70" ht="14.25" x14ac:dyDescent="0.45">
      <c r="B83" s="185"/>
      <c r="C83" s="186"/>
      <c r="D83" s="15" t="s">
        <v>44</v>
      </c>
      <c r="E83" s="16"/>
      <c r="F83" s="16"/>
      <c r="G83" s="16"/>
      <c r="H83" s="16"/>
      <c r="I83" s="17">
        <f>AVERAGE(E82:I82)</f>
        <v>8.6619200000000007E-2</v>
      </c>
      <c r="J83" s="17"/>
      <c r="K83" s="17"/>
      <c r="L83" s="17"/>
      <c r="M83" s="17"/>
      <c r="N83" s="17">
        <f>AVERAGE(E82:N82)</f>
        <v>0.25434782310400006</v>
      </c>
      <c r="P83" s="185"/>
      <c r="Q83" s="186"/>
      <c r="R83" s="15" t="s">
        <v>44</v>
      </c>
      <c r="S83" s="16"/>
      <c r="T83" s="16"/>
      <c r="U83" s="16"/>
      <c r="V83" s="16"/>
      <c r="W83" s="17">
        <f>AVERAGE(S82:W82)</f>
        <v>8.6619200000000007E-2</v>
      </c>
      <c r="X83" s="17"/>
      <c r="Y83" s="17"/>
      <c r="Z83" s="17"/>
      <c r="AA83" s="17"/>
      <c r="AB83" s="17">
        <f>AVERAGE(S82:AB82)</f>
        <v>0.25434782310400006</v>
      </c>
      <c r="AD83" s="185"/>
      <c r="AE83" s="186"/>
      <c r="AF83" s="15" t="s">
        <v>44</v>
      </c>
      <c r="AG83" s="16"/>
      <c r="AH83" s="16"/>
      <c r="AI83" s="16"/>
      <c r="AJ83" s="16"/>
      <c r="AK83" s="17">
        <f>AVERAGE(AG82:AK82)</f>
        <v>8.6619200000000007E-2</v>
      </c>
      <c r="AL83" s="17"/>
      <c r="AM83" s="17"/>
      <c r="AN83" s="17"/>
      <c r="AO83" s="17"/>
      <c r="AP83" s="17">
        <f>AVERAGE(AG82:AP82)</f>
        <v>0.25434782310400006</v>
      </c>
      <c r="AR83" s="185"/>
      <c r="AS83" s="186"/>
      <c r="AT83" s="15" t="s">
        <v>44</v>
      </c>
      <c r="AU83" s="16"/>
      <c r="AV83" s="16"/>
      <c r="AW83" s="16"/>
      <c r="AX83" s="16"/>
      <c r="AY83" s="17">
        <f>AVERAGE(AU82:AY82)</f>
        <v>8.6619200000000007E-2</v>
      </c>
      <c r="AZ83" s="17"/>
      <c r="BA83" s="17"/>
      <c r="BB83" s="17"/>
      <c r="BC83" s="17"/>
      <c r="BD83" s="17">
        <f>AVERAGE(AU82:BD82)</f>
        <v>0.25434782310400006</v>
      </c>
      <c r="BF83" s="185"/>
      <c r="BG83" s="186"/>
      <c r="BH83" s="15" t="s">
        <v>44</v>
      </c>
      <c r="BI83" s="16"/>
      <c r="BJ83" s="16"/>
      <c r="BK83" s="16"/>
      <c r="BL83" s="16"/>
      <c r="BM83" s="17">
        <f>AVERAGE(BI82:BM82)</f>
        <v>8.6619200000000007E-2</v>
      </c>
      <c r="BN83" s="17"/>
      <c r="BO83" s="17"/>
      <c r="BP83" s="17"/>
      <c r="BQ83" s="17"/>
      <c r="BR83" s="17">
        <f>AVERAGE(BI82:BR82)</f>
        <v>0.25434782310400006</v>
      </c>
    </row>
    <row r="84" spans="2:70" ht="14.25" x14ac:dyDescent="0.45">
      <c r="B84" s="185"/>
      <c r="C84" s="185"/>
      <c r="D84" s="19" t="s">
        <v>45</v>
      </c>
      <c r="E84" s="23">
        <f t="shared" ref="E84:N84" si="220">E80*E$14</f>
        <v>45000</v>
      </c>
      <c r="F84" s="23">
        <f t="shared" si="220"/>
        <v>59000</v>
      </c>
      <c r="G84" s="23">
        <f>G80*G$14</f>
        <v>78600</v>
      </c>
      <c r="H84" s="23">
        <f>H80*H$14</f>
        <v>106040.00000000001</v>
      </c>
      <c r="I84" s="23">
        <f>I80*I$14</f>
        <v>144456</v>
      </c>
      <c r="J84" s="23">
        <f t="shared" si="220"/>
        <v>198238.4</v>
      </c>
      <c r="K84" s="23">
        <f t="shared" si="220"/>
        <v>273533.76</v>
      </c>
      <c r="L84" s="23">
        <f t="shared" si="220"/>
        <v>378947.26400000002</v>
      </c>
      <c r="M84" s="23">
        <f t="shared" si="220"/>
        <v>526526.16960000002</v>
      </c>
      <c r="N84" s="23">
        <f t="shared" si="220"/>
        <v>733136.6374400002</v>
      </c>
      <c r="P84" s="185"/>
      <c r="Q84" s="185"/>
      <c r="R84" s="19" t="s">
        <v>45</v>
      </c>
      <c r="S84" s="23">
        <f t="shared" ref="S84:AB84" si="221">S80*S$14</f>
        <v>45000</v>
      </c>
      <c r="T84" s="23">
        <f t="shared" si="221"/>
        <v>59000</v>
      </c>
      <c r="U84" s="23">
        <f>U80*U$14</f>
        <v>78600</v>
      </c>
      <c r="V84" s="23">
        <f>V80*V$14</f>
        <v>106040.00000000001</v>
      </c>
      <c r="W84" s="23">
        <f>W80*W$14</f>
        <v>144456</v>
      </c>
      <c r="X84" s="23">
        <f t="shared" si="221"/>
        <v>198238.4</v>
      </c>
      <c r="Y84" s="23">
        <f t="shared" si="221"/>
        <v>273533.76</v>
      </c>
      <c r="Z84" s="23">
        <f t="shared" si="221"/>
        <v>378947.26400000002</v>
      </c>
      <c r="AA84" s="23">
        <f t="shared" si="221"/>
        <v>526526.16960000002</v>
      </c>
      <c r="AB84" s="23">
        <f t="shared" si="221"/>
        <v>733136.6374400002</v>
      </c>
      <c r="AD84" s="185"/>
      <c r="AE84" s="185"/>
      <c r="AF84" s="19" t="s">
        <v>45</v>
      </c>
      <c r="AG84" s="23">
        <f t="shared" ref="AG84:AP84" si="222">AG80*AG$14</f>
        <v>45000</v>
      </c>
      <c r="AH84" s="23">
        <f t="shared" si="222"/>
        <v>59000</v>
      </c>
      <c r="AI84" s="23">
        <f>AI80*AI$14</f>
        <v>78600</v>
      </c>
      <c r="AJ84" s="23">
        <f>AJ80*AJ$14</f>
        <v>106040.00000000001</v>
      </c>
      <c r="AK84" s="23">
        <f>AK80*AK$14</f>
        <v>144456</v>
      </c>
      <c r="AL84" s="23">
        <f t="shared" si="222"/>
        <v>198238.4</v>
      </c>
      <c r="AM84" s="23">
        <f t="shared" si="222"/>
        <v>273533.76</v>
      </c>
      <c r="AN84" s="23">
        <f t="shared" si="222"/>
        <v>378947.26400000002</v>
      </c>
      <c r="AO84" s="23">
        <f t="shared" si="222"/>
        <v>526526.16960000002</v>
      </c>
      <c r="AP84" s="23">
        <f t="shared" si="222"/>
        <v>733136.6374400002</v>
      </c>
      <c r="AR84" s="185"/>
      <c r="AS84" s="185"/>
      <c r="AT84" s="19" t="s">
        <v>45</v>
      </c>
      <c r="AU84" s="23">
        <f t="shared" ref="AU84:BD84" si="223">AU80*AU$14</f>
        <v>45000</v>
      </c>
      <c r="AV84" s="23">
        <f t="shared" si="223"/>
        <v>59000</v>
      </c>
      <c r="AW84" s="23">
        <f>AW80*AW$14</f>
        <v>78600</v>
      </c>
      <c r="AX84" s="23">
        <f>AX80*AX$14</f>
        <v>106040.00000000001</v>
      </c>
      <c r="AY84" s="23">
        <f>AY80*AY$14</f>
        <v>144456</v>
      </c>
      <c r="AZ84" s="23">
        <f t="shared" si="223"/>
        <v>198238.4</v>
      </c>
      <c r="BA84" s="23">
        <f t="shared" si="223"/>
        <v>273533.76</v>
      </c>
      <c r="BB84" s="23">
        <f t="shared" si="223"/>
        <v>378947.26400000002</v>
      </c>
      <c r="BC84" s="23">
        <f t="shared" si="223"/>
        <v>526526.16960000002</v>
      </c>
      <c r="BD84" s="23">
        <f t="shared" si="223"/>
        <v>733136.6374400002</v>
      </c>
      <c r="BF84" s="185"/>
      <c r="BG84" s="185"/>
      <c r="BH84" s="19" t="s">
        <v>45</v>
      </c>
      <c r="BI84" s="23">
        <f t="shared" ref="BI84:BR84" si="224">BI80*BI$14</f>
        <v>45000</v>
      </c>
      <c r="BJ84" s="23">
        <f t="shared" si="224"/>
        <v>59000</v>
      </c>
      <c r="BK84" s="23">
        <f>BK80*BK$14</f>
        <v>78600</v>
      </c>
      <c r="BL84" s="23">
        <f>BL80*BL$14</f>
        <v>106040.00000000001</v>
      </c>
      <c r="BM84" s="23">
        <f>BM80*BM$14</f>
        <v>144456</v>
      </c>
      <c r="BN84" s="23">
        <f t="shared" si="224"/>
        <v>198238.4</v>
      </c>
      <c r="BO84" s="23">
        <f t="shared" si="224"/>
        <v>273533.76</v>
      </c>
      <c r="BP84" s="23">
        <f t="shared" si="224"/>
        <v>378947.26400000002</v>
      </c>
      <c r="BQ84" s="23">
        <f t="shared" si="224"/>
        <v>526526.16960000002</v>
      </c>
      <c r="BR84" s="23">
        <f t="shared" si="224"/>
        <v>733136.6374400002</v>
      </c>
    </row>
    <row r="85" spans="2:70" ht="14.25" x14ac:dyDescent="0.45">
      <c r="B85" s="185"/>
      <c r="C85" s="185"/>
      <c r="D85" s="19" t="s">
        <v>47</v>
      </c>
      <c r="E85" s="24"/>
      <c r="F85" s="24"/>
      <c r="G85" s="24"/>
      <c r="H85" s="24"/>
      <c r="I85" s="23">
        <f>AVERAGE(E84:I84)</f>
        <v>86619.199999999997</v>
      </c>
      <c r="J85" s="23"/>
      <c r="K85" s="23"/>
      <c r="L85" s="23"/>
      <c r="M85" s="23"/>
      <c r="N85" s="23">
        <f>AVERAGE(E84:N84)</f>
        <v>254347.82310400004</v>
      </c>
      <c r="P85" s="185"/>
      <c r="Q85" s="185"/>
      <c r="R85" s="19" t="s">
        <v>47</v>
      </c>
      <c r="S85" s="24"/>
      <c r="T85" s="24"/>
      <c r="U85" s="24"/>
      <c r="V85" s="24"/>
      <c r="W85" s="23">
        <f>AVERAGE(S84:W84)</f>
        <v>86619.199999999997</v>
      </c>
      <c r="X85" s="23"/>
      <c r="Y85" s="23"/>
      <c r="Z85" s="23"/>
      <c r="AA85" s="23"/>
      <c r="AB85" s="23">
        <f>AVERAGE(S84:AB84)</f>
        <v>254347.82310400004</v>
      </c>
      <c r="AD85" s="185"/>
      <c r="AE85" s="185"/>
      <c r="AF85" s="19" t="s">
        <v>47</v>
      </c>
      <c r="AG85" s="24"/>
      <c r="AH85" s="24"/>
      <c r="AI85" s="24"/>
      <c r="AJ85" s="24"/>
      <c r="AK85" s="23">
        <f>AVERAGE(AG84:AK84)</f>
        <v>86619.199999999997</v>
      </c>
      <c r="AL85" s="23"/>
      <c r="AM85" s="23"/>
      <c r="AN85" s="23"/>
      <c r="AO85" s="23"/>
      <c r="AP85" s="23">
        <f>AVERAGE(AG84:AP84)</f>
        <v>254347.82310400004</v>
      </c>
      <c r="AR85" s="185"/>
      <c r="AS85" s="185"/>
      <c r="AT85" s="19" t="s">
        <v>47</v>
      </c>
      <c r="AU85" s="24"/>
      <c r="AV85" s="24"/>
      <c r="AW85" s="24"/>
      <c r="AX85" s="24"/>
      <c r="AY85" s="23">
        <f>AVERAGE(AU84:AY84)</f>
        <v>86619.199999999997</v>
      </c>
      <c r="AZ85" s="23"/>
      <c r="BA85" s="23"/>
      <c r="BB85" s="23"/>
      <c r="BC85" s="23"/>
      <c r="BD85" s="23">
        <f>AVERAGE(AU84:BD84)</f>
        <v>254347.82310400004</v>
      </c>
      <c r="BF85" s="185"/>
      <c r="BG85" s="185"/>
      <c r="BH85" s="19" t="s">
        <v>47</v>
      </c>
      <c r="BI85" s="24"/>
      <c r="BJ85" s="24"/>
      <c r="BK85" s="24"/>
      <c r="BL85" s="24"/>
      <c r="BM85" s="23">
        <f>AVERAGE(BI84:BM84)</f>
        <v>86619.199999999997</v>
      </c>
      <c r="BN85" s="23"/>
      <c r="BO85" s="23"/>
      <c r="BP85" s="23"/>
      <c r="BQ85" s="23"/>
      <c r="BR85" s="23">
        <f>AVERAGE(BI84:BR84)</f>
        <v>254347.82310400004</v>
      </c>
    </row>
    <row r="86" spans="2:70" ht="14.25" x14ac:dyDescent="0.45">
      <c r="B86" s="185"/>
      <c r="C86" s="185"/>
      <c r="D86" s="19" t="s">
        <v>46</v>
      </c>
      <c r="E86" s="24">
        <f>E84</f>
        <v>45000</v>
      </c>
      <c r="F86" s="24">
        <f t="shared" ref="F86:N86" si="225">E86+F84</f>
        <v>104000</v>
      </c>
      <c r="G86" s="24">
        <f>F86+G84</f>
        <v>182600</v>
      </c>
      <c r="H86" s="24">
        <f t="shared" si="225"/>
        <v>288640</v>
      </c>
      <c r="I86" s="24">
        <f t="shared" si="225"/>
        <v>433096</v>
      </c>
      <c r="J86" s="24">
        <f>I86+J84</f>
        <v>631334.40000000002</v>
      </c>
      <c r="K86" s="24">
        <f t="shared" si="225"/>
        <v>904868.16</v>
      </c>
      <c r="L86" s="24">
        <f t="shared" si="225"/>
        <v>1283815.4240000001</v>
      </c>
      <c r="M86" s="24">
        <f t="shared" si="225"/>
        <v>1810341.5936000003</v>
      </c>
      <c r="N86" s="24">
        <f t="shared" si="225"/>
        <v>2543478.2310400004</v>
      </c>
      <c r="P86" s="185"/>
      <c r="Q86" s="185"/>
      <c r="R86" s="19" t="s">
        <v>46</v>
      </c>
      <c r="S86" s="24">
        <f>S84</f>
        <v>45000</v>
      </c>
      <c r="T86" s="24">
        <f t="shared" ref="T86:AB86" si="226">S86+T84</f>
        <v>104000</v>
      </c>
      <c r="U86" s="24">
        <f>T86+U84</f>
        <v>182600</v>
      </c>
      <c r="V86" s="24">
        <f t="shared" si="226"/>
        <v>288640</v>
      </c>
      <c r="W86" s="24">
        <f t="shared" si="226"/>
        <v>433096</v>
      </c>
      <c r="X86" s="24">
        <f>W86+X84</f>
        <v>631334.40000000002</v>
      </c>
      <c r="Y86" s="24">
        <f t="shared" si="226"/>
        <v>904868.16</v>
      </c>
      <c r="Z86" s="24">
        <f t="shared" si="226"/>
        <v>1283815.4240000001</v>
      </c>
      <c r="AA86" s="24">
        <f t="shared" si="226"/>
        <v>1810341.5936000003</v>
      </c>
      <c r="AB86" s="24">
        <f t="shared" si="226"/>
        <v>2543478.2310400004</v>
      </c>
      <c r="AD86" s="185"/>
      <c r="AE86" s="185"/>
      <c r="AF86" s="19" t="s">
        <v>46</v>
      </c>
      <c r="AG86" s="24">
        <f>AG84</f>
        <v>45000</v>
      </c>
      <c r="AH86" s="24">
        <f t="shared" ref="AH86:AP86" si="227">AG86+AH84</f>
        <v>104000</v>
      </c>
      <c r="AI86" s="24">
        <f>AH86+AI84</f>
        <v>182600</v>
      </c>
      <c r="AJ86" s="24">
        <f t="shared" si="227"/>
        <v>288640</v>
      </c>
      <c r="AK86" s="24">
        <f t="shared" si="227"/>
        <v>433096</v>
      </c>
      <c r="AL86" s="24">
        <f>AK86+AL84</f>
        <v>631334.40000000002</v>
      </c>
      <c r="AM86" s="24">
        <f t="shared" si="227"/>
        <v>904868.16</v>
      </c>
      <c r="AN86" s="24">
        <f t="shared" si="227"/>
        <v>1283815.4240000001</v>
      </c>
      <c r="AO86" s="24">
        <f t="shared" si="227"/>
        <v>1810341.5936000003</v>
      </c>
      <c r="AP86" s="24">
        <f t="shared" si="227"/>
        <v>2543478.2310400004</v>
      </c>
      <c r="AR86" s="185"/>
      <c r="AS86" s="185"/>
      <c r="AT86" s="19" t="s">
        <v>46</v>
      </c>
      <c r="AU86" s="24">
        <f>AU84</f>
        <v>45000</v>
      </c>
      <c r="AV86" s="24">
        <f t="shared" ref="AV86:BD86" si="228">AU86+AV84</f>
        <v>104000</v>
      </c>
      <c r="AW86" s="24">
        <f>AV86+AW84</f>
        <v>182600</v>
      </c>
      <c r="AX86" s="24">
        <f t="shared" si="228"/>
        <v>288640</v>
      </c>
      <c r="AY86" s="24">
        <f t="shared" si="228"/>
        <v>433096</v>
      </c>
      <c r="AZ86" s="24">
        <f>AY86+AZ84</f>
        <v>631334.40000000002</v>
      </c>
      <c r="BA86" s="24">
        <f t="shared" si="228"/>
        <v>904868.16</v>
      </c>
      <c r="BB86" s="24">
        <f t="shared" si="228"/>
        <v>1283815.4240000001</v>
      </c>
      <c r="BC86" s="24">
        <f t="shared" si="228"/>
        <v>1810341.5936000003</v>
      </c>
      <c r="BD86" s="24">
        <f t="shared" si="228"/>
        <v>2543478.2310400004</v>
      </c>
      <c r="BF86" s="185"/>
      <c r="BG86" s="185"/>
      <c r="BH86" s="19" t="s">
        <v>46</v>
      </c>
      <c r="BI86" s="24">
        <f>BI84</f>
        <v>45000</v>
      </c>
      <c r="BJ86" s="24">
        <f t="shared" ref="BJ86:BR86" si="229">BI86+BJ84</f>
        <v>104000</v>
      </c>
      <c r="BK86" s="24">
        <f>BJ86+BK84</f>
        <v>182600</v>
      </c>
      <c r="BL86" s="24">
        <f t="shared" si="229"/>
        <v>288640</v>
      </c>
      <c r="BM86" s="24">
        <f t="shared" si="229"/>
        <v>433096</v>
      </c>
      <c r="BN86" s="24">
        <f>BM86+BN84</f>
        <v>631334.40000000002</v>
      </c>
      <c r="BO86" s="24">
        <f t="shared" si="229"/>
        <v>904868.16</v>
      </c>
      <c r="BP86" s="24">
        <f t="shared" si="229"/>
        <v>1283815.4240000001</v>
      </c>
      <c r="BQ86" s="24">
        <f t="shared" si="229"/>
        <v>1810341.5936000003</v>
      </c>
      <c r="BR86" s="24">
        <f t="shared" si="229"/>
        <v>2543478.2310400004</v>
      </c>
    </row>
    <row r="87" spans="2:70" ht="14.25" x14ac:dyDescent="0.45">
      <c r="B87" s="185"/>
      <c r="C87" s="184" t="s">
        <v>35</v>
      </c>
      <c r="D87" s="15" t="s">
        <v>43</v>
      </c>
      <c r="E87" s="16">
        <f>E79*E$14/$E$4</f>
        <v>4.5000000000000012E-2</v>
      </c>
      <c r="F87" s="16">
        <f>F79*F$14/$E$4-E87</f>
        <v>7.6999999999999985E-2</v>
      </c>
      <c r="G87" s="16">
        <f>G79*G$14/$E$4-F87-E87</f>
        <v>0.12740000000000001</v>
      </c>
      <c r="H87" s="16">
        <f>H79*H$14/$E$4-G87-F87-E87</f>
        <v>0.20580000000000001</v>
      </c>
      <c r="I87" s="16">
        <f>I79*I$14/$E$4-H87-G87-F87-E87</f>
        <v>0.32653600000000005</v>
      </c>
      <c r="J87" s="16">
        <f>J79*J$14/$E$4-I87-H87-G87-F87-E87</f>
        <v>0.51093279999999985</v>
      </c>
      <c r="K87" s="16">
        <f>K79*K$14/$E$4-J87-I87-H87-G87-F87-E87</f>
        <v>0.79060128000000029</v>
      </c>
      <c r="L87" s="16">
        <f>L79*L$14/$E$4-K87-J87-I87-H87-G87-F87-E87</f>
        <v>1.2122552959999997</v>
      </c>
      <c r="M87" s="16">
        <f>M79*M$14/$E$4-L87-K87-J87-I87-H87-G87-F87-E87</f>
        <v>1.8447363200000011</v>
      </c>
      <c r="N87" s="16">
        <f>N79*N$14/$E$4-M87-L87-K87-J87-I87-H87-G87-F87-E87</f>
        <v>2.7892413158399987</v>
      </c>
      <c r="P87" s="185"/>
      <c r="Q87" s="184" t="s">
        <v>35</v>
      </c>
      <c r="R87" s="15" t="s">
        <v>43</v>
      </c>
      <c r="S87" s="16">
        <f>S79*S$14/$E$4</f>
        <v>4.5000000000000012E-2</v>
      </c>
      <c r="T87" s="16">
        <f>T79*T$14/$E$4-S87</f>
        <v>7.6999999999999985E-2</v>
      </c>
      <c r="U87" s="16">
        <f>U79*U$14/$E$4-T87-S87</f>
        <v>0.12740000000000001</v>
      </c>
      <c r="V87" s="16">
        <f>V79*V$14/$E$4-U87-T87-S87</f>
        <v>0.20580000000000001</v>
      </c>
      <c r="W87" s="16">
        <f>W79*W$14/$E$4-V87-U87-T87-S87</f>
        <v>0.32653600000000005</v>
      </c>
      <c r="X87" s="16">
        <f>X79*X$14/$E$4-W87-V87-U87-T87-S87</f>
        <v>0.51093279999999985</v>
      </c>
      <c r="Y87" s="16">
        <f>Y79*Y$14/$E$4-X87-W87-V87-U87-T87-S87</f>
        <v>0.79060128000000029</v>
      </c>
      <c r="Z87" s="16">
        <f>Z79*Z$14/$E$4-Y87-X87-W87-V87-U87-T87-S87</f>
        <v>1.2122552959999997</v>
      </c>
      <c r="AA87" s="16">
        <f>AA79*AA$14/$E$4-Z87-Y87-X87-W87-V87-U87-T87-S87</f>
        <v>1.8447363200000011</v>
      </c>
      <c r="AB87" s="16">
        <f>AB79*AB$14/$E$4-AA87-Z87-Y87-X87-W87-V87-U87-T87-S87</f>
        <v>2.7892413158399987</v>
      </c>
      <c r="AD87" s="185"/>
      <c r="AE87" s="184" t="s">
        <v>35</v>
      </c>
      <c r="AF87" s="15" t="s">
        <v>43</v>
      </c>
      <c r="AG87" s="16">
        <f>AG79*AG$14/$E$4</f>
        <v>4.5000000000000012E-2</v>
      </c>
      <c r="AH87" s="16">
        <f>AH79*AH$14/$E$4-AG87</f>
        <v>7.6999999999999985E-2</v>
      </c>
      <c r="AI87" s="16">
        <f>AI79*AI$14/$E$4-AH87-AG87</f>
        <v>0.12740000000000001</v>
      </c>
      <c r="AJ87" s="16">
        <f>AJ79*AJ$14/$E$4-AI87-AH87-AG87</f>
        <v>0.20580000000000001</v>
      </c>
      <c r="AK87" s="16">
        <f>AK79*AK$14/$E$4-AJ87-AI87-AH87-AG87</f>
        <v>0.32653600000000005</v>
      </c>
      <c r="AL87" s="16">
        <f>AL79*AL$14/$E$4-AK87-AJ87-AI87-AH87-AG87</f>
        <v>0.51093279999999985</v>
      </c>
      <c r="AM87" s="16">
        <f>AM79*AM$14/$E$4-AL87-AK87-AJ87-AI87-AH87-AG87</f>
        <v>0.79060128000000029</v>
      </c>
      <c r="AN87" s="16">
        <f>AN79*AN$14/$E$4-AM87-AL87-AK87-AJ87-AI87-AH87-AG87</f>
        <v>1.2122552959999997</v>
      </c>
      <c r="AO87" s="16">
        <f>AO79*AO$14/$E$4-AN87-AM87-AL87-AK87-AJ87-AI87-AH87-AG87</f>
        <v>1.8447363200000011</v>
      </c>
      <c r="AP87" s="16">
        <f>AP79*AP$14/$E$4-AO87-AN87-AM87-AL87-AK87-AJ87-AI87-AH87-AG87</f>
        <v>2.7892413158399987</v>
      </c>
      <c r="AR87" s="185"/>
      <c r="AS87" s="184" t="s">
        <v>35</v>
      </c>
      <c r="AT87" s="15" t="s">
        <v>43</v>
      </c>
      <c r="AU87" s="16">
        <f>AU79*AU$14/$E$4</f>
        <v>4.5000000000000012E-2</v>
      </c>
      <c r="AV87" s="16">
        <f>AV79*AV$14/$E$4-AU87</f>
        <v>7.6999999999999985E-2</v>
      </c>
      <c r="AW87" s="16">
        <f>AW79*AW$14/$E$4-AV87-AU87</f>
        <v>0.12740000000000001</v>
      </c>
      <c r="AX87" s="16">
        <f>AX79*AX$14/$E$4-AW87-AV87-AU87</f>
        <v>0.20580000000000001</v>
      </c>
      <c r="AY87" s="16">
        <f>AY79*AY$14/$E$4-AX87-AW87-AV87-AU87</f>
        <v>0.32653600000000005</v>
      </c>
      <c r="AZ87" s="16">
        <f>AZ79*AZ$14/$E$4-AY87-AX87-AW87-AV87-AU87</f>
        <v>0.51093279999999985</v>
      </c>
      <c r="BA87" s="16">
        <f>BA79*BA$14/$E$4-AZ87-AY87-AX87-AW87-AV87-AU87</f>
        <v>0.79060128000000029</v>
      </c>
      <c r="BB87" s="16">
        <f>BB79*BB$14/$E$4-BA87-AZ87-AY87-AX87-AW87-AV87-AU87</f>
        <v>1.2122552959999997</v>
      </c>
      <c r="BC87" s="16">
        <f>BC79*BC$14/$E$4-BB87-BA87-AZ87-AY87-AX87-AW87-AV87-AU87</f>
        <v>1.8447363200000011</v>
      </c>
      <c r="BD87" s="16">
        <f>BD79*BD$14/$E$4-BC87-BB87-BA87-AZ87-AY87-AX87-AW87-AV87-AU87</f>
        <v>2.7892413158399987</v>
      </c>
      <c r="BF87" s="185"/>
      <c r="BG87" s="184" t="s">
        <v>35</v>
      </c>
      <c r="BH87" s="15" t="s">
        <v>43</v>
      </c>
      <c r="BI87" s="16">
        <f>BI79*BI$14/$E$4</f>
        <v>4.5000000000000012E-2</v>
      </c>
      <c r="BJ87" s="16">
        <f>BJ79*BJ$14/$E$4-BI87</f>
        <v>7.6999999999999985E-2</v>
      </c>
      <c r="BK87" s="16">
        <f>BK79*BK$14/$E$4-BJ87-BI87</f>
        <v>0.12740000000000001</v>
      </c>
      <c r="BL87" s="16">
        <f>BL79*BL$14/$E$4-BK87-BJ87-BI87</f>
        <v>0.20580000000000001</v>
      </c>
      <c r="BM87" s="16">
        <f>BM79*BM$14/$E$4-BL87-BK87-BJ87-BI87</f>
        <v>0.32653600000000005</v>
      </c>
      <c r="BN87" s="16">
        <f>BN79*BN$14/$E$4-BM87-BL87-BK87-BJ87-BI87</f>
        <v>0.51093279999999985</v>
      </c>
      <c r="BO87" s="16">
        <f>BO79*BO$14/$E$4-BN87-BM87-BL87-BK87-BJ87-BI87</f>
        <v>0.79060128000000029</v>
      </c>
      <c r="BP87" s="16">
        <f>BP79*BP$14/$E$4-BO87-BN87-BM87-BL87-BK87-BJ87-BI87</f>
        <v>1.2122552959999997</v>
      </c>
      <c r="BQ87" s="16">
        <f>BQ79*BQ$14/$E$4-BP87-BO87-BN87-BM87-BL87-BK87-BJ87-BI87</f>
        <v>1.8447363200000011</v>
      </c>
      <c r="BR87" s="16">
        <f>BR79*BR$14/$E$4-BQ87-BP87-BO87-BN87-BM87-BL87-BK87-BJ87-BI87</f>
        <v>2.7892413158399987</v>
      </c>
    </row>
    <row r="88" spans="2:70" ht="14.25" x14ac:dyDescent="0.45">
      <c r="B88" s="185"/>
      <c r="C88" s="186"/>
      <c r="D88" s="15" t="s">
        <v>44</v>
      </c>
      <c r="E88" s="17"/>
      <c r="F88" s="17"/>
      <c r="G88" s="17"/>
      <c r="H88" s="17"/>
      <c r="I88" s="17">
        <f>AVERAGE(E87:I87)</f>
        <v>0.15634720000000002</v>
      </c>
      <c r="J88" s="17"/>
      <c r="K88" s="17"/>
      <c r="L88" s="17"/>
      <c r="M88" s="17"/>
      <c r="N88" s="17">
        <f>AVERAGE(E87:N87)</f>
        <v>0.79295030118400001</v>
      </c>
      <c r="P88" s="185"/>
      <c r="Q88" s="186"/>
      <c r="R88" s="15" t="s">
        <v>44</v>
      </c>
      <c r="S88" s="17"/>
      <c r="T88" s="17"/>
      <c r="U88" s="17"/>
      <c r="V88" s="17"/>
      <c r="W88" s="17">
        <f>AVERAGE(S87:W87)</f>
        <v>0.15634720000000002</v>
      </c>
      <c r="X88" s="17"/>
      <c r="Y88" s="17"/>
      <c r="Z88" s="17"/>
      <c r="AA88" s="17"/>
      <c r="AB88" s="17">
        <f>AVERAGE(S87:AB87)</f>
        <v>0.79295030118400001</v>
      </c>
      <c r="AD88" s="185"/>
      <c r="AE88" s="186"/>
      <c r="AF88" s="15" t="s">
        <v>44</v>
      </c>
      <c r="AG88" s="17"/>
      <c r="AH88" s="17"/>
      <c r="AI88" s="17"/>
      <c r="AJ88" s="17"/>
      <c r="AK88" s="17">
        <f>AVERAGE(AG87:AK87)</f>
        <v>0.15634720000000002</v>
      </c>
      <c r="AL88" s="17"/>
      <c r="AM88" s="17"/>
      <c r="AN88" s="17"/>
      <c r="AO88" s="17"/>
      <c r="AP88" s="17">
        <f>AVERAGE(AG87:AP87)</f>
        <v>0.79295030118400001</v>
      </c>
      <c r="AR88" s="185"/>
      <c r="AS88" s="186"/>
      <c r="AT88" s="15" t="s">
        <v>44</v>
      </c>
      <c r="AU88" s="17"/>
      <c r="AV88" s="17"/>
      <c r="AW88" s="17"/>
      <c r="AX88" s="17"/>
      <c r="AY88" s="17">
        <f>AVERAGE(AU87:AY87)</f>
        <v>0.15634720000000002</v>
      </c>
      <c r="AZ88" s="17"/>
      <c r="BA88" s="17"/>
      <c r="BB88" s="17"/>
      <c r="BC88" s="17"/>
      <c r="BD88" s="17">
        <f>AVERAGE(AU87:BD87)</f>
        <v>0.79295030118400001</v>
      </c>
      <c r="BF88" s="185"/>
      <c r="BG88" s="186"/>
      <c r="BH88" s="15" t="s">
        <v>44</v>
      </c>
      <c r="BI88" s="17"/>
      <c r="BJ88" s="17"/>
      <c r="BK88" s="17"/>
      <c r="BL88" s="17"/>
      <c r="BM88" s="17">
        <f>AVERAGE(BI87:BM87)</f>
        <v>0.15634720000000002</v>
      </c>
      <c r="BN88" s="17"/>
      <c r="BO88" s="17"/>
      <c r="BP88" s="17"/>
      <c r="BQ88" s="17"/>
      <c r="BR88" s="17">
        <f>AVERAGE(BI87:BR87)</f>
        <v>0.79295030118400001</v>
      </c>
    </row>
    <row r="89" spans="2:70" ht="14.25" x14ac:dyDescent="0.45">
      <c r="B89" s="185"/>
      <c r="C89" s="185"/>
      <c r="D89" s="19" t="s">
        <v>45</v>
      </c>
      <c r="E89" s="23">
        <f>E91</f>
        <v>45000</v>
      </c>
      <c r="F89" s="23">
        <f>F91-E91</f>
        <v>77000</v>
      </c>
      <c r="G89" s="23">
        <f>G91-F91</f>
        <v>127400</v>
      </c>
      <c r="H89" s="23">
        <f>H91-G91</f>
        <v>205800</v>
      </c>
      <c r="I89" s="23">
        <f>I91-H91</f>
        <v>326536</v>
      </c>
      <c r="J89" s="23">
        <f>J91-I91</f>
        <v>510932.80000000005</v>
      </c>
      <c r="K89" s="23">
        <f t="shared" ref="K89:N89" si="230">K91-J91</f>
        <v>790601.28</v>
      </c>
      <c r="L89" s="23">
        <f t="shared" si="230"/>
        <v>1212255.2959999996</v>
      </c>
      <c r="M89" s="23">
        <f t="shared" si="230"/>
        <v>1844736.3200000008</v>
      </c>
      <c r="N89" s="23">
        <f t="shared" si="230"/>
        <v>2789241.3158399994</v>
      </c>
      <c r="P89" s="185"/>
      <c r="Q89" s="185"/>
      <c r="R89" s="19" t="s">
        <v>45</v>
      </c>
      <c r="S89" s="23">
        <f>S91</f>
        <v>45000</v>
      </c>
      <c r="T89" s="23">
        <f>T91-S91</f>
        <v>77000</v>
      </c>
      <c r="U89" s="23">
        <f>U91-T91</f>
        <v>127400</v>
      </c>
      <c r="V89" s="23">
        <f>V91-U91</f>
        <v>205800</v>
      </c>
      <c r="W89" s="23">
        <f>W91-V91</f>
        <v>326536</v>
      </c>
      <c r="X89" s="23">
        <f>X91-W91</f>
        <v>510932.80000000005</v>
      </c>
      <c r="Y89" s="23">
        <f t="shared" ref="Y89:AB89" si="231">Y91-X91</f>
        <v>790601.28</v>
      </c>
      <c r="Z89" s="23">
        <f t="shared" si="231"/>
        <v>1212255.2959999996</v>
      </c>
      <c r="AA89" s="23">
        <f t="shared" si="231"/>
        <v>1844736.3200000008</v>
      </c>
      <c r="AB89" s="23">
        <f t="shared" si="231"/>
        <v>2789241.3158399994</v>
      </c>
      <c r="AD89" s="185"/>
      <c r="AE89" s="185"/>
      <c r="AF89" s="19" t="s">
        <v>45</v>
      </c>
      <c r="AG89" s="23">
        <f>AG91</f>
        <v>45000</v>
      </c>
      <c r="AH89" s="23">
        <f>AH91-AG91</f>
        <v>77000</v>
      </c>
      <c r="AI89" s="23">
        <f>AI91-AH91</f>
        <v>127400</v>
      </c>
      <c r="AJ89" s="23">
        <f>AJ91-AI91</f>
        <v>205800</v>
      </c>
      <c r="AK89" s="23">
        <f>AK91-AJ91</f>
        <v>326536</v>
      </c>
      <c r="AL89" s="23">
        <f>AL91-AK91</f>
        <v>510932.80000000005</v>
      </c>
      <c r="AM89" s="23">
        <f t="shared" ref="AM89:AP89" si="232">AM91-AL91</f>
        <v>790601.28</v>
      </c>
      <c r="AN89" s="23">
        <f t="shared" si="232"/>
        <v>1212255.2959999996</v>
      </c>
      <c r="AO89" s="23">
        <f t="shared" si="232"/>
        <v>1844736.3200000008</v>
      </c>
      <c r="AP89" s="23">
        <f t="shared" si="232"/>
        <v>2789241.3158399994</v>
      </c>
      <c r="AR89" s="185"/>
      <c r="AS89" s="185"/>
      <c r="AT89" s="19" t="s">
        <v>45</v>
      </c>
      <c r="AU89" s="23">
        <f>AU91</f>
        <v>45000</v>
      </c>
      <c r="AV89" s="23">
        <f>AV91-AU91</f>
        <v>77000</v>
      </c>
      <c r="AW89" s="23">
        <f>AW91-AV91</f>
        <v>127400</v>
      </c>
      <c r="AX89" s="23">
        <f>AX91-AW91</f>
        <v>205800</v>
      </c>
      <c r="AY89" s="23">
        <f>AY91-AX91</f>
        <v>326536</v>
      </c>
      <c r="AZ89" s="23">
        <f>AZ91-AY91</f>
        <v>510932.80000000005</v>
      </c>
      <c r="BA89" s="23">
        <f t="shared" ref="BA89:BD89" si="233">BA91-AZ91</f>
        <v>790601.28</v>
      </c>
      <c r="BB89" s="23">
        <f t="shared" si="233"/>
        <v>1212255.2959999996</v>
      </c>
      <c r="BC89" s="23">
        <f t="shared" si="233"/>
        <v>1844736.3200000008</v>
      </c>
      <c r="BD89" s="23">
        <f t="shared" si="233"/>
        <v>2789241.3158399994</v>
      </c>
      <c r="BF89" s="185"/>
      <c r="BG89" s="185"/>
      <c r="BH89" s="19" t="s">
        <v>45</v>
      </c>
      <c r="BI89" s="23">
        <f>BI91</f>
        <v>45000</v>
      </c>
      <c r="BJ89" s="23">
        <f>BJ91-BI91</f>
        <v>77000</v>
      </c>
      <c r="BK89" s="23">
        <f>BK91-BJ91</f>
        <v>127400</v>
      </c>
      <c r="BL89" s="23">
        <f>BL91-BK91</f>
        <v>205800</v>
      </c>
      <c r="BM89" s="23">
        <f>BM91-BL91</f>
        <v>326536</v>
      </c>
      <c r="BN89" s="23">
        <f>BN91-BM91</f>
        <v>510932.80000000005</v>
      </c>
      <c r="BO89" s="23">
        <f t="shared" ref="BO89:BR89" si="234">BO91-BN91</f>
        <v>790601.28</v>
      </c>
      <c r="BP89" s="23">
        <f t="shared" si="234"/>
        <v>1212255.2959999996</v>
      </c>
      <c r="BQ89" s="23">
        <f t="shared" si="234"/>
        <v>1844736.3200000008</v>
      </c>
      <c r="BR89" s="23">
        <f t="shared" si="234"/>
        <v>2789241.3158399994</v>
      </c>
    </row>
    <row r="90" spans="2:70" ht="14.25" x14ac:dyDescent="0.45">
      <c r="B90" s="185"/>
      <c r="C90" s="185"/>
      <c r="D90" s="19" t="s">
        <v>47</v>
      </c>
      <c r="E90" s="23"/>
      <c r="F90" s="23"/>
      <c r="G90" s="23"/>
      <c r="H90" s="23"/>
      <c r="I90" s="23">
        <f>AVERAGE(E89:I89)</f>
        <v>156347.20000000001</v>
      </c>
      <c r="J90" s="23"/>
      <c r="K90" s="23"/>
      <c r="L90" s="23"/>
      <c r="M90" s="23"/>
      <c r="N90" s="23">
        <f>AVERAGE(E89:N89)</f>
        <v>792950.30118399998</v>
      </c>
      <c r="P90" s="185"/>
      <c r="Q90" s="185"/>
      <c r="R90" s="19" t="s">
        <v>47</v>
      </c>
      <c r="S90" s="23"/>
      <c r="T90" s="23"/>
      <c r="U90" s="23"/>
      <c r="V90" s="23"/>
      <c r="W90" s="23">
        <f>AVERAGE(S89:W89)</f>
        <v>156347.20000000001</v>
      </c>
      <c r="X90" s="23"/>
      <c r="Y90" s="23"/>
      <c r="Z90" s="23"/>
      <c r="AA90" s="23"/>
      <c r="AB90" s="23">
        <f>AVERAGE(S89:AB89)</f>
        <v>792950.30118399998</v>
      </c>
      <c r="AD90" s="185"/>
      <c r="AE90" s="185"/>
      <c r="AF90" s="19" t="s">
        <v>47</v>
      </c>
      <c r="AG90" s="23"/>
      <c r="AH90" s="23"/>
      <c r="AI90" s="23"/>
      <c r="AJ90" s="23"/>
      <c r="AK90" s="23">
        <f>AVERAGE(AG89:AK89)</f>
        <v>156347.20000000001</v>
      </c>
      <c r="AL90" s="23"/>
      <c r="AM90" s="23"/>
      <c r="AN90" s="23"/>
      <c r="AO90" s="23"/>
      <c r="AP90" s="23">
        <f>AVERAGE(AG89:AP89)</f>
        <v>792950.30118399998</v>
      </c>
      <c r="AR90" s="185"/>
      <c r="AS90" s="185"/>
      <c r="AT90" s="19" t="s">
        <v>47</v>
      </c>
      <c r="AU90" s="23"/>
      <c r="AV90" s="23"/>
      <c r="AW90" s="23"/>
      <c r="AX90" s="23"/>
      <c r="AY90" s="23">
        <f>AVERAGE(AU89:AY89)</f>
        <v>156347.20000000001</v>
      </c>
      <c r="AZ90" s="23"/>
      <c r="BA90" s="23"/>
      <c r="BB90" s="23"/>
      <c r="BC90" s="23"/>
      <c r="BD90" s="23">
        <f>AVERAGE(AU89:BD89)</f>
        <v>792950.30118399998</v>
      </c>
      <c r="BF90" s="185"/>
      <c r="BG90" s="185"/>
      <c r="BH90" s="19" t="s">
        <v>47</v>
      </c>
      <c r="BI90" s="23"/>
      <c r="BJ90" s="23"/>
      <c r="BK90" s="23"/>
      <c r="BL90" s="23"/>
      <c r="BM90" s="23">
        <f>AVERAGE(BI89:BM89)</f>
        <v>156347.20000000001</v>
      </c>
      <c r="BN90" s="23"/>
      <c r="BO90" s="23"/>
      <c r="BP90" s="23"/>
      <c r="BQ90" s="23"/>
      <c r="BR90" s="23">
        <f>AVERAGE(BI89:BR89)</f>
        <v>792950.30118399998</v>
      </c>
    </row>
    <row r="91" spans="2:70" ht="14.25" x14ac:dyDescent="0.45">
      <c r="B91" s="185"/>
      <c r="C91" s="185"/>
      <c r="D91" s="19" t="s">
        <v>46</v>
      </c>
      <c r="E91" s="24">
        <f t="shared" ref="E91:N91" si="235">E81*E$14</f>
        <v>45000</v>
      </c>
      <c r="F91" s="24">
        <f t="shared" si="235"/>
        <v>122000</v>
      </c>
      <c r="G91" s="24">
        <f>G81*G$14</f>
        <v>249400</v>
      </c>
      <c r="H91" s="24">
        <f>H81*H$14</f>
        <v>455200</v>
      </c>
      <c r="I91" s="24">
        <f>I81*I$14</f>
        <v>781736</v>
      </c>
      <c r="J91" s="24">
        <f t="shared" si="235"/>
        <v>1292668.8</v>
      </c>
      <c r="K91" s="24">
        <f t="shared" si="235"/>
        <v>2083270.08</v>
      </c>
      <c r="L91" s="24">
        <f t="shared" si="235"/>
        <v>3295525.3759999997</v>
      </c>
      <c r="M91" s="24">
        <f t="shared" si="235"/>
        <v>5140261.6960000005</v>
      </c>
      <c r="N91" s="24">
        <f t="shared" si="235"/>
        <v>7929503.0118399998</v>
      </c>
      <c r="P91" s="185"/>
      <c r="Q91" s="185"/>
      <c r="R91" s="19" t="s">
        <v>46</v>
      </c>
      <c r="S91" s="24">
        <f t="shared" ref="S91:AB91" si="236">S81*S$14</f>
        <v>45000</v>
      </c>
      <c r="T91" s="24">
        <f t="shared" si="236"/>
        <v>122000</v>
      </c>
      <c r="U91" s="24">
        <f>U81*U$14</f>
        <v>249400</v>
      </c>
      <c r="V91" s="24">
        <f>V81*V$14</f>
        <v>455200</v>
      </c>
      <c r="W91" s="24">
        <f>W81*W$14</f>
        <v>781736</v>
      </c>
      <c r="X91" s="24">
        <f t="shared" si="236"/>
        <v>1292668.8</v>
      </c>
      <c r="Y91" s="24">
        <f t="shared" si="236"/>
        <v>2083270.08</v>
      </c>
      <c r="Z91" s="24">
        <f t="shared" si="236"/>
        <v>3295525.3759999997</v>
      </c>
      <c r="AA91" s="24">
        <f t="shared" si="236"/>
        <v>5140261.6960000005</v>
      </c>
      <c r="AB91" s="24">
        <f t="shared" si="236"/>
        <v>7929503.0118399998</v>
      </c>
      <c r="AD91" s="185"/>
      <c r="AE91" s="185"/>
      <c r="AF91" s="19" t="s">
        <v>46</v>
      </c>
      <c r="AG91" s="24">
        <f t="shared" ref="AG91:AP91" si="237">AG81*AG$14</f>
        <v>45000</v>
      </c>
      <c r="AH91" s="24">
        <f t="shared" si="237"/>
        <v>122000</v>
      </c>
      <c r="AI91" s="24">
        <f>AI81*AI$14</f>
        <v>249400</v>
      </c>
      <c r="AJ91" s="24">
        <f>AJ81*AJ$14</f>
        <v>455200</v>
      </c>
      <c r="AK91" s="24">
        <f>AK81*AK$14</f>
        <v>781736</v>
      </c>
      <c r="AL91" s="24">
        <f t="shared" si="237"/>
        <v>1292668.8</v>
      </c>
      <c r="AM91" s="24">
        <f t="shared" si="237"/>
        <v>2083270.08</v>
      </c>
      <c r="AN91" s="24">
        <f t="shared" si="237"/>
        <v>3295525.3759999997</v>
      </c>
      <c r="AO91" s="24">
        <f t="shared" si="237"/>
        <v>5140261.6960000005</v>
      </c>
      <c r="AP91" s="24">
        <f t="shared" si="237"/>
        <v>7929503.0118399998</v>
      </c>
      <c r="AR91" s="185"/>
      <c r="AS91" s="185"/>
      <c r="AT91" s="19" t="s">
        <v>46</v>
      </c>
      <c r="AU91" s="24">
        <f t="shared" ref="AU91:BD91" si="238">AU81*AU$14</f>
        <v>45000</v>
      </c>
      <c r="AV91" s="24">
        <f t="shared" si="238"/>
        <v>122000</v>
      </c>
      <c r="AW91" s="24">
        <f>AW81*AW$14</f>
        <v>249400</v>
      </c>
      <c r="AX91" s="24">
        <f>AX81*AX$14</f>
        <v>455200</v>
      </c>
      <c r="AY91" s="24">
        <f>AY81*AY$14</f>
        <v>781736</v>
      </c>
      <c r="AZ91" s="24">
        <f t="shared" si="238"/>
        <v>1292668.8</v>
      </c>
      <c r="BA91" s="24">
        <f t="shared" si="238"/>
        <v>2083270.08</v>
      </c>
      <c r="BB91" s="24">
        <f t="shared" si="238"/>
        <v>3295525.3759999997</v>
      </c>
      <c r="BC91" s="24">
        <f t="shared" si="238"/>
        <v>5140261.6960000005</v>
      </c>
      <c r="BD91" s="24">
        <f t="shared" si="238"/>
        <v>7929503.0118399998</v>
      </c>
      <c r="BF91" s="185"/>
      <c r="BG91" s="185"/>
      <c r="BH91" s="19" t="s">
        <v>46</v>
      </c>
      <c r="BI91" s="24">
        <f t="shared" ref="BI91:BR91" si="239">BI81*BI$14</f>
        <v>45000</v>
      </c>
      <c r="BJ91" s="24">
        <f t="shared" si="239"/>
        <v>122000</v>
      </c>
      <c r="BK91" s="24">
        <f>BK81*BK$14</f>
        <v>249400</v>
      </c>
      <c r="BL91" s="24">
        <f>BL81*BL$14</f>
        <v>455200</v>
      </c>
      <c r="BM91" s="24">
        <f>BM81*BM$14</f>
        <v>781736</v>
      </c>
      <c r="BN91" s="24">
        <f t="shared" si="239"/>
        <v>1292668.8</v>
      </c>
      <c r="BO91" s="24">
        <f t="shared" si="239"/>
        <v>2083270.08</v>
      </c>
      <c r="BP91" s="24">
        <f t="shared" si="239"/>
        <v>3295525.3759999997</v>
      </c>
      <c r="BQ91" s="24">
        <f t="shared" si="239"/>
        <v>5140261.6960000005</v>
      </c>
      <c r="BR91" s="24">
        <f t="shared" si="239"/>
        <v>7929503.0118399998</v>
      </c>
    </row>
    <row r="92" spans="2:70" ht="14.25" x14ac:dyDescent="0.45">
      <c r="B92" s="185" t="s">
        <v>18</v>
      </c>
      <c r="C92" s="186" t="s">
        <v>32</v>
      </c>
      <c r="D92" s="15" t="s">
        <v>43</v>
      </c>
      <c r="E92" s="16">
        <f>E64+E77-E32-E48</f>
        <v>0.52321428571428563</v>
      </c>
      <c r="F92" s="16">
        <f t="shared" ref="F92:N92" si="240">F64+F77-F32-F48</f>
        <v>0.38086734693877544</v>
      </c>
      <c r="G92" s="16">
        <f t="shared" si="240"/>
        <v>0.27919096209912542</v>
      </c>
      <c r="H92" s="16">
        <f t="shared" si="240"/>
        <v>0.20656497292794662</v>
      </c>
      <c r="I92" s="16">
        <f t="shared" si="240"/>
        <v>0.15468926637710478</v>
      </c>
      <c r="J92" s="16">
        <f t="shared" si="240"/>
        <v>0.11763519026936056</v>
      </c>
      <c r="K92" s="16">
        <f t="shared" si="240"/>
        <v>9.1167993049543289E-2</v>
      </c>
      <c r="L92" s="16">
        <f t="shared" si="240"/>
        <v>7.2262852178245282E-2</v>
      </c>
      <c r="M92" s="16">
        <f t="shared" si="240"/>
        <v>5.8759180127317907E-2</v>
      </c>
      <c r="N92" s="16">
        <f t="shared" si="240"/>
        <v>4.9113700090941327E-2</v>
      </c>
      <c r="P92" s="185" t="s">
        <v>18</v>
      </c>
      <c r="Q92" s="186" t="s">
        <v>32</v>
      </c>
      <c r="R92" s="15" t="s">
        <v>43</v>
      </c>
      <c r="S92" s="16">
        <f>S64+S77-S32-S48</f>
        <v>0.54107142857142843</v>
      </c>
      <c r="T92" s="16">
        <f t="shared" ref="T92:AB92" si="241">T64+T77-T32-T48</f>
        <v>0.39362244897959187</v>
      </c>
      <c r="U92" s="16">
        <f t="shared" si="241"/>
        <v>0.28830174927113711</v>
      </c>
      <c r="V92" s="16">
        <f t="shared" si="241"/>
        <v>0.21307267805081209</v>
      </c>
      <c r="W92" s="16">
        <f t="shared" si="241"/>
        <v>0.15933762717915154</v>
      </c>
      <c r="X92" s="16">
        <f t="shared" si="241"/>
        <v>0.12095544798510827</v>
      </c>
      <c r="Y92" s="16">
        <f t="shared" si="241"/>
        <v>9.3539605703648804E-2</v>
      </c>
      <c r="Z92" s="16">
        <f t="shared" si="241"/>
        <v>7.3956861216892059E-2</v>
      </c>
      <c r="AA92" s="16">
        <f t="shared" si="241"/>
        <v>5.9969186583494184E-2</v>
      </c>
      <c r="AB92" s="16">
        <f t="shared" si="241"/>
        <v>4.9977990416781519E-2</v>
      </c>
      <c r="AD92" s="185" t="s">
        <v>18</v>
      </c>
      <c r="AE92" s="186" t="s">
        <v>32</v>
      </c>
      <c r="AF92" s="15" t="s">
        <v>43</v>
      </c>
      <c r="AG92" s="16">
        <f>AG64+AG77-AG32-AG48</f>
        <v>0.55892857142857133</v>
      </c>
      <c r="AH92" s="16">
        <f t="shared" ref="AH92:AP92" si="242">AH64+AH77-AH32-AH48</f>
        <v>0.40637755102040818</v>
      </c>
      <c r="AI92" s="16">
        <f t="shared" si="242"/>
        <v>0.29741253644314875</v>
      </c>
      <c r="AJ92" s="16">
        <f t="shared" si="242"/>
        <v>0.21958038317367756</v>
      </c>
      <c r="AK92" s="16">
        <f t="shared" si="242"/>
        <v>0.16398598798119832</v>
      </c>
      <c r="AL92" s="16">
        <f t="shared" si="242"/>
        <v>0.12427570570085594</v>
      </c>
      <c r="AM92" s="16">
        <f t="shared" si="242"/>
        <v>9.5911218357754291E-2</v>
      </c>
      <c r="AN92" s="16">
        <f t="shared" si="242"/>
        <v>7.5650870255538849E-2</v>
      </c>
      <c r="AO92" s="16">
        <f t="shared" si="242"/>
        <v>6.1179193039670447E-2</v>
      </c>
      <c r="AP92" s="16">
        <f t="shared" si="242"/>
        <v>5.0842280742621718E-2</v>
      </c>
      <c r="AR92" s="185" t="s">
        <v>18</v>
      </c>
      <c r="AS92" s="186" t="s">
        <v>32</v>
      </c>
      <c r="AT92" s="15" t="s">
        <v>43</v>
      </c>
      <c r="AU92" s="16">
        <f>AU64+AU77-AU32-AU48</f>
        <v>0.57678571428571412</v>
      </c>
      <c r="AV92" s="16">
        <f t="shared" ref="AV92:BD92" si="243">AV64+AV77-AV32-AV48</f>
        <v>0.41913265306122449</v>
      </c>
      <c r="AW92" s="16">
        <f t="shared" si="243"/>
        <v>0.30652332361516044</v>
      </c>
      <c r="AX92" s="16">
        <f t="shared" si="243"/>
        <v>0.22608808829654303</v>
      </c>
      <c r="AY92" s="16">
        <f t="shared" si="243"/>
        <v>0.16863434878324507</v>
      </c>
      <c r="AZ92" s="16">
        <f t="shared" si="243"/>
        <v>0.12759596341660362</v>
      </c>
      <c r="BA92" s="16">
        <f t="shared" si="243"/>
        <v>9.8282831011859778E-2</v>
      </c>
      <c r="BB92" s="16">
        <f t="shared" si="243"/>
        <v>7.7344879294185626E-2</v>
      </c>
      <c r="BC92" s="16">
        <f t="shared" si="243"/>
        <v>6.2389199495846724E-2</v>
      </c>
      <c r="BD92" s="16">
        <f t="shared" si="243"/>
        <v>5.170657106846191E-2</v>
      </c>
      <c r="BF92" s="185" t="s">
        <v>18</v>
      </c>
      <c r="BG92" s="186" t="s">
        <v>32</v>
      </c>
      <c r="BH92" s="15" t="s">
        <v>43</v>
      </c>
      <c r="BI92" s="16">
        <f>BI64+BI77-BI32-BI48</f>
        <v>0.59464285714285703</v>
      </c>
      <c r="BJ92" s="16">
        <f t="shared" ref="BJ92:BR92" si="244">BJ64+BJ77-BJ32-BJ48</f>
        <v>0.4318877551020408</v>
      </c>
      <c r="BK92" s="16">
        <f t="shared" si="244"/>
        <v>0.31563411078717207</v>
      </c>
      <c r="BL92" s="16">
        <f t="shared" si="244"/>
        <v>0.2325957934194085</v>
      </c>
      <c r="BM92" s="16">
        <f t="shared" si="244"/>
        <v>0.17328270958529185</v>
      </c>
      <c r="BN92" s="16">
        <f t="shared" si="244"/>
        <v>0.13091622113235132</v>
      </c>
      <c r="BO92" s="16">
        <f t="shared" si="244"/>
        <v>0.10065444366596527</v>
      </c>
      <c r="BP92" s="16">
        <f t="shared" si="244"/>
        <v>7.9038888332832402E-2</v>
      </c>
      <c r="BQ92" s="16">
        <f t="shared" si="244"/>
        <v>6.3599205952022994E-2</v>
      </c>
      <c r="BR92" s="16">
        <f t="shared" si="244"/>
        <v>5.2570861394302101E-2</v>
      </c>
    </row>
    <row r="93" spans="2:70" ht="14.25" x14ac:dyDescent="0.45">
      <c r="B93" s="185"/>
      <c r="C93" s="186"/>
      <c r="D93" s="15" t="s">
        <v>44</v>
      </c>
      <c r="E93" s="16"/>
      <c r="F93" s="16"/>
      <c r="G93" s="16"/>
      <c r="H93" s="16"/>
      <c r="I93" s="38">
        <f>AVERAGE(E92:I92)</f>
        <v>0.30890536681144753</v>
      </c>
      <c r="J93" s="16"/>
      <c r="K93" s="16"/>
      <c r="L93" s="16"/>
      <c r="M93" s="16"/>
      <c r="N93" s="17">
        <f>AVERAGE(E92:N92)</f>
        <v>0.19334657497726465</v>
      </c>
      <c r="P93" s="185"/>
      <c r="Q93" s="186"/>
      <c r="R93" s="15" t="s">
        <v>44</v>
      </c>
      <c r="S93" s="16"/>
      <c r="T93" s="16"/>
      <c r="U93" s="16"/>
      <c r="V93" s="16"/>
      <c r="W93" s="38">
        <f>AVERAGE(S92:W92)</f>
        <v>0.31908118641042421</v>
      </c>
      <c r="X93" s="16"/>
      <c r="Y93" s="16"/>
      <c r="Z93" s="16"/>
      <c r="AA93" s="16"/>
      <c r="AB93" s="17">
        <f>AVERAGE(S92:AB92)</f>
        <v>0.19938050239580457</v>
      </c>
      <c r="AD93" s="185"/>
      <c r="AE93" s="186"/>
      <c r="AF93" s="15" t="s">
        <v>44</v>
      </c>
      <c r="AG93" s="16"/>
      <c r="AH93" s="16"/>
      <c r="AI93" s="16"/>
      <c r="AJ93" s="16"/>
      <c r="AK93" s="38">
        <f>AVERAGE(AG92:AK92)</f>
        <v>0.32925700600940078</v>
      </c>
      <c r="AL93" s="16"/>
      <c r="AM93" s="16"/>
      <c r="AN93" s="16"/>
      <c r="AO93" s="16"/>
      <c r="AP93" s="17">
        <f>AVERAGE(AG92:AP92)</f>
        <v>0.20541442981434455</v>
      </c>
      <c r="AR93" s="185"/>
      <c r="AS93" s="186"/>
      <c r="AT93" s="15" t="s">
        <v>44</v>
      </c>
      <c r="AU93" s="16"/>
      <c r="AV93" s="16"/>
      <c r="AW93" s="16"/>
      <c r="AX93" s="16"/>
      <c r="AY93" s="38">
        <f>AVERAGE(AU92:AY92)</f>
        <v>0.33943282560837745</v>
      </c>
      <c r="AZ93" s="16"/>
      <c r="BA93" s="16"/>
      <c r="BB93" s="16"/>
      <c r="BC93" s="16"/>
      <c r="BD93" s="17">
        <f>AVERAGE(AU92:BD92)</f>
        <v>0.21144835723288452</v>
      </c>
      <c r="BF93" s="185"/>
      <c r="BG93" s="186"/>
      <c r="BH93" s="15" t="s">
        <v>44</v>
      </c>
      <c r="BI93" s="16"/>
      <c r="BJ93" s="16"/>
      <c r="BK93" s="16"/>
      <c r="BL93" s="16"/>
      <c r="BM93" s="38">
        <f>AVERAGE(BI92:BM92)</f>
        <v>0.34960864520735402</v>
      </c>
      <c r="BN93" s="16"/>
      <c r="BO93" s="16"/>
      <c r="BP93" s="16"/>
      <c r="BQ93" s="16"/>
      <c r="BR93" s="17">
        <f>AVERAGE(BI92:BR92)</f>
        <v>0.21748228465142444</v>
      </c>
    </row>
    <row r="94" spans="2:70" ht="14.25" x14ac:dyDescent="0.45">
      <c r="B94" s="185"/>
      <c r="C94" s="186"/>
      <c r="D94" s="15" t="s">
        <v>42</v>
      </c>
      <c r="E94" s="16">
        <f>E66+E79-E34-E50</f>
        <v>0.52321428571428563</v>
      </c>
      <c r="F94" s="16">
        <f t="shared" ref="F94:N94" si="245">F66+F79-F34-F50</f>
        <v>0.9040816326530613</v>
      </c>
      <c r="G94" s="16">
        <f t="shared" si="245"/>
        <v>1.1832725947521869</v>
      </c>
      <c r="H94" s="16">
        <f t="shared" si="245"/>
        <v>1.3898375676801331</v>
      </c>
      <c r="I94" s="16">
        <f t="shared" si="245"/>
        <v>1.5445268340572378</v>
      </c>
      <c r="J94" s="16">
        <f t="shared" si="245"/>
        <v>1.6621620243265987</v>
      </c>
      <c r="K94" s="16">
        <f t="shared" si="245"/>
        <v>1.7533300173761424</v>
      </c>
      <c r="L94" s="16">
        <f t="shared" si="245"/>
        <v>1.8255928695543888</v>
      </c>
      <c r="M94" s="16">
        <f t="shared" si="245"/>
        <v>1.8843520496817037</v>
      </c>
      <c r="N94" s="16">
        <f t="shared" si="245"/>
        <v>1.9334657497726442</v>
      </c>
      <c r="P94" s="185"/>
      <c r="Q94" s="186"/>
      <c r="R94" s="15" t="s">
        <v>42</v>
      </c>
      <c r="S94" s="16">
        <f>S66+S79-S34-S50</f>
        <v>0.54107142857142843</v>
      </c>
      <c r="T94" s="16">
        <f t="shared" ref="T94:AB94" si="246">T66+T79-T34-T50</f>
        <v>0.9346938775510204</v>
      </c>
      <c r="U94" s="16">
        <f t="shared" si="246"/>
        <v>1.2229956268221576</v>
      </c>
      <c r="V94" s="16">
        <f t="shared" si="246"/>
        <v>1.4360683048729694</v>
      </c>
      <c r="W94" s="16">
        <f t="shared" si="246"/>
        <v>1.5954059320521208</v>
      </c>
      <c r="X94" s="16">
        <f t="shared" si="246"/>
        <v>1.7163613800372295</v>
      </c>
      <c r="Y94" s="16">
        <f t="shared" si="246"/>
        <v>1.8099009857408785</v>
      </c>
      <c r="Z94" s="16">
        <f t="shared" si="246"/>
        <v>1.8838578469577714</v>
      </c>
      <c r="AA94" s="16">
        <f t="shared" si="246"/>
        <v>1.9438270335412631</v>
      </c>
      <c r="AB94" s="16">
        <f t="shared" si="246"/>
        <v>1.9938050239580443</v>
      </c>
      <c r="AD94" s="185"/>
      <c r="AE94" s="186"/>
      <c r="AF94" s="15" t="s">
        <v>42</v>
      </c>
      <c r="AG94" s="16">
        <f>AG66+AG79-AG34-AG50</f>
        <v>0.55892857142857133</v>
      </c>
      <c r="AH94" s="16">
        <f t="shared" ref="AH94:AP94" si="247">AH66+AH79-AH34-AH50</f>
        <v>0.96530612244897973</v>
      </c>
      <c r="AI94" s="16">
        <f t="shared" si="247"/>
        <v>1.2627186588921284</v>
      </c>
      <c r="AJ94" s="16">
        <f t="shared" si="247"/>
        <v>1.4822990420658058</v>
      </c>
      <c r="AK94" s="16">
        <f t="shared" si="247"/>
        <v>1.6462850300470038</v>
      </c>
      <c r="AL94" s="16">
        <f t="shared" si="247"/>
        <v>1.7705607357478603</v>
      </c>
      <c r="AM94" s="16">
        <f t="shared" si="247"/>
        <v>1.8664719541056152</v>
      </c>
      <c r="AN94" s="16">
        <f t="shared" si="247"/>
        <v>1.9421228243611544</v>
      </c>
      <c r="AO94" s="16">
        <f t="shared" si="247"/>
        <v>2.0033020174008223</v>
      </c>
      <c r="AP94" s="16">
        <f t="shared" si="247"/>
        <v>2.0541442981434441</v>
      </c>
      <c r="AR94" s="185"/>
      <c r="AS94" s="186"/>
      <c r="AT94" s="15" t="s">
        <v>42</v>
      </c>
      <c r="AU94" s="16">
        <f>AU66+AU79-AU34-AU50</f>
        <v>0.57678571428571412</v>
      </c>
      <c r="AV94" s="16">
        <f t="shared" ref="AV94:BD94" si="248">AV66+AV79-AV34-AV50</f>
        <v>0.99591836734693884</v>
      </c>
      <c r="AW94" s="16">
        <f t="shared" si="248"/>
        <v>1.3024416909620993</v>
      </c>
      <c r="AX94" s="16">
        <f t="shared" si="248"/>
        <v>1.5285297792586421</v>
      </c>
      <c r="AY94" s="16">
        <f t="shared" si="248"/>
        <v>1.6971641280418868</v>
      </c>
      <c r="AZ94" s="16">
        <f t="shared" si="248"/>
        <v>1.8247600914584907</v>
      </c>
      <c r="BA94" s="16">
        <f t="shared" si="248"/>
        <v>1.9230429224703514</v>
      </c>
      <c r="BB94" s="16">
        <f t="shared" si="248"/>
        <v>2.0003878017645373</v>
      </c>
      <c r="BC94" s="16">
        <f t="shared" si="248"/>
        <v>2.0627770012603817</v>
      </c>
      <c r="BD94" s="16">
        <f t="shared" si="248"/>
        <v>2.1144835723288438</v>
      </c>
      <c r="BF94" s="185"/>
      <c r="BG94" s="186"/>
      <c r="BH94" s="15" t="s">
        <v>42</v>
      </c>
      <c r="BI94" s="16">
        <f>BI66+BI79-BI34-BI50</f>
        <v>0.59464285714285703</v>
      </c>
      <c r="BJ94" s="16">
        <f t="shared" ref="BJ94:BR94" si="249">BJ66+BJ79-BJ34-BJ50</f>
        <v>1.0265306122448978</v>
      </c>
      <c r="BK94" s="16">
        <f t="shared" si="249"/>
        <v>1.3421647230320701</v>
      </c>
      <c r="BL94" s="16">
        <f t="shared" si="249"/>
        <v>1.5747605164514784</v>
      </c>
      <c r="BM94" s="16">
        <f t="shared" si="249"/>
        <v>1.7480432260367702</v>
      </c>
      <c r="BN94" s="16">
        <f t="shared" si="249"/>
        <v>1.8789594471691216</v>
      </c>
      <c r="BO94" s="16">
        <f t="shared" si="249"/>
        <v>1.9796138908350875</v>
      </c>
      <c r="BP94" s="16">
        <f t="shared" si="249"/>
        <v>2.0586527791679203</v>
      </c>
      <c r="BQ94" s="16">
        <f t="shared" si="249"/>
        <v>2.1222519851199411</v>
      </c>
      <c r="BR94" s="16">
        <f t="shared" si="249"/>
        <v>2.1748228465142434</v>
      </c>
    </row>
    <row r="95" spans="2:70" ht="14.25" x14ac:dyDescent="0.45">
      <c r="B95" s="185"/>
      <c r="C95" s="185"/>
      <c r="D95" s="19" t="s">
        <v>45</v>
      </c>
      <c r="E95" s="20">
        <f>10*E92</f>
        <v>5.2321428571428559</v>
      </c>
      <c r="F95" s="20">
        <f t="shared" ref="F95:N95" si="250">10*F92</f>
        <v>3.8086734693877542</v>
      </c>
      <c r="G95" s="20">
        <f t="shared" si="250"/>
        <v>2.7919096209912544</v>
      </c>
      <c r="H95" s="20">
        <f t="shared" si="250"/>
        <v>2.0656497292794662</v>
      </c>
      <c r="I95" s="20">
        <f t="shared" si="250"/>
        <v>1.5468926637710478</v>
      </c>
      <c r="J95" s="20">
        <f t="shared" si="250"/>
        <v>1.1763519026936056</v>
      </c>
      <c r="K95" s="20">
        <f t="shared" si="250"/>
        <v>0.91167993049543283</v>
      </c>
      <c r="L95" s="20">
        <f t="shared" si="250"/>
        <v>0.72262852178245285</v>
      </c>
      <c r="M95" s="20">
        <f t="shared" si="250"/>
        <v>0.58759180127317912</v>
      </c>
      <c r="N95" s="20">
        <f t="shared" si="250"/>
        <v>0.49113700090941326</v>
      </c>
      <c r="P95" s="185"/>
      <c r="Q95" s="185"/>
      <c r="R95" s="19" t="s">
        <v>45</v>
      </c>
      <c r="S95" s="20">
        <f>10*S92</f>
        <v>5.4107142857142847</v>
      </c>
      <c r="T95" s="20">
        <f t="shared" ref="T95:AB95" si="251">10*T92</f>
        <v>3.9362244897959187</v>
      </c>
      <c r="U95" s="20">
        <f t="shared" si="251"/>
        <v>2.883017492711371</v>
      </c>
      <c r="V95" s="20">
        <f t="shared" si="251"/>
        <v>2.1307267805081209</v>
      </c>
      <c r="W95" s="20">
        <f t="shared" si="251"/>
        <v>1.5933762717915154</v>
      </c>
      <c r="X95" s="20">
        <f t="shared" si="251"/>
        <v>1.2095544798510827</v>
      </c>
      <c r="Y95" s="20">
        <f t="shared" si="251"/>
        <v>0.93539605703648809</v>
      </c>
      <c r="Z95" s="20">
        <f t="shared" si="251"/>
        <v>0.73956861216892056</v>
      </c>
      <c r="AA95" s="20">
        <f t="shared" si="251"/>
        <v>0.59969186583494183</v>
      </c>
      <c r="AB95" s="20">
        <f t="shared" si="251"/>
        <v>0.4997799041678152</v>
      </c>
      <c r="AD95" s="185"/>
      <c r="AE95" s="185"/>
      <c r="AF95" s="19" t="s">
        <v>45</v>
      </c>
      <c r="AG95" s="20">
        <f>10*AG92</f>
        <v>5.5892857142857135</v>
      </c>
      <c r="AH95" s="20">
        <f t="shared" ref="AH95:AP95" si="252">10*AH92</f>
        <v>4.0637755102040813</v>
      </c>
      <c r="AI95" s="20">
        <f t="shared" si="252"/>
        <v>2.9741253644314876</v>
      </c>
      <c r="AJ95" s="20">
        <f t="shared" si="252"/>
        <v>2.1958038317367756</v>
      </c>
      <c r="AK95" s="20">
        <f t="shared" si="252"/>
        <v>1.6398598798119832</v>
      </c>
      <c r="AL95" s="20">
        <f t="shared" si="252"/>
        <v>1.2427570570085593</v>
      </c>
      <c r="AM95" s="20">
        <f t="shared" si="252"/>
        <v>0.95911218357754291</v>
      </c>
      <c r="AN95" s="20">
        <f t="shared" si="252"/>
        <v>0.75650870255538849</v>
      </c>
      <c r="AO95" s="20">
        <f t="shared" si="252"/>
        <v>0.61179193039670443</v>
      </c>
      <c r="AP95" s="20">
        <f t="shared" si="252"/>
        <v>0.50842280742621715</v>
      </c>
      <c r="AR95" s="185"/>
      <c r="AS95" s="185"/>
      <c r="AT95" s="19" t="s">
        <v>45</v>
      </c>
      <c r="AU95" s="20">
        <f>10*AU92</f>
        <v>5.7678571428571415</v>
      </c>
      <c r="AV95" s="20">
        <f t="shared" ref="AV95:BD95" si="253">10*AV92</f>
        <v>4.1913265306122449</v>
      </c>
      <c r="AW95" s="20">
        <f t="shared" si="253"/>
        <v>3.0652332361516041</v>
      </c>
      <c r="AX95" s="20">
        <f t="shared" si="253"/>
        <v>2.2608808829654303</v>
      </c>
      <c r="AY95" s="20">
        <f t="shared" si="253"/>
        <v>1.6863434878324508</v>
      </c>
      <c r="AZ95" s="20">
        <f t="shared" si="253"/>
        <v>1.2759596341660362</v>
      </c>
      <c r="BA95" s="20">
        <f t="shared" si="253"/>
        <v>0.98282831011859773</v>
      </c>
      <c r="BB95" s="20">
        <f t="shared" si="253"/>
        <v>0.77344879294185631</v>
      </c>
      <c r="BC95" s="20">
        <f t="shared" si="253"/>
        <v>0.62389199495846726</v>
      </c>
      <c r="BD95" s="20">
        <f t="shared" si="253"/>
        <v>0.51706571068461904</v>
      </c>
      <c r="BF95" s="185"/>
      <c r="BG95" s="185"/>
      <c r="BH95" s="19" t="s">
        <v>45</v>
      </c>
      <c r="BI95" s="20">
        <f>10*BI92</f>
        <v>5.9464285714285703</v>
      </c>
      <c r="BJ95" s="20">
        <f t="shared" ref="BJ95:BR95" si="254">10*BJ92</f>
        <v>4.3188775510204085</v>
      </c>
      <c r="BK95" s="20">
        <f t="shared" si="254"/>
        <v>3.1563411078717207</v>
      </c>
      <c r="BL95" s="20">
        <f t="shared" si="254"/>
        <v>2.325957934194085</v>
      </c>
      <c r="BM95" s="20">
        <f t="shared" si="254"/>
        <v>1.7328270958529184</v>
      </c>
      <c r="BN95" s="20">
        <f t="shared" si="254"/>
        <v>1.3091622113235133</v>
      </c>
      <c r="BO95" s="20">
        <f t="shared" si="254"/>
        <v>1.0065444366596528</v>
      </c>
      <c r="BP95" s="20">
        <f t="shared" si="254"/>
        <v>0.79038888332832402</v>
      </c>
      <c r="BQ95" s="20">
        <f t="shared" si="254"/>
        <v>0.63599205952022997</v>
      </c>
      <c r="BR95" s="20">
        <f t="shared" si="254"/>
        <v>0.52570861394302104</v>
      </c>
    </row>
    <row r="96" spans="2:70" ht="14.25" x14ac:dyDescent="0.45">
      <c r="B96" s="185"/>
      <c r="C96" s="185"/>
      <c r="D96" s="19" t="s">
        <v>46</v>
      </c>
      <c r="E96" s="20">
        <f>10*E94</f>
        <v>5.2321428571428559</v>
      </c>
      <c r="F96" s="20">
        <f>10*F94</f>
        <v>9.0408163265306136</v>
      </c>
      <c r="G96" s="20">
        <f>10*G94</f>
        <v>11.832725947521869</v>
      </c>
      <c r="H96" s="20">
        <f t="shared" ref="H96:N96" si="255">10*H94</f>
        <v>13.898375676801331</v>
      </c>
      <c r="I96" s="20">
        <f t="shared" si="255"/>
        <v>15.445268340572378</v>
      </c>
      <c r="J96" s="20">
        <f t="shared" si="255"/>
        <v>16.621620243265987</v>
      </c>
      <c r="K96" s="20">
        <f t="shared" si="255"/>
        <v>17.533300173761425</v>
      </c>
      <c r="L96" s="20">
        <f t="shared" si="255"/>
        <v>18.255928695543886</v>
      </c>
      <c r="M96" s="20">
        <f t="shared" si="255"/>
        <v>18.843520496817035</v>
      </c>
      <c r="N96" s="20">
        <f t="shared" si="255"/>
        <v>19.334657497726443</v>
      </c>
      <c r="P96" s="185"/>
      <c r="Q96" s="185"/>
      <c r="R96" s="19" t="s">
        <v>46</v>
      </c>
      <c r="S96" s="20">
        <f>10*S94</f>
        <v>5.4107142857142847</v>
      </c>
      <c r="T96" s="20">
        <f>10*T94</f>
        <v>9.3469387755102034</v>
      </c>
      <c r="U96" s="20">
        <f>10*U94</f>
        <v>12.229956268221576</v>
      </c>
      <c r="V96" s="20">
        <f t="shared" ref="V96:AB96" si="256">10*V94</f>
        <v>14.360683048729694</v>
      </c>
      <c r="W96" s="20">
        <f t="shared" si="256"/>
        <v>15.954059320521207</v>
      </c>
      <c r="X96" s="20">
        <f t="shared" si="256"/>
        <v>17.163613800372296</v>
      </c>
      <c r="Y96" s="20">
        <f t="shared" si="256"/>
        <v>18.099009857408785</v>
      </c>
      <c r="Z96" s="20">
        <f t="shared" si="256"/>
        <v>18.838578469577712</v>
      </c>
      <c r="AA96" s="20">
        <f t="shared" si="256"/>
        <v>19.438270335412632</v>
      </c>
      <c r="AB96" s="20">
        <f t="shared" si="256"/>
        <v>19.938050239580441</v>
      </c>
      <c r="AD96" s="185"/>
      <c r="AE96" s="185"/>
      <c r="AF96" s="19" t="s">
        <v>46</v>
      </c>
      <c r="AG96" s="20">
        <f>10*AG94</f>
        <v>5.5892857142857135</v>
      </c>
      <c r="AH96" s="20">
        <f>10*AH94</f>
        <v>9.6530612244897966</v>
      </c>
      <c r="AI96" s="20">
        <f>10*AI94</f>
        <v>12.627186588921283</v>
      </c>
      <c r="AJ96" s="20">
        <f t="shared" ref="AJ96:AP96" si="257">10*AJ94</f>
        <v>14.822990420658058</v>
      </c>
      <c r="AK96" s="20">
        <f t="shared" si="257"/>
        <v>16.462850300470038</v>
      </c>
      <c r="AL96" s="20">
        <f t="shared" si="257"/>
        <v>17.705607357478602</v>
      </c>
      <c r="AM96" s="20">
        <f t="shared" si="257"/>
        <v>18.664719541056151</v>
      </c>
      <c r="AN96" s="20">
        <f t="shared" si="257"/>
        <v>19.421228243611544</v>
      </c>
      <c r="AO96" s="20">
        <f t="shared" si="257"/>
        <v>20.033020174008222</v>
      </c>
      <c r="AP96" s="20">
        <f t="shared" si="257"/>
        <v>20.541442981434443</v>
      </c>
      <c r="AR96" s="185"/>
      <c r="AS96" s="185"/>
      <c r="AT96" s="19" t="s">
        <v>46</v>
      </c>
      <c r="AU96" s="20">
        <f>10*AU94</f>
        <v>5.7678571428571415</v>
      </c>
      <c r="AV96" s="20">
        <f>10*AV94</f>
        <v>9.9591836734693882</v>
      </c>
      <c r="AW96" s="20">
        <f>10*AW94</f>
        <v>13.024416909620992</v>
      </c>
      <c r="AX96" s="20">
        <f t="shared" ref="AX96:BD96" si="258">10*AX94</f>
        <v>15.285297792586421</v>
      </c>
      <c r="AY96" s="20">
        <f t="shared" si="258"/>
        <v>16.971641280418869</v>
      </c>
      <c r="AZ96" s="20">
        <f t="shared" si="258"/>
        <v>18.247600914584908</v>
      </c>
      <c r="BA96" s="20">
        <f t="shared" si="258"/>
        <v>19.230429224703514</v>
      </c>
      <c r="BB96" s="20">
        <f t="shared" si="258"/>
        <v>20.003878017645373</v>
      </c>
      <c r="BC96" s="20">
        <f t="shared" si="258"/>
        <v>20.627770012603818</v>
      </c>
      <c r="BD96" s="20">
        <f t="shared" si="258"/>
        <v>21.144835723288438</v>
      </c>
      <c r="BF96" s="185"/>
      <c r="BG96" s="185"/>
      <c r="BH96" s="19" t="s">
        <v>46</v>
      </c>
      <c r="BI96" s="20">
        <f>10*BI94</f>
        <v>5.9464285714285703</v>
      </c>
      <c r="BJ96" s="20">
        <f>10*BJ94</f>
        <v>10.265306122448978</v>
      </c>
      <c r="BK96" s="20">
        <f>10*BK94</f>
        <v>13.421647230320701</v>
      </c>
      <c r="BL96" s="20">
        <f t="shared" ref="BL96:BR96" si="259">10*BL94</f>
        <v>15.747605164514784</v>
      </c>
      <c r="BM96" s="20">
        <f t="shared" si="259"/>
        <v>17.480432260367703</v>
      </c>
      <c r="BN96" s="20">
        <f t="shared" si="259"/>
        <v>18.789594471691217</v>
      </c>
      <c r="BO96" s="20">
        <f t="shared" si="259"/>
        <v>19.796138908350876</v>
      </c>
      <c r="BP96" s="20">
        <f t="shared" si="259"/>
        <v>20.586527791679202</v>
      </c>
      <c r="BQ96" s="20">
        <f t="shared" si="259"/>
        <v>21.222519851199412</v>
      </c>
      <c r="BR96" s="20">
        <f t="shared" si="259"/>
        <v>21.748228465142432</v>
      </c>
    </row>
    <row r="97" spans="1:71" ht="14.25" x14ac:dyDescent="0.45">
      <c r="B97" s="185"/>
      <c r="C97" s="184" t="s">
        <v>36</v>
      </c>
      <c r="D97" s="15" t="s">
        <v>43</v>
      </c>
      <c r="E97" s="16">
        <f>E69+E82-E37-E53</f>
        <v>0.73249999999999993</v>
      </c>
      <c r="F97" s="16">
        <f t="shared" ref="F97:N97" si="260">F69+F82-F37-F53</f>
        <v>0.74649999999999994</v>
      </c>
      <c r="G97" s="16">
        <f t="shared" si="260"/>
        <v>0.76610000000000023</v>
      </c>
      <c r="H97" s="16">
        <f t="shared" si="260"/>
        <v>0.79353999999999969</v>
      </c>
      <c r="I97" s="16">
        <f t="shared" si="260"/>
        <v>0.83195599999999992</v>
      </c>
      <c r="J97" s="16">
        <f t="shared" si="260"/>
        <v>0.88573840000000004</v>
      </c>
      <c r="K97" s="16">
        <f t="shared" si="260"/>
        <v>0.96103376000000085</v>
      </c>
      <c r="L97" s="16">
        <f t="shared" si="260"/>
        <v>1.066447264000002</v>
      </c>
      <c r="M97" s="16">
        <f t="shared" si="260"/>
        <v>1.2140261695999985</v>
      </c>
      <c r="N97" s="16">
        <f t="shared" si="260"/>
        <v>1.4206366374399977</v>
      </c>
      <c r="P97" s="185"/>
      <c r="Q97" s="184" t="s">
        <v>36</v>
      </c>
      <c r="R97" s="15" t="s">
        <v>43</v>
      </c>
      <c r="S97" s="16">
        <f>S69+S82-S37-S53</f>
        <v>0.75749999999999995</v>
      </c>
      <c r="T97" s="16">
        <f t="shared" ref="T97:AB97" si="261">T69+T82-T37-T53</f>
        <v>0.77149999999999996</v>
      </c>
      <c r="U97" s="16">
        <f t="shared" si="261"/>
        <v>0.79110000000000025</v>
      </c>
      <c r="V97" s="16">
        <f t="shared" si="261"/>
        <v>0.81853999999999971</v>
      </c>
      <c r="W97" s="16">
        <f t="shared" si="261"/>
        <v>0.85695599999999994</v>
      </c>
      <c r="X97" s="16">
        <f t="shared" si="261"/>
        <v>0.91073839999999995</v>
      </c>
      <c r="Y97" s="16">
        <f t="shared" si="261"/>
        <v>0.98603376000000076</v>
      </c>
      <c r="Z97" s="16">
        <f t="shared" si="261"/>
        <v>1.0914472640000019</v>
      </c>
      <c r="AA97" s="16">
        <f t="shared" si="261"/>
        <v>1.2390261695999985</v>
      </c>
      <c r="AB97" s="16">
        <f t="shared" si="261"/>
        <v>1.4456366374399976</v>
      </c>
      <c r="AD97" s="185"/>
      <c r="AE97" s="184" t="s">
        <v>36</v>
      </c>
      <c r="AF97" s="15" t="s">
        <v>43</v>
      </c>
      <c r="AG97" s="16">
        <f>AG69+AG82-AG37-AG53</f>
        <v>0.78249999999999997</v>
      </c>
      <c r="AH97" s="16">
        <f t="shared" ref="AH97:AP97" si="262">AH69+AH82-AH37-AH53</f>
        <v>0.79649999999999999</v>
      </c>
      <c r="AI97" s="16">
        <f t="shared" si="262"/>
        <v>0.81610000000000027</v>
      </c>
      <c r="AJ97" s="16">
        <f t="shared" si="262"/>
        <v>0.84353999999999962</v>
      </c>
      <c r="AK97" s="16">
        <f t="shared" si="262"/>
        <v>0.88195599999999985</v>
      </c>
      <c r="AL97" s="16">
        <f t="shared" si="262"/>
        <v>0.93573839999999986</v>
      </c>
      <c r="AM97" s="16">
        <f t="shared" si="262"/>
        <v>1.0110337600000006</v>
      </c>
      <c r="AN97" s="16">
        <f t="shared" si="262"/>
        <v>1.1164472640000018</v>
      </c>
      <c r="AO97" s="16">
        <f t="shared" si="262"/>
        <v>1.2640261695999984</v>
      </c>
      <c r="AP97" s="16">
        <f t="shared" si="262"/>
        <v>1.4706366374399975</v>
      </c>
      <c r="AR97" s="185"/>
      <c r="AS97" s="184" t="s">
        <v>36</v>
      </c>
      <c r="AT97" s="15" t="s">
        <v>43</v>
      </c>
      <c r="AU97" s="16">
        <f>AU69+AU82-AU37-AU53</f>
        <v>0.8075</v>
      </c>
      <c r="AV97" s="16">
        <f t="shared" ref="AV97:BD97" si="263">AV69+AV82-AV37-AV53</f>
        <v>0.82150000000000001</v>
      </c>
      <c r="AW97" s="16">
        <f t="shared" si="263"/>
        <v>0.84110000000000029</v>
      </c>
      <c r="AX97" s="16">
        <f t="shared" si="263"/>
        <v>0.86853999999999976</v>
      </c>
      <c r="AY97" s="16">
        <f t="shared" si="263"/>
        <v>0.90695599999999998</v>
      </c>
      <c r="AZ97" s="16">
        <f t="shared" si="263"/>
        <v>0.96073839999999999</v>
      </c>
      <c r="BA97" s="16">
        <f t="shared" si="263"/>
        <v>1.0360337600000009</v>
      </c>
      <c r="BB97" s="16">
        <f t="shared" si="263"/>
        <v>1.1414472640000017</v>
      </c>
      <c r="BC97" s="16">
        <f t="shared" si="263"/>
        <v>1.2890261695999987</v>
      </c>
      <c r="BD97" s="16">
        <f t="shared" si="263"/>
        <v>1.4956366374399979</v>
      </c>
      <c r="BF97" s="185"/>
      <c r="BG97" s="184" t="s">
        <v>36</v>
      </c>
      <c r="BH97" s="15" t="s">
        <v>43</v>
      </c>
      <c r="BI97" s="16">
        <f>BI69+BI82-BI37-BI53</f>
        <v>0.83249999999999991</v>
      </c>
      <c r="BJ97" s="16">
        <f t="shared" ref="BJ97:BR97" si="264">BJ69+BJ82-BJ37-BJ53</f>
        <v>0.84649999999999992</v>
      </c>
      <c r="BK97" s="16">
        <f t="shared" si="264"/>
        <v>0.8661000000000002</v>
      </c>
      <c r="BL97" s="16">
        <f t="shared" si="264"/>
        <v>0.89353999999999967</v>
      </c>
      <c r="BM97" s="16">
        <f t="shared" si="264"/>
        <v>0.9319559999999999</v>
      </c>
      <c r="BN97" s="16">
        <f t="shared" si="264"/>
        <v>0.9857383999999999</v>
      </c>
      <c r="BO97" s="16">
        <f t="shared" si="264"/>
        <v>1.0610337600000008</v>
      </c>
      <c r="BP97" s="16">
        <f t="shared" si="264"/>
        <v>1.1664472640000016</v>
      </c>
      <c r="BQ97" s="16">
        <f t="shared" si="264"/>
        <v>1.3140261695999986</v>
      </c>
      <c r="BR97" s="16">
        <f t="shared" si="264"/>
        <v>1.5206366374399978</v>
      </c>
    </row>
    <row r="98" spans="1:71" ht="14.25" x14ac:dyDescent="0.45">
      <c r="B98" s="185"/>
      <c r="C98" s="186"/>
      <c r="D98" s="15" t="s">
        <v>44</v>
      </c>
      <c r="E98" s="16"/>
      <c r="F98" s="16"/>
      <c r="G98" s="16"/>
      <c r="H98" s="16"/>
      <c r="I98" s="17">
        <f>AVERAGE(E97:I97)</f>
        <v>0.7741191999999999</v>
      </c>
      <c r="J98" s="17"/>
      <c r="K98" s="17"/>
      <c r="L98" s="17"/>
      <c r="M98" s="17"/>
      <c r="N98" s="17">
        <f>AVERAGE(E97:N97)</f>
        <v>0.94184782310399984</v>
      </c>
      <c r="P98" s="185"/>
      <c r="Q98" s="186"/>
      <c r="R98" s="15" t="s">
        <v>44</v>
      </c>
      <c r="S98" s="16"/>
      <c r="T98" s="16"/>
      <c r="U98" s="16"/>
      <c r="V98" s="16"/>
      <c r="W98" s="17">
        <f>AVERAGE(S97:W97)</f>
        <v>0.79911919999999992</v>
      </c>
      <c r="X98" s="17"/>
      <c r="Y98" s="17"/>
      <c r="Z98" s="17"/>
      <c r="AA98" s="17"/>
      <c r="AB98" s="17">
        <f>AVERAGE(S97:AB97)</f>
        <v>0.96684782310399986</v>
      </c>
      <c r="AD98" s="185"/>
      <c r="AE98" s="186"/>
      <c r="AF98" s="15" t="s">
        <v>44</v>
      </c>
      <c r="AG98" s="16"/>
      <c r="AH98" s="16"/>
      <c r="AI98" s="16"/>
      <c r="AJ98" s="16"/>
      <c r="AK98" s="17">
        <f>AVERAGE(AG97:AK97)</f>
        <v>0.82411919999999994</v>
      </c>
      <c r="AL98" s="17"/>
      <c r="AM98" s="17"/>
      <c r="AN98" s="17"/>
      <c r="AO98" s="17"/>
      <c r="AP98" s="17">
        <f>AVERAGE(AG97:AP97)</f>
        <v>0.99184782310399977</v>
      </c>
      <c r="AR98" s="185"/>
      <c r="AS98" s="186"/>
      <c r="AT98" s="15" t="s">
        <v>44</v>
      </c>
      <c r="AU98" s="16"/>
      <c r="AV98" s="16"/>
      <c r="AW98" s="16"/>
      <c r="AX98" s="16"/>
      <c r="AY98" s="17">
        <f>AVERAGE(AU97:AY97)</f>
        <v>0.84911919999999996</v>
      </c>
      <c r="AZ98" s="17"/>
      <c r="BA98" s="17"/>
      <c r="BB98" s="17"/>
      <c r="BC98" s="17"/>
      <c r="BD98" s="17">
        <f>AVERAGE(AU97:BD97)</f>
        <v>1.0168478231039999</v>
      </c>
      <c r="BF98" s="185"/>
      <c r="BG98" s="186"/>
      <c r="BH98" s="15" t="s">
        <v>44</v>
      </c>
      <c r="BI98" s="16"/>
      <c r="BJ98" s="16"/>
      <c r="BK98" s="16"/>
      <c r="BL98" s="16"/>
      <c r="BM98" s="17">
        <f>AVERAGE(BI97:BM97)</f>
        <v>0.87411919999999999</v>
      </c>
      <c r="BN98" s="17"/>
      <c r="BO98" s="17"/>
      <c r="BP98" s="17"/>
      <c r="BQ98" s="17"/>
      <c r="BR98" s="17">
        <f>AVERAGE(BI97:BR97)</f>
        <v>1.0418478231039998</v>
      </c>
    </row>
    <row r="99" spans="1:71" ht="14.25" x14ac:dyDescent="0.45">
      <c r="B99" s="185"/>
      <c r="C99" s="185"/>
      <c r="D99" s="19" t="s">
        <v>45</v>
      </c>
      <c r="E99" s="22">
        <f t="shared" ref="E99:N99" si="265">E95*E$14</f>
        <v>732499.99999999977</v>
      </c>
      <c r="F99" s="22">
        <f t="shared" si="265"/>
        <v>746499.99999999977</v>
      </c>
      <c r="G99" s="22">
        <f>G95*G$14</f>
        <v>766100.00000000023</v>
      </c>
      <c r="H99" s="22">
        <f>H95*H$14</f>
        <v>793539.99999999977</v>
      </c>
      <c r="I99" s="22">
        <f>I95*I$14</f>
        <v>831956</v>
      </c>
      <c r="J99" s="22">
        <f t="shared" si="265"/>
        <v>885738.4</v>
      </c>
      <c r="K99" s="22">
        <f t="shared" si="265"/>
        <v>961033.76000000036</v>
      </c>
      <c r="L99" s="22">
        <f t="shared" si="265"/>
        <v>1066447.2640000016</v>
      </c>
      <c r="M99" s="22">
        <f t="shared" si="265"/>
        <v>1214026.1695999985</v>
      </c>
      <c r="N99" s="22">
        <f t="shared" si="265"/>
        <v>1420636.6374399974</v>
      </c>
      <c r="P99" s="185"/>
      <c r="Q99" s="185"/>
      <c r="R99" s="19" t="s">
        <v>45</v>
      </c>
      <c r="S99" s="22">
        <f t="shared" ref="S99:AB99" si="266">S95*S$14</f>
        <v>757499.99999999988</v>
      </c>
      <c r="T99" s="22">
        <f t="shared" si="266"/>
        <v>771500</v>
      </c>
      <c r="U99" s="22">
        <f>U95*U$14</f>
        <v>791100.00000000023</v>
      </c>
      <c r="V99" s="22">
        <f>V95*V$14</f>
        <v>818539.99999999977</v>
      </c>
      <c r="W99" s="22">
        <f>W95*W$14</f>
        <v>856956</v>
      </c>
      <c r="X99" s="22">
        <f t="shared" si="266"/>
        <v>910738.40000000014</v>
      </c>
      <c r="Y99" s="22">
        <f t="shared" si="266"/>
        <v>986033.76000000071</v>
      </c>
      <c r="Z99" s="22">
        <f t="shared" si="266"/>
        <v>1091447.2640000014</v>
      </c>
      <c r="AA99" s="22">
        <f t="shared" si="266"/>
        <v>1239026.1695999985</v>
      </c>
      <c r="AB99" s="22">
        <f t="shared" si="266"/>
        <v>1445636.6374399974</v>
      </c>
      <c r="AD99" s="185"/>
      <c r="AE99" s="185"/>
      <c r="AF99" s="19" t="s">
        <v>45</v>
      </c>
      <c r="AG99" s="22">
        <f t="shared" ref="AG99:AP99" si="267">AG95*AG$14</f>
        <v>782499.99999999988</v>
      </c>
      <c r="AH99" s="22">
        <f t="shared" si="267"/>
        <v>796500</v>
      </c>
      <c r="AI99" s="22">
        <f>AI95*AI$14</f>
        <v>816100.00000000023</v>
      </c>
      <c r="AJ99" s="22">
        <f>AJ95*AJ$14</f>
        <v>843539.99999999977</v>
      </c>
      <c r="AK99" s="22">
        <f>AK95*AK$14</f>
        <v>881956.00000000012</v>
      </c>
      <c r="AL99" s="22">
        <f t="shared" si="267"/>
        <v>935738.39999999991</v>
      </c>
      <c r="AM99" s="22">
        <f t="shared" si="267"/>
        <v>1011033.7600000006</v>
      </c>
      <c r="AN99" s="22">
        <f t="shared" si="267"/>
        <v>1116447.2640000016</v>
      </c>
      <c r="AO99" s="22">
        <f t="shared" si="267"/>
        <v>1264026.1695999983</v>
      </c>
      <c r="AP99" s="22">
        <f t="shared" si="267"/>
        <v>1470636.6374399974</v>
      </c>
      <c r="AR99" s="185"/>
      <c r="AS99" s="185"/>
      <c r="AT99" s="19" t="s">
        <v>45</v>
      </c>
      <c r="AU99" s="22">
        <f t="shared" ref="AU99:BD99" si="268">AU95*AU$14</f>
        <v>807499.99999999977</v>
      </c>
      <c r="AV99" s="22">
        <f t="shared" si="268"/>
        <v>821500</v>
      </c>
      <c r="AW99" s="22">
        <f>AW95*AW$14</f>
        <v>841100.00000000023</v>
      </c>
      <c r="AX99" s="22">
        <f>AX95*AX$14</f>
        <v>868539.99999999977</v>
      </c>
      <c r="AY99" s="22">
        <f>AY95*AY$14</f>
        <v>906956</v>
      </c>
      <c r="AZ99" s="22">
        <f t="shared" si="268"/>
        <v>960738.39999999991</v>
      </c>
      <c r="BA99" s="22">
        <f t="shared" si="268"/>
        <v>1036033.7600000005</v>
      </c>
      <c r="BB99" s="22">
        <f t="shared" si="268"/>
        <v>1141447.2640000016</v>
      </c>
      <c r="BC99" s="22">
        <f t="shared" si="268"/>
        <v>1289026.1695999985</v>
      </c>
      <c r="BD99" s="22">
        <f t="shared" si="268"/>
        <v>1495636.6374399974</v>
      </c>
      <c r="BF99" s="185"/>
      <c r="BG99" s="185"/>
      <c r="BH99" s="19" t="s">
        <v>45</v>
      </c>
      <c r="BI99" s="22">
        <f t="shared" ref="BI99:BR99" si="269">BI95*BI$14</f>
        <v>832499.99999999988</v>
      </c>
      <c r="BJ99" s="22">
        <f t="shared" si="269"/>
        <v>846500.00000000012</v>
      </c>
      <c r="BK99" s="22">
        <f>BK95*BK$14</f>
        <v>866100.00000000012</v>
      </c>
      <c r="BL99" s="22">
        <f>BL95*BL$14</f>
        <v>893539.99999999965</v>
      </c>
      <c r="BM99" s="22">
        <f>BM95*BM$14</f>
        <v>931956</v>
      </c>
      <c r="BN99" s="22">
        <f t="shared" si="269"/>
        <v>985738.4</v>
      </c>
      <c r="BO99" s="22">
        <f t="shared" si="269"/>
        <v>1061033.7600000005</v>
      </c>
      <c r="BP99" s="22">
        <f t="shared" si="269"/>
        <v>1166447.2640000016</v>
      </c>
      <c r="BQ99" s="22">
        <f t="shared" si="269"/>
        <v>1314026.1695999985</v>
      </c>
      <c r="BR99" s="22">
        <f t="shared" si="269"/>
        <v>1520636.6374399974</v>
      </c>
    </row>
    <row r="100" spans="1:71" ht="14.25" x14ac:dyDescent="0.45">
      <c r="B100" s="185"/>
      <c r="C100" s="185"/>
      <c r="D100" s="19" t="s">
        <v>47</v>
      </c>
      <c r="E100" s="21"/>
      <c r="F100" s="21"/>
      <c r="G100" s="21"/>
      <c r="H100" s="21"/>
      <c r="I100" s="22">
        <f>AVERAGE(E99:I99)</f>
        <v>774119.2</v>
      </c>
      <c r="J100" s="22"/>
      <c r="K100" s="22"/>
      <c r="L100" s="22"/>
      <c r="M100" s="22"/>
      <c r="N100" s="22">
        <f>AVERAGE(E99:N99)</f>
        <v>941847.82310399995</v>
      </c>
      <c r="P100" s="185"/>
      <c r="Q100" s="185"/>
      <c r="R100" s="19" t="s">
        <v>47</v>
      </c>
      <c r="S100" s="21"/>
      <c r="T100" s="21"/>
      <c r="U100" s="21"/>
      <c r="V100" s="21"/>
      <c r="W100" s="22">
        <f>AVERAGE(S99:W99)</f>
        <v>799119.2</v>
      </c>
      <c r="X100" s="22"/>
      <c r="Y100" s="22"/>
      <c r="Z100" s="22"/>
      <c r="AA100" s="22"/>
      <c r="AB100" s="22">
        <f>AVERAGE(S99:AB99)</f>
        <v>966847.82310399995</v>
      </c>
      <c r="AD100" s="185"/>
      <c r="AE100" s="185"/>
      <c r="AF100" s="19" t="s">
        <v>47</v>
      </c>
      <c r="AG100" s="21"/>
      <c r="AH100" s="21"/>
      <c r="AI100" s="21"/>
      <c r="AJ100" s="21"/>
      <c r="AK100" s="22">
        <f>AVERAGE(AG99:AK99)</f>
        <v>824119.2</v>
      </c>
      <c r="AL100" s="22"/>
      <c r="AM100" s="22"/>
      <c r="AN100" s="22"/>
      <c r="AO100" s="22"/>
      <c r="AP100" s="22">
        <f>AVERAGE(AG99:AP99)</f>
        <v>991847.82310399995</v>
      </c>
      <c r="AR100" s="185"/>
      <c r="AS100" s="185"/>
      <c r="AT100" s="19" t="s">
        <v>47</v>
      </c>
      <c r="AU100" s="21"/>
      <c r="AV100" s="21"/>
      <c r="AW100" s="21"/>
      <c r="AX100" s="21"/>
      <c r="AY100" s="22">
        <f>AVERAGE(AU99:AY99)</f>
        <v>849119.2</v>
      </c>
      <c r="AZ100" s="22"/>
      <c r="BA100" s="22"/>
      <c r="BB100" s="22"/>
      <c r="BC100" s="22"/>
      <c r="BD100" s="22">
        <f>AVERAGE(AU99:BD99)</f>
        <v>1016847.823104</v>
      </c>
      <c r="BF100" s="185"/>
      <c r="BG100" s="185"/>
      <c r="BH100" s="19" t="s">
        <v>47</v>
      </c>
      <c r="BI100" s="21"/>
      <c r="BJ100" s="21"/>
      <c r="BK100" s="21"/>
      <c r="BL100" s="21"/>
      <c r="BM100" s="22">
        <f>AVERAGE(BI99:BM99)</f>
        <v>874119.2</v>
      </c>
      <c r="BN100" s="22"/>
      <c r="BO100" s="22"/>
      <c r="BP100" s="22"/>
      <c r="BQ100" s="22"/>
      <c r="BR100" s="22">
        <f>AVERAGE(BI99:BR99)</f>
        <v>1041847.823104</v>
      </c>
    </row>
    <row r="101" spans="1:71" ht="14.25" x14ac:dyDescent="0.45">
      <c r="B101" s="185"/>
      <c r="C101" s="185"/>
      <c r="D101" s="19" t="s">
        <v>46</v>
      </c>
      <c r="E101" s="21">
        <f>E99</f>
        <v>732499.99999999977</v>
      </c>
      <c r="F101" s="21">
        <f t="shared" ref="F101:N101" si="270">E101+F99</f>
        <v>1478999.9999999995</v>
      </c>
      <c r="G101" s="21">
        <f>F101+G99</f>
        <v>2245100</v>
      </c>
      <c r="H101" s="21">
        <f t="shared" si="270"/>
        <v>3038640</v>
      </c>
      <c r="I101" s="21">
        <f t="shared" si="270"/>
        <v>3870596</v>
      </c>
      <c r="J101" s="21">
        <f>I101+J99</f>
        <v>4756334.4000000004</v>
      </c>
      <c r="K101" s="21">
        <f t="shared" si="270"/>
        <v>5717368.1600000011</v>
      </c>
      <c r="L101" s="21">
        <f t="shared" si="270"/>
        <v>6783815.4240000024</v>
      </c>
      <c r="M101" s="21">
        <f t="shared" si="270"/>
        <v>7997841.5936000012</v>
      </c>
      <c r="N101" s="21">
        <f t="shared" si="270"/>
        <v>9418478.2310399991</v>
      </c>
      <c r="P101" s="185"/>
      <c r="Q101" s="185"/>
      <c r="R101" s="19" t="s">
        <v>46</v>
      </c>
      <c r="S101" s="21">
        <f>S99</f>
        <v>757499.99999999988</v>
      </c>
      <c r="T101" s="21">
        <f t="shared" ref="T101:AB101" si="271">S101+T99</f>
        <v>1529000</v>
      </c>
      <c r="U101" s="21">
        <f>T101+U99</f>
        <v>2320100</v>
      </c>
      <c r="V101" s="21">
        <f t="shared" si="271"/>
        <v>3138640</v>
      </c>
      <c r="W101" s="21">
        <f t="shared" si="271"/>
        <v>3995596</v>
      </c>
      <c r="X101" s="21">
        <f>W101+X99</f>
        <v>4906334.4000000004</v>
      </c>
      <c r="Y101" s="21">
        <f t="shared" si="271"/>
        <v>5892368.1600000011</v>
      </c>
      <c r="Z101" s="21">
        <f t="shared" si="271"/>
        <v>6983815.4240000024</v>
      </c>
      <c r="AA101" s="21">
        <f t="shared" si="271"/>
        <v>8222841.5936000012</v>
      </c>
      <c r="AB101" s="21">
        <f t="shared" si="271"/>
        <v>9668478.2310399991</v>
      </c>
      <c r="AD101" s="185"/>
      <c r="AE101" s="185"/>
      <c r="AF101" s="19" t="s">
        <v>46</v>
      </c>
      <c r="AG101" s="21">
        <f>AG99</f>
        <v>782499.99999999988</v>
      </c>
      <c r="AH101" s="21">
        <f t="shared" ref="AH101:AP101" si="272">AG101+AH99</f>
        <v>1579000</v>
      </c>
      <c r="AI101" s="21">
        <f>AH101+AI99</f>
        <v>2395100</v>
      </c>
      <c r="AJ101" s="21">
        <f t="shared" si="272"/>
        <v>3238640</v>
      </c>
      <c r="AK101" s="21">
        <f t="shared" si="272"/>
        <v>4120596</v>
      </c>
      <c r="AL101" s="21">
        <f>AK101+AL99</f>
        <v>5056334.4000000004</v>
      </c>
      <c r="AM101" s="21">
        <f t="shared" si="272"/>
        <v>6067368.1600000011</v>
      </c>
      <c r="AN101" s="21">
        <f t="shared" si="272"/>
        <v>7183815.4240000024</v>
      </c>
      <c r="AO101" s="21">
        <f t="shared" si="272"/>
        <v>8447841.5936000012</v>
      </c>
      <c r="AP101" s="21">
        <f t="shared" si="272"/>
        <v>9918478.2310399991</v>
      </c>
      <c r="AR101" s="185"/>
      <c r="AS101" s="185"/>
      <c r="AT101" s="19" t="s">
        <v>46</v>
      </c>
      <c r="AU101" s="21">
        <f>AU99</f>
        <v>807499.99999999977</v>
      </c>
      <c r="AV101" s="21">
        <f t="shared" ref="AV101:BD101" si="273">AU101+AV99</f>
        <v>1628999.9999999998</v>
      </c>
      <c r="AW101" s="21">
        <f>AV101+AW99</f>
        <v>2470100</v>
      </c>
      <c r="AX101" s="21">
        <f t="shared" si="273"/>
        <v>3338640</v>
      </c>
      <c r="AY101" s="21">
        <f t="shared" si="273"/>
        <v>4245596</v>
      </c>
      <c r="AZ101" s="21">
        <f>AY101+AZ99</f>
        <v>5206334.4000000004</v>
      </c>
      <c r="BA101" s="21">
        <f t="shared" si="273"/>
        <v>6242368.1600000011</v>
      </c>
      <c r="BB101" s="21">
        <f t="shared" si="273"/>
        <v>7383815.4240000024</v>
      </c>
      <c r="BC101" s="21">
        <f t="shared" si="273"/>
        <v>8672841.5936000012</v>
      </c>
      <c r="BD101" s="21">
        <f t="shared" si="273"/>
        <v>10168478.231039999</v>
      </c>
      <c r="BF101" s="185"/>
      <c r="BG101" s="185"/>
      <c r="BH101" s="19" t="s">
        <v>46</v>
      </c>
      <c r="BI101" s="21">
        <f>BI99</f>
        <v>832499.99999999988</v>
      </c>
      <c r="BJ101" s="21">
        <f t="shared" ref="BJ101:BR101" si="274">BI101+BJ99</f>
        <v>1679000</v>
      </c>
      <c r="BK101" s="21">
        <f>BJ101+BK99</f>
        <v>2545100</v>
      </c>
      <c r="BL101" s="21">
        <f t="shared" si="274"/>
        <v>3438639.9999999995</v>
      </c>
      <c r="BM101" s="21">
        <f t="shared" si="274"/>
        <v>4370596</v>
      </c>
      <c r="BN101" s="21">
        <f>BM101+BN99</f>
        <v>5356334.4000000004</v>
      </c>
      <c r="BO101" s="21">
        <f t="shared" si="274"/>
        <v>6417368.1600000011</v>
      </c>
      <c r="BP101" s="21">
        <f t="shared" si="274"/>
        <v>7583815.4240000024</v>
      </c>
      <c r="BQ101" s="21">
        <f t="shared" si="274"/>
        <v>8897841.5936000012</v>
      </c>
      <c r="BR101" s="21">
        <f t="shared" si="274"/>
        <v>10418478.231039999</v>
      </c>
    </row>
    <row r="102" spans="1:71" ht="14.25" x14ac:dyDescent="0.45">
      <c r="B102" s="185"/>
      <c r="C102" s="184" t="s">
        <v>35</v>
      </c>
      <c r="D102" s="15" t="s">
        <v>43</v>
      </c>
      <c r="E102" s="16">
        <f>E72+E87-E40-E56</f>
        <v>0.73249999999999993</v>
      </c>
      <c r="F102" s="16">
        <f t="shared" ref="F102:N102" si="275">F72+F87-F40-F56</f>
        <v>1.0394999999999999</v>
      </c>
      <c r="G102" s="16">
        <f t="shared" si="275"/>
        <v>1.474900000000001</v>
      </c>
      <c r="H102" s="16">
        <f t="shared" si="275"/>
        <v>2.0922999999999989</v>
      </c>
      <c r="I102" s="16">
        <f t="shared" si="275"/>
        <v>2.9676360000000006</v>
      </c>
      <c r="J102" s="16">
        <f t="shared" si="275"/>
        <v>4.2084727999999956</v>
      </c>
      <c r="K102" s="16">
        <f t="shared" si="275"/>
        <v>5.967157280000011</v>
      </c>
      <c r="L102" s="16">
        <f t="shared" si="275"/>
        <v>8.459433696000012</v>
      </c>
      <c r="M102" s="16">
        <f t="shared" si="275"/>
        <v>11.99078607999995</v>
      </c>
      <c r="N102" s="16">
        <f t="shared" si="275"/>
        <v>16.993710979839978</v>
      </c>
      <c r="P102" s="185"/>
      <c r="Q102" s="184" t="s">
        <v>35</v>
      </c>
      <c r="R102" s="15" t="s">
        <v>43</v>
      </c>
      <c r="S102" s="16">
        <f>S72+S87-S40-S56</f>
        <v>0.75749999999999995</v>
      </c>
      <c r="T102" s="16">
        <f t="shared" ref="T102:AB102" si="276">T72+T87-T40-T56</f>
        <v>1.0745</v>
      </c>
      <c r="U102" s="16">
        <f t="shared" si="276"/>
        <v>1.5239000000000009</v>
      </c>
      <c r="V102" s="16">
        <f t="shared" si="276"/>
        <v>2.1608999999999989</v>
      </c>
      <c r="W102" s="16">
        <f t="shared" si="276"/>
        <v>3.0636760000000001</v>
      </c>
      <c r="X102" s="16">
        <f t="shared" si="276"/>
        <v>4.3429287999999957</v>
      </c>
      <c r="Y102" s="16">
        <f t="shared" si="276"/>
        <v>6.1553956800000087</v>
      </c>
      <c r="Z102" s="16">
        <f t="shared" si="276"/>
        <v>8.7229674560000099</v>
      </c>
      <c r="AA102" s="16">
        <f t="shared" si="276"/>
        <v>12.359733343999952</v>
      </c>
      <c r="AB102" s="16">
        <f t="shared" si="276"/>
        <v>17.510237149439984</v>
      </c>
      <c r="AD102" s="185"/>
      <c r="AE102" s="184" t="s">
        <v>35</v>
      </c>
      <c r="AF102" s="15" t="s">
        <v>43</v>
      </c>
      <c r="AG102" s="16">
        <f>AG72+AG87-AG40-AG56</f>
        <v>0.78249999999999997</v>
      </c>
      <c r="AH102" s="16">
        <f t="shared" ref="AH102:AP102" si="277">AH72+AH87-AH40-AH56</f>
        <v>1.1095000000000002</v>
      </c>
      <c r="AI102" s="16">
        <f t="shared" si="277"/>
        <v>1.5729000000000009</v>
      </c>
      <c r="AJ102" s="16">
        <f t="shared" si="277"/>
        <v>2.2294999999999989</v>
      </c>
      <c r="AK102" s="16">
        <f t="shared" si="277"/>
        <v>3.1597160000000004</v>
      </c>
      <c r="AL102" s="16">
        <f t="shared" si="277"/>
        <v>4.4773847999999958</v>
      </c>
      <c r="AM102" s="16">
        <f t="shared" si="277"/>
        <v>6.3436340800000099</v>
      </c>
      <c r="AN102" s="16">
        <f t="shared" si="277"/>
        <v>8.9865012160000113</v>
      </c>
      <c r="AO102" s="16">
        <f t="shared" si="277"/>
        <v>12.728680607999955</v>
      </c>
      <c r="AP102" s="16">
        <f t="shared" si="277"/>
        <v>18.026763319039983</v>
      </c>
      <c r="AR102" s="185"/>
      <c r="AS102" s="184" t="s">
        <v>35</v>
      </c>
      <c r="AT102" s="15" t="s">
        <v>43</v>
      </c>
      <c r="AU102" s="16">
        <f>AU72+AU87-AU40-AU56</f>
        <v>0.8075</v>
      </c>
      <c r="AV102" s="16">
        <f t="shared" ref="AV102:BD102" si="278">AV72+AV87-AV40-AV56</f>
        <v>1.1444999999999999</v>
      </c>
      <c r="AW102" s="16">
        <f t="shared" si="278"/>
        <v>1.6219000000000008</v>
      </c>
      <c r="AX102" s="16">
        <f t="shared" si="278"/>
        <v>2.2980999999999989</v>
      </c>
      <c r="AY102" s="16">
        <f t="shared" si="278"/>
        <v>3.2557560000000008</v>
      </c>
      <c r="AZ102" s="16">
        <f t="shared" si="278"/>
        <v>4.6118407999999951</v>
      </c>
      <c r="BA102" s="16">
        <f t="shared" si="278"/>
        <v>6.5318724800000094</v>
      </c>
      <c r="BB102" s="16">
        <f t="shared" si="278"/>
        <v>9.2500349760000091</v>
      </c>
      <c r="BC102" s="16">
        <f t="shared" si="278"/>
        <v>13.097627871999959</v>
      </c>
      <c r="BD102" s="16">
        <f t="shared" si="278"/>
        <v>18.543289488639985</v>
      </c>
      <c r="BF102" s="185"/>
      <c r="BG102" s="184" t="s">
        <v>35</v>
      </c>
      <c r="BH102" s="15" t="s">
        <v>43</v>
      </c>
      <c r="BI102" s="16">
        <f>BI72+BI87-BI40-BI56</f>
        <v>0.83249999999999991</v>
      </c>
      <c r="BJ102" s="16">
        <f t="shared" ref="BJ102:BR102" si="279">BJ72+BJ87-BJ40-BJ56</f>
        <v>1.1795</v>
      </c>
      <c r="BK102" s="16">
        <f t="shared" si="279"/>
        <v>1.6709000000000009</v>
      </c>
      <c r="BL102" s="16">
        <f t="shared" si="279"/>
        <v>2.3666999999999998</v>
      </c>
      <c r="BM102" s="16">
        <f t="shared" si="279"/>
        <v>3.3517960000000002</v>
      </c>
      <c r="BN102" s="16">
        <f t="shared" si="279"/>
        <v>4.7462967999999952</v>
      </c>
      <c r="BO102" s="16">
        <f t="shared" si="279"/>
        <v>6.7201108800000089</v>
      </c>
      <c r="BP102" s="16">
        <f t="shared" si="279"/>
        <v>9.513568736000007</v>
      </c>
      <c r="BQ102" s="16">
        <f t="shared" si="279"/>
        <v>13.466575135999962</v>
      </c>
      <c r="BR102" s="16">
        <f t="shared" si="279"/>
        <v>19.059815658239987</v>
      </c>
    </row>
    <row r="103" spans="1:71" ht="14.25" x14ac:dyDescent="0.45">
      <c r="B103" s="185"/>
      <c r="C103" s="186"/>
      <c r="D103" s="15" t="s">
        <v>44</v>
      </c>
      <c r="E103" s="17"/>
      <c r="F103" s="17"/>
      <c r="G103" s="17"/>
      <c r="H103" s="17"/>
      <c r="I103" s="17">
        <f>AVERAGE(E102:I102)</f>
        <v>1.6613672000000002</v>
      </c>
      <c r="J103" s="17"/>
      <c r="K103" s="17"/>
      <c r="L103" s="17"/>
      <c r="M103" s="17"/>
      <c r="N103" s="17">
        <f>AVERAGE(E102:N102)</f>
        <v>5.5926396835839949</v>
      </c>
      <c r="P103" s="185"/>
      <c r="Q103" s="186"/>
      <c r="R103" s="15" t="s">
        <v>44</v>
      </c>
      <c r="S103" s="17"/>
      <c r="T103" s="17"/>
      <c r="U103" s="17"/>
      <c r="V103" s="17"/>
      <c r="W103" s="17">
        <f>AVERAGE(S102:W102)</f>
        <v>1.7160952000000003</v>
      </c>
      <c r="X103" s="17"/>
      <c r="Y103" s="17"/>
      <c r="Z103" s="17"/>
      <c r="AA103" s="17"/>
      <c r="AB103" s="17">
        <f>AVERAGE(S102:AB102)</f>
        <v>5.7671738429439952</v>
      </c>
      <c r="AD103" s="185"/>
      <c r="AE103" s="186"/>
      <c r="AF103" s="15" t="s">
        <v>44</v>
      </c>
      <c r="AG103" s="17"/>
      <c r="AH103" s="17"/>
      <c r="AI103" s="17"/>
      <c r="AJ103" s="17"/>
      <c r="AK103" s="17">
        <f>AVERAGE(AG102:AK102)</f>
        <v>1.7708232000000002</v>
      </c>
      <c r="AL103" s="17"/>
      <c r="AM103" s="17"/>
      <c r="AN103" s="17"/>
      <c r="AO103" s="17"/>
      <c r="AP103" s="17">
        <f>AVERAGE(AG102:AP102)</f>
        <v>5.9417080023039954</v>
      </c>
      <c r="AR103" s="185"/>
      <c r="AS103" s="186"/>
      <c r="AT103" s="15" t="s">
        <v>44</v>
      </c>
      <c r="AU103" s="17"/>
      <c r="AV103" s="17"/>
      <c r="AW103" s="17"/>
      <c r="AX103" s="17"/>
      <c r="AY103" s="17">
        <f>AVERAGE(AU102:AY102)</f>
        <v>1.8255512000000003</v>
      </c>
      <c r="AZ103" s="17"/>
      <c r="BA103" s="17"/>
      <c r="BB103" s="17"/>
      <c r="BC103" s="17"/>
      <c r="BD103" s="17">
        <f>AVERAGE(AU102:BD102)</f>
        <v>6.1162421616639957</v>
      </c>
      <c r="BF103" s="185"/>
      <c r="BG103" s="186"/>
      <c r="BH103" s="15" t="s">
        <v>44</v>
      </c>
      <c r="BI103" s="17"/>
      <c r="BJ103" s="17"/>
      <c r="BK103" s="17"/>
      <c r="BL103" s="17"/>
      <c r="BM103" s="17">
        <f>AVERAGE(BI102:BM102)</f>
        <v>1.8802792000000004</v>
      </c>
      <c r="BN103" s="17"/>
      <c r="BO103" s="17"/>
      <c r="BP103" s="17"/>
      <c r="BQ103" s="17"/>
      <c r="BR103" s="17">
        <f>AVERAGE(BI102:BR102)</f>
        <v>6.290776321023996</v>
      </c>
    </row>
    <row r="104" spans="1:71" ht="14.25" x14ac:dyDescent="0.45">
      <c r="B104" s="185"/>
      <c r="C104" s="185"/>
      <c r="D104" s="19" t="s">
        <v>45</v>
      </c>
      <c r="E104" s="22">
        <f>E106</f>
        <v>732499.99999999977</v>
      </c>
      <c r="F104" s="22">
        <f>F106-E106</f>
        <v>1039500.0000000005</v>
      </c>
      <c r="G104" s="22">
        <f>G106-F106</f>
        <v>1474900.0000000007</v>
      </c>
      <c r="H104" s="22">
        <f t="shared" ref="H104:N104" si="280">H106-G106</f>
        <v>2092299.9999999981</v>
      </c>
      <c r="I104" s="22">
        <f t="shared" si="280"/>
        <v>2967635.9999999991</v>
      </c>
      <c r="J104" s="22">
        <f>J106-I106</f>
        <v>4208472.8000000026</v>
      </c>
      <c r="K104" s="22">
        <f t="shared" si="280"/>
        <v>5967157.2800000086</v>
      </c>
      <c r="L104" s="22">
        <f t="shared" si="280"/>
        <v>8459433.6960000172</v>
      </c>
      <c r="M104" s="22">
        <f t="shared" si="280"/>
        <v>11990786.079999942</v>
      </c>
      <c r="N104" s="22">
        <f t="shared" si="280"/>
        <v>16993710.979839973</v>
      </c>
      <c r="P104" s="185"/>
      <c r="Q104" s="185"/>
      <c r="R104" s="19" t="s">
        <v>45</v>
      </c>
      <c r="S104" s="22">
        <f>S106</f>
        <v>757499.99999999988</v>
      </c>
      <c r="T104" s="22">
        <f>T106-S106</f>
        <v>1074500</v>
      </c>
      <c r="U104" s="22">
        <f>U106-T106</f>
        <v>1523900.0000000007</v>
      </c>
      <c r="V104" s="22">
        <f t="shared" ref="V104:AB104" si="281">V106-U106</f>
        <v>2160899.9999999986</v>
      </c>
      <c r="W104" s="22">
        <f t="shared" si="281"/>
        <v>3063675.9999999991</v>
      </c>
      <c r="X104" s="22">
        <f>X106-W106</f>
        <v>4342928.8000000026</v>
      </c>
      <c r="Y104" s="22">
        <f t="shared" si="281"/>
        <v>6155395.6800000034</v>
      </c>
      <c r="Z104" s="22">
        <f t="shared" si="281"/>
        <v>8722967.4560000151</v>
      </c>
      <c r="AA104" s="22">
        <f t="shared" si="281"/>
        <v>12359733.34399996</v>
      </c>
      <c r="AB104" s="22">
        <f t="shared" si="281"/>
        <v>17510237.149439976</v>
      </c>
      <c r="AD104" s="185"/>
      <c r="AE104" s="185"/>
      <c r="AF104" s="19" t="s">
        <v>45</v>
      </c>
      <c r="AG104" s="22">
        <f>AG106</f>
        <v>782499.99999999988</v>
      </c>
      <c r="AH104" s="22">
        <f>AH106-AG106</f>
        <v>1109500.0000000005</v>
      </c>
      <c r="AI104" s="22">
        <f>AI106-AH106</f>
        <v>1572899.9999999998</v>
      </c>
      <c r="AJ104" s="22">
        <f t="shared" ref="AJ104:AP104" si="282">AJ106-AI106</f>
        <v>2229500</v>
      </c>
      <c r="AK104" s="22">
        <f t="shared" si="282"/>
        <v>3159715.9999999981</v>
      </c>
      <c r="AL104" s="22">
        <f>AL106-AK106</f>
        <v>4477384.8000000026</v>
      </c>
      <c r="AM104" s="22">
        <f t="shared" si="282"/>
        <v>6343634.0800000057</v>
      </c>
      <c r="AN104" s="22">
        <f t="shared" si="282"/>
        <v>8986501.2160000131</v>
      </c>
      <c r="AO104" s="22">
        <f t="shared" si="282"/>
        <v>12728680.607999954</v>
      </c>
      <c r="AP104" s="22">
        <f t="shared" si="282"/>
        <v>18026763.31904</v>
      </c>
      <c r="AR104" s="185"/>
      <c r="AS104" s="185"/>
      <c r="AT104" s="19" t="s">
        <v>45</v>
      </c>
      <c r="AU104" s="22">
        <f>AU106</f>
        <v>807499.99999999977</v>
      </c>
      <c r="AV104" s="22">
        <f>AV106-AU106</f>
        <v>1144500.0000000002</v>
      </c>
      <c r="AW104" s="22">
        <f>AW106-AV106</f>
        <v>1621900.0000000005</v>
      </c>
      <c r="AX104" s="22">
        <f t="shared" ref="AX104:BD104" si="283">AX106-AW106</f>
        <v>2298099.9999999995</v>
      </c>
      <c r="AY104" s="22">
        <f t="shared" si="283"/>
        <v>3255755.9999999981</v>
      </c>
      <c r="AZ104" s="22">
        <f>AZ106-AY106</f>
        <v>4611840.8000000007</v>
      </c>
      <c r="BA104" s="22">
        <f t="shared" si="283"/>
        <v>6531872.4800000098</v>
      </c>
      <c r="BB104" s="22">
        <f t="shared" si="283"/>
        <v>9250034.976000011</v>
      </c>
      <c r="BC104" s="22">
        <f t="shared" si="283"/>
        <v>13097627.871999957</v>
      </c>
      <c r="BD104" s="22">
        <f t="shared" si="283"/>
        <v>18543289.488639995</v>
      </c>
      <c r="BF104" s="185"/>
      <c r="BG104" s="185"/>
      <c r="BH104" s="19" t="s">
        <v>45</v>
      </c>
      <c r="BI104" s="22">
        <f>BI106</f>
        <v>832499.99999999988</v>
      </c>
      <c r="BJ104" s="22">
        <f>BJ106-BI106</f>
        <v>1179500</v>
      </c>
      <c r="BK104" s="22">
        <f>BK106-BJ106</f>
        <v>1670900.0000000007</v>
      </c>
      <c r="BL104" s="22">
        <f t="shared" ref="BL104:BR104" si="284">BL106-BK106</f>
        <v>2366699.9999999986</v>
      </c>
      <c r="BM104" s="22">
        <f t="shared" si="284"/>
        <v>3351796.0000000009</v>
      </c>
      <c r="BN104" s="22">
        <f>BN106-BM106</f>
        <v>4746296.7999999989</v>
      </c>
      <c r="BO104" s="22">
        <f t="shared" si="284"/>
        <v>6720110.8800000083</v>
      </c>
      <c r="BP104" s="22">
        <f t="shared" si="284"/>
        <v>9513568.7360000089</v>
      </c>
      <c r="BQ104" s="22">
        <f t="shared" si="284"/>
        <v>13466575.135999963</v>
      </c>
      <c r="BR104" s="22">
        <f t="shared" si="284"/>
        <v>19059815.65823999</v>
      </c>
    </row>
    <row r="105" spans="1:71" ht="14.25" x14ac:dyDescent="0.45">
      <c r="A105" s="8"/>
      <c r="B105" s="185"/>
      <c r="C105" s="185"/>
      <c r="D105" s="19" t="s">
        <v>47</v>
      </c>
      <c r="E105" s="22"/>
      <c r="F105" s="22"/>
      <c r="G105" s="22"/>
      <c r="H105" s="22"/>
      <c r="I105" s="22">
        <f>AVERAGE(E104:I104)</f>
        <v>1661367.1999999997</v>
      </c>
      <c r="J105" s="22"/>
      <c r="K105" s="22"/>
      <c r="L105" s="22"/>
      <c r="M105" s="22"/>
      <c r="N105" s="22">
        <f>AVERAGE(E104:N104)</f>
        <v>5592639.6835839944</v>
      </c>
      <c r="O105" s="8"/>
      <c r="P105" s="185"/>
      <c r="Q105" s="185"/>
      <c r="R105" s="19" t="s">
        <v>47</v>
      </c>
      <c r="S105" s="22"/>
      <c r="T105" s="22"/>
      <c r="U105" s="22"/>
      <c r="V105" s="22"/>
      <c r="W105" s="22">
        <f>AVERAGE(S104:W104)</f>
        <v>1716095.2</v>
      </c>
      <c r="X105" s="22"/>
      <c r="Y105" s="22"/>
      <c r="Z105" s="22"/>
      <c r="AA105" s="22"/>
      <c r="AB105" s="22">
        <f>AVERAGE(S104:AB104)</f>
        <v>5767173.8429439953</v>
      </c>
      <c r="AC105" s="8"/>
      <c r="AD105" s="185"/>
      <c r="AE105" s="185"/>
      <c r="AF105" s="19" t="s">
        <v>47</v>
      </c>
      <c r="AG105" s="22"/>
      <c r="AH105" s="22"/>
      <c r="AI105" s="22"/>
      <c r="AJ105" s="22"/>
      <c r="AK105" s="22">
        <f>AVERAGE(AG104:AK104)</f>
        <v>1770823.1999999997</v>
      </c>
      <c r="AL105" s="22"/>
      <c r="AM105" s="22"/>
      <c r="AN105" s="22"/>
      <c r="AO105" s="22"/>
      <c r="AP105" s="22">
        <f>AVERAGE(AG104:AP104)</f>
        <v>5941708.0023039971</v>
      </c>
      <c r="AQ105" s="8"/>
      <c r="AR105" s="185"/>
      <c r="AS105" s="185"/>
      <c r="AT105" s="19" t="s">
        <v>47</v>
      </c>
      <c r="AU105" s="22"/>
      <c r="AV105" s="22"/>
      <c r="AW105" s="22"/>
      <c r="AX105" s="22"/>
      <c r="AY105" s="22">
        <f>AVERAGE(AU104:AY104)</f>
        <v>1825551.1999999997</v>
      </c>
      <c r="AZ105" s="22"/>
      <c r="BA105" s="22"/>
      <c r="BB105" s="22"/>
      <c r="BC105" s="22"/>
      <c r="BD105" s="22">
        <f>AVERAGE(AU104:BD104)</f>
        <v>6116242.161663997</v>
      </c>
      <c r="BE105" s="8"/>
      <c r="BF105" s="185"/>
      <c r="BG105" s="185"/>
      <c r="BH105" s="19" t="s">
        <v>47</v>
      </c>
      <c r="BI105" s="22"/>
      <c r="BJ105" s="22"/>
      <c r="BK105" s="22"/>
      <c r="BL105" s="22"/>
      <c r="BM105" s="22">
        <f>AVERAGE(BI104:BM104)</f>
        <v>1880279.2</v>
      </c>
      <c r="BN105" s="22"/>
      <c r="BO105" s="22"/>
      <c r="BP105" s="22"/>
      <c r="BQ105" s="22"/>
      <c r="BR105" s="22">
        <f>AVERAGE(BI104:BR104)</f>
        <v>6290776.3210239969</v>
      </c>
      <c r="BS105" s="8"/>
    </row>
    <row r="106" spans="1:71" ht="14.25" x14ac:dyDescent="0.45">
      <c r="B106" s="185"/>
      <c r="C106" s="185"/>
      <c r="D106" s="19" t="s">
        <v>46</v>
      </c>
      <c r="E106" s="21">
        <f t="shared" ref="E106:N106" si="285">E96*E$14</f>
        <v>732499.99999999977</v>
      </c>
      <c r="F106" s="21">
        <f t="shared" si="285"/>
        <v>1772000.0000000002</v>
      </c>
      <c r="G106" s="21">
        <f>G96*G$14</f>
        <v>3246900.0000000009</v>
      </c>
      <c r="H106" s="21">
        <f>H96*H$14</f>
        <v>5339199.9999999991</v>
      </c>
      <c r="I106" s="21">
        <f>I96*I$14</f>
        <v>8306835.9999999981</v>
      </c>
      <c r="J106" s="21">
        <f t="shared" si="285"/>
        <v>12515308.800000001</v>
      </c>
      <c r="K106" s="21">
        <f t="shared" si="285"/>
        <v>18482466.080000009</v>
      </c>
      <c r="L106" s="21">
        <f t="shared" si="285"/>
        <v>26941899.776000027</v>
      </c>
      <c r="M106" s="21">
        <f t="shared" si="285"/>
        <v>38932685.855999969</v>
      </c>
      <c r="N106" s="21">
        <f t="shared" si="285"/>
        <v>55926396.835839942</v>
      </c>
      <c r="P106" s="185"/>
      <c r="Q106" s="185"/>
      <c r="R106" s="19" t="s">
        <v>46</v>
      </c>
      <c r="S106" s="21">
        <f t="shared" ref="S106:AB106" si="286">S96*S$14</f>
        <v>757499.99999999988</v>
      </c>
      <c r="T106" s="21">
        <f t="shared" si="286"/>
        <v>1831999.9999999998</v>
      </c>
      <c r="U106" s="21">
        <f>U96*U$14</f>
        <v>3355900.0000000005</v>
      </c>
      <c r="V106" s="21">
        <f>V96*V$14</f>
        <v>5516799.9999999991</v>
      </c>
      <c r="W106" s="21">
        <f>W96*W$14</f>
        <v>8580475.9999999981</v>
      </c>
      <c r="X106" s="21">
        <f t="shared" si="286"/>
        <v>12923404.800000001</v>
      </c>
      <c r="Y106" s="21">
        <f t="shared" si="286"/>
        <v>19078800.480000004</v>
      </c>
      <c r="Z106" s="21">
        <f t="shared" si="286"/>
        <v>27801767.936000019</v>
      </c>
      <c r="AA106" s="21">
        <f t="shared" si="286"/>
        <v>40161501.279999979</v>
      </c>
      <c r="AB106" s="21">
        <f t="shared" si="286"/>
        <v>57671738.429439954</v>
      </c>
      <c r="AD106" s="185"/>
      <c r="AE106" s="185"/>
      <c r="AF106" s="19" t="s">
        <v>46</v>
      </c>
      <c r="AG106" s="21">
        <f t="shared" ref="AG106:AP106" si="287">AG96*AG$14</f>
        <v>782499.99999999988</v>
      </c>
      <c r="AH106" s="21">
        <f t="shared" si="287"/>
        <v>1892000.0000000002</v>
      </c>
      <c r="AI106" s="21">
        <f>AI96*AI$14</f>
        <v>3464900</v>
      </c>
      <c r="AJ106" s="21">
        <f>AJ96*AJ$14</f>
        <v>5694400</v>
      </c>
      <c r="AK106" s="21">
        <f>AK96*AK$14</f>
        <v>8854115.9999999981</v>
      </c>
      <c r="AL106" s="21">
        <f t="shared" si="287"/>
        <v>13331500.800000001</v>
      </c>
      <c r="AM106" s="21">
        <f t="shared" si="287"/>
        <v>19675134.880000006</v>
      </c>
      <c r="AN106" s="21">
        <f t="shared" si="287"/>
        <v>28661636.096000019</v>
      </c>
      <c r="AO106" s="21">
        <f t="shared" si="287"/>
        <v>41390316.703999974</v>
      </c>
      <c r="AP106" s="21">
        <f t="shared" si="287"/>
        <v>59417080.023039974</v>
      </c>
      <c r="AR106" s="185"/>
      <c r="AS106" s="185"/>
      <c r="AT106" s="19" t="s">
        <v>46</v>
      </c>
      <c r="AU106" s="21">
        <f t="shared" ref="AU106:BD106" si="288">AU96*AU$14</f>
        <v>807499.99999999977</v>
      </c>
      <c r="AV106" s="21">
        <f t="shared" si="288"/>
        <v>1952000</v>
      </c>
      <c r="AW106" s="21">
        <f>AW96*AW$14</f>
        <v>3573900.0000000005</v>
      </c>
      <c r="AX106" s="21">
        <f>AX96*AX$14</f>
        <v>5872000</v>
      </c>
      <c r="AY106" s="21">
        <f>AY96*AY$14</f>
        <v>9127755.9999999981</v>
      </c>
      <c r="AZ106" s="21">
        <f t="shared" si="288"/>
        <v>13739596.799999999</v>
      </c>
      <c r="BA106" s="21">
        <f t="shared" si="288"/>
        <v>20271469.280000009</v>
      </c>
      <c r="BB106" s="21">
        <f t="shared" si="288"/>
        <v>29521504.25600002</v>
      </c>
      <c r="BC106" s="21">
        <f t="shared" si="288"/>
        <v>42619132.127999976</v>
      </c>
      <c r="BD106" s="21">
        <f t="shared" si="288"/>
        <v>61162421.616639972</v>
      </c>
      <c r="BF106" s="185"/>
      <c r="BG106" s="185"/>
      <c r="BH106" s="19" t="s">
        <v>46</v>
      </c>
      <c r="BI106" s="21">
        <f t="shared" ref="BI106:BR106" si="289">BI96*BI$14</f>
        <v>832499.99999999988</v>
      </c>
      <c r="BJ106" s="21">
        <f t="shared" si="289"/>
        <v>2011999.9999999998</v>
      </c>
      <c r="BK106" s="21">
        <f>BK96*BK$14</f>
        <v>3682900.0000000005</v>
      </c>
      <c r="BL106" s="21">
        <f>BL96*BL$14</f>
        <v>6049599.9999999991</v>
      </c>
      <c r="BM106" s="21">
        <f>BM96*BM$14</f>
        <v>9401396</v>
      </c>
      <c r="BN106" s="21">
        <f t="shared" si="289"/>
        <v>14147692.799999999</v>
      </c>
      <c r="BO106" s="21">
        <f t="shared" si="289"/>
        <v>20867803.680000007</v>
      </c>
      <c r="BP106" s="21">
        <f t="shared" si="289"/>
        <v>30381372.416000016</v>
      </c>
      <c r="BQ106" s="21">
        <f t="shared" si="289"/>
        <v>43847947.551999979</v>
      </c>
      <c r="BR106" s="21">
        <f t="shared" si="289"/>
        <v>62907763.210239969</v>
      </c>
    </row>
    <row r="107" spans="1:71" ht="15" customHeight="1" x14ac:dyDescent="0.45">
      <c r="B107" s="1"/>
      <c r="C107" s="1"/>
      <c r="D107" s="40"/>
      <c r="E107" s="10"/>
      <c r="F107" s="10"/>
      <c r="G107" s="10"/>
      <c r="H107" s="10"/>
      <c r="I107" s="10"/>
      <c r="J107" s="10"/>
      <c r="K107" s="10"/>
      <c r="L107" s="10"/>
      <c r="M107" s="10"/>
      <c r="N107" s="10"/>
      <c r="P107" s="1"/>
      <c r="Q107" s="1"/>
      <c r="R107" s="40"/>
      <c r="S107" s="10"/>
      <c r="T107" s="10"/>
      <c r="U107" s="10"/>
      <c r="V107" s="10"/>
      <c r="W107" s="10"/>
      <c r="X107" s="10"/>
      <c r="Y107" s="10"/>
      <c r="Z107" s="10"/>
      <c r="AA107" s="10"/>
      <c r="AB107" s="10"/>
      <c r="AD107" s="1"/>
      <c r="AE107" s="1"/>
      <c r="AF107" s="40"/>
      <c r="AG107" s="10"/>
      <c r="AH107" s="10"/>
      <c r="AI107" s="10"/>
      <c r="AJ107" s="10"/>
      <c r="AK107" s="10"/>
      <c r="AL107" s="10"/>
      <c r="AM107" s="10"/>
      <c r="AN107" s="10"/>
      <c r="AO107" s="10"/>
      <c r="AP107" s="10"/>
      <c r="AR107" s="1"/>
      <c r="AS107" s="1"/>
      <c r="AT107" s="40"/>
      <c r="AU107" s="10"/>
      <c r="AV107" s="10"/>
      <c r="AW107" s="10"/>
      <c r="AX107" s="10"/>
      <c r="AY107" s="10"/>
      <c r="AZ107" s="10"/>
      <c r="BA107" s="10"/>
      <c r="BB107" s="10"/>
      <c r="BC107" s="10"/>
      <c r="BD107" s="10"/>
      <c r="BF107" s="1"/>
      <c r="BG107" s="1"/>
      <c r="BH107" s="40"/>
      <c r="BI107" s="10"/>
      <c r="BJ107" s="10"/>
      <c r="BK107" s="10"/>
      <c r="BL107" s="10"/>
      <c r="BM107" s="10"/>
      <c r="BN107" s="10"/>
      <c r="BO107" s="10"/>
      <c r="BP107" s="10"/>
      <c r="BQ107" s="10"/>
      <c r="BR107" s="10"/>
    </row>
    <row r="108" spans="1:71" ht="14.25" x14ac:dyDescent="0.45">
      <c r="B108" s="187" t="s">
        <v>148</v>
      </c>
      <c r="C108" s="193" t="s">
        <v>55</v>
      </c>
      <c r="D108" s="193" t="s">
        <v>54</v>
      </c>
      <c r="E108" s="163" t="s">
        <v>3</v>
      </c>
      <c r="F108" s="163" t="s">
        <v>4</v>
      </c>
      <c r="G108" s="163" t="s">
        <v>5</v>
      </c>
      <c r="H108" s="163" t="s">
        <v>6</v>
      </c>
      <c r="I108" s="163" t="s">
        <v>7</v>
      </c>
      <c r="J108" s="163" t="s">
        <v>8</v>
      </c>
      <c r="K108" s="163" t="s">
        <v>9</v>
      </c>
      <c r="L108" s="163" t="s">
        <v>10</v>
      </c>
      <c r="M108" s="163" t="s">
        <v>11</v>
      </c>
      <c r="N108" s="163" t="s">
        <v>12</v>
      </c>
      <c r="P108" s="187" t="s">
        <v>148</v>
      </c>
      <c r="Q108" s="193" t="s">
        <v>55</v>
      </c>
      <c r="R108" s="193" t="s">
        <v>54</v>
      </c>
      <c r="S108" s="163" t="s">
        <v>3</v>
      </c>
      <c r="T108" s="163" t="s">
        <v>4</v>
      </c>
      <c r="U108" s="163" t="s">
        <v>5</v>
      </c>
      <c r="V108" s="163" t="s">
        <v>6</v>
      </c>
      <c r="W108" s="163" t="s">
        <v>7</v>
      </c>
      <c r="X108" s="163" t="s">
        <v>8</v>
      </c>
      <c r="Y108" s="163" t="s">
        <v>9</v>
      </c>
      <c r="Z108" s="163" t="s">
        <v>10</v>
      </c>
      <c r="AA108" s="163" t="s">
        <v>11</v>
      </c>
      <c r="AB108" s="163" t="s">
        <v>12</v>
      </c>
      <c r="AD108" s="187" t="s">
        <v>148</v>
      </c>
      <c r="AE108" s="193" t="s">
        <v>55</v>
      </c>
      <c r="AF108" s="193" t="s">
        <v>54</v>
      </c>
      <c r="AG108" s="163" t="s">
        <v>3</v>
      </c>
      <c r="AH108" s="163" t="s">
        <v>4</v>
      </c>
      <c r="AI108" s="163" t="s">
        <v>5</v>
      </c>
      <c r="AJ108" s="163" t="s">
        <v>6</v>
      </c>
      <c r="AK108" s="163" t="s">
        <v>7</v>
      </c>
      <c r="AL108" s="163" t="s">
        <v>8</v>
      </c>
      <c r="AM108" s="163" t="s">
        <v>9</v>
      </c>
      <c r="AN108" s="163" t="s">
        <v>10</v>
      </c>
      <c r="AO108" s="163" t="s">
        <v>11</v>
      </c>
      <c r="AP108" s="163" t="s">
        <v>12</v>
      </c>
      <c r="AR108" s="187" t="s">
        <v>148</v>
      </c>
      <c r="AS108" s="193" t="s">
        <v>55</v>
      </c>
      <c r="AT108" s="193" t="s">
        <v>54</v>
      </c>
      <c r="AU108" s="163" t="s">
        <v>3</v>
      </c>
      <c r="AV108" s="163" t="s">
        <v>4</v>
      </c>
      <c r="AW108" s="163" t="s">
        <v>5</v>
      </c>
      <c r="AX108" s="163" t="s">
        <v>6</v>
      </c>
      <c r="AY108" s="163" t="s">
        <v>7</v>
      </c>
      <c r="AZ108" s="163" t="s">
        <v>8</v>
      </c>
      <c r="BA108" s="163" t="s">
        <v>9</v>
      </c>
      <c r="BB108" s="163" t="s">
        <v>10</v>
      </c>
      <c r="BC108" s="163" t="s">
        <v>11</v>
      </c>
      <c r="BD108" s="163" t="s">
        <v>12</v>
      </c>
      <c r="BF108" s="187" t="s">
        <v>148</v>
      </c>
      <c r="BG108" s="193" t="s">
        <v>55</v>
      </c>
      <c r="BH108" s="193" t="s">
        <v>54</v>
      </c>
      <c r="BI108" s="163" t="s">
        <v>3</v>
      </c>
      <c r="BJ108" s="163" t="s">
        <v>4</v>
      </c>
      <c r="BK108" s="163" t="s">
        <v>5</v>
      </c>
      <c r="BL108" s="163" t="s">
        <v>6</v>
      </c>
      <c r="BM108" s="163" t="s">
        <v>7</v>
      </c>
      <c r="BN108" s="163" t="s">
        <v>8</v>
      </c>
      <c r="BO108" s="163" t="s">
        <v>9</v>
      </c>
      <c r="BP108" s="163" t="s">
        <v>10</v>
      </c>
      <c r="BQ108" s="163" t="s">
        <v>11</v>
      </c>
      <c r="BR108" s="163" t="s">
        <v>12</v>
      </c>
    </row>
    <row r="109" spans="1:71" ht="14.25" x14ac:dyDescent="0.45">
      <c r="B109" s="188"/>
      <c r="C109" s="194"/>
      <c r="D109" s="194"/>
      <c r="E109" s="164"/>
      <c r="F109" s="164"/>
      <c r="G109" s="164"/>
      <c r="H109" s="164"/>
      <c r="I109" s="164"/>
      <c r="J109" s="164"/>
      <c r="K109" s="164"/>
      <c r="L109" s="164"/>
      <c r="M109" s="164"/>
      <c r="N109" s="164"/>
      <c r="P109" s="188"/>
      <c r="Q109" s="194"/>
      <c r="R109" s="194"/>
      <c r="S109" s="164"/>
      <c r="T109" s="164"/>
      <c r="U109" s="164"/>
      <c r="V109" s="164"/>
      <c r="W109" s="164"/>
      <c r="X109" s="164"/>
      <c r="Y109" s="164"/>
      <c r="Z109" s="164"/>
      <c r="AA109" s="164"/>
      <c r="AB109" s="164"/>
      <c r="AD109" s="188"/>
      <c r="AE109" s="194"/>
      <c r="AF109" s="194"/>
      <c r="AG109" s="164"/>
      <c r="AH109" s="164"/>
      <c r="AI109" s="164"/>
      <c r="AJ109" s="164"/>
      <c r="AK109" s="164"/>
      <c r="AL109" s="164"/>
      <c r="AM109" s="164"/>
      <c r="AN109" s="164"/>
      <c r="AO109" s="164"/>
      <c r="AP109" s="164"/>
      <c r="AR109" s="188"/>
      <c r="AS109" s="194"/>
      <c r="AT109" s="194"/>
      <c r="AU109" s="164"/>
      <c r="AV109" s="164"/>
      <c r="AW109" s="164"/>
      <c r="AX109" s="164"/>
      <c r="AY109" s="164"/>
      <c r="AZ109" s="164"/>
      <c r="BA109" s="164"/>
      <c r="BB109" s="164"/>
      <c r="BC109" s="164"/>
      <c r="BD109" s="164"/>
      <c r="BF109" s="188"/>
      <c r="BG109" s="194"/>
      <c r="BH109" s="194"/>
      <c r="BI109" s="164"/>
      <c r="BJ109" s="164"/>
      <c r="BK109" s="164"/>
      <c r="BL109" s="164"/>
      <c r="BM109" s="164"/>
      <c r="BN109" s="164"/>
      <c r="BO109" s="164"/>
      <c r="BP109" s="164"/>
      <c r="BQ109" s="164"/>
      <c r="BR109" s="164"/>
    </row>
    <row r="110" spans="1:71" ht="14.25" x14ac:dyDescent="0.45">
      <c r="B110" s="172" t="s">
        <v>57</v>
      </c>
      <c r="C110" s="199">
        <v>20000</v>
      </c>
      <c r="D110" s="44" t="s">
        <v>19</v>
      </c>
      <c r="E110" s="27">
        <f t="shared" ref="E110:N110" si="290">E$51/10*$C110/(2+$E$10)</f>
        <v>663.26530612244892</v>
      </c>
      <c r="F110" s="27">
        <f t="shared" si="290"/>
        <v>473.7609329446064</v>
      </c>
      <c r="G110" s="27">
        <f t="shared" si="290"/>
        <v>338.40066638900453</v>
      </c>
      <c r="H110" s="27">
        <f t="shared" si="290"/>
        <v>241.71476170643183</v>
      </c>
      <c r="I110" s="27">
        <f t="shared" si="290"/>
        <v>172.65340121887988</v>
      </c>
      <c r="J110" s="27">
        <f t="shared" si="290"/>
        <v>123.32385801348562</v>
      </c>
      <c r="K110" s="27">
        <f t="shared" si="290"/>
        <v>88.088470009632587</v>
      </c>
      <c r="L110" s="27">
        <f t="shared" si="290"/>
        <v>62.920335721166126</v>
      </c>
      <c r="M110" s="27">
        <f t="shared" si="290"/>
        <v>44.943096943690094</v>
      </c>
      <c r="N110" s="27">
        <f t="shared" si="290"/>
        <v>32.102212102635782</v>
      </c>
      <c r="P110" s="172" t="s">
        <v>57</v>
      </c>
      <c r="Q110" s="199">
        <v>20000</v>
      </c>
      <c r="R110" s="44" t="s">
        <v>19</v>
      </c>
      <c r="S110" s="27">
        <f t="shared" ref="S110:AB110" si="291">S$51/10*$C110/(2+$E$10)</f>
        <v>663.26530612244892</v>
      </c>
      <c r="T110" s="27">
        <f t="shared" si="291"/>
        <v>473.7609329446064</v>
      </c>
      <c r="U110" s="27">
        <f t="shared" si="291"/>
        <v>338.40066638900453</v>
      </c>
      <c r="V110" s="27">
        <f t="shared" si="291"/>
        <v>241.71476170643183</v>
      </c>
      <c r="W110" s="27">
        <f t="shared" si="291"/>
        <v>172.65340121887988</v>
      </c>
      <c r="X110" s="27">
        <f t="shared" si="291"/>
        <v>123.32385801348562</v>
      </c>
      <c r="Y110" s="27">
        <f t="shared" si="291"/>
        <v>88.088470009632587</v>
      </c>
      <c r="Z110" s="27">
        <f t="shared" si="291"/>
        <v>62.920335721166126</v>
      </c>
      <c r="AA110" s="27">
        <f t="shared" si="291"/>
        <v>44.943096943690094</v>
      </c>
      <c r="AB110" s="27">
        <f t="shared" si="291"/>
        <v>32.102212102635782</v>
      </c>
      <c r="AD110" s="172" t="s">
        <v>57</v>
      </c>
      <c r="AE110" s="199">
        <v>20000</v>
      </c>
      <c r="AF110" s="44" t="s">
        <v>19</v>
      </c>
      <c r="AG110" s="27">
        <f t="shared" ref="AG110:AP110" si="292">AG$51/10*$C110/(2+$E$10)</f>
        <v>663.26530612244892</v>
      </c>
      <c r="AH110" s="27">
        <f t="shared" si="292"/>
        <v>473.7609329446064</v>
      </c>
      <c r="AI110" s="27">
        <f t="shared" si="292"/>
        <v>338.40066638900453</v>
      </c>
      <c r="AJ110" s="27">
        <f t="shared" si="292"/>
        <v>241.71476170643183</v>
      </c>
      <c r="AK110" s="27">
        <f t="shared" si="292"/>
        <v>172.65340121887988</v>
      </c>
      <c r="AL110" s="27">
        <f t="shared" si="292"/>
        <v>123.32385801348562</v>
      </c>
      <c r="AM110" s="27">
        <f t="shared" si="292"/>
        <v>88.088470009632587</v>
      </c>
      <c r="AN110" s="27">
        <f t="shared" si="292"/>
        <v>62.920335721166126</v>
      </c>
      <c r="AO110" s="27">
        <f t="shared" si="292"/>
        <v>44.943096943690094</v>
      </c>
      <c r="AP110" s="27">
        <f t="shared" si="292"/>
        <v>32.102212102635782</v>
      </c>
      <c r="AR110" s="172" t="s">
        <v>57</v>
      </c>
      <c r="AS110" s="199">
        <v>20000</v>
      </c>
      <c r="AT110" s="44" t="s">
        <v>19</v>
      </c>
      <c r="AU110" s="27">
        <f t="shared" ref="AU110:BD110" si="293">AU$51/10*$C110/(2+$E$10)</f>
        <v>663.26530612244892</v>
      </c>
      <c r="AV110" s="27">
        <f t="shared" si="293"/>
        <v>473.7609329446064</v>
      </c>
      <c r="AW110" s="27">
        <f t="shared" si="293"/>
        <v>338.40066638900453</v>
      </c>
      <c r="AX110" s="27">
        <f t="shared" si="293"/>
        <v>241.71476170643183</v>
      </c>
      <c r="AY110" s="27">
        <f t="shared" si="293"/>
        <v>172.65340121887988</v>
      </c>
      <c r="AZ110" s="27">
        <f t="shared" si="293"/>
        <v>123.32385801348562</v>
      </c>
      <c r="BA110" s="27">
        <f t="shared" si="293"/>
        <v>88.088470009632587</v>
      </c>
      <c r="BB110" s="27">
        <f t="shared" si="293"/>
        <v>62.920335721166126</v>
      </c>
      <c r="BC110" s="27">
        <f t="shared" si="293"/>
        <v>44.943096943690094</v>
      </c>
      <c r="BD110" s="27">
        <f t="shared" si="293"/>
        <v>32.102212102635782</v>
      </c>
      <c r="BF110" s="172" t="s">
        <v>57</v>
      </c>
      <c r="BG110" s="199">
        <v>20000</v>
      </c>
      <c r="BH110" s="44" t="s">
        <v>19</v>
      </c>
      <c r="BI110" s="27">
        <f t="shared" ref="BI110:BR110" si="294">BI$51/10*$C110/(2+$E$10)</f>
        <v>663.26530612244892</v>
      </c>
      <c r="BJ110" s="27">
        <f t="shared" si="294"/>
        <v>473.7609329446064</v>
      </c>
      <c r="BK110" s="27">
        <f t="shared" si="294"/>
        <v>338.40066638900453</v>
      </c>
      <c r="BL110" s="27">
        <f t="shared" si="294"/>
        <v>241.71476170643183</v>
      </c>
      <c r="BM110" s="27">
        <f t="shared" si="294"/>
        <v>172.65340121887988</v>
      </c>
      <c r="BN110" s="27">
        <f t="shared" si="294"/>
        <v>123.32385801348562</v>
      </c>
      <c r="BO110" s="27">
        <f t="shared" si="294"/>
        <v>88.088470009632587</v>
      </c>
      <c r="BP110" s="27">
        <f t="shared" si="294"/>
        <v>62.920335721166126</v>
      </c>
      <c r="BQ110" s="27">
        <f t="shared" si="294"/>
        <v>44.943096943690094</v>
      </c>
      <c r="BR110" s="27">
        <f t="shared" si="294"/>
        <v>32.102212102635782</v>
      </c>
    </row>
    <row r="111" spans="1:71" ht="14.25" x14ac:dyDescent="0.45">
      <c r="B111" s="173"/>
      <c r="C111" s="199"/>
      <c r="D111" s="19" t="s">
        <v>22</v>
      </c>
      <c r="E111" s="27"/>
      <c r="F111" s="27"/>
      <c r="G111" s="27"/>
      <c r="H111" s="27"/>
      <c r="I111" s="28">
        <f>AVERAGE(E110:I110)</f>
        <v>377.95901367627431</v>
      </c>
      <c r="J111" s="27"/>
      <c r="K111" s="27"/>
      <c r="L111" s="27"/>
      <c r="M111" s="27"/>
      <c r="N111" s="27">
        <f>AVERAGE(E110:N110)</f>
        <v>224.11730411719822</v>
      </c>
      <c r="P111" s="173"/>
      <c r="Q111" s="199"/>
      <c r="R111" s="19" t="s">
        <v>22</v>
      </c>
      <c r="S111" s="27"/>
      <c r="T111" s="27"/>
      <c r="U111" s="27"/>
      <c r="V111" s="27"/>
      <c r="W111" s="28">
        <f>AVERAGE(S110:W110)</f>
        <v>377.95901367627431</v>
      </c>
      <c r="X111" s="27"/>
      <c r="Y111" s="27"/>
      <c r="Z111" s="27"/>
      <c r="AA111" s="27"/>
      <c r="AB111" s="27">
        <f>AVERAGE(S110:AB110)</f>
        <v>224.11730411719822</v>
      </c>
      <c r="AD111" s="173"/>
      <c r="AE111" s="199"/>
      <c r="AF111" s="19" t="s">
        <v>22</v>
      </c>
      <c r="AG111" s="27"/>
      <c r="AH111" s="27"/>
      <c r="AI111" s="27"/>
      <c r="AJ111" s="27"/>
      <c r="AK111" s="28">
        <f>AVERAGE(AG110:AK110)</f>
        <v>377.95901367627431</v>
      </c>
      <c r="AL111" s="27"/>
      <c r="AM111" s="27"/>
      <c r="AN111" s="27"/>
      <c r="AO111" s="27"/>
      <c r="AP111" s="27">
        <f>AVERAGE(AG110:AP110)</f>
        <v>224.11730411719822</v>
      </c>
      <c r="AR111" s="173"/>
      <c r="AS111" s="199"/>
      <c r="AT111" s="19" t="s">
        <v>22</v>
      </c>
      <c r="AU111" s="27"/>
      <c r="AV111" s="27"/>
      <c r="AW111" s="27"/>
      <c r="AX111" s="27"/>
      <c r="AY111" s="28">
        <f>AVERAGE(AU110:AY110)</f>
        <v>377.95901367627431</v>
      </c>
      <c r="AZ111" s="27"/>
      <c r="BA111" s="27"/>
      <c r="BB111" s="27"/>
      <c r="BC111" s="27"/>
      <c r="BD111" s="27">
        <f>AVERAGE(AU110:BD110)</f>
        <v>224.11730411719822</v>
      </c>
      <c r="BF111" s="173"/>
      <c r="BG111" s="199"/>
      <c r="BH111" s="19" t="s">
        <v>22</v>
      </c>
      <c r="BI111" s="27"/>
      <c r="BJ111" s="27"/>
      <c r="BK111" s="27"/>
      <c r="BL111" s="27"/>
      <c r="BM111" s="28">
        <f>AVERAGE(BI110:BM110)</f>
        <v>377.95901367627431</v>
      </c>
      <c r="BN111" s="27"/>
      <c r="BO111" s="27"/>
      <c r="BP111" s="27"/>
      <c r="BQ111" s="27"/>
      <c r="BR111" s="27">
        <f>AVERAGE(BI110:BR110)</f>
        <v>224.11730411719822</v>
      </c>
    </row>
    <row r="112" spans="1:71" ht="14.25" x14ac:dyDescent="0.45">
      <c r="B112" s="173"/>
      <c r="C112" s="199"/>
      <c r="D112" s="19" t="s">
        <v>41</v>
      </c>
      <c r="E112" s="27">
        <f t="shared" ref="E112:N112" si="295">E$52/10*$C110/(2+$E$10)</f>
        <v>663.26530612244892</v>
      </c>
      <c r="F112" s="27">
        <f t="shared" si="295"/>
        <v>1137.0262390670553</v>
      </c>
      <c r="G112" s="27">
        <f t="shared" si="295"/>
        <v>1475.4269054560593</v>
      </c>
      <c r="H112" s="27">
        <f t="shared" si="295"/>
        <v>1717.1416671624922</v>
      </c>
      <c r="I112" s="28">
        <f t="shared" si="295"/>
        <v>1889.7950683813717</v>
      </c>
      <c r="J112" s="27">
        <f t="shared" si="295"/>
        <v>2013.118926394857</v>
      </c>
      <c r="K112" s="27">
        <f t="shared" si="295"/>
        <v>2101.2073964044885</v>
      </c>
      <c r="L112" s="27">
        <f t="shared" si="295"/>
        <v>2164.1277321256521</v>
      </c>
      <c r="M112" s="27">
        <f t="shared" si="295"/>
        <v>2209.0708290693497</v>
      </c>
      <c r="N112" s="27">
        <f t="shared" si="295"/>
        <v>2241.1730411719877</v>
      </c>
      <c r="P112" s="173"/>
      <c r="Q112" s="199"/>
      <c r="R112" s="19" t="s">
        <v>41</v>
      </c>
      <c r="S112" s="27">
        <f t="shared" ref="S112:AB112" si="296">S$52/10*$C110/(2+$E$10)</f>
        <v>663.26530612244892</v>
      </c>
      <c r="T112" s="27">
        <f t="shared" si="296"/>
        <v>1137.0262390670553</v>
      </c>
      <c r="U112" s="27">
        <f t="shared" si="296"/>
        <v>1475.4269054560593</v>
      </c>
      <c r="V112" s="27">
        <f t="shared" si="296"/>
        <v>1717.1416671624922</v>
      </c>
      <c r="W112" s="28">
        <f t="shared" si="296"/>
        <v>1889.7950683813717</v>
      </c>
      <c r="X112" s="27">
        <f t="shared" si="296"/>
        <v>2013.118926394857</v>
      </c>
      <c r="Y112" s="27">
        <f t="shared" si="296"/>
        <v>2101.2073964044885</v>
      </c>
      <c r="Z112" s="27">
        <f t="shared" si="296"/>
        <v>2164.1277321256521</v>
      </c>
      <c r="AA112" s="27">
        <f t="shared" si="296"/>
        <v>2209.0708290693497</v>
      </c>
      <c r="AB112" s="27">
        <f t="shared" si="296"/>
        <v>2241.1730411719877</v>
      </c>
      <c r="AD112" s="173"/>
      <c r="AE112" s="199"/>
      <c r="AF112" s="19" t="s">
        <v>41</v>
      </c>
      <c r="AG112" s="27">
        <f t="shared" ref="AG112:AP112" si="297">AG$52/10*$C110/(2+$E$10)</f>
        <v>663.26530612244892</v>
      </c>
      <c r="AH112" s="27">
        <f t="shared" si="297"/>
        <v>1137.0262390670553</v>
      </c>
      <c r="AI112" s="27">
        <f t="shared" si="297"/>
        <v>1475.4269054560593</v>
      </c>
      <c r="AJ112" s="27">
        <f t="shared" si="297"/>
        <v>1717.1416671624922</v>
      </c>
      <c r="AK112" s="28">
        <f t="shared" si="297"/>
        <v>1889.7950683813717</v>
      </c>
      <c r="AL112" s="27">
        <f t="shared" si="297"/>
        <v>2013.118926394857</v>
      </c>
      <c r="AM112" s="27">
        <f t="shared" si="297"/>
        <v>2101.2073964044885</v>
      </c>
      <c r="AN112" s="27">
        <f t="shared" si="297"/>
        <v>2164.1277321256521</v>
      </c>
      <c r="AO112" s="27">
        <f t="shared" si="297"/>
        <v>2209.0708290693497</v>
      </c>
      <c r="AP112" s="27">
        <f t="shared" si="297"/>
        <v>2241.1730411719877</v>
      </c>
      <c r="AR112" s="173"/>
      <c r="AS112" s="199"/>
      <c r="AT112" s="19" t="s">
        <v>41</v>
      </c>
      <c r="AU112" s="27">
        <f t="shared" ref="AU112:BD112" si="298">AU$52/10*$C110/(2+$E$10)</f>
        <v>663.26530612244892</v>
      </c>
      <c r="AV112" s="27">
        <f t="shared" si="298"/>
        <v>1137.0262390670553</v>
      </c>
      <c r="AW112" s="27">
        <f t="shared" si="298"/>
        <v>1475.4269054560593</v>
      </c>
      <c r="AX112" s="27">
        <f t="shared" si="298"/>
        <v>1717.1416671624922</v>
      </c>
      <c r="AY112" s="28">
        <f t="shared" si="298"/>
        <v>1889.7950683813717</v>
      </c>
      <c r="AZ112" s="27">
        <f t="shared" si="298"/>
        <v>2013.118926394857</v>
      </c>
      <c r="BA112" s="27">
        <f t="shared" si="298"/>
        <v>2101.2073964044885</v>
      </c>
      <c r="BB112" s="27">
        <f t="shared" si="298"/>
        <v>2164.1277321256521</v>
      </c>
      <c r="BC112" s="27">
        <f t="shared" si="298"/>
        <v>2209.0708290693497</v>
      </c>
      <c r="BD112" s="27">
        <f t="shared" si="298"/>
        <v>2241.1730411719877</v>
      </c>
      <c r="BF112" s="173"/>
      <c r="BG112" s="199"/>
      <c r="BH112" s="19" t="s">
        <v>41</v>
      </c>
      <c r="BI112" s="27">
        <f t="shared" ref="BI112:BR112" si="299">BI$52/10*$C110/(2+$E$10)</f>
        <v>663.26530612244892</v>
      </c>
      <c r="BJ112" s="27">
        <f t="shared" si="299"/>
        <v>1137.0262390670553</v>
      </c>
      <c r="BK112" s="27">
        <f t="shared" si="299"/>
        <v>1475.4269054560593</v>
      </c>
      <c r="BL112" s="27">
        <f t="shared" si="299"/>
        <v>1717.1416671624922</v>
      </c>
      <c r="BM112" s="28">
        <f t="shared" si="299"/>
        <v>1889.7950683813717</v>
      </c>
      <c r="BN112" s="27">
        <f t="shared" si="299"/>
        <v>2013.118926394857</v>
      </c>
      <c r="BO112" s="27">
        <f t="shared" si="299"/>
        <v>2101.2073964044885</v>
      </c>
      <c r="BP112" s="27">
        <f t="shared" si="299"/>
        <v>2164.1277321256521</v>
      </c>
      <c r="BQ112" s="27">
        <f t="shared" si="299"/>
        <v>2209.0708290693497</v>
      </c>
      <c r="BR112" s="27">
        <f t="shared" si="299"/>
        <v>2241.1730411719877</v>
      </c>
    </row>
    <row r="113" spans="2:70" ht="14.25" x14ac:dyDescent="0.45">
      <c r="B113" s="173"/>
      <c r="C113" s="199">
        <v>400000</v>
      </c>
      <c r="D113" s="44" t="s">
        <v>19</v>
      </c>
      <c r="E113" s="27">
        <f>E$51/10*$C113/(2+$E$10)</f>
        <v>13265.306122448979</v>
      </c>
      <c r="F113" s="27">
        <f t="shared" ref="F113:N113" si="300">F$51/10*$C113/(2+$E$10)</f>
        <v>9475.2186588921286</v>
      </c>
      <c r="G113" s="27">
        <f t="shared" si="300"/>
        <v>6768.0133277800905</v>
      </c>
      <c r="H113" s="27">
        <f t="shared" si="300"/>
        <v>4834.2952341286364</v>
      </c>
      <c r="I113" s="27">
        <f t="shared" si="300"/>
        <v>3453.0680243775973</v>
      </c>
      <c r="J113" s="27">
        <f t="shared" si="300"/>
        <v>2466.4771602697124</v>
      </c>
      <c r="K113" s="27">
        <f t="shared" si="300"/>
        <v>1761.7694001926518</v>
      </c>
      <c r="L113" s="27">
        <f t="shared" si="300"/>
        <v>1258.4067144233227</v>
      </c>
      <c r="M113" s="27">
        <f t="shared" si="300"/>
        <v>898.86193887380193</v>
      </c>
      <c r="N113" s="27">
        <f t="shared" si="300"/>
        <v>642.0442420527155</v>
      </c>
      <c r="P113" s="173"/>
      <c r="Q113" s="199">
        <v>400000</v>
      </c>
      <c r="R113" s="44" t="s">
        <v>19</v>
      </c>
      <c r="S113" s="27">
        <f>S$51/10*$C113/(2+$E$10)</f>
        <v>13265.306122448979</v>
      </c>
      <c r="T113" s="27">
        <f t="shared" ref="T113:AB113" si="301">T$51/10*$C113/(2+$E$10)</f>
        <v>9475.2186588921286</v>
      </c>
      <c r="U113" s="27">
        <f t="shared" si="301"/>
        <v>6768.0133277800905</v>
      </c>
      <c r="V113" s="27">
        <f t="shared" si="301"/>
        <v>4834.2952341286364</v>
      </c>
      <c r="W113" s="27">
        <f t="shared" si="301"/>
        <v>3453.0680243775973</v>
      </c>
      <c r="X113" s="27">
        <f t="shared" si="301"/>
        <v>2466.4771602697124</v>
      </c>
      <c r="Y113" s="27">
        <f t="shared" si="301"/>
        <v>1761.7694001926518</v>
      </c>
      <c r="Z113" s="27">
        <f t="shared" si="301"/>
        <v>1258.4067144233227</v>
      </c>
      <c r="AA113" s="27">
        <f t="shared" si="301"/>
        <v>898.86193887380193</v>
      </c>
      <c r="AB113" s="27">
        <f t="shared" si="301"/>
        <v>642.0442420527155</v>
      </c>
      <c r="AD113" s="173"/>
      <c r="AE113" s="199">
        <v>400000</v>
      </c>
      <c r="AF113" s="44" t="s">
        <v>19</v>
      </c>
      <c r="AG113" s="27">
        <f>AG$51/10*$C113/(2+$E$10)</f>
        <v>13265.306122448979</v>
      </c>
      <c r="AH113" s="27">
        <f t="shared" ref="AH113:AP113" si="302">AH$51/10*$C113/(2+$E$10)</f>
        <v>9475.2186588921286</v>
      </c>
      <c r="AI113" s="27">
        <f t="shared" si="302"/>
        <v>6768.0133277800905</v>
      </c>
      <c r="AJ113" s="27">
        <f t="shared" si="302"/>
        <v>4834.2952341286364</v>
      </c>
      <c r="AK113" s="27">
        <f t="shared" si="302"/>
        <v>3453.0680243775973</v>
      </c>
      <c r="AL113" s="27">
        <f t="shared" si="302"/>
        <v>2466.4771602697124</v>
      </c>
      <c r="AM113" s="27">
        <f t="shared" si="302"/>
        <v>1761.7694001926518</v>
      </c>
      <c r="AN113" s="27">
        <f t="shared" si="302"/>
        <v>1258.4067144233227</v>
      </c>
      <c r="AO113" s="27">
        <f t="shared" si="302"/>
        <v>898.86193887380193</v>
      </c>
      <c r="AP113" s="27">
        <f t="shared" si="302"/>
        <v>642.0442420527155</v>
      </c>
      <c r="AR113" s="173"/>
      <c r="AS113" s="199">
        <v>400000</v>
      </c>
      <c r="AT113" s="44" t="s">
        <v>19</v>
      </c>
      <c r="AU113" s="27">
        <f>AU$51/10*$C113/(2+$E$10)</f>
        <v>13265.306122448979</v>
      </c>
      <c r="AV113" s="27">
        <f t="shared" ref="AV113:BD113" si="303">AV$51/10*$C113/(2+$E$10)</f>
        <v>9475.2186588921286</v>
      </c>
      <c r="AW113" s="27">
        <f t="shared" si="303"/>
        <v>6768.0133277800905</v>
      </c>
      <c r="AX113" s="27">
        <f t="shared" si="303"/>
        <v>4834.2952341286364</v>
      </c>
      <c r="AY113" s="27">
        <f t="shared" si="303"/>
        <v>3453.0680243775973</v>
      </c>
      <c r="AZ113" s="27">
        <f t="shared" si="303"/>
        <v>2466.4771602697124</v>
      </c>
      <c r="BA113" s="27">
        <f t="shared" si="303"/>
        <v>1761.7694001926518</v>
      </c>
      <c r="BB113" s="27">
        <f t="shared" si="303"/>
        <v>1258.4067144233227</v>
      </c>
      <c r="BC113" s="27">
        <f t="shared" si="303"/>
        <v>898.86193887380193</v>
      </c>
      <c r="BD113" s="27">
        <f t="shared" si="303"/>
        <v>642.0442420527155</v>
      </c>
      <c r="BF113" s="173"/>
      <c r="BG113" s="199">
        <v>400000</v>
      </c>
      <c r="BH113" s="44" t="s">
        <v>19</v>
      </c>
      <c r="BI113" s="27">
        <f>BI$51/10*$C113/(2+$E$10)</f>
        <v>13265.306122448979</v>
      </c>
      <c r="BJ113" s="27">
        <f t="shared" ref="BJ113:BR113" si="304">BJ$51/10*$C113/(2+$E$10)</f>
        <v>9475.2186588921286</v>
      </c>
      <c r="BK113" s="27">
        <f t="shared" si="304"/>
        <v>6768.0133277800905</v>
      </c>
      <c r="BL113" s="27">
        <f t="shared" si="304"/>
        <v>4834.2952341286364</v>
      </c>
      <c r="BM113" s="27">
        <f t="shared" si="304"/>
        <v>3453.0680243775973</v>
      </c>
      <c r="BN113" s="27">
        <f t="shared" si="304"/>
        <v>2466.4771602697124</v>
      </c>
      <c r="BO113" s="27">
        <f t="shared" si="304"/>
        <v>1761.7694001926518</v>
      </c>
      <c r="BP113" s="27">
        <f t="shared" si="304"/>
        <v>1258.4067144233227</v>
      </c>
      <c r="BQ113" s="27">
        <f t="shared" si="304"/>
        <v>898.86193887380193</v>
      </c>
      <c r="BR113" s="27">
        <f t="shared" si="304"/>
        <v>642.0442420527155</v>
      </c>
    </row>
    <row r="114" spans="2:70" ht="14.25" x14ac:dyDescent="0.45">
      <c r="B114" s="173"/>
      <c r="C114" s="199"/>
      <c r="D114" s="19" t="s">
        <v>22</v>
      </c>
      <c r="E114" s="27"/>
      <c r="F114" s="27"/>
      <c r="G114" s="27"/>
      <c r="H114" s="27"/>
      <c r="I114" s="28">
        <f>AVERAGE(E113:I113)</f>
        <v>7559.1802735254869</v>
      </c>
      <c r="J114" s="27"/>
      <c r="K114" s="27"/>
      <c r="L114" s="27"/>
      <c r="M114" s="27"/>
      <c r="N114" s="27">
        <f>AVERAGE(E113:N113)</f>
        <v>4482.3460823439636</v>
      </c>
      <c r="P114" s="173"/>
      <c r="Q114" s="199"/>
      <c r="R114" s="19" t="s">
        <v>22</v>
      </c>
      <c r="S114" s="27"/>
      <c r="T114" s="27"/>
      <c r="U114" s="27"/>
      <c r="V114" s="27"/>
      <c r="W114" s="28">
        <f>AVERAGE(S113:W113)</f>
        <v>7559.1802735254869</v>
      </c>
      <c r="X114" s="27"/>
      <c r="Y114" s="27"/>
      <c r="Z114" s="27"/>
      <c r="AA114" s="27"/>
      <c r="AB114" s="27">
        <f>AVERAGE(S113:AB113)</f>
        <v>4482.3460823439636</v>
      </c>
      <c r="AD114" s="173"/>
      <c r="AE114" s="199"/>
      <c r="AF114" s="19" t="s">
        <v>22</v>
      </c>
      <c r="AG114" s="27"/>
      <c r="AH114" s="27"/>
      <c r="AI114" s="27"/>
      <c r="AJ114" s="27"/>
      <c r="AK114" s="28">
        <f>AVERAGE(AG113:AK113)</f>
        <v>7559.1802735254869</v>
      </c>
      <c r="AL114" s="27"/>
      <c r="AM114" s="27"/>
      <c r="AN114" s="27"/>
      <c r="AO114" s="27"/>
      <c r="AP114" s="27">
        <f>AVERAGE(AG113:AP113)</f>
        <v>4482.3460823439636</v>
      </c>
      <c r="AR114" s="173"/>
      <c r="AS114" s="199"/>
      <c r="AT114" s="19" t="s">
        <v>22</v>
      </c>
      <c r="AU114" s="27"/>
      <c r="AV114" s="27"/>
      <c r="AW114" s="27"/>
      <c r="AX114" s="27"/>
      <c r="AY114" s="28">
        <f>AVERAGE(AU113:AY113)</f>
        <v>7559.1802735254869</v>
      </c>
      <c r="AZ114" s="27"/>
      <c r="BA114" s="27"/>
      <c r="BB114" s="27"/>
      <c r="BC114" s="27"/>
      <c r="BD114" s="27">
        <f>AVERAGE(AU113:BD113)</f>
        <v>4482.3460823439636</v>
      </c>
      <c r="BF114" s="173"/>
      <c r="BG114" s="199"/>
      <c r="BH114" s="19" t="s">
        <v>22</v>
      </c>
      <c r="BI114" s="27"/>
      <c r="BJ114" s="27"/>
      <c r="BK114" s="27"/>
      <c r="BL114" s="27"/>
      <c r="BM114" s="28">
        <f>AVERAGE(BI113:BM113)</f>
        <v>7559.1802735254869</v>
      </c>
      <c r="BN114" s="27"/>
      <c r="BO114" s="27"/>
      <c r="BP114" s="27"/>
      <c r="BQ114" s="27"/>
      <c r="BR114" s="27">
        <f>AVERAGE(BI113:BR113)</f>
        <v>4482.3460823439636</v>
      </c>
    </row>
    <row r="115" spans="2:70" ht="14.25" x14ac:dyDescent="0.45">
      <c r="B115" s="173"/>
      <c r="C115" s="199"/>
      <c r="D115" s="19" t="s">
        <v>41</v>
      </c>
      <c r="E115" s="27">
        <f t="shared" ref="E115:N115" si="305">E$52/10*$C113/(2+$E$10)</f>
        <v>13265.306122448979</v>
      </c>
      <c r="F115" s="27">
        <f t="shared" si="305"/>
        <v>22740.524781341104</v>
      </c>
      <c r="G115" s="27">
        <f t="shared" si="305"/>
        <v>29508.538109121186</v>
      </c>
      <c r="H115" s="27">
        <f t="shared" si="305"/>
        <v>34342.833343249848</v>
      </c>
      <c r="I115" s="28">
        <f t="shared" si="305"/>
        <v>37795.901367627434</v>
      </c>
      <c r="J115" s="27">
        <f t="shared" si="305"/>
        <v>40262.378527897141</v>
      </c>
      <c r="K115" s="27">
        <f t="shared" si="305"/>
        <v>42024.147928089769</v>
      </c>
      <c r="L115" s="27">
        <f t="shared" si="305"/>
        <v>43282.554642513038</v>
      </c>
      <c r="M115" s="27">
        <f t="shared" si="305"/>
        <v>44181.416581386991</v>
      </c>
      <c r="N115" s="27">
        <f t="shared" si="305"/>
        <v>44823.46082343976</v>
      </c>
      <c r="P115" s="173"/>
      <c r="Q115" s="199"/>
      <c r="R115" s="19" t="s">
        <v>41</v>
      </c>
      <c r="S115" s="27">
        <f t="shared" ref="S115:AB115" si="306">S$52/10*$C113/(2+$E$10)</f>
        <v>13265.306122448979</v>
      </c>
      <c r="T115" s="27">
        <f t="shared" si="306"/>
        <v>22740.524781341104</v>
      </c>
      <c r="U115" s="27">
        <f t="shared" si="306"/>
        <v>29508.538109121186</v>
      </c>
      <c r="V115" s="27">
        <f t="shared" si="306"/>
        <v>34342.833343249848</v>
      </c>
      <c r="W115" s="28">
        <f t="shared" si="306"/>
        <v>37795.901367627434</v>
      </c>
      <c r="X115" s="27">
        <f t="shared" si="306"/>
        <v>40262.378527897141</v>
      </c>
      <c r="Y115" s="27">
        <f t="shared" si="306"/>
        <v>42024.147928089769</v>
      </c>
      <c r="Z115" s="27">
        <f t="shared" si="306"/>
        <v>43282.554642513038</v>
      </c>
      <c r="AA115" s="27">
        <f t="shared" si="306"/>
        <v>44181.416581386991</v>
      </c>
      <c r="AB115" s="27">
        <f t="shared" si="306"/>
        <v>44823.46082343976</v>
      </c>
      <c r="AD115" s="173"/>
      <c r="AE115" s="199"/>
      <c r="AF115" s="19" t="s">
        <v>41</v>
      </c>
      <c r="AG115" s="27">
        <f t="shared" ref="AG115:AP115" si="307">AG$52/10*$C113/(2+$E$10)</f>
        <v>13265.306122448979</v>
      </c>
      <c r="AH115" s="27">
        <f t="shared" si="307"/>
        <v>22740.524781341104</v>
      </c>
      <c r="AI115" s="27">
        <f t="shared" si="307"/>
        <v>29508.538109121186</v>
      </c>
      <c r="AJ115" s="27">
        <f t="shared" si="307"/>
        <v>34342.833343249848</v>
      </c>
      <c r="AK115" s="28">
        <f t="shared" si="307"/>
        <v>37795.901367627434</v>
      </c>
      <c r="AL115" s="27">
        <f t="shared" si="307"/>
        <v>40262.378527897141</v>
      </c>
      <c r="AM115" s="27">
        <f t="shared" si="307"/>
        <v>42024.147928089769</v>
      </c>
      <c r="AN115" s="27">
        <f t="shared" si="307"/>
        <v>43282.554642513038</v>
      </c>
      <c r="AO115" s="27">
        <f t="shared" si="307"/>
        <v>44181.416581386991</v>
      </c>
      <c r="AP115" s="27">
        <f t="shared" si="307"/>
        <v>44823.46082343976</v>
      </c>
      <c r="AR115" s="173"/>
      <c r="AS115" s="199"/>
      <c r="AT115" s="19" t="s">
        <v>41</v>
      </c>
      <c r="AU115" s="27">
        <f t="shared" ref="AU115:BD115" si="308">AU$52/10*$C113/(2+$E$10)</f>
        <v>13265.306122448979</v>
      </c>
      <c r="AV115" s="27">
        <f t="shared" si="308"/>
        <v>22740.524781341104</v>
      </c>
      <c r="AW115" s="27">
        <f t="shared" si="308"/>
        <v>29508.538109121186</v>
      </c>
      <c r="AX115" s="27">
        <f t="shared" si="308"/>
        <v>34342.833343249848</v>
      </c>
      <c r="AY115" s="28">
        <f t="shared" si="308"/>
        <v>37795.901367627434</v>
      </c>
      <c r="AZ115" s="27">
        <f t="shared" si="308"/>
        <v>40262.378527897141</v>
      </c>
      <c r="BA115" s="27">
        <f t="shared" si="308"/>
        <v>42024.147928089769</v>
      </c>
      <c r="BB115" s="27">
        <f t="shared" si="308"/>
        <v>43282.554642513038</v>
      </c>
      <c r="BC115" s="27">
        <f t="shared" si="308"/>
        <v>44181.416581386991</v>
      </c>
      <c r="BD115" s="27">
        <f t="shared" si="308"/>
        <v>44823.46082343976</v>
      </c>
      <c r="BF115" s="173"/>
      <c r="BG115" s="199"/>
      <c r="BH115" s="19" t="s">
        <v>41</v>
      </c>
      <c r="BI115" s="27">
        <f t="shared" ref="BI115:BR115" si="309">BI$52/10*$C113/(2+$E$10)</f>
        <v>13265.306122448979</v>
      </c>
      <c r="BJ115" s="27">
        <f t="shared" si="309"/>
        <v>22740.524781341104</v>
      </c>
      <c r="BK115" s="27">
        <f t="shared" si="309"/>
        <v>29508.538109121186</v>
      </c>
      <c r="BL115" s="27">
        <f t="shared" si="309"/>
        <v>34342.833343249848</v>
      </c>
      <c r="BM115" s="28">
        <f t="shared" si="309"/>
        <v>37795.901367627434</v>
      </c>
      <c r="BN115" s="27">
        <f t="shared" si="309"/>
        <v>40262.378527897141</v>
      </c>
      <c r="BO115" s="27">
        <f t="shared" si="309"/>
        <v>42024.147928089769</v>
      </c>
      <c r="BP115" s="27">
        <f t="shared" si="309"/>
        <v>43282.554642513038</v>
      </c>
      <c r="BQ115" s="27">
        <f t="shared" si="309"/>
        <v>44181.416581386991</v>
      </c>
      <c r="BR115" s="27">
        <f t="shared" si="309"/>
        <v>44823.46082343976</v>
      </c>
    </row>
    <row r="116" spans="2:70" ht="14.25" x14ac:dyDescent="0.45">
      <c r="B116" s="173"/>
      <c r="C116" s="200">
        <v>1000000</v>
      </c>
      <c r="D116" s="15" t="s">
        <v>19</v>
      </c>
      <c r="E116" s="29">
        <f t="shared" ref="E116:N116" si="310">E$51/10*$C116/(2+$E$10)</f>
        <v>33163.265306122448</v>
      </c>
      <c r="F116" s="29">
        <f t="shared" si="310"/>
        <v>23688.04664723032</v>
      </c>
      <c r="G116" s="29">
        <f t="shared" si="310"/>
        <v>16920.033319450224</v>
      </c>
      <c r="H116" s="29">
        <f t="shared" si="310"/>
        <v>12085.738085321591</v>
      </c>
      <c r="I116" s="29">
        <f t="shared" si="310"/>
        <v>8632.670060943994</v>
      </c>
      <c r="J116" s="29">
        <f t="shared" si="310"/>
        <v>6166.1929006742812</v>
      </c>
      <c r="K116" s="29">
        <f t="shared" si="310"/>
        <v>4404.4235004816301</v>
      </c>
      <c r="L116" s="29">
        <f t="shared" si="310"/>
        <v>3146.016786058306</v>
      </c>
      <c r="M116" s="29">
        <f t="shared" si="310"/>
        <v>2247.1548471845049</v>
      </c>
      <c r="N116" s="29">
        <f t="shared" si="310"/>
        <v>1605.110605131789</v>
      </c>
      <c r="P116" s="173"/>
      <c r="Q116" s="200">
        <v>1000000</v>
      </c>
      <c r="R116" s="15" t="s">
        <v>19</v>
      </c>
      <c r="S116" s="29">
        <f t="shared" ref="S116:AB116" si="311">S$51/10*$C116/(2+$E$10)</f>
        <v>33163.265306122448</v>
      </c>
      <c r="T116" s="29">
        <f t="shared" si="311"/>
        <v>23688.04664723032</v>
      </c>
      <c r="U116" s="29">
        <f t="shared" si="311"/>
        <v>16920.033319450224</v>
      </c>
      <c r="V116" s="29">
        <f t="shared" si="311"/>
        <v>12085.738085321591</v>
      </c>
      <c r="W116" s="29">
        <f t="shared" si="311"/>
        <v>8632.670060943994</v>
      </c>
      <c r="X116" s="29">
        <f t="shared" si="311"/>
        <v>6166.1929006742812</v>
      </c>
      <c r="Y116" s="29">
        <f t="shared" si="311"/>
        <v>4404.4235004816301</v>
      </c>
      <c r="Z116" s="29">
        <f t="shared" si="311"/>
        <v>3146.016786058306</v>
      </c>
      <c r="AA116" s="29">
        <f t="shared" si="311"/>
        <v>2247.1548471845049</v>
      </c>
      <c r="AB116" s="29">
        <f t="shared" si="311"/>
        <v>1605.110605131789</v>
      </c>
      <c r="AD116" s="173"/>
      <c r="AE116" s="200">
        <v>1000000</v>
      </c>
      <c r="AF116" s="15" t="s">
        <v>19</v>
      </c>
      <c r="AG116" s="29">
        <f t="shared" ref="AG116:AP116" si="312">AG$51/10*$C116/(2+$E$10)</f>
        <v>33163.265306122448</v>
      </c>
      <c r="AH116" s="29">
        <f t="shared" si="312"/>
        <v>23688.04664723032</v>
      </c>
      <c r="AI116" s="29">
        <f t="shared" si="312"/>
        <v>16920.033319450224</v>
      </c>
      <c r="AJ116" s="29">
        <f t="shared" si="312"/>
        <v>12085.738085321591</v>
      </c>
      <c r="AK116" s="29">
        <f t="shared" si="312"/>
        <v>8632.670060943994</v>
      </c>
      <c r="AL116" s="29">
        <f t="shared" si="312"/>
        <v>6166.1929006742812</v>
      </c>
      <c r="AM116" s="29">
        <f t="shared" si="312"/>
        <v>4404.4235004816301</v>
      </c>
      <c r="AN116" s="29">
        <f t="shared" si="312"/>
        <v>3146.016786058306</v>
      </c>
      <c r="AO116" s="29">
        <f t="shared" si="312"/>
        <v>2247.1548471845049</v>
      </c>
      <c r="AP116" s="29">
        <f t="shared" si="312"/>
        <v>1605.110605131789</v>
      </c>
      <c r="AR116" s="173"/>
      <c r="AS116" s="200">
        <v>1000000</v>
      </c>
      <c r="AT116" s="15" t="s">
        <v>19</v>
      </c>
      <c r="AU116" s="29">
        <f t="shared" ref="AU116:BD116" si="313">AU$51/10*$C116/(2+$E$10)</f>
        <v>33163.265306122448</v>
      </c>
      <c r="AV116" s="29">
        <f t="shared" si="313"/>
        <v>23688.04664723032</v>
      </c>
      <c r="AW116" s="29">
        <f t="shared" si="313"/>
        <v>16920.033319450224</v>
      </c>
      <c r="AX116" s="29">
        <f t="shared" si="313"/>
        <v>12085.738085321591</v>
      </c>
      <c r="AY116" s="29">
        <f t="shared" si="313"/>
        <v>8632.670060943994</v>
      </c>
      <c r="AZ116" s="29">
        <f t="shared" si="313"/>
        <v>6166.1929006742812</v>
      </c>
      <c r="BA116" s="29">
        <f t="shared" si="313"/>
        <v>4404.4235004816301</v>
      </c>
      <c r="BB116" s="29">
        <f t="shared" si="313"/>
        <v>3146.016786058306</v>
      </c>
      <c r="BC116" s="29">
        <f t="shared" si="313"/>
        <v>2247.1548471845049</v>
      </c>
      <c r="BD116" s="29">
        <f t="shared" si="313"/>
        <v>1605.110605131789</v>
      </c>
      <c r="BF116" s="173"/>
      <c r="BG116" s="200">
        <v>1000000</v>
      </c>
      <c r="BH116" s="15" t="s">
        <v>19</v>
      </c>
      <c r="BI116" s="29">
        <f t="shared" ref="BI116:BR116" si="314">BI$51/10*$C116/(2+$E$10)</f>
        <v>33163.265306122448</v>
      </c>
      <c r="BJ116" s="29">
        <f t="shared" si="314"/>
        <v>23688.04664723032</v>
      </c>
      <c r="BK116" s="29">
        <f t="shared" si="314"/>
        <v>16920.033319450224</v>
      </c>
      <c r="BL116" s="29">
        <f t="shared" si="314"/>
        <v>12085.738085321591</v>
      </c>
      <c r="BM116" s="29">
        <f t="shared" si="314"/>
        <v>8632.670060943994</v>
      </c>
      <c r="BN116" s="29">
        <f t="shared" si="314"/>
        <v>6166.1929006742812</v>
      </c>
      <c r="BO116" s="29">
        <f t="shared" si="314"/>
        <v>4404.4235004816301</v>
      </c>
      <c r="BP116" s="29">
        <f t="shared" si="314"/>
        <v>3146.016786058306</v>
      </c>
      <c r="BQ116" s="29">
        <f t="shared" si="314"/>
        <v>2247.1548471845049</v>
      </c>
      <c r="BR116" s="29">
        <f t="shared" si="314"/>
        <v>1605.110605131789</v>
      </c>
    </row>
    <row r="117" spans="2:70" ht="14.25" x14ac:dyDescent="0.45">
      <c r="B117" s="173"/>
      <c r="C117" s="200"/>
      <c r="D117" s="15" t="s">
        <v>22</v>
      </c>
      <c r="E117" s="29"/>
      <c r="F117" s="29"/>
      <c r="G117" s="29"/>
      <c r="H117" s="29"/>
      <c r="I117" s="30">
        <f>AVERAGE(E116:I116)</f>
        <v>18897.950683813709</v>
      </c>
      <c r="J117" s="29"/>
      <c r="K117" s="29"/>
      <c r="L117" s="29"/>
      <c r="M117" s="29"/>
      <c r="N117" s="29">
        <f>AVERAGE(E116:N116)</f>
        <v>11205.865205859907</v>
      </c>
      <c r="P117" s="173"/>
      <c r="Q117" s="200"/>
      <c r="R117" s="15" t="s">
        <v>22</v>
      </c>
      <c r="S117" s="29"/>
      <c r="T117" s="29"/>
      <c r="U117" s="29"/>
      <c r="V117" s="29"/>
      <c r="W117" s="30">
        <f>AVERAGE(S116:W116)</f>
        <v>18897.950683813709</v>
      </c>
      <c r="X117" s="29"/>
      <c r="Y117" s="29"/>
      <c r="Z117" s="29"/>
      <c r="AA117" s="29"/>
      <c r="AB117" s="29">
        <f>AVERAGE(S116:AB116)</f>
        <v>11205.865205859907</v>
      </c>
      <c r="AD117" s="173"/>
      <c r="AE117" s="200"/>
      <c r="AF117" s="15" t="s">
        <v>22</v>
      </c>
      <c r="AG117" s="29"/>
      <c r="AH117" s="29"/>
      <c r="AI117" s="29"/>
      <c r="AJ117" s="29"/>
      <c r="AK117" s="30">
        <f>AVERAGE(AG116:AK116)</f>
        <v>18897.950683813709</v>
      </c>
      <c r="AL117" s="29"/>
      <c r="AM117" s="29"/>
      <c r="AN117" s="29"/>
      <c r="AO117" s="29"/>
      <c r="AP117" s="29">
        <f>AVERAGE(AG116:AP116)</f>
        <v>11205.865205859907</v>
      </c>
      <c r="AR117" s="173"/>
      <c r="AS117" s="200"/>
      <c r="AT117" s="15" t="s">
        <v>22</v>
      </c>
      <c r="AU117" s="29"/>
      <c r="AV117" s="29"/>
      <c r="AW117" s="29"/>
      <c r="AX117" s="29"/>
      <c r="AY117" s="30">
        <f>AVERAGE(AU116:AY116)</f>
        <v>18897.950683813709</v>
      </c>
      <c r="AZ117" s="29"/>
      <c r="BA117" s="29"/>
      <c r="BB117" s="29"/>
      <c r="BC117" s="29"/>
      <c r="BD117" s="29">
        <f>AVERAGE(AU116:BD116)</f>
        <v>11205.865205859907</v>
      </c>
      <c r="BF117" s="173"/>
      <c r="BG117" s="200"/>
      <c r="BH117" s="15" t="s">
        <v>22</v>
      </c>
      <c r="BI117" s="29"/>
      <c r="BJ117" s="29"/>
      <c r="BK117" s="29"/>
      <c r="BL117" s="29"/>
      <c r="BM117" s="30">
        <f>AVERAGE(BI116:BM116)</f>
        <v>18897.950683813709</v>
      </c>
      <c r="BN117" s="29"/>
      <c r="BO117" s="29"/>
      <c r="BP117" s="29"/>
      <c r="BQ117" s="29"/>
      <c r="BR117" s="29">
        <f>AVERAGE(BI116:BR116)</f>
        <v>11205.865205859907</v>
      </c>
    </row>
    <row r="118" spans="2:70" ht="14.25" x14ac:dyDescent="0.45">
      <c r="B118" s="174"/>
      <c r="C118" s="200"/>
      <c r="D118" s="15" t="s">
        <v>41</v>
      </c>
      <c r="E118" s="29">
        <f t="shared" ref="E118:N118" si="315">E$52/10*$C116/(2+$E$10)</f>
        <v>33163.265306122448</v>
      </c>
      <c r="F118" s="29">
        <f t="shared" si="315"/>
        <v>56851.311953352764</v>
      </c>
      <c r="G118" s="29">
        <f t="shared" si="315"/>
        <v>73771.345272802966</v>
      </c>
      <c r="H118" s="29">
        <f t="shared" si="315"/>
        <v>85857.083358124612</v>
      </c>
      <c r="I118" s="30">
        <f t="shared" si="315"/>
        <v>94489.753419068569</v>
      </c>
      <c r="J118" s="29">
        <f t="shared" si="315"/>
        <v>100655.94631974286</v>
      </c>
      <c r="K118" s="29">
        <f t="shared" si="315"/>
        <v>105060.36982022443</v>
      </c>
      <c r="L118" s="29">
        <f t="shared" si="315"/>
        <v>108206.3866062826</v>
      </c>
      <c r="M118" s="29">
        <f t="shared" si="315"/>
        <v>110453.54145346748</v>
      </c>
      <c r="N118" s="29">
        <f t="shared" si="315"/>
        <v>112058.65205859939</v>
      </c>
      <c r="P118" s="174"/>
      <c r="Q118" s="200"/>
      <c r="R118" s="15" t="s">
        <v>41</v>
      </c>
      <c r="S118" s="29">
        <f t="shared" ref="S118:AB118" si="316">S$52/10*$C116/(2+$E$10)</f>
        <v>33163.265306122448</v>
      </c>
      <c r="T118" s="29">
        <f t="shared" si="316"/>
        <v>56851.311953352764</v>
      </c>
      <c r="U118" s="29">
        <f t="shared" si="316"/>
        <v>73771.345272802966</v>
      </c>
      <c r="V118" s="29">
        <f t="shared" si="316"/>
        <v>85857.083358124612</v>
      </c>
      <c r="W118" s="30">
        <f t="shared" si="316"/>
        <v>94489.753419068569</v>
      </c>
      <c r="X118" s="29">
        <f t="shared" si="316"/>
        <v>100655.94631974286</v>
      </c>
      <c r="Y118" s="29">
        <f t="shared" si="316"/>
        <v>105060.36982022443</v>
      </c>
      <c r="Z118" s="29">
        <f t="shared" si="316"/>
        <v>108206.3866062826</v>
      </c>
      <c r="AA118" s="29">
        <f t="shared" si="316"/>
        <v>110453.54145346748</v>
      </c>
      <c r="AB118" s="29">
        <f t="shared" si="316"/>
        <v>112058.65205859939</v>
      </c>
      <c r="AD118" s="174"/>
      <c r="AE118" s="200"/>
      <c r="AF118" s="15" t="s">
        <v>41</v>
      </c>
      <c r="AG118" s="29">
        <f t="shared" ref="AG118:AP118" si="317">AG$52/10*$C116/(2+$E$10)</f>
        <v>33163.265306122448</v>
      </c>
      <c r="AH118" s="29">
        <f t="shared" si="317"/>
        <v>56851.311953352764</v>
      </c>
      <c r="AI118" s="29">
        <f t="shared" si="317"/>
        <v>73771.345272802966</v>
      </c>
      <c r="AJ118" s="29">
        <f t="shared" si="317"/>
        <v>85857.083358124612</v>
      </c>
      <c r="AK118" s="30">
        <f t="shared" si="317"/>
        <v>94489.753419068569</v>
      </c>
      <c r="AL118" s="29">
        <f t="shared" si="317"/>
        <v>100655.94631974286</v>
      </c>
      <c r="AM118" s="29">
        <f t="shared" si="317"/>
        <v>105060.36982022443</v>
      </c>
      <c r="AN118" s="29">
        <f t="shared" si="317"/>
        <v>108206.3866062826</v>
      </c>
      <c r="AO118" s="29">
        <f t="shared" si="317"/>
        <v>110453.54145346748</v>
      </c>
      <c r="AP118" s="29">
        <f t="shared" si="317"/>
        <v>112058.65205859939</v>
      </c>
      <c r="AR118" s="174"/>
      <c r="AS118" s="200"/>
      <c r="AT118" s="15" t="s">
        <v>41</v>
      </c>
      <c r="AU118" s="29">
        <f t="shared" ref="AU118:BD118" si="318">AU$52/10*$C116/(2+$E$10)</f>
        <v>33163.265306122448</v>
      </c>
      <c r="AV118" s="29">
        <f t="shared" si="318"/>
        <v>56851.311953352764</v>
      </c>
      <c r="AW118" s="29">
        <f t="shared" si="318"/>
        <v>73771.345272802966</v>
      </c>
      <c r="AX118" s="29">
        <f t="shared" si="318"/>
        <v>85857.083358124612</v>
      </c>
      <c r="AY118" s="30">
        <f t="shared" si="318"/>
        <v>94489.753419068569</v>
      </c>
      <c r="AZ118" s="29">
        <f t="shared" si="318"/>
        <v>100655.94631974286</v>
      </c>
      <c r="BA118" s="29">
        <f t="shared" si="318"/>
        <v>105060.36982022443</v>
      </c>
      <c r="BB118" s="29">
        <f t="shared" si="318"/>
        <v>108206.3866062826</v>
      </c>
      <c r="BC118" s="29">
        <f t="shared" si="318"/>
        <v>110453.54145346748</v>
      </c>
      <c r="BD118" s="29">
        <f t="shared" si="318"/>
        <v>112058.65205859939</v>
      </c>
      <c r="BF118" s="174"/>
      <c r="BG118" s="200"/>
      <c r="BH118" s="15" t="s">
        <v>41</v>
      </c>
      <c r="BI118" s="29">
        <f t="shared" ref="BI118:BR118" si="319">BI$52/10*$C116/(2+$E$10)</f>
        <v>33163.265306122448</v>
      </c>
      <c r="BJ118" s="29">
        <f t="shared" si="319"/>
        <v>56851.311953352764</v>
      </c>
      <c r="BK118" s="29">
        <f t="shared" si="319"/>
        <v>73771.345272802966</v>
      </c>
      <c r="BL118" s="29">
        <f t="shared" si="319"/>
        <v>85857.083358124612</v>
      </c>
      <c r="BM118" s="30">
        <f t="shared" si="319"/>
        <v>94489.753419068569</v>
      </c>
      <c r="BN118" s="29">
        <f t="shared" si="319"/>
        <v>100655.94631974286</v>
      </c>
      <c r="BO118" s="29">
        <f t="shared" si="319"/>
        <v>105060.36982022443</v>
      </c>
      <c r="BP118" s="29">
        <f t="shared" si="319"/>
        <v>108206.3866062826</v>
      </c>
      <c r="BQ118" s="29">
        <f t="shared" si="319"/>
        <v>110453.54145346748</v>
      </c>
      <c r="BR118" s="29">
        <f t="shared" si="319"/>
        <v>112058.65205859939</v>
      </c>
    </row>
    <row r="119" spans="2:70" ht="15" customHeight="1" x14ac:dyDescent="0.45">
      <c r="B119" s="3"/>
      <c r="C119" s="1"/>
      <c r="D119" s="40"/>
      <c r="E119" s="10"/>
      <c r="F119" s="10"/>
      <c r="G119" s="10"/>
      <c r="H119" s="10"/>
      <c r="I119" s="10"/>
      <c r="J119" s="10"/>
      <c r="K119" s="10"/>
      <c r="L119" s="10"/>
      <c r="M119" s="10"/>
      <c r="N119" s="10"/>
      <c r="P119" s="3"/>
      <c r="Q119" s="1"/>
      <c r="R119" s="40"/>
      <c r="S119" s="10"/>
      <c r="T119" s="10"/>
      <c r="U119" s="10"/>
      <c r="V119" s="10"/>
      <c r="W119" s="10"/>
      <c r="X119" s="10"/>
      <c r="Y119" s="10"/>
      <c r="Z119" s="10"/>
      <c r="AA119" s="10"/>
      <c r="AB119" s="10"/>
      <c r="AD119" s="3"/>
      <c r="AE119" s="1"/>
      <c r="AF119" s="40"/>
      <c r="AG119" s="10"/>
      <c r="AH119" s="10"/>
      <c r="AI119" s="10"/>
      <c r="AJ119" s="10"/>
      <c r="AK119" s="10"/>
      <c r="AL119" s="10"/>
      <c r="AM119" s="10"/>
      <c r="AN119" s="10"/>
      <c r="AO119" s="10"/>
      <c r="AP119" s="10"/>
      <c r="AR119" s="3"/>
      <c r="AS119" s="1"/>
      <c r="AT119" s="40"/>
      <c r="AU119" s="10"/>
      <c r="AV119" s="10"/>
      <c r="AW119" s="10"/>
      <c r="AX119" s="10"/>
      <c r="AY119" s="10"/>
      <c r="AZ119" s="10"/>
      <c r="BA119" s="10"/>
      <c r="BB119" s="10"/>
      <c r="BC119" s="10"/>
      <c r="BD119" s="10"/>
      <c r="BF119" s="3"/>
      <c r="BG119" s="1"/>
      <c r="BH119" s="40"/>
      <c r="BI119" s="10"/>
      <c r="BJ119" s="10"/>
      <c r="BK119" s="10"/>
      <c r="BL119" s="10"/>
      <c r="BM119" s="10"/>
      <c r="BN119" s="10"/>
      <c r="BO119" s="10"/>
      <c r="BP119" s="10"/>
      <c r="BQ119" s="10"/>
      <c r="BR119" s="10"/>
    </row>
    <row r="120" spans="2:70" ht="15" customHeight="1" x14ac:dyDescent="0.45">
      <c r="D120" s="14"/>
      <c r="E120" s="13"/>
      <c r="F120" s="13"/>
      <c r="G120" s="13"/>
      <c r="H120" s="13"/>
      <c r="I120" s="13"/>
      <c r="J120" s="13"/>
      <c r="K120" s="13"/>
      <c r="L120" s="13"/>
      <c r="M120" s="13"/>
      <c r="N120" s="13"/>
      <c r="R120" s="14"/>
      <c r="S120" s="13"/>
      <c r="T120" s="13"/>
      <c r="U120" s="13"/>
      <c r="V120" s="13"/>
      <c r="W120" s="13"/>
      <c r="X120" s="13"/>
      <c r="Y120" s="13"/>
      <c r="Z120" s="13"/>
      <c r="AA120" s="13"/>
      <c r="AB120" s="13"/>
      <c r="AF120" s="14"/>
      <c r="AG120" s="13"/>
      <c r="AH120" s="13"/>
      <c r="AI120" s="13"/>
      <c r="AJ120" s="13"/>
      <c r="AK120" s="13"/>
      <c r="AL120" s="13"/>
      <c r="AM120" s="13"/>
      <c r="AN120" s="13"/>
      <c r="AO120" s="13"/>
      <c r="AP120" s="13"/>
      <c r="AT120" s="14"/>
      <c r="AU120" s="13"/>
      <c r="AV120" s="13"/>
      <c r="AW120" s="13"/>
      <c r="AX120" s="13"/>
      <c r="AY120" s="13"/>
      <c r="AZ120" s="13"/>
      <c r="BA120" s="13"/>
      <c r="BB120" s="13"/>
      <c r="BC120" s="13"/>
      <c r="BD120" s="13"/>
      <c r="BH120" s="14"/>
      <c r="BI120" s="13"/>
      <c r="BJ120" s="13"/>
      <c r="BK120" s="13"/>
      <c r="BL120" s="13"/>
      <c r="BM120" s="13"/>
      <c r="BN120" s="13"/>
      <c r="BO120" s="13"/>
      <c r="BP120" s="13"/>
      <c r="BQ120" s="13"/>
      <c r="BR120" s="13"/>
    </row>
    <row r="121" spans="2:70" ht="15" customHeight="1" x14ac:dyDescent="0.45">
      <c r="G121" s="12"/>
      <c r="U121" s="12"/>
      <c r="AI121" s="12"/>
      <c r="AW121" s="12"/>
      <c r="BK121" s="12"/>
    </row>
  </sheetData>
  <mergeCells count="495">
    <mergeCell ref="T108:T109"/>
    <mergeCell ref="U108:U109"/>
    <mergeCell ref="B92:B106"/>
    <mergeCell ref="K108:K109"/>
    <mergeCell ref="L108:L109"/>
    <mergeCell ref="M108:M109"/>
    <mergeCell ref="N108:N109"/>
    <mergeCell ref="P108:P109"/>
    <mergeCell ref="Q108:Q109"/>
    <mergeCell ref="R108:R109"/>
    <mergeCell ref="S108:S109"/>
    <mergeCell ref="Q97:Q101"/>
    <mergeCell ref="BG77:BG81"/>
    <mergeCell ref="BG82:BG86"/>
    <mergeCell ref="AE87:AE91"/>
    <mergeCell ref="AS87:AS91"/>
    <mergeCell ref="BG87:BG91"/>
    <mergeCell ref="C92:C96"/>
    <mergeCell ref="P92:P106"/>
    <mergeCell ref="Q92:Q96"/>
    <mergeCell ref="AD92:AD106"/>
    <mergeCell ref="AE92:AE96"/>
    <mergeCell ref="AR92:AR106"/>
    <mergeCell ref="AS92:AS96"/>
    <mergeCell ref="BF92:BF106"/>
    <mergeCell ref="AR77:AR91"/>
    <mergeCell ref="AS77:AS81"/>
    <mergeCell ref="BF77:BF91"/>
    <mergeCell ref="C82:C86"/>
    <mergeCell ref="Q82:Q86"/>
    <mergeCell ref="AE82:AE86"/>
    <mergeCell ref="AS82:AS86"/>
    <mergeCell ref="C87:C91"/>
    <mergeCell ref="Q87:Q91"/>
    <mergeCell ref="BG92:BG96"/>
    <mergeCell ref="C97:C101"/>
    <mergeCell ref="AH62:AH63"/>
    <mergeCell ref="AI62:AI63"/>
    <mergeCell ref="AJ62:AJ63"/>
    <mergeCell ref="AK62:AK63"/>
    <mergeCell ref="B77:B91"/>
    <mergeCell ref="C77:C81"/>
    <mergeCell ref="P77:P91"/>
    <mergeCell ref="Q77:Q81"/>
    <mergeCell ref="AD77:AD91"/>
    <mergeCell ref="AE77:AE81"/>
    <mergeCell ref="B62:B63"/>
    <mergeCell ref="I62:I63"/>
    <mergeCell ref="J62:J63"/>
    <mergeCell ref="K62:K63"/>
    <mergeCell ref="L62:L63"/>
    <mergeCell ref="M62:M63"/>
    <mergeCell ref="N62:N63"/>
    <mergeCell ref="P62:P63"/>
    <mergeCell ref="Q62:Q63"/>
    <mergeCell ref="AE56:AE60"/>
    <mergeCell ref="AS56:AS60"/>
    <mergeCell ref="BG56:BG60"/>
    <mergeCell ref="C62:C63"/>
    <mergeCell ref="D62:D63"/>
    <mergeCell ref="E62:E63"/>
    <mergeCell ref="F62:F63"/>
    <mergeCell ref="G62:G63"/>
    <mergeCell ref="H62:H63"/>
    <mergeCell ref="R62:R63"/>
    <mergeCell ref="S62:S63"/>
    <mergeCell ref="T62:T63"/>
    <mergeCell ref="U62:U63"/>
    <mergeCell ref="V62:V63"/>
    <mergeCell ref="W62:W63"/>
    <mergeCell ref="X62:X63"/>
    <mergeCell ref="Y62:Y63"/>
    <mergeCell ref="Z62:Z63"/>
    <mergeCell ref="AA62:AA63"/>
    <mergeCell ref="AB62:AB63"/>
    <mergeCell ref="AD62:AD63"/>
    <mergeCell ref="AE62:AE63"/>
    <mergeCell ref="AF62:AF63"/>
    <mergeCell ref="AG62:AG63"/>
    <mergeCell ref="BG40:BG44"/>
    <mergeCell ref="B46:B47"/>
    <mergeCell ref="C46:C47"/>
    <mergeCell ref="D46:D47"/>
    <mergeCell ref="E46:E47"/>
    <mergeCell ref="F46:F47"/>
    <mergeCell ref="G46:G47"/>
    <mergeCell ref="H46:H47"/>
    <mergeCell ref="I46:I47"/>
    <mergeCell ref="J46:J47"/>
    <mergeCell ref="K46:K47"/>
    <mergeCell ref="L46:L47"/>
    <mergeCell ref="M46:M47"/>
    <mergeCell ref="N46:N47"/>
    <mergeCell ref="P46:P47"/>
    <mergeCell ref="Q46:Q47"/>
    <mergeCell ref="R46:R47"/>
    <mergeCell ref="S46:S47"/>
    <mergeCell ref="T46:T47"/>
    <mergeCell ref="U46:U47"/>
    <mergeCell ref="V46:V47"/>
    <mergeCell ref="W46:W47"/>
    <mergeCell ref="X46:X47"/>
    <mergeCell ref="Y46:Y47"/>
    <mergeCell ref="BG24:BG28"/>
    <mergeCell ref="B30:B31"/>
    <mergeCell ref="C30:C31"/>
    <mergeCell ref="D30:D31"/>
    <mergeCell ref="E30:E31"/>
    <mergeCell ref="F30:F31"/>
    <mergeCell ref="G30:G31"/>
    <mergeCell ref="H30:H31"/>
    <mergeCell ref="I30:I31"/>
    <mergeCell ref="J30:J31"/>
    <mergeCell ref="K30:K31"/>
    <mergeCell ref="L30:L31"/>
    <mergeCell ref="M30:M31"/>
    <mergeCell ref="N30:N31"/>
    <mergeCell ref="P30:P31"/>
    <mergeCell ref="Q30:Q31"/>
    <mergeCell ref="B24:B28"/>
    <mergeCell ref="C24:C28"/>
    <mergeCell ref="P24:P28"/>
    <mergeCell ref="Q24:Q28"/>
    <mergeCell ref="AD24:AD28"/>
    <mergeCell ref="AE24:AE28"/>
    <mergeCell ref="AR24:AR28"/>
    <mergeCell ref="AS24:AS28"/>
    <mergeCell ref="AP12:AP13"/>
    <mergeCell ref="BF24:BF28"/>
    <mergeCell ref="AI12:AI13"/>
    <mergeCell ref="AJ12:AJ13"/>
    <mergeCell ref="P14:P15"/>
    <mergeCell ref="BK2:BM3"/>
    <mergeCell ref="BO2:BR2"/>
    <mergeCell ref="B14:B15"/>
    <mergeCell ref="C14:C15"/>
    <mergeCell ref="AT2:AU3"/>
    <mergeCell ref="AW2:AY3"/>
    <mergeCell ref="BA2:BD2"/>
    <mergeCell ref="BH2:BI3"/>
    <mergeCell ref="U2:W3"/>
    <mergeCell ref="Y2:AB2"/>
    <mergeCell ref="Q14:Q15"/>
    <mergeCell ref="AD14:AD15"/>
    <mergeCell ref="AE14:AE15"/>
    <mergeCell ref="AR14:AR15"/>
    <mergeCell ref="AS14:AS15"/>
    <mergeCell ref="BF14:BF15"/>
    <mergeCell ref="BG14:BG15"/>
    <mergeCell ref="Y12:Y13"/>
    <mergeCell ref="Z12:Z13"/>
    <mergeCell ref="D2:E3"/>
    <mergeCell ref="G2:I3"/>
    <mergeCell ref="K2:N2"/>
    <mergeCell ref="R2:S3"/>
    <mergeCell ref="B2:C10"/>
    <mergeCell ref="P2:Q10"/>
    <mergeCell ref="AD2:AE10"/>
    <mergeCell ref="AR2:AS10"/>
    <mergeCell ref="BF2:BG10"/>
    <mergeCell ref="AF2:AG3"/>
    <mergeCell ref="AI2:AK3"/>
    <mergeCell ref="AM2:AP2"/>
    <mergeCell ref="B12:B13"/>
    <mergeCell ref="C12:C13"/>
    <mergeCell ref="D12:D13"/>
    <mergeCell ref="E12:E13"/>
    <mergeCell ref="F12:F13"/>
    <mergeCell ref="G12:G13"/>
    <mergeCell ref="H12:H13"/>
    <mergeCell ref="I12:I13"/>
    <mergeCell ref="J12:J13"/>
    <mergeCell ref="K12:K13"/>
    <mergeCell ref="L12:L13"/>
    <mergeCell ref="M12:M13"/>
    <mergeCell ref="N12:N13"/>
    <mergeCell ref="P12:P13"/>
    <mergeCell ref="Q12:Q13"/>
    <mergeCell ref="R12:R13"/>
    <mergeCell ref="S12:S13"/>
    <mergeCell ref="T12:T13"/>
    <mergeCell ref="U12:U13"/>
    <mergeCell ref="V12:V13"/>
    <mergeCell ref="W12:W13"/>
    <mergeCell ref="X12:X13"/>
    <mergeCell ref="AK12:AK13"/>
    <mergeCell ref="AL12:AL13"/>
    <mergeCell ref="AM12:AM13"/>
    <mergeCell ref="AN12:AN13"/>
    <mergeCell ref="AO12:AO13"/>
    <mergeCell ref="AB12:AB13"/>
    <mergeCell ref="AD12:AD13"/>
    <mergeCell ref="AE12:AE13"/>
    <mergeCell ref="AF12:AF13"/>
    <mergeCell ref="AG12:AG13"/>
    <mergeCell ref="AH12:AH13"/>
    <mergeCell ref="AA12:AA13"/>
    <mergeCell ref="AR12:AR13"/>
    <mergeCell ref="AS12:AS13"/>
    <mergeCell ref="AT12:AT13"/>
    <mergeCell ref="AU12:AU13"/>
    <mergeCell ref="AV12:AV13"/>
    <mergeCell ref="AW12:AW13"/>
    <mergeCell ref="AX12:AX13"/>
    <mergeCell ref="AY12:AY13"/>
    <mergeCell ref="AZ12:AZ13"/>
    <mergeCell ref="BA12:BA13"/>
    <mergeCell ref="BB12:BB13"/>
    <mergeCell ref="BC12:BC13"/>
    <mergeCell ref="BN12:BN13"/>
    <mergeCell ref="BO12:BO13"/>
    <mergeCell ref="BP12:BP13"/>
    <mergeCell ref="BQ12:BQ13"/>
    <mergeCell ref="BR12:BR13"/>
    <mergeCell ref="B16:B23"/>
    <mergeCell ref="C16:C23"/>
    <mergeCell ref="P16:P23"/>
    <mergeCell ref="Q16:Q23"/>
    <mergeCell ref="AD16:AD23"/>
    <mergeCell ref="AE16:AE23"/>
    <mergeCell ref="AR16:AR23"/>
    <mergeCell ref="AS16:AS23"/>
    <mergeCell ref="BF16:BF23"/>
    <mergeCell ref="BG16:BG23"/>
    <mergeCell ref="BD12:BD13"/>
    <mergeCell ref="BF12:BF13"/>
    <mergeCell ref="BG12:BG13"/>
    <mergeCell ref="BH12:BH13"/>
    <mergeCell ref="BI12:BI13"/>
    <mergeCell ref="BJ12:BJ13"/>
    <mergeCell ref="BK12:BK13"/>
    <mergeCell ref="BL12:BL13"/>
    <mergeCell ref="BM12:BM13"/>
    <mergeCell ref="R30:R31"/>
    <mergeCell ref="S30:S31"/>
    <mergeCell ref="T30:T31"/>
    <mergeCell ref="U30:U31"/>
    <mergeCell ref="V30:V31"/>
    <mergeCell ref="W30:W31"/>
    <mergeCell ref="X30:X31"/>
    <mergeCell ref="Y30:Y31"/>
    <mergeCell ref="Z30:Z31"/>
    <mergeCell ref="AA30:AA31"/>
    <mergeCell ref="AB30:AB31"/>
    <mergeCell ref="AD30:AD31"/>
    <mergeCell ref="AE30:AE31"/>
    <mergeCell ref="AF30:AF31"/>
    <mergeCell ref="AG30:AG31"/>
    <mergeCell ref="AH30:AH31"/>
    <mergeCell ref="AI30:AI31"/>
    <mergeCell ref="AJ30:AJ31"/>
    <mergeCell ref="AK30:AK31"/>
    <mergeCell ref="AL30:AL31"/>
    <mergeCell ref="AM30:AM31"/>
    <mergeCell ref="AN30:AN31"/>
    <mergeCell ref="AO30:AO31"/>
    <mergeCell ref="AP30:AP31"/>
    <mergeCell ref="AR30:AR31"/>
    <mergeCell ref="AS30:AS31"/>
    <mergeCell ref="AT30:AT31"/>
    <mergeCell ref="AU30:AU31"/>
    <mergeCell ref="AV30:AV31"/>
    <mergeCell ref="AW30:AW31"/>
    <mergeCell ref="BK30:BK31"/>
    <mergeCell ref="BL30:BL31"/>
    <mergeCell ref="BM30:BM31"/>
    <mergeCell ref="BN30:BN31"/>
    <mergeCell ref="BO30:BO31"/>
    <mergeCell ref="BP30:BP31"/>
    <mergeCell ref="AX30:AX31"/>
    <mergeCell ref="AY30:AY31"/>
    <mergeCell ref="AZ30:AZ31"/>
    <mergeCell ref="BA30:BA31"/>
    <mergeCell ref="BB30:BB31"/>
    <mergeCell ref="BC30:BC31"/>
    <mergeCell ref="BD30:BD31"/>
    <mergeCell ref="BF30:BF31"/>
    <mergeCell ref="BG30:BG31"/>
    <mergeCell ref="BQ30:BQ31"/>
    <mergeCell ref="BR30:BR31"/>
    <mergeCell ref="B32:B44"/>
    <mergeCell ref="C32:C36"/>
    <mergeCell ref="P32:P44"/>
    <mergeCell ref="Q32:Q36"/>
    <mergeCell ref="AD32:AD44"/>
    <mergeCell ref="AE32:AE36"/>
    <mergeCell ref="AR32:AR44"/>
    <mergeCell ref="AS32:AS36"/>
    <mergeCell ref="BF32:BF44"/>
    <mergeCell ref="BG32:BG36"/>
    <mergeCell ref="C37:C39"/>
    <mergeCell ref="Q37:Q39"/>
    <mergeCell ref="AE37:AE39"/>
    <mergeCell ref="AS37:AS39"/>
    <mergeCell ref="BG37:BG39"/>
    <mergeCell ref="C40:C44"/>
    <mergeCell ref="Q40:Q44"/>
    <mergeCell ref="AE40:AE44"/>
    <mergeCell ref="AS40:AS44"/>
    <mergeCell ref="BH30:BH31"/>
    <mergeCell ref="BI30:BI31"/>
    <mergeCell ref="BJ30:BJ31"/>
    <mergeCell ref="Z46:Z47"/>
    <mergeCell ref="AA46:AA47"/>
    <mergeCell ref="AB46:AB47"/>
    <mergeCell ref="AD46:AD47"/>
    <mergeCell ref="AE46:AE47"/>
    <mergeCell ref="AF46:AF47"/>
    <mergeCell ref="AG46:AG47"/>
    <mergeCell ref="AH46:AH47"/>
    <mergeCell ref="AI46:AI47"/>
    <mergeCell ref="AJ46:AJ47"/>
    <mergeCell ref="AK46:AK47"/>
    <mergeCell ref="AL46:AL47"/>
    <mergeCell ref="AM46:AM47"/>
    <mergeCell ref="AN46:AN47"/>
    <mergeCell ref="AO46:AO47"/>
    <mergeCell ref="AP46:AP47"/>
    <mergeCell ref="AR46:AR47"/>
    <mergeCell ref="AS46:AS47"/>
    <mergeCell ref="BD46:BD47"/>
    <mergeCell ref="BF46:BF47"/>
    <mergeCell ref="BG46:BG47"/>
    <mergeCell ref="BH46:BH47"/>
    <mergeCell ref="BI46:BI47"/>
    <mergeCell ref="BJ46:BJ47"/>
    <mergeCell ref="BK46:BK47"/>
    <mergeCell ref="BL46:BL47"/>
    <mergeCell ref="AT46:AT47"/>
    <mergeCell ref="AU46:AU47"/>
    <mergeCell ref="AV46:AV47"/>
    <mergeCell ref="AW46:AW47"/>
    <mergeCell ref="AX46:AX47"/>
    <mergeCell ref="AY46:AY47"/>
    <mergeCell ref="AZ46:AZ47"/>
    <mergeCell ref="BA46:BA47"/>
    <mergeCell ref="BB46:BB47"/>
    <mergeCell ref="BM46:BM47"/>
    <mergeCell ref="BN46:BN47"/>
    <mergeCell ref="BO46:BO47"/>
    <mergeCell ref="BP46:BP47"/>
    <mergeCell ref="BQ46:BQ47"/>
    <mergeCell ref="BR46:BR47"/>
    <mergeCell ref="B48:B60"/>
    <mergeCell ref="C48:C52"/>
    <mergeCell ref="P48:P60"/>
    <mergeCell ref="Q48:Q52"/>
    <mergeCell ref="AD48:AD60"/>
    <mergeCell ref="AE48:AE52"/>
    <mergeCell ref="AR48:AR60"/>
    <mergeCell ref="AS48:AS52"/>
    <mergeCell ref="BF48:BF60"/>
    <mergeCell ref="BG48:BG52"/>
    <mergeCell ref="C53:C55"/>
    <mergeCell ref="Q53:Q55"/>
    <mergeCell ref="AE53:AE55"/>
    <mergeCell ref="AS53:AS55"/>
    <mergeCell ref="BG53:BG55"/>
    <mergeCell ref="C56:C60"/>
    <mergeCell ref="Q56:Q60"/>
    <mergeCell ref="BC46:BC47"/>
    <mergeCell ref="AL62:AL63"/>
    <mergeCell ref="AM62:AM63"/>
    <mergeCell ref="AN62:AN63"/>
    <mergeCell ref="AO62:AO63"/>
    <mergeCell ref="AP62:AP63"/>
    <mergeCell ref="AR62:AR63"/>
    <mergeCell ref="AS62:AS63"/>
    <mergeCell ref="AT62:AT63"/>
    <mergeCell ref="AU62:AU63"/>
    <mergeCell ref="AV62:AV63"/>
    <mergeCell ref="AW62:AW63"/>
    <mergeCell ref="AX62:AX63"/>
    <mergeCell ref="AY62:AY63"/>
    <mergeCell ref="AZ62:AZ63"/>
    <mergeCell ref="BA62:BA63"/>
    <mergeCell ref="BB62:BB63"/>
    <mergeCell ref="BC62:BC63"/>
    <mergeCell ref="BD62:BD63"/>
    <mergeCell ref="BF62:BF63"/>
    <mergeCell ref="BG62:BG63"/>
    <mergeCell ref="BH62:BH63"/>
    <mergeCell ref="BI62:BI63"/>
    <mergeCell ref="BJ62:BJ63"/>
    <mergeCell ref="BK62:BK63"/>
    <mergeCell ref="BL62:BL63"/>
    <mergeCell ref="BM62:BM63"/>
    <mergeCell ref="BN62:BN63"/>
    <mergeCell ref="BO62:BO63"/>
    <mergeCell ref="BP62:BP63"/>
    <mergeCell ref="BQ62:BQ63"/>
    <mergeCell ref="BR62:BR63"/>
    <mergeCell ref="B64:B76"/>
    <mergeCell ref="C64:C68"/>
    <mergeCell ref="P64:P76"/>
    <mergeCell ref="Q64:Q68"/>
    <mergeCell ref="AD64:AD76"/>
    <mergeCell ref="AE64:AE68"/>
    <mergeCell ref="AR64:AR76"/>
    <mergeCell ref="AS64:AS68"/>
    <mergeCell ref="BF64:BF76"/>
    <mergeCell ref="BG64:BG68"/>
    <mergeCell ref="C69:C71"/>
    <mergeCell ref="Q69:Q71"/>
    <mergeCell ref="AE69:AE71"/>
    <mergeCell ref="AS69:AS71"/>
    <mergeCell ref="BG69:BG71"/>
    <mergeCell ref="C72:C76"/>
    <mergeCell ref="Q72:Q76"/>
    <mergeCell ref="AE72:AE76"/>
    <mergeCell ref="AS72:AS76"/>
    <mergeCell ref="BG72:BG76"/>
    <mergeCell ref="AE97:AE101"/>
    <mergeCell ref="AS97:AS101"/>
    <mergeCell ref="BG97:BG101"/>
    <mergeCell ref="C102:C106"/>
    <mergeCell ref="Q102:Q106"/>
    <mergeCell ref="AE102:AE106"/>
    <mergeCell ref="AS102:AS106"/>
    <mergeCell ref="BG102:BG106"/>
    <mergeCell ref="B108:B109"/>
    <mergeCell ref="C108:C109"/>
    <mergeCell ref="D108:D109"/>
    <mergeCell ref="E108:E109"/>
    <mergeCell ref="F108:F109"/>
    <mergeCell ref="G108:G109"/>
    <mergeCell ref="H108:H109"/>
    <mergeCell ref="I108:I109"/>
    <mergeCell ref="J108:J109"/>
    <mergeCell ref="V108:V109"/>
    <mergeCell ref="W108:W109"/>
    <mergeCell ref="X108:X109"/>
    <mergeCell ref="Y108:Y109"/>
    <mergeCell ref="Z108:Z109"/>
    <mergeCell ref="AA108:AA109"/>
    <mergeCell ref="AB108:AB109"/>
    <mergeCell ref="AD108:AD109"/>
    <mergeCell ref="AE108:AE109"/>
    <mergeCell ref="AF108:AF109"/>
    <mergeCell ref="AG108:AG109"/>
    <mergeCell ref="AH108:AH109"/>
    <mergeCell ref="AI108:AI109"/>
    <mergeCell ref="AJ108:AJ109"/>
    <mergeCell ref="AK108:AK109"/>
    <mergeCell ref="AL108:AL109"/>
    <mergeCell ref="AM108:AM109"/>
    <mergeCell ref="AN108:AN109"/>
    <mergeCell ref="AO108:AO109"/>
    <mergeCell ref="AP108:AP109"/>
    <mergeCell ref="AR108:AR109"/>
    <mergeCell ref="AS108:AS109"/>
    <mergeCell ref="AT108:AT109"/>
    <mergeCell ref="AU108:AU109"/>
    <mergeCell ref="AV108:AV109"/>
    <mergeCell ref="AW108:AW109"/>
    <mergeCell ref="AX108:AX109"/>
    <mergeCell ref="BL108:BL109"/>
    <mergeCell ref="BM108:BM109"/>
    <mergeCell ref="BN108:BN109"/>
    <mergeCell ref="BO108:BO109"/>
    <mergeCell ref="BP108:BP109"/>
    <mergeCell ref="BQ108:BQ109"/>
    <mergeCell ref="AY108:AY109"/>
    <mergeCell ref="AZ108:AZ109"/>
    <mergeCell ref="BA108:BA109"/>
    <mergeCell ref="BB108:BB109"/>
    <mergeCell ref="BC108:BC109"/>
    <mergeCell ref="BD108:BD109"/>
    <mergeCell ref="BF108:BF109"/>
    <mergeCell ref="BG108:BG109"/>
    <mergeCell ref="BH108:BH109"/>
    <mergeCell ref="BR108:BR109"/>
    <mergeCell ref="B110:B118"/>
    <mergeCell ref="C110:C112"/>
    <mergeCell ref="P110:P118"/>
    <mergeCell ref="Q110:Q112"/>
    <mergeCell ref="AD110:AD118"/>
    <mergeCell ref="AE110:AE112"/>
    <mergeCell ref="AR110:AR118"/>
    <mergeCell ref="AS110:AS112"/>
    <mergeCell ref="BF110:BF118"/>
    <mergeCell ref="BG110:BG112"/>
    <mergeCell ref="C113:C115"/>
    <mergeCell ref="Q113:Q115"/>
    <mergeCell ref="AE113:AE115"/>
    <mergeCell ref="AS113:AS115"/>
    <mergeCell ref="BG113:BG115"/>
    <mergeCell ref="C116:C118"/>
    <mergeCell ref="Q116:Q118"/>
    <mergeCell ref="AE116:AE118"/>
    <mergeCell ref="AS116:AS118"/>
    <mergeCell ref="BG116:BG118"/>
    <mergeCell ref="BI108:BI109"/>
    <mergeCell ref="BJ108:BJ109"/>
    <mergeCell ref="BK108:BK109"/>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AC6C95-BD2C-46B0-9F63-C640E0EC34D7}">
  <dimension ref="A1:BS121"/>
  <sheetViews>
    <sheetView zoomScaleNormal="100" workbookViewId="0">
      <selection activeCell="E8" sqref="E8"/>
    </sheetView>
  </sheetViews>
  <sheetFormatPr defaultRowHeight="15" customHeight="1" x14ac:dyDescent="0.45"/>
  <cols>
    <col min="1" max="1" width="1.73046875" style="4" customWidth="1"/>
    <col min="2" max="2" width="38.19921875" style="2" bestFit="1" customWidth="1"/>
    <col min="3" max="3" width="14.46484375" style="2" bestFit="1" customWidth="1"/>
    <col min="4" max="4" width="22.46484375" style="2" bestFit="1" customWidth="1"/>
    <col min="5" max="14" width="13.6640625" style="2" customWidth="1"/>
    <col min="15" max="15" width="1.73046875" style="4" customWidth="1"/>
    <col min="16" max="16" width="38.19921875" style="2" bestFit="1" customWidth="1"/>
    <col min="17" max="17" width="14.46484375" style="2" bestFit="1" customWidth="1"/>
    <col min="18" max="18" width="22.46484375" style="2" bestFit="1" customWidth="1"/>
    <col min="19" max="28" width="13.6640625" style="2" customWidth="1"/>
    <col min="29" max="29" width="1.73046875" style="4" customWidth="1"/>
    <col min="30" max="30" width="38.19921875" style="2" bestFit="1" customWidth="1"/>
    <col min="31" max="31" width="14.46484375" style="2" bestFit="1" customWidth="1"/>
    <col min="32" max="32" width="22.46484375" style="2" bestFit="1" customWidth="1"/>
    <col min="33" max="42" width="13.6640625" style="2" customWidth="1"/>
    <col min="43" max="43" width="1.73046875" style="4" customWidth="1"/>
    <col min="44" max="44" width="38.19921875" style="2" bestFit="1" customWidth="1"/>
    <col min="45" max="45" width="14.46484375" style="2" bestFit="1" customWidth="1"/>
    <col min="46" max="46" width="22.46484375" style="2" bestFit="1" customWidth="1"/>
    <col min="47" max="56" width="13.6640625" style="2" customWidth="1"/>
    <col min="57" max="57" width="1.73046875" style="4" customWidth="1"/>
    <col min="58" max="58" width="38.19921875" style="2" bestFit="1" customWidth="1"/>
    <col min="59" max="59" width="14.46484375" style="2" bestFit="1" customWidth="1"/>
    <col min="60" max="60" width="22.46484375" style="2" bestFit="1" customWidth="1"/>
    <col min="61" max="70" width="13.6640625" style="2" customWidth="1"/>
    <col min="71" max="71" width="1.73046875" style="4" customWidth="1"/>
    <col min="72" max="16384" width="9.06640625" style="2"/>
  </cols>
  <sheetData>
    <row r="1" spans="1:71" ht="15" customHeight="1" x14ac:dyDescent="0.45">
      <c r="A1" s="8"/>
      <c r="B1" s="8"/>
      <c r="C1" s="8"/>
      <c r="D1" s="8"/>
      <c r="E1" s="8"/>
      <c r="F1" s="8"/>
      <c r="G1" s="8"/>
      <c r="H1" s="8"/>
      <c r="I1" s="8"/>
      <c r="J1" s="8"/>
      <c r="K1" s="63"/>
      <c r="L1" s="63"/>
      <c r="M1" s="63"/>
      <c r="N1" s="63"/>
      <c r="O1" s="8"/>
      <c r="P1" s="8"/>
      <c r="Q1" s="8"/>
      <c r="R1" s="8"/>
      <c r="S1" s="8"/>
      <c r="T1" s="8"/>
      <c r="U1" s="8"/>
      <c r="V1" s="8"/>
      <c r="W1" s="8"/>
      <c r="X1" s="8"/>
      <c r="Y1" s="63"/>
      <c r="Z1" s="63"/>
      <c r="AA1" s="63"/>
      <c r="AB1" s="63"/>
      <c r="AC1" s="8"/>
      <c r="AD1" s="8"/>
      <c r="AE1" s="8"/>
      <c r="AF1" s="8"/>
      <c r="AG1" s="8"/>
      <c r="AH1" s="8"/>
      <c r="AI1" s="8"/>
      <c r="AJ1" s="8"/>
      <c r="AK1" s="8"/>
      <c r="AL1" s="8"/>
      <c r="AM1" s="63"/>
      <c r="AN1" s="63"/>
      <c r="AO1" s="63"/>
      <c r="AP1" s="63"/>
      <c r="AQ1" s="8"/>
      <c r="AR1" s="8"/>
      <c r="AS1" s="8"/>
      <c r="AT1" s="8"/>
      <c r="AU1" s="8"/>
      <c r="AV1" s="8"/>
      <c r="AW1" s="8"/>
      <c r="AX1" s="8"/>
      <c r="AY1" s="8"/>
      <c r="AZ1" s="8"/>
      <c r="BA1" s="63"/>
      <c r="BB1" s="63"/>
      <c r="BC1" s="63"/>
      <c r="BD1" s="63"/>
      <c r="BE1" s="8"/>
      <c r="BF1" s="8"/>
      <c r="BG1" s="8"/>
      <c r="BH1" s="8"/>
      <c r="BI1" s="8"/>
      <c r="BJ1" s="8"/>
      <c r="BK1" s="8"/>
      <c r="BL1" s="8"/>
      <c r="BM1" s="8"/>
      <c r="BN1" s="8"/>
      <c r="BO1" s="63"/>
      <c r="BP1" s="63"/>
      <c r="BQ1" s="63"/>
      <c r="BR1" s="63"/>
    </row>
    <row r="2" spans="1:71" ht="14.25" x14ac:dyDescent="0.45">
      <c r="A2" s="8"/>
      <c r="B2" s="157" t="s">
        <v>140</v>
      </c>
      <c r="C2" s="158"/>
      <c r="D2" s="165" t="s">
        <v>152</v>
      </c>
      <c r="E2" s="166"/>
      <c r="F2" s="8"/>
      <c r="G2" s="168" t="s">
        <v>145</v>
      </c>
      <c r="H2" s="165"/>
      <c r="I2" s="165"/>
      <c r="J2" s="4"/>
      <c r="K2" s="171" t="s">
        <v>144</v>
      </c>
      <c r="L2" s="171"/>
      <c r="M2" s="171"/>
      <c r="N2" s="171"/>
      <c r="O2" s="8"/>
      <c r="P2" s="157" t="s">
        <v>140</v>
      </c>
      <c r="Q2" s="158"/>
      <c r="R2" s="165" t="s">
        <v>152</v>
      </c>
      <c r="S2" s="166"/>
      <c r="T2" s="8"/>
      <c r="U2" s="168" t="s">
        <v>145</v>
      </c>
      <c r="V2" s="165"/>
      <c r="W2" s="165"/>
      <c r="X2" s="4"/>
      <c r="Y2" s="171" t="s">
        <v>144</v>
      </c>
      <c r="Z2" s="171"/>
      <c r="AA2" s="171"/>
      <c r="AB2" s="171"/>
      <c r="AC2" s="8"/>
      <c r="AD2" s="157" t="s">
        <v>140</v>
      </c>
      <c r="AE2" s="158"/>
      <c r="AF2" s="165" t="s">
        <v>152</v>
      </c>
      <c r="AG2" s="166"/>
      <c r="AH2" s="8"/>
      <c r="AI2" s="168" t="s">
        <v>145</v>
      </c>
      <c r="AJ2" s="165"/>
      <c r="AK2" s="165"/>
      <c r="AL2" s="4"/>
      <c r="AM2" s="171" t="s">
        <v>144</v>
      </c>
      <c r="AN2" s="171"/>
      <c r="AO2" s="171"/>
      <c r="AP2" s="171"/>
      <c r="AQ2" s="8"/>
      <c r="AR2" s="157" t="s">
        <v>140</v>
      </c>
      <c r="AS2" s="158"/>
      <c r="AT2" s="165" t="s">
        <v>152</v>
      </c>
      <c r="AU2" s="166"/>
      <c r="AV2" s="8"/>
      <c r="AW2" s="168" t="s">
        <v>145</v>
      </c>
      <c r="AX2" s="165"/>
      <c r="AY2" s="165"/>
      <c r="AZ2" s="4"/>
      <c r="BA2" s="171" t="s">
        <v>144</v>
      </c>
      <c r="BB2" s="171"/>
      <c r="BC2" s="171"/>
      <c r="BD2" s="171"/>
      <c r="BE2" s="8"/>
      <c r="BF2" s="157" t="s">
        <v>140</v>
      </c>
      <c r="BG2" s="158"/>
      <c r="BH2" s="165" t="s">
        <v>152</v>
      </c>
      <c r="BI2" s="166"/>
      <c r="BJ2" s="8"/>
      <c r="BK2" s="168" t="s">
        <v>145</v>
      </c>
      <c r="BL2" s="165"/>
      <c r="BM2" s="165"/>
      <c r="BN2" s="4"/>
      <c r="BO2" s="171" t="s">
        <v>144</v>
      </c>
      <c r="BP2" s="171"/>
      <c r="BQ2" s="171"/>
      <c r="BR2" s="171"/>
    </row>
    <row r="3" spans="1:71" ht="14.25" x14ac:dyDescent="0.45">
      <c r="A3" s="8"/>
      <c r="B3" s="159"/>
      <c r="C3" s="160"/>
      <c r="D3" s="162"/>
      <c r="E3" s="167"/>
      <c r="F3" s="8"/>
      <c r="G3" s="169"/>
      <c r="H3" s="170"/>
      <c r="I3" s="170"/>
      <c r="J3" s="4"/>
      <c r="K3" s="64" t="s">
        <v>53</v>
      </c>
      <c r="L3" s="64" t="s">
        <v>51</v>
      </c>
      <c r="M3" s="64" t="s">
        <v>32</v>
      </c>
      <c r="N3" s="64" t="s">
        <v>33</v>
      </c>
      <c r="O3" s="8"/>
      <c r="P3" s="159"/>
      <c r="Q3" s="160"/>
      <c r="R3" s="162"/>
      <c r="S3" s="167"/>
      <c r="T3" s="8"/>
      <c r="U3" s="169"/>
      <c r="V3" s="170"/>
      <c r="W3" s="170"/>
      <c r="X3" s="4"/>
      <c r="Y3" s="64" t="s">
        <v>53</v>
      </c>
      <c r="Z3" s="64" t="s">
        <v>51</v>
      </c>
      <c r="AA3" s="64" t="s">
        <v>32</v>
      </c>
      <c r="AB3" s="64" t="s">
        <v>33</v>
      </c>
      <c r="AC3" s="8"/>
      <c r="AD3" s="159"/>
      <c r="AE3" s="160"/>
      <c r="AF3" s="162"/>
      <c r="AG3" s="167"/>
      <c r="AH3" s="8"/>
      <c r="AI3" s="169"/>
      <c r="AJ3" s="170"/>
      <c r="AK3" s="170"/>
      <c r="AL3" s="4"/>
      <c r="AM3" s="64" t="s">
        <v>53</v>
      </c>
      <c r="AN3" s="64" t="s">
        <v>51</v>
      </c>
      <c r="AO3" s="64" t="s">
        <v>32</v>
      </c>
      <c r="AP3" s="64" t="s">
        <v>33</v>
      </c>
      <c r="AQ3" s="8"/>
      <c r="AR3" s="159"/>
      <c r="AS3" s="160"/>
      <c r="AT3" s="162"/>
      <c r="AU3" s="167"/>
      <c r="AV3" s="8"/>
      <c r="AW3" s="169"/>
      <c r="AX3" s="170"/>
      <c r="AY3" s="170"/>
      <c r="AZ3" s="4"/>
      <c r="BA3" s="64" t="s">
        <v>53</v>
      </c>
      <c r="BB3" s="64" t="s">
        <v>51</v>
      </c>
      <c r="BC3" s="64" t="s">
        <v>32</v>
      </c>
      <c r="BD3" s="64" t="s">
        <v>33</v>
      </c>
      <c r="BE3" s="8"/>
      <c r="BF3" s="159"/>
      <c r="BG3" s="160"/>
      <c r="BH3" s="162"/>
      <c r="BI3" s="167"/>
      <c r="BJ3" s="8"/>
      <c r="BK3" s="169"/>
      <c r="BL3" s="170"/>
      <c r="BM3" s="170"/>
      <c r="BN3" s="4"/>
      <c r="BO3" s="64" t="s">
        <v>53</v>
      </c>
      <c r="BP3" s="64" t="s">
        <v>51</v>
      </c>
      <c r="BQ3" s="64" t="s">
        <v>32</v>
      </c>
      <c r="BR3" s="64" t="s">
        <v>33</v>
      </c>
      <c r="BS3" s="9"/>
    </row>
    <row r="4" spans="1:71" ht="14.25" x14ac:dyDescent="0.45">
      <c r="A4" s="9"/>
      <c r="B4" s="159"/>
      <c r="C4" s="160"/>
      <c r="D4" s="32" t="s">
        <v>2</v>
      </c>
      <c r="E4" s="33">
        <v>100000</v>
      </c>
      <c r="F4" s="9"/>
      <c r="G4" s="76" t="s">
        <v>34</v>
      </c>
      <c r="H4" s="75" t="s">
        <v>39</v>
      </c>
      <c r="I4" s="41">
        <f>I41</f>
        <v>0.22324800000000006</v>
      </c>
      <c r="J4" s="9"/>
      <c r="K4" s="68">
        <f>C110</f>
        <v>20000</v>
      </c>
      <c r="L4" s="69" t="s">
        <v>40</v>
      </c>
      <c r="M4" s="42">
        <f>I111</f>
        <v>598.12242798353907</v>
      </c>
      <c r="N4" s="65">
        <f t="shared" ref="N4:N9" si="0">M4*$I$14</f>
        <v>148832000</v>
      </c>
      <c r="O4" s="9"/>
      <c r="P4" s="159"/>
      <c r="Q4" s="160"/>
      <c r="R4" s="32" t="s">
        <v>2</v>
      </c>
      <c r="S4" s="33">
        <f>E4</f>
        <v>100000</v>
      </c>
      <c r="T4" s="9"/>
      <c r="U4" s="76" t="s">
        <v>34</v>
      </c>
      <c r="V4" s="75" t="s">
        <v>39</v>
      </c>
      <c r="W4" s="41">
        <f>W41</f>
        <v>0.18604000000000004</v>
      </c>
      <c r="X4" s="9"/>
      <c r="Y4" s="68">
        <f>Q110</f>
        <v>20000</v>
      </c>
      <c r="Z4" s="69" t="s">
        <v>40</v>
      </c>
      <c r="AA4" s="42">
        <f>W111</f>
        <v>598.12242798353907</v>
      </c>
      <c r="AB4" s="65">
        <f t="shared" ref="AB4:AB9" si="1">AA4*$I$14</f>
        <v>148832000</v>
      </c>
      <c r="AC4" s="9"/>
      <c r="AD4" s="159"/>
      <c r="AE4" s="160"/>
      <c r="AF4" s="32" t="s">
        <v>2</v>
      </c>
      <c r="AG4" s="33">
        <f>S4</f>
        <v>100000</v>
      </c>
      <c r="AH4" s="9"/>
      <c r="AI4" s="76" t="s">
        <v>34</v>
      </c>
      <c r="AJ4" s="75" t="s">
        <v>39</v>
      </c>
      <c r="AK4" s="41">
        <f>AK41</f>
        <v>0.14883200000000005</v>
      </c>
      <c r="AL4" s="9"/>
      <c r="AM4" s="68">
        <f>AE110</f>
        <v>20000</v>
      </c>
      <c r="AN4" s="69" t="s">
        <v>40</v>
      </c>
      <c r="AO4" s="42">
        <f>AK111</f>
        <v>598.12242798353907</v>
      </c>
      <c r="AP4" s="65">
        <f t="shared" ref="AP4:AP9" si="2">AO4*$I$14</f>
        <v>148832000</v>
      </c>
      <c r="AQ4" s="9"/>
      <c r="AR4" s="159"/>
      <c r="AS4" s="160"/>
      <c r="AT4" s="32" t="s">
        <v>2</v>
      </c>
      <c r="AU4" s="33">
        <f>AG4</f>
        <v>100000</v>
      </c>
      <c r="AV4" s="9"/>
      <c r="AW4" s="76" t="s">
        <v>34</v>
      </c>
      <c r="AX4" s="75" t="s">
        <v>39</v>
      </c>
      <c r="AY4" s="41">
        <f>AY41</f>
        <v>0.11162400000000003</v>
      </c>
      <c r="AZ4" s="9"/>
      <c r="BA4" s="68">
        <f>AS110</f>
        <v>20000</v>
      </c>
      <c r="BB4" s="69" t="s">
        <v>40</v>
      </c>
      <c r="BC4" s="42">
        <f>AY111</f>
        <v>598.12242798353907</v>
      </c>
      <c r="BD4" s="65">
        <f t="shared" ref="BD4:BD9" si="3">BC4*$I$14</f>
        <v>148832000</v>
      </c>
      <c r="BE4" s="9"/>
      <c r="BF4" s="159"/>
      <c r="BG4" s="160"/>
      <c r="BH4" s="32" t="s">
        <v>2</v>
      </c>
      <c r="BI4" s="33">
        <f>AU4</f>
        <v>100000</v>
      </c>
      <c r="BJ4" s="9"/>
      <c r="BK4" s="76" t="s">
        <v>34</v>
      </c>
      <c r="BL4" s="75" t="s">
        <v>39</v>
      </c>
      <c r="BM4" s="41">
        <f>BM41</f>
        <v>7.441600000000001E-2</v>
      </c>
      <c r="BN4" s="9"/>
      <c r="BO4" s="68">
        <f>BG110</f>
        <v>20000</v>
      </c>
      <c r="BP4" s="69" t="s">
        <v>40</v>
      </c>
      <c r="BQ4" s="42">
        <f>BM111</f>
        <v>598.12242798353907</v>
      </c>
      <c r="BR4" s="65">
        <f t="shared" ref="BR4:BR9" si="4">BQ4*$I$14</f>
        <v>148832000</v>
      </c>
      <c r="BS4" s="9"/>
    </row>
    <row r="5" spans="1:71" ht="14.25" x14ac:dyDescent="0.45">
      <c r="A5" s="37"/>
      <c r="B5" s="159"/>
      <c r="C5" s="160"/>
      <c r="D5" s="18" t="s">
        <v>59</v>
      </c>
      <c r="E5" s="34">
        <v>0.01</v>
      </c>
      <c r="F5" s="37"/>
      <c r="G5" s="45" t="s">
        <v>37</v>
      </c>
      <c r="H5" s="66" t="s">
        <v>39</v>
      </c>
      <c r="I5" s="81">
        <f>I65</f>
        <v>0.3588734567901235</v>
      </c>
      <c r="J5" s="37"/>
      <c r="K5" s="68">
        <f>C110</f>
        <v>20000</v>
      </c>
      <c r="L5" s="67" t="s">
        <v>41</v>
      </c>
      <c r="M5" s="42">
        <f>I112</f>
        <v>2990.6121399176964</v>
      </c>
      <c r="N5" s="65">
        <f t="shared" si="0"/>
        <v>744160000.00000024</v>
      </c>
      <c r="O5" s="37"/>
      <c r="P5" s="159"/>
      <c r="Q5" s="160"/>
      <c r="R5" s="18" t="s">
        <v>59</v>
      </c>
      <c r="S5" s="34">
        <f>E5</f>
        <v>0.01</v>
      </c>
      <c r="T5" s="37"/>
      <c r="U5" s="45" t="s">
        <v>37</v>
      </c>
      <c r="V5" s="66" t="s">
        <v>39</v>
      </c>
      <c r="W5" s="81">
        <f>W65</f>
        <v>0.3588734567901235</v>
      </c>
      <c r="X5" s="37"/>
      <c r="Y5" s="68">
        <f>Q110</f>
        <v>20000</v>
      </c>
      <c r="Z5" s="67" t="s">
        <v>41</v>
      </c>
      <c r="AA5" s="42">
        <f>W112</f>
        <v>2990.6121399176964</v>
      </c>
      <c r="AB5" s="65">
        <f t="shared" si="1"/>
        <v>744160000.00000024</v>
      </c>
      <c r="AC5" s="37"/>
      <c r="AD5" s="159"/>
      <c r="AE5" s="160"/>
      <c r="AF5" s="18" t="s">
        <v>59</v>
      </c>
      <c r="AG5" s="34">
        <f>S5</f>
        <v>0.01</v>
      </c>
      <c r="AH5" s="37"/>
      <c r="AI5" s="45" t="s">
        <v>37</v>
      </c>
      <c r="AJ5" s="66" t="s">
        <v>39</v>
      </c>
      <c r="AK5" s="81">
        <f>AK65</f>
        <v>0.3588734567901235</v>
      </c>
      <c r="AL5" s="37"/>
      <c r="AM5" s="68">
        <f>AE110</f>
        <v>20000</v>
      </c>
      <c r="AN5" s="67" t="s">
        <v>41</v>
      </c>
      <c r="AO5" s="42">
        <f>AK112</f>
        <v>2990.6121399176964</v>
      </c>
      <c r="AP5" s="65">
        <f t="shared" si="2"/>
        <v>744160000.00000024</v>
      </c>
      <c r="AQ5" s="37"/>
      <c r="AR5" s="159"/>
      <c r="AS5" s="160"/>
      <c r="AT5" s="18" t="s">
        <v>59</v>
      </c>
      <c r="AU5" s="34">
        <f>AG5</f>
        <v>0.01</v>
      </c>
      <c r="AV5" s="37"/>
      <c r="AW5" s="45" t="s">
        <v>37</v>
      </c>
      <c r="AX5" s="66" t="s">
        <v>39</v>
      </c>
      <c r="AY5" s="81">
        <f>AY65</f>
        <v>0.3588734567901235</v>
      </c>
      <c r="AZ5" s="37"/>
      <c r="BA5" s="68">
        <f>AS110</f>
        <v>20000</v>
      </c>
      <c r="BB5" s="67" t="s">
        <v>41</v>
      </c>
      <c r="BC5" s="42">
        <f>AY112</f>
        <v>2990.6121399176964</v>
      </c>
      <c r="BD5" s="65">
        <f t="shared" si="3"/>
        <v>744160000.00000024</v>
      </c>
      <c r="BE5" s="37"/>
      <c r="BF5" s="159"/>
      <c r="BG5" s="160"/>
      <c r="BH5" s="18" t="s">
        <v>59</v>
      </c>
      <c r="BI5" s="34">
        <f>AU5</f>
        <v>0.01</v>
      </c>
      <c r="BJ5" s="37"/>
      <c r="BK5" s="45" t="s">
        <v>37</v>
      </c>
      <c r="BL5" s="66" t="s">
        <v>39</v>
      </c>
      <c r="BM5" s="81">
        <f>BM65</f>
        <v>0.3588734567901235</v>
      </c>
      <c r="BN5" s="37"/>
      <c r="BO5" s="68">
        <f>BG110</f>
        <v>20000</v>
      </c>
      <c r="BP5" s="67" t="s">
        <v>41</v>
      </c>
      <c r="BQ5" s="42">
        <f>BM112</f>
        <v>2990.6121399176964</v>
      </c>
      <c r="BR5" s="65">
        <f t="shared" si="4"/>
        <v>744160000.00000024</v>
      </c>
      <c r="BS5" s="37"/>
    </row>
    <row r="6" spans="1:71" ht="14.25" x14ac:dyDescent="0.45">
      <c r="A6" s="37"/>
      <c r="B6" s="159"/>
      <c r="C6" s="160"/>
      <c r="D6" s="18" t="s">
        <v>143</v>
      </c>
      <c r="E6" s="35">
        <v>0.2</v>
      </c>
      <c r="F6" s="37"/>
      <c r="G6" s="45" t="s">
        <v>58</v>
      </c>
      <c r="H6" s="66" t="s">
        <v>39</v>
      </c>
      <c r="I6" s="81">
        <f>I78</f>
        <v>3.598122427983539E-2</v>
      </c>
      <c r="J6" s="37"/>
      <c r="K6" s="68">
        <f>C113</f>
        <v>400000</v>
      </c>
      <c r="L6" s="69" t="s">
        <v>40</v>
      </c>
      <c r="M6" s="42">
        <f>I114</f>
        <v>11962.448559670782</v>
      </c>
      <c r="N6" s="65">
        <f t="shared" si="0"/>
        <v>2976640000</v>
      </c>
      <c r="O6" s="37"/>
      <c r="P6" s="159"/>
      <c r="Q6" s="160"/>
      <c r="R6" s="18" t="s">
        <v>143</v>
      </c>
      <c r="S6" s="35">
        <f>E6</f>
        <v>0.2</v>
      </c>
      <c r="T6" s="37"/>
      <c r="U6" s="45" t="s">
        <v>58</v>
      </c>
      <c r="V6" s="66" t="s">
        <v>39</v>
      </c>
      <c r="W6" s="81">
        <f>W78</f>
        <v>3.598122427983539E-2</v>
      </c>
      <c r="X6" s="37"/>
      <c r="Y6" s="68">
        <f>Q113</f>
        <v>400000</v>
      </c>
      <c r="Z6" s="69" t="s">
        <v>40</v>
      </c>
      <c r="AA6" s="42">
        <f>W114</f>
        <v>11962.448559670782</v>
      </c>
      <c r="AB6" s="65">
        <f t="shared" si="1"/>
        <v>2976640000</v>
      </c>
      <c r="AC6" s="37"/>
      <c r="AD6" s="159"/>
      <c r="AE6" s="160"/>
      <c r="AF6" s="18" t="s">
        <v>143</v>
      </c>
      <c r="AG6" s="35">
        <f>S6</f>
        <v>0.2</v>
      </c>
      <c r="AH6" s="37"/>
      <c r="AI6" s="45" t="s">
        <v>58</v>
      </c>
      <c r="AJ6" s="66" t="s">
        <v>39</v>
      </c>
      <c r="AK6" s="81">
        <f>AK78</f>
        <v>3.598122427983539E-2</v>
      </c>
      <c r="AL6" s="37"/>
      <c r="AM6" s="68">
        <f>AE113</f>
        <v>400000</v>
      </c>
      <c r="AN6" s="69" t="s">
        <v>40</v>
      </c>
      <c r="AO6" s="42">
        <f>AK114</f>
        <v>11962.448559670782</v>
      </c>
      <c r="AP6" s="65">
        <f t="shared" si="2"/>
        <v>2976640000</v>
      </c>
      <c r="AQ6" s="37"/>
      <c r="AR6" s="159"/>
      <c r="AS6" s="160"/>
      <c r="AT6" s="18" t="s">
        <v>143</v>
      </c>
      <c r="AU6" s="35">
        <f>AG6</f>
        <v>0.2</v>
      </c>
      <c r="AV6" s="37"/>
      <c r="AW6" s="45" t="s">
        <v>58</v>
      </c>
      <c r="AX6" s="66" t="s">
        <v>39</v>
      </c>
      <c r="AY6" s="81">
        <f>AY78</f>
        <v>3.598122427983539E-2</v>
      </c>
      <c r="AZ6" s="37"/>
      <c r="BA6" s="68">
        <f>AS113</f>
        <v>400000</v>
      </c>
      <c r="BB6" s="69" t="s">
        <v>40</v>
      </c>
      <c r="BC6" s="42">
        <f>AY114</f>
        <v>11962.448559670782</v>
      </c>
      <c r="BD6" s="65">
        <f t="shared" si="3"/>
        <v>2976640000</v>
      </c>
      <c r="BE6" s="37"/>
      <c r="BF6" s="159"/>
      <c r="BG6" s="160"/>
      <c r="BH6" s="18" t="s">
        <v>143</v>
      </c>
      <c r="BI6" s="35">
        <f>AU6</f>
        <v>0.2</v>
      </c>
      <c r="BJ6" s="37"/>
      <c r="BK6" s="45" t="s">
        <v>58</v>
      </c>
      <c r="BL6" s="66" t="s">
        <v>39</v>
      </c>
      <c r="BM6" s="81">
        <f>BM78</f>
        <v>3.598122427983539E-2</v>
      </c>
      <c r="BN6" s="37"/>
      <c r="BO6" s="68">
        <f>BG113</f>
        <v>400000</v>
      </c>
      <c r="BP6" s="69" t="s">
        <v>40</v>
      </c>
      <c r="BQ6" s="42">
        <f>BM114</f>
        <v>11962.448559670782</v>
      </c>
      <c r="BR6" s="65">
        <f t="shared" si="4"/>
        <v>2976640000</v>
      </c>
      <c r="BS6" s="37"/>
    </row>
    <row r="7" spans="1:71" ht="14.25" x14ac:dyDescent="0.45">
      <c r="A7" s="9"/>
      <c r="B7" s="159"/>
      <c r="C7" s="160"/>
      <c r="D7" s="32" t="s">
        <v>149</v>
      </c>
      <c r="E7" s="36">
        <v>0.15</v>
      </c>
      <c r="F7" s="9"/>
      <c r="G7" s="45" t="s">
        <v>154</v>
      </c>
      <c r="H7" s="66" t="s">
        <v>39</v>
      </c>
      <c r="I7" s="81">
        <f>-I33</f>
        <v>-8.9718364197530862E-2</v>
      </c>
      <c r="J7" s="9"/>
      <c r="K7" s="68">
        <f>C113</f>
        <v>400000</v>
      </c>
      <c r="L7" s="67" t="s">
        <v>41</v>
      </c>
      <c r="M7" s="42">
        <f>I115</f>
        <v>59812.242798353931</v>
      </c>
      <c r="N7" s="65">
        <f t="shared" si="0"/>
        <v>14883200000.000006</v>
      </c>
      <c r="O7" s="9"/>
      <c r="P7" s="159"/>
      <c r="Q7" s="160"/>
      <c r="R7" s="32" t="s">
        <v>149</v>
      </c>
      <c r="S7" s="36">
        <f>E7-0.025</f>
        <v>0.125</v>
      </c>
      <c r="T7" s="9"/>
      <c r="U7" s="45" t="s">
        <v>154</v>
      </c>
      <c r="V7" s="66" t="s">
        <v>39</v>
      </c>
      <c r="W7" s="81">
        <f>-W33</f>
        <v>-7.4765303497942387E-2</v>
      </c>
      <c r="X7" s="9"/>
      <c r="Y7" s="68">
        <f>Q113</f>
        <v>400000</v>
      </c>
      <c r="Z7" s="67" t="s">
        <v>41</v>
      </c>
      <c r="AA7" s="42">
        <f>W115</f>
        <v>59812.242798353931</v>
      </c>
      <c r="AB7" s="65">
        <f t="shared" si="1"/>
        <v>14883200000.000006</v>
      </c>
      <c r="AC7" s="9"/>
      <c r="AD7" s="159"/>
      <c r="AE7" s="160"/>
      <c r="AF7" s="32" t="s">
        <v>149</v>
      </c>
      <c r="AG7" s="36">
        <f>S7-0.025</f>
        <v>0.1</v>
      </c>
      <c r="AH7" s="9"/>
      <c r="AI7" s="45" t="s">
        <v>154</v>
      </c>
      <c r="AJ7" s="66" t="s">
        <v>39</v>
      </c>
      <c r="AK7" s="81">
        <f>-AK33</f>
        <v>-5.9812242798353912E-2</v>
      </c>
      <c r="AL7" s="9"/>
      <c r="AM7" s="68">
        <f>AE113</f>
        <v>400000</v>
      </c>
      <c r="AN7" s="67" t="s">
        <v>41</v>
      </c>
      <c r="AO7" s="42">
        <f>AK115</f>
        <v>59812.242798353931</v>
      </c>
      <c r="AP7" s="65">
        <f t="shared" si="2"/>
        <v>14883200000.000006</v>
      </c>
      <c r="AQ7" s="9"/>
      <c r="AR7" s="159"/>
      <c r="AS7" s="160"/>
      <c r="AT7" s="32" t="s">
        <v>149</v>
      </c>
      <c r="AU7" s="36">
        <f>AG7-0.025</f>
        <v>7.5000000000000011E-2</v>
      </c>
      <c r="AV7" s="9"/>
      <c r="AW7" s="45" t="s">
        <v>154</v>
      </c>
      <c r="AX7" s="66" t="s">
        <v>39</v>
      </c>
      <c r="AY7" s="81">
        <f>-AY33</f>
        <v>-4.4859182098765438E-2</v>
      </c>
      <c r="AZ7" s="9"/>
      <c r="BA7" s="68">
        <f>AS113</f>
        <v>400000</v>
      </c>
      <c r="BB7" s="67" t="s">
        <v>41</v>
      </c>
      <c r="BC7" s="42">
        <f>AY115</f>
        <v>59812.242798353931</v>
      </c>
      <c r="BD7" s="65">
        <f t="shared" si="3"/>
        <v>14883200000.000006</v>
      </c>
      <c r="BE7" s="9"/>
      <c r="BF7" s="159"/>
      <c r="BG7" s="160"/>
      <c r="BH7" s="32" t="s">
        <v>149</v>
      </c>
      <c r="BI7" s="36">
        <f>AU7-0.025</f>
        <v>5.000000000000001E-2</v>
      </c>
      <c r="BJ7" s="9"/>
      <c r="BK7" s="45" t="s">
        <v>154</v>
      </c>
      <c r="BL7" s="66" t="s">
        <v>39</v>
      </c>
      <c r="BM7" s="81">
        <f>-BM33</f>
        <v>-2.9906121399176956E-2</v>
      </c>
      <c r="BN7" s="9"/>
      <c r="BO7" s="68">
        <f>BG113</f>
        <v>400000</v>
      </c>
      <c r="BP7" s="67" t="s">
        <v>41</v>
      </c>
      <c r="BQ7" s="42">
        <f>BM115</f>
        <v>59812.242798353931</v>
      </c>
      <c r="BR7" s="65">
        <f t="shared" si="4"/>
        <v>14883200000.000006</v>
      </c>
      <c r="BS7" s="9"/>
    </row>
    <row r="8" spans="1:71" ht="14.25" x14ac:dyDescent="0.45">
      <c r="A8" s="9"/>
      <c r="B8" s="159"/>
      <c r="C8" s="160"/>
      <c r="D8" s="32" t="s">
        <v>150</v>
      </c>
      <c r="E8" s="36">
        <v>0.05</v>
      </c>
      <c r="F8" s="9"/>
      <c r="G8" s="45" t="s">
        <v>153</v>
      </c>
      <c r="H8" s="66" t="s">
        <v>39</v>
      </c>
      <c r="I8" s="81">
        <f>-I49</f>
        <v>-0.11962448559670782</v>
      </c>
      <c r="J8" s="9"/>
      <c r="K8" s="77">
        <f>C116</f>
        <v>1000000</v>
      </c>
      <c r="L8" s="78" t="s">
        <v>40</v>
      </c>
      <c r="M8" s="42">
        <f>I117</f>
        <v>29906.121399176955</v>
      </c>
      <c r="N8" s="65">
        <f t="shared" si="0"/>
        <v>7441600000</v>
      </c>
      <c r="O8" s="9"/>
      <c r="P8" s="159"/>
      <c r="Q8" s="160"/>
      <c r="R8" s="32" t="s">
        <v>150</v>
      </c>
      <c r="S8" s="36">
        <f>E8</f>
        <v>0.05</v>
      </c>
      <c r="T8" s="9"/>
      <c r="U8" s="45" t="s">
        <v>153</v>
      </c>
      <c r="V8" s="66" t="s">
        <v>39</v>
      </c>
      <c r="W8" s="81">
        <f>-W49</f>
        <v>-0.11962448559670782</v>
      </c>
      <c r="X8" s="9"/>
      <c r="Y8" s="77">
        <f>Q116</f>
        <v>1000000</v>
      </c>
      <c r="Z8" s="78" t="s">
        <v>40</v>
      </c>
      <c r="AA8" s="42">
        <f>W117</f>
        <v>29906.121399176955</v>
      </c>
      <c r="AB8" s="65">
        <f t="shared" si="1"/>
        <v>7441600000</v>
      </c>
      <c r="AC8" s="9"/>
      <c r="AD8" s="159"/>
      <c r="AE8" s="160"/>
      <c r="AF8" s="32" t="s">
        <v>150</v>
      </c>
      <c r="AG8" s="36">
        <f>S8</f>
        <v>0.05</v>
      </c>
      <c r="AH8" s="9"/>
      <c r="AI8" s="45" t="s">
        <v>153</v>
      </c>
      <c r="AJ8" s="66" t="s">
        <v>39</v>
      </c>
      <c r="AK8" s="81">
        <f>-AK49</f>
        <v>-0.11962448559670782</v>
      </c>
      <c r="AL8" s="9"/>
      <c r="AM8" s="77">
        <f>AE116</f>
        <v>1000000</v>
      </c>
      <c r="AN8" s="78" t="s">
        <v>40</v>
      </c>
      <c r="AO8" s="42">
        <f>AK117</f>
        <v>29906.121399176955</v>
      </c>
      <c r="AP8" s="65">
        <f t="shared" si="2"/>
        <v>7441600000</v>
      </c>
      <c r="AQ8" s="9"/>
      <c r="AR8" s="159"/>
      <c r="AS8" s="160"/>
      <c r="AT8" s="32" t="s">
        <v>150</v>
      </c>
      <c r="AU8" s="36">
        <f>AG8</f>
        <v>0.05</v>
      </c>
      <c r="AV8" s="9"/>
      <c r="AW8" s="45" t="s">
        <v>153</v>
      </c>
      <c r="AX8" s="66" t="s">
        <v>39</v>
      </c>
      <c r="AY8" s="81">
        <f>-AY49</f>
        <v>-0.11962448559670782</v>
      </c>
      <c r="AZ8" s="9"/>
      <c r="BA8" s="77">
        <f>AS116</f>
        <v>1000000</v>
      </c>
      <c r="BB8" s="78" t="s">
        <v>40</v>
      </c>
      <c r="BC8" s="42">
        <f>AY117</f>
        <v>29906.121399176955</v>
      </c>
      <c r="BD8" s="65">
        <f t="shared" si="3"/>
        <v>7441600000</v>
      </c>
      <c r="BE8" s="9"/>
      <c r="BF8" s="159"/>
      <c r="BG8" s="160"/>
      <c r="BH8" s="32" t="s">
        <v>150</v>
      </c>
      <c r="BI8" s="36">
        <f>AU8</f>
        <v>0.05</v>
      </c>
      <c r="BJ8" s="9"/>
      <c r="BK8" s="45" t="s">
        <v>153</v>
      </c>
      <c r="BL8" s="66" t="s">
        <v>39</v>
      </c>
      <c r="BM8" s="81">
        <f>-BM49</f>
        <v>-0.11962448559670782</v>
      </c>
      <c r="BN8" s="9"/>
      <c r="BO8" s="77">
        <f>BG116</f>
        <v>1000000</v>
      </c>
      <c r="BP8" s="78" t="s">
        <v>40</v>
      </c>
      <c r="BQ8" s="42">
        <f>BM117</f>
        <v>29906.121399176955</v>
      </c>
      <c r="BR8" s="65">
        <f t="shared" si="4"/>
        <v>7441600000</v>
      </c>
      <c r="BS8" s="9"/>
    </row>
    <row r="9" spans="1:71" ht="14.25" x14ac:dyDescent="0.45">
      <c r="A9" s="9"/>
      <c r="B9" s="159"/>
      <c r="C9" s="160"/>
      <c r="D9" s="32" t="s">
        <v>151</v>
      </c>
      <c r="E9" s="36">
        <v>7.4999999999999997E-2</v>
      </c>
      <c r="F9" s="9"/>
      <c r="G9" s="74" t="s">
        <v>38</v>
      </c>
      <c r="H9" s="75" t="s">
        <v>39</v>
      </c>
      <c r="I9" s="41">
        <f>I93</f>
        <v>0.18551183127572013</v>
      </c>
      <c r="J9" s="8"/>
      <c r="K9" s="77">
        <f>C116</f>
        <v>1000000</v>
      </c>
      <c r="L9" s="79" t="s">
        <v>41</v>
      </c>
      <c r="M9" s="42">
        <f>I118</f>
        <v>149530.60699588482</v>
      </c>
      <c r="N9" s="65">
        <f t="shared" si="0"/>
        <v>37208000000.000015</v>
      </c>
      <c r="O9" s="9"/>
      <c r="P9" s="159"/>
      <c r="Q9" s="160"/>
      <c r="R9" s="32" t="s">
        <v>151</v>
      </c>
      <c r="S9" s="36">
        <f>E9</f>
        <v>7.4999999999999997E-2</v>
      </c>
      <c r="T9" s="9"/>
      <c r="U9" s="74" t="s">
        <v>38</v>
      </c>
      <c r="V9" s="75" t="s">
        <v>39</v>
      </c>
      <c r="W9" s="41">
        <f>W93</f>
        <v>0.20046489197530862</v>
      </c>
      <c r="X9" s="8"/>
      <c r="Y9" s="77">
        <f>Q116</f>
        <v>1000000</v>
      </c>
      <c r="Z9" s="79" t="s">
        <v>41</v>
      </c>
      <c r="AA9" s="42">
        <f>W118</f>
        <v>149530.60699588482</v>
      </c>
      <c r="AB9" s="65">
        <f t="shared" si="1"/>
        <v>37208000000.000015</v>
      </c>
      <c r="AC9" s="9"/>
      <c r="AD9" s="159"/>
      <c r="AE9" s="160"/>
      <c r="AF9" s="32" t="s">
        <v>151</v>
      </c>
      <c r="AG9" s="36">
        <f>S9</f>
        <v>7.4999999999999997E-2</v>
      </c>
      <c r="AH9" s="9"/>
      <c r="AI9" s="74" t="s">
        <v>38</v>
      </c>
      <c r="AJ9" s="75" t="s">
        <v>39</v>
      </c>
      <c r="AK9" s="41">
        <f>AK93</f>
        <v>0.21541795267489711</v>
      </c>
      <c r="AL9" s="8"/>
      <c r="AM9" s="77">
        <f>AE116</f>
        <v>1000000</v>
      </c>
      <c r="AN9" s="79" t="s">
        <v>41</v>
      </c>
      <c r="AO9" s="42">
        <f>AK118</f>
        <v>149530.60699588482</v>
      </c>
      <c r="AP9" s="65">
        <f t="shared" si="2"/>
        <v>37208000000.000015</v>
      </c>
      <c r="AQ9" s="9"/>
      <c r="AR9" s="159"/>
      <c r="AS9" s="160"/>
      <c r="AT9" s="32" t="s">
        <v>151</v>
      </c>
      <c r="AU9" s="36">
        <f>AG9</f>
        <v>7.4999999999999997E-2</v>
      </c>
      <c r="AV9" s="9"/>
      <c r="AW9" s="74" t="s">
        <v>38</v>
      </c>
      <c r="AX9" s="75" t="s">
        <v>39</v>
      </c>
      <c r="AY9" s="41">
        <f>AY93</f>
        <v>0.23037101337448557</v>
      </c>
      <c r="AZ9" s="8"/>
      <c r="BA9" s="77">
        <f>AS116</f>
        <v>1000000</v>
      </c>
      <c r="BB9" s="79" t="s">
        <v>41</v>
      </c>
      <c r="BC9" s="42">
        <f>AY118</f>
        <v>149530.60699588482</v>
      </c>
      <c r="BD9" s="65">
        <f t="shared" si="3"/>
        <v>37208000000.000015</v>
      </c>
      <c r="BE9" s="9"/>
      <c r="BF9" s="159"/>
      <c r="BG9" s="160"/>
      <c r="BH9" s="32" t="s">
        <v>151</v>
      </c>
      <c r="BI9" s="36">
        <f>AU9</f>
        <v>7.4999999999999997E-2</v>
      </c>
      <c r="BJ9" s="9"/>
      <c r="BK9" s="74" t="s">
        <v>38</v>
      </c>
      <c r="BL9" s="75" t="s">
        <v>39</v>
      </c>
      <c r="BM9" s="41">
        <f>BM93</f>
        <v>0.24532407407407408</v>
      </c>
      <c r="BN9" s="8"/>
      <c r="BO9" s="77">
        <f>BG116</f>
        <v>1000000</v>
      </c>
      <c r="BP9" s="79" t="s">
        <v>41</v>
      </c>
      <c r="BQ9" s="42">
        <f>BM118</f>
        <v>149530.60699588482</v>
      </c>
      <c r="BR9" s="65">
        <f t="shared" si="4"/>
        <v>37208000000.000015</v>
      </c>
      <c r="BS9" s="9"/>
    </row>
    <row r="10" spans="1:71" ht="14.25" x14ac:dyDescent="0.45">
      <c r="A10" s="9"/>
      <c r="B10" s="159"/>
      <c r="C10" s="160"/>
      <c r="D10" s="32" t="s">
        <v>60</v>
      </c>
      <c r="E10" s="36">
        <v>2</v>
      </c>
      <c r="F10" s="3"/>
      <c r="G10" s="10"/>
      <c r="H10" s="10"/>
      <c r="I10" s="3"/>
      <c r="J10" s="8"/>
      <c r="K10" s="10"/>
      <c r="L10" s="10"/>
      <c r="M10" s="3"/>
      <c r="N10" s="8"/>
      <c r="O10" s="9"/>
      <c r="P10" s="159"/>
      <c r="Q10" s="160"/>
      <c r="R10" s="32" t="s">
        <v>60</v>
      </c>
      <c r="S10" s="36">
        <f>E10</f>
        <v>2</v>
      </c>
      <c r="T10" s="3"/>
      <c r="U10" s="10"/>
      <c r="V10" s="10"/>
      <c r="W10" s="3"/>
      <c r="X10" s="8"/>
      <c r="Y10" s="10"/>
      <c r="Z10" s="10"/>
      <c r="AA10" s="3"/>
      <c r="AB10" s="8"/>
      <c r="AC10" s="9"/>
      <c r="AD10" s="159"/>
      <c r="AE10" s="160"/>
      <c r="AF10" s="32" t="s">
        <v>60</v>
      </c>
      <c r="AG10" s="36">
        <f>S10</f>
        <v>2</v>
      </c>
      <c r="AH10" s="3"/>
      <c r="AI10" s="10"/>
      <c r="AJ10" s="10"/>
      <c r="AK10" s="3"/>
      <c r="AL10" s="8"/>
      <c r="AM10" s="10"/>
      <c r="AN10" s="10"/>
      <c r="AO10" s="3"/>
      <c r="AP10" s="8"/>
      <c r="AQ10" s="9"/>
      <c r="AR10" s="159"/>
      <c r="AS10" s="160"/>
      <c r="AT10" s="32" t="s">
        <v>60</v>
      </c>
      <c r="AU10" s="36">
        <f>AG10</f>
        <v>2</v>
      </c>
      <c r="AV10" s="3"/>
      <c r="AW10" s="10"/>
      <c r="AX10" s="10"/>
      <c r="AY10" s="3"/>
      <c r="AZ10" s="8"/>
      <c r="BA10" s="10"/>
      <c r="BB10" s="10"/>
      <c r="BC10" s="3"/>
      <c r="BD10" s="8"/>
      <c r="BE10" s="9"/>
      <c r="BF10" s="159"/>
      <c r="BG10" s="160"/>
      <c r="BH10" s="32" t="s">
        <v>60</v>
      </c>
      <c r="BI10" s="36">
        <f>AU10</f>
        <v>2</v>
      </c>
      <c r="BJ10" s="3"/>
      <c r="BK10" s="10"/>
      <c r="BL10" s="10"/>
      <c r="BM10" s="3"/>
      <c r="BN10" s="8"/>
      <c r="BO10" s="10"/>
      <c r="BP10" s="10"/>
      <c r="BQ10" s="3"/>
      <c r="BR10" s="8"/>
      <c r="BS10" s="9"/>
    </row>
    <row r="11" spans="1:71" ht="15" customHeight="1" x14ac:dyDescent="0.45">
      <c r="A11" s="8"/>
      <c r="B11" s="10"/>
      <c r="C11" s="8"/>
      <c r="D11" s="10"/>
      <c r="E11" s="3"/>
      <c r="F11" s="3"/>
      <c r="G11" s="10"/>
      <c r="H11" s="10"/>
      <c r="I11" s="3"/>
      <c r="J11" s="8"/>
      <c r="K11" s="8"/>
      <c r="L11" s="8"/>
      <c r="M11" s="8"/>
      <c r="N11" s="8"/>
      <c r="O11" s="8"/>
      <c r="P11" s="10"/>
      <c r="Q11" s="8"/>
      <c r="R11" s="10"/>
      <c r="S11" s="3"/>
      <c r="T11" s="3"/>
      <c r="U11" s="10"/>
      <c r="V11" s="10"/>
      <c r="W11" s="3"/>
      <c r="X11" s="8"/>
      <c r="Y11" s="8"/>
      <c r="Z11" s="8"/>
      <c r="AA11" s="8"/>
      <c r="AB11" s="8"/>
      <c r="AC11" s="8"/>
      <c r="AD11" s="10"/>
      <c r="AE11" s="8"/>
      <c r="AF11" s="10"/>
      <c r="AG11" s="3"/>
      <c r="AH11" s="3"/>
      <c r="AI11" s="10"/>
      <c r="AJ11" s="10"/>
      <c r="AK11" s="3"/>
      <c r="AL11" s="8"/>
      <c r="AM11" s="8"/>
      <c r="AN11" s="8"/>
      <c r="AO11" s="8"/>
      <c r="AP11" s="8"/>
      <c r="AQ11" s="8"/>
      <c r="AR11" s="10"/>
      <c r="AS11" s="8"/>
      <c r="AT11" s="10"/>
      <c r="AU11" s="3"/>
      <c r="AV11" s="3"/>
      <c r="AW11" s="10"/>
      <c r="AX11" s="10"/>
      <c r="AY11" s="3"/>
      <c r="AZ11" s="8"/>
      <c r="BA11" s="8"/>
      <c r="BB11" s="8"/>
      <c r="BC11" s="8"/>
      <c r="BD11" s="8"/>
      <c r="BE11" s="8"/>
      <c r="BF11" s="10"/>
      <c r="BG11" s="8"/>
      <c r="BH11" s="10"/>
      <c r="BI11" s="3"/>
      <c r="BJ11" s="3"/>
      <c r="BK11" s="10"/>
      <c r="BL11" s="10"/>
      <c r="BM11" s="3"/>
      <c r="BN11" s="8"/>
      <c r="BO11" s="8"/>
      <c r="BP11" s="8"/>
      <c r="BQ11" s="8"/>
      <c r="BR11" s="8"/>
      <c r="BS11" s="8"/>
    </row>
    <row r="12" spans="1:71" ht="14.25" x14ac:dyDescent="0.45">
      <c r="B12" s="161" t="s">
        <v>52</v>
      </c>
      <c r="C12" s="161" t="s">
        <v>50</v>
      </c>
      <c r="D12" s="161" t="s">
        <v>51</v>
      </c>
      <c r="E12" s="163" t="s">
        <v>3</v>
      </c>
      <c r="F12" s="163" t="s">
        <v>4</v>
      </c>
      <c r="G12" s="163" t="s">
        <v>5</v>
      </c>
      <c r="H12" s="163" t="s">
        <v>6</v>
      </c>
      <c r="I12" s="163" t="s">
        <v>7</v>
      </c>
      <c r="J12" s="163" t="s">
        <v>8</v>
      </c>
      <c r="K12" s="163" t="s">
        <v>9</v>
      </c>
      <c r="L12" s="163" t="s">
        <v>10</v>
      </c>
      <c r="M12" s="163" t="s">
        <v>11</v>
      </c>
      <c r="N12" s="163" t="s">
        <v>12</v>
      </c>
      <c r="P12" s="161" t="s">
        <v>52</v>
      </c>
      <c r="Q12" s="161" t="s">
        <v>50</v>
      </c>
      <c r="R12" s="161" t="s">
        <v>51</v>
      </c>
      <c r="S12" s="163" t="s">
        <v>3</v>
      </c>
      <c r="T12" s="163" t="s">
        <v>4</v>
      </c>
      <c r="U12" s="163" t="s">
        <v>5</v>
      </c>
      <c r="V12" s="163" t="s">
        <v>6</v>
      </c>
      <c r="W12" s="163" t="s">
        <v>7</v>
      </c>
      <c r="X12" s="163" t="s">
        <v>8</v>
      </c>
      <c r="Y12" s="163" t="s">
        <v>9</v>
      </c>
      <c r="Z12" s="163" t="s">
        <v>10</v>
      </c>
      <c r="AA12" s="163" t="s">
        <v>11</v>
      </c>
      <c r="AB12" s="163" t="s">
        <v>12</v>
      </c>
      <c r="AD12" s="161" t="s">
        <v>52</v>
      </c>
      <c r="AE12" s="161" t="s">
        <v>50</v>
      </c>
      <c r="AF12" s="161" t="s">
        <v>51</v>
      </c>
      <c r="AG12" s="163" t="s">
        <v>3</v>
      </c>
      <c r="AH12" s="163" t="s">
        <v>4</v>
      </c>
      <c r="AI12" s="163" t="s">
        <v>5</v>
      </c>
      <c r="AJ12" s="163" t="s">
        <v>6</v>
      </c>
      <c r="AK12" s="163" t="s">
        <v>7</v>
      </c>
      <c r="AL12" s="163" t="s">
        <v>8</v>
      </c>
      <c r="AM12" s="163" t="s">
        <v>9</v>
      </c>
      <c r="AN12" s="163" t="s">
        <v>10</v>
      </c>
      <c r="AO12" s="163" t="s">
        <v>11</v>
      </c>
      <c r="AP12" s="163" t="s">
        <v>12</v>
      </c>
      <c r="AR12" s="161" t="s">
        <v>52</v>
      </c>
      <c r="AS12" s="161" t="s">
        <v>50</v>
      </c>
      <c r="AT12" s="161" t="s">
        <v>51</v>
      </c>
      <c r="AU12" s="163" t="s">
        <v>3</v>
      </c>
      <c r="AV12" s="163" t="s">
        <v>4</v>
      </c>
      <c r="AW12" s="163" t="s">
        <v>5</v>
      </c>
      <c r="AX12" s="163" t="s">
        <v>6</v>
      </c>
      <c r="AY12" s="163" t="s">
        <v>7</v>
      </c>
      <c r="AZ12" s="163" t="s">
        <v>8</v>
      </c>
      <c r="BA12" s="163" t="s">
        <v>9</v>
      </c>
      <c r="BB12" s="163" t="s">
        <v>10</v>
      </c>
      <c r="BC12" s="163" t="s">
        <v>11</v>
      </c>
      <c r="BD12" s="163" t="s">
        <v>12</v>
      </c>
      <c r="BF12" s="161" t="s">
        <v>52</v>
      </c>
      <c r="BG12" s="161" t="s">
        <v>50</v>
      </c>
      <c r="BH12" s="161" t="s">
        <v>51</v>
      </c>
      <c r="BI12" s="163" t="s">
        <v>3</v>
      </c>
      <c r="BJ12" s="163" t="s">
        <v>4</v>
      </c>
      <c r="BK12" s="163" t="s">
        <v>5</v>
      </c>
      <c r="BL12" s="163" t="s">
        <v>6</v>
      </c>
      <c r="BM12" s="163" t="s">
        <v>7</v>
      </c>
      <c r="BN12" s="163" t="s">
        <v>8</v>
      </c>
      <c r="BO12" s="163" t="s">
        <v>9</v>
      </c>
      <c r="BP12" s="163" t="s">
        <v>10</v>
      </c>
      <c r="BQ12" s="163" t="s">
        <v>11</v>
      </c>
      <c r="BR12" s="163" t="s">
        <v>12</v>
      </c>
    </row>
    <row r="13" spans="1:71" ht="14.25" x14ac:dyDescent="0.45">
      <c r="B13" s="162"/>
      <c r="C13" s="162"/>
      <c r="D13" s="162"/>
      <c r="E13" s="164"/>
      <c r="F13" s="164"/>
      <c r="G13" s="164"/>
      <c r="H13" s="164"/>
      <c r="I13" s="164"/>
      <c r="J13" s="164"/>
      <c r="K13" s="164"/>
      <c r="L13" s="164"/>
      <c r="M13" s="164"/>
      <c r="N13" s="164"/>
      <c r="P13" s="162"/>
      <c r="Q13" s="162"/>
      <c r="R13" s="162"/>
      <c r="S13" s="164"/>
      <c r="T13" s="164"/>
      <c r="U13" s="164"/>
      <c r="V13" s="164"/>
      <c r="W13" s="164"/>
      <c r="X13" s="164"/>
      <c r="Y13" s="164"/>
      <c r="Z13" s="164"/>
      <c r="AA13" s="164"/>
      <c r="AB13" s="164"/>
      <c r="AD13" s="162"/>
      <c r="AE13" s="162"/>
      <c r="AF13" s="162"/>
      <c r="AG13" s="164"/>
      <c r="AH13" s="164"/>
      <c r="AI13" s="164"/>
      <c r="AJ13" s="164"/>
      <c r="AK13" s="164"/>
      <c r="AL13" s="164"/>
      <c r="AM13" s="164"/>
      <c r="AN13" s="164"/>
      <c r="AO13" s="164"/>
      <c r="AP13" s="164"/>
      <c r="AR13" s="162"/>
      <c r="AS13" s="162"/>
      <c r="AT13" s="162"/>
      <c r="AU13" s="164"/>
      <c r="AV13" s="164"/>
      <c r="AW13" s="164"/>
      <c r="AX13" s="164"/>
      <c r="AY13" s="164"/>
      <c r="AZ13" s="164"/>
      <c r="BA13" s="164"/>
      <c r="BB13" s="164"/>
      <c r="BC13" s="164"/>
      <c r="BD13" s="164"/>
      <c r="BF13" s="162"/>
      <c r="BG13" s="162"/>
      <c r="BH13" s="162"/>
      <c r="BI13" s="164"/>
      <c r="BJ13" s="164"/>
      <c r="BK13" s="164"/>
      <c r="BL13" s="164"/>
      <c r="BM13" s="164"/>
      <c r="BN13" s="164"/>
      <c r="BO13" s="164"/>
      <c r="BP13" s="164"/>
      <c r="BQ13" s="164"/>
      <c r="BR13" s="164"/>
    </row>
    <row r="14" spans="1:71" ht="14.25" x14ac:dyDescent="0.45">
      <c r="B14" s="172" t="s">
        <v>20</v>
      </c>
      <c r="C14" s="172" t="s">
        <v>33</v>
      </c>
      <c r="D14" s="19" t="s">
        <v>48</v>
      </c>
      <c r="E14" s="21">
        <f>($E$4 * $E$6) + $E$4</f>
        <v>120000</v>
      </c>
      <c r="F14" s="21">
        <f t="shared" ref="F14:N14" si="5">(E14 * $E$6) + E14</f>
        <v>144000</v>
      </c>
      <c r="G14" s="21">
        <f>(F14 * $E$6) + F14</f>
        <v>172800</v>
      </c>
      <c r="H14" s="21">
        <f t="shared" si="5"/>
        <v>207360</v>
      </c>
      <c r="I14" s="21">
        <f t="shared" si="5"/>
        <v>248832</v>
      </c>
      <c r="J14" s="21">
        <f>(I14 * $E$6) + I14</f>
        <v>298598.40000000002</v>
      </c>
      <c r="K14" s="21">
        <f t="shared" si="5"/>
        <v>358318.08000000002</v>
      </c>
      <c r="L14" s="21">
        <f t="shared" si="5"/>
        <v>429981.696</v>
      </c>
      <c r="M14" s="21">
        <f t="shared" si="5"/>
        <v>515978.03519999998</v>
      </c>
      <c r="N14" s="21">
        <f t="shared" si="5"/>
        <v>619173.64223999996</v>
      </c>
      <c r="P14" s="172" t="s">
        <v>20</v>
      </c>
      <c r="Q14" s="172" t="s">
        <v>33</v>
      </c>
      <c r="R14" s="19" t="s">
        <v>48</v>
      </c>
      <c r="S14" s="21">
        <f>($E$4 * $E$6) + $E$4</f>
        <v>120000</v>
      </c>
      <c r="T14" s="21">
        <f t="shared" ref="T14:AB14" si="6">(S14 * $E$6) + S14</f>
        <v>144000</v>
      </c>
      <c r="U14" s="21">
        <f>(T14 * $E$6) + T14</f>
        <v>172800</v>
      </c>
      <c r="V14" s="21">
        <f t="shared" si="6"/>
        <v>207360</v>
      </c>
      <c r="W14" s="21">
        <f t="shared" si="6"/>
        <v>248832</v>
      </c>
      <c r="X14" s="21">
        <f>(W14 * $E$6) + W14</f>
        <v>298598.40000000002</v>
      </c>
      <c r="Y14" s="21">
        <f t="shared" si="6"/>
        <v>358318.08000000002</v>
      </c>
      <c r="Z14" s="21">
        <f t="shared" si="6"/>
        <v>429981.696</v>
      </c>
      <c r="AA14" s="21">
        <f t="shared" si="6"/>
        <v>515978.03519999998</v>
      </c>
      <c r="AB14" s="21">
        <f t="shared" si="6"/>
        <v>619173.64223999996</v>
      </c>
      <c r="AD14" s="172" t="s">
        <v>20</v>
      </c>
      <c r="AE14" s="172" t="s">
        <v>33</v>
      </c>
      <c r="AF14" s="19" t="s">
        <v>48</v>
      </c>
      <c r="AG14" s="21">
        <f>($E$4 * $E$6) + $E$4</f>
        <v>120000</v>
      </c>
      <c r="AH14" s="21">
        <f t="shared" ref="AH14:AP14" si="7">(AG14 * $E$6) + AG14</f>
        <v>144000</v>
      </c>
      <c r="AI14" s="21">
        <f>(AH14 * $E$6) + AH14</f>
        <v>172800</v>
      </c>
      <c r="AJ14" s="21">
        <f t="shared" si="7"/>
        <v>207360</v>
      </c>
      <c r="AK14" s="21">
        <f t="shared" si="7"/>
        <v>248832</v>
      </c>
      <c r="AL14" s="21">
        <f>(AK14 * $E$6) + AK14</f>
        <v>298598.40000000002</v>
      </c>
      <c r="AM14" s="21">
        <f t="shared" si="7"/>
        <v>358318.08000000002</v>
      </c>
      <c r="AN14" s="21">
        <f t="shared" si="7"/>
        <v>429981.696</v>
      </c>
      <c r="AO14" s="21">
        <f t="shared" si="7"/>
        <v>515978.03519999998</v>
      </c>
      <c r="AP14" s="21">
        <f t="shared" si="7"/>
        <v>619173.64223999996</v>
      </c>
      <c r="AR14" s="172" t="s">
        <v>20</v>
      </c>
      <c r="AS14" s="172" t="s">
        <v>33</v>
      </c>
      <c r="AT14" s="19" t="s">
        <v>48</v>
      </c>
      <c r="AU14" s="21">
        <f>($E$4 * $E$6) + $E$4</f>
        <v>120000</v>
      </c>
      <c r="AV14" s="21">
        <f t="shared" ref="AV14:BD14" si="8">(AU14 * $E$6) + AU14</f>
        <v>144000</v>
      </c>
      <c r="AW14" s="21">
        <f>(AV14 * $E$6) + AV14</f>
        <v>172800</v>
      </c>
      <c r="AX14" s="21">
        <f t="shared" si="8"/>
        <v>207360</v>
      </c>
      <c r="AY14" s="21">
        <f t="shared" si="8"/>
        <v>248832</v>
      </c>
      <c r="AZ14" s="21">
        <f>(AY14 * $E$6) + AY14</f>
        <v>298598.40000000002</v>
      </c>
      <c r="BA14" s="21">
        <f t="shared" si="8"/>
        <v>358318.08000000002</v>
      </c>
      <c r="BB14" s="21">
        <f t="shared" si="8"/>
        <v>429981.696</v>
      </c>
      <c r="BC14" s="21">
        <f t="shared" si="8"/>
        <v>515978.03519999998</v>
      </c>
      <c r="BD14" s="21">
        <f t="shared" si="8"/>
        <v>619173.64223999996</v>
      </c>
      <c r="BF14" s="172" t="s">
        <v>20</v>
      </c>
      <c r="BG14" s="172" t="s">
        <v>33</v>
      </c>
      <c r="BH14" s="19" t="s">
        <v>48</v>
      </c>
      <c r="BI14" s="21">
        <f>($E$4 * $E$6) + $E$4</f>
        <v>120000</v>
      </c>
      <c r="BJ14" s="21">
        <f t="shared" ref="BJ14:BR14" si="9">(BI14 * $E$6) + BI14</f>
        <v>144000</v>
      </c>
      <c r="BK14" s="21">
        <f>(BJ14 * $E$6) + BJ14</f>
        <v>172800</v>
      </c>
      <c r="BL14" s="21">
        <f t="shared" si="9"/>
        <v>207360</v>
      </c>
      <c r="BM14" s="21">
        <f t="shared" si="9"/>
        <v>248832</v>
      </c>
      <c r="BN14" s="21">
        <f>(BM14 * $E$6) + BM14</f>
        <v>298598.40000000002</v>
      </c>
      <c r="BO14" s="21">
        <f t="shared" si="9"/>
        <v>358318.08000000002</v>
      </c>
      <c r="BP14" s="21">
        <f t="shared" si="9"/>
        <v>429981.696</v>
      </c>
      <c r="BQ14" s="21">
        <f t="shared" si="9"/>
        <v>515978.03519999998</v>
      </c>
      <c r="BR14" s="21">
        <f t="shared" si="9"/>
        <v>619173.64223999996</v>
      </c>
    </row>
    <row r="15" spans="1:71" ht="14.25" x14ac:dyDescent="0.45">
      <c r="B15" s="174"/>
      <c r="C15" s="174"/>
      <c r="D15" s="19" t="s">
        <v>49</v>
      </c>
      <c r="E15" s="25">
        <f>E14*21000000</f>
        <v>2520000000000</v>
      </c>
      <c r="F15" s="25">
        <f t="shared" ref="F15:N15" si="10">F14*21000000</f>
        <v>3024000000000</v>
      </c>
      <c r="G15" s="25">
        <f t="shared" si="10"/>
        <v>3628800000000</v>
      </c>
      <c r="H15" s="25">
        <f t="shared" si="10"/>
        <v>4354560000000</v>
      </c>
      <c r="I15" s="25">
        <f t="shared" si="10"/>
        <v>5225472000000</v>
      </c>
      <c r="J15" s="25">
        <f t="shared" si="10"/>
        <v>6270566400000.001</v>
      </c>
      <c r="K15" s="25">
        <f t="shared" si="10"/>
        <v>7524679680000</v>
      </c>
      <c r="L15" s="25">
        <f t="shared" si="10"/>
        <v>9029615616000</v>
      </c>
      <c r="M15" s="25">
        <f t="shared" si="10"/>
        <v>10835538739200</v>
      </c>
      <c r="N15" s="25">
        <f t="shared" si="10"/>
        <v>13002646487040</v>
      </c>
      <c r="P15" s="174"/>
      <c r="Q15" s="174"/>
      <c r="R15" s="19" t="s">
        <v>49</v>
      </c>
      <c r="S15" s="25">
        <f>S14*21000000</f>
        <v>2520000000000</v>
      </c>
      <c r="T15" s="25">
        <f t="shared" ref="T15:AB15" si="11">T14*21000000</f>
        <v>3024000000000</v>
      </c>
      <c r="U15" s="25">
        <f t="shared" si="11"/>
        <v>3628800000000</v>
      </c>
      <c r="V15" s="25">
        <f t="shared" si="11"/>
        <v>4354560000000</v>
      </c>
      <c r="W15" s="25">
        <f t="shared" si="11"/>
        <v>5225472000000</v>
      </c>
      <c r="X15" s="25">
        <f t="shared" si="11"/>
        <v>6270566400000.001</v>
      </c>
      <c r="Y15" s="25">
        <f t="shared" si="11"/>
        <v>7524679680000</v>
      </c>
      <c r="Z15" s="25">
        <f t="shared" si="11"/>
        <v>9029615616000</v>
      </c>
      <c r="AA15" s="25">
        <f t="shared" si="11"/>
        <v>10835538739200</v>
      </c>
      <c r="AB15" s="25">
        <f t="shared" si="11"/>
        <v>13002646487040</v>
      </c>
      <c r="AD15" s="174"/>
      <c r="AE15" s="174"/>
      <c r="AF15" s="19" t="s">
        <v>49</v>
      </c>
      <c r="AG15" s="25">
        <f>AG14*21000000</f>
        <v>2520000000000</v>
      </c>
      <c r="AH15" s="25">
        <f t="shared" ref="AH15:AP15" si="12">AH14*21000000</f>
        <v>3024000000000</v>
      </c>
      <c r="AI15" s="25">
        <f t="shared" si="12"/>
        <v>3628800000000</v>
      </c>
      <c r="AJ15" s="25">
        <f t="shared" si="12"/>
        <v>4354560000000</v>
      </c>
      <c r="AK15" s="25">
        <f t="shared" si="12"/>
        <v>5225472000000</v>
      </c>
      <c r="AL15" s="25">
        <f t="shared" si="12"/>
        <v>6270566400000.001</v>
      </c>
      <c r="AM15" s="25">
        <f t="shared" si="12"/>
        <v>7524679680000</v>
      </c>
      <c r="AN15" s="25">
        <f t="shared" si="12"/>
        <v>9029615616000</v>
      </c>
      <c r="AO15" s="25">
        <f t="shared" si="12"/>
        <v>10835538739200</v>
      </c>
      <c r="AP15" s="25">
        <f t="shared" si="12"/>
        <v>13002646487040</v>
      </c>
      <c r="AR15" s="174"/>
      <c r="AS15" s="174"/>
      <c r="AT15" s="19" t="s">
        <v>49</v>
      </c>
      <c r="AU15" s="25">
        <f>AU14*21000000</f>
        <v>2520000000000</v>
      </c>
      <c r="AV15" s="25">
        <f t="shared" ref="AV15:BD15" si="13">AV14*21000000</f>
        <v>3024000000000</v>
      </c>
      <c r="AW15" s="25">
        <f t="shared" si="13"/>
        <v>3628800000000</v>
      </c>
      <c r="AX15" s="25">
        <f t="shared" si="13"/>
        <v>4354560000000</v>
      </c>
      <c r="AY15" s="25">
        <f t="shared" si="13"/>
        <v>5225472000000</v>
      </c>
      <c r="AZ15" s="25">
        <f t="shared" si="13"/>
        <v>6270566400000.001</v>
      </c>
      <c r="BA15" s="25">
        <f t="shared" si="13"/>
        <v>7524679680000</v>
      </c>
      <c r="BB15" s="25">
        <f t="shared" si="13"/>
        <v>9029615616000</v>
      </c>
      <c r="BC15" s="25">
        <f t="shared" si="13"/>
        <v>10835538739200</v>
      </c>
      <c r="BD15" s="25">
        <f t="shared" si="13"/>
        <v>13002646487040</v>
      </c>
      <c r="BF15" s="174"/>
      <c r="BG15" s="174"/>
      <c r="BH15" s="19" t="s">
        <v>49</v>
      </c>
      <c r="BI15" s="25">
        <f>BI14*21000000</f>
        <v>2520000000000</v>
      </c>
      <c r="BJ15" s="25">
        <f t="shared" ref="BJ15:BR15" si="14">BJ14*21000000</f>
        <v>3024000000000</v>
      </c>
      <c r="BK15" s="25">
        <f t="shared" si="14"/>
        <v>3628800000000</v>
      </c>
      <c r="BL15" s="25">
        <f t="shared" si="14"/>
        <v>4354560000000</v>
      </c>
      <c r="BM15" s="25">
        <f t="shared" si="14"/>
        <v>5225472000000</v>
      </c>
      <c r="BN15" s="25">
        <f t="shared" si="14"/>
        <v>6270566400000.001</v>
      </c>
      <c r="BO15" s="25">
        <f t="shared" si="14"/>
        <v>7524679680000</v>
      </c>
      <c r="BP15" s="25">
        <f t="shared" si="14"/>
        <v>9029615616000</v>
      </c>
      <c r="BQ15" s="25">
        <f t="shared" si="14"/>
        <v>10835538739200</v>
      </c>
      <c r="BR15" s="25">
        <f t="shared" si="14"/>
        <v>13002646487040</v>
      </c>
    </row>
    <row r="16" spans="1:71" ht="14.25" x14ac:dyDescent="0.45">
      <c r="B16" s="172" t="s">
        <v>16</v>
      </c>
      <c r="C16" s="175" t="s">
        <v>32</v>
      </c>
      <c r="D16" s="19" t="s">
        <v>160</v>
      </c>
      <c r="E16" s="26">
        <f t="shared" ref="E16:N16" si="15">(E14-$E4)/E14</f>
        <v>0.16666666666666666</v>
      </c>
      <c r="F16" s="26">
        <f t="shared" si="15"/>
        <v>0.30555555555555558</v>
      </c>
      <c r="G16" s="26">
        <f t="shared" si="15"/>
        <v>0.42129629629629628</v>
      </c>
      <c r="H16" s="26">
        <f t="shared" si="15"/>
        <v>0.51774691358024694</v>
      </c>
      <c r="I16" s="26">
        <f t="shared" si="15"/>
        <v>0.5981224279835391</v>
      </c>
      <c r="J16" s="26">
        <f t="shared" si="15"/>
        <v>0.66510202331961599</v>
      </c>
      <c r="K16" s="26">
        <f t="shared" si="15"/>
        <v>0.72091835276634664</v>
      </c>
      <c r="L16" s="26">
        <f t="shared" si="15"/>
        <v>0.76743196063862218</v>
      </c>
      <c r="M16" s="26">
        <f t="shared" si="15"/>
        <v>0.80619330053218508</v>
      </c>
      <c r="N16" s="26">
        <f t="shared" si="15"/>
        <v>0.83849441711015427</v>
      </c>
      <c r="P16" s="172" t="s">
        <v>16</v>
      </c>
      <c r="Q16" s="175" t="s">
        <v>32</v>
      </c>
      <c r="R16" s="19" t="s">
        <v>160</v>
      </c>
      <c r="S16" s="26">
        <f t="shared" ref="S16:AB16" si="16">(S14-$E4)/S14</f>
        <v>0.16666666666666666</v>
      </c>
      <c r="T16" s="26">
        <f t="shared" si="16"/>
        <v>0.30555555555555558</v>
      </c>
      <c r="U16" s="26">
        <f t="shared" si="16"/>
        <v>0.42129629629629628</v>
      </c>
      <c r="V16" s="26">
        <f t="shared" si="16"/>
        <v>0.51774691358024694</v>
      </c>
      <c r="W16" s="26">
        <f t="shared" si="16"/>
        <v>0.5981224279835391</v>
      </c>
      <c r="X16" s="26">
        <f t="shared" si="16"/>
        <v>0.66510202331961599</v>
      </c>
      <c r="Y16" s="26">
        <f t="shared" si="16"/>
        <v>0.72091835276634664</v>
      </c>
      <c r="Z16" s="26">
        <f t="shared" si="16"/>
        <v>0.76743196063862218</v>
      </c>
      <c r="AA16" s="26">
        <f t="shared" si="16"/>
        <v>0.80619330053218508</v>
      </c>
      <c r="AB16" s="26">
        <f t="shared" si="16"/>
        <v>0.83849441711015427</v>
      </c>
      <c r="AD16" s="172" t="s">
        <v>16</v>
      </c>
      <c r="AE16" s="175" t="s">
        <v>32</v>
      </c>
      <c r="AF16" s="19" t="s">
        <v>160</v>
      </c>
      <c r="AG16" s="26">
        <f t="shared" ref="AG16:AP16" si="17">(AG14-$E4)/AG14</f>
        <v>0.16666666666666666</v>
      </c>
      <c r="AH16" s="26">
        <f t="shared" si="17"/>
        <v>0.30555555555555558</v>
      </c>
      <c r="AI16" s="26">
        <f t="shared" si="17"/>
        <v>0.42129629629629628</v>
      </c>
      <c r="AJ16" s="26">
        <f t="shared" si="17"/>
        <v>0.51774691358024694</v>
      </c>
      <c r="AK16" s="26">
        <f t="shared" si="17"/>
        <v>0.5981224279835391</v>
      </c>
      <c r="AL16" s="26">
        <f t="shared" si="17"/>
        <v>0.66510202331961599</v>
      </c>
      <c r="AM16" s="26">
        <f t="shared" si="17"/>
        <v>0.72091835276634664</v>
      </c>
      <c r="AN16" s="26">
        <f t="shared" si="17"/>
        <v>0.76743196063862218</v>
      </c>
      <c r="AO16" s="26">
        <f t="shared" si="17"/>
        <v>0.80619330053218508</v>
      </c>
      <c r="AP16" s="26">
        <f t="shared" si="17"/>
        <v>0.83849441711015427</v>
      </c>
      <c r="AR16" s="172" t="s">
        <v>16</v>
      </c>
      <c r="AS16" s="175" t="s">
        <v>32</v>
      </c>
      <c r="AT16" s="19" t="s">
        <v>160</v>
      </c>
      <c r="AU16" s="26">
        <f t="shared" ref="AU16:BD16" si="18">(AU14-$E4)/AU14</f>
        <v>0.16666666666666666</v>
      </c>
      <c r="AV16" s="26">
        <f t="shared" si="18"/>
        <v>0.30555555555555558</v>
      </c>
      <c r="AW16" s="26">
        <f t="shared" si="18"/>
        <v>0.42129629629629628</v>
      </c>
      <c r="AX16" s="26">
        <f t="shared" si="18"/>
        <v>0.51774691358024694</v>
      </c>
      <c r="AY16" s="26">
        <f t="shared" si="18"/>
        <v>0.5981224279835391</v>
      </c>
      <c r="AZ16" s="26">
        <f t="shared" si="18"/>
        <v>0.66510202331961599</v>
      </c>
      <c r="BA16" s="26">
        <f t="shared" si="18"/>
        <v>0.72091835276634664</v>
      </c>
      <c r="BB16" s="26">
        <f t="shared" si="18"/>
        <v>0.76743196063862218</v>
      </c>
      <c r="BC16" s="26">
        <f t="shared" si="18"/>
        <v>0.80619330053218508</v>
      </c>
      <c r="BD16" s="26">
        <f t="shared" si="18"/>
        <v>0.83849441711015427</v>
      </c>
      <c r="BF16" s="172" t="s">
        <v>16</v>
      </c>
      <c r="BG16" s="175" t="s">
        <v>32</v>
      </c>
      <c r="BH16" s="19" t="s">
        <v>160</v>
      </c>
      <c r="BI16" s="26">
        <f t="shared" ref="BI16:BR16" si="19">(BI14-$E4)/BI14</f>
        <v>0.16666666666666666</v>
      </c>
      <c r="BJ16" s="26">
        <f t="shared" si="19"/>
        <v>0.30555555555555558</v>
      </c>
      <c r="BK16" s="26">
        <f t="shared" si="19"/>
        <v>0.42129629629629628</v>
      </c>
      <c r="BL16" s="26">
        <f t="shared" si="19"/>
        <v>0.51774691358024694</v>
      </c>
      <c r="BM16" s="26">
        <f t="shared" si="19"/>
        <v>0.5981224279835391</v>
      </c>
      <c r="BN16" s="26">
        <f t="shared" si="19"/>
        <v>0.66510202331961599</v>
      </c>
      <c r="BO16" s="26">
        <f t="shared" si="19"/>
        <v>0.72091835276634664</v>
      </c>
      <c r="BP16" s="26">
        <f t="shared" si="19"/>
        <v>0.76743196063862218</v>
      </c>
      <c r="BQ16" s="26">
        <f t="shared" si="19"/>
        <v>0.80619330053218508</v>
      </c>
      <c r="BR16" s="26">
        <f t="shared" si="19"/>
        <v>0.83849441711015427</v>
      </c>
    </row>
    <row r="17" spans="1:71" ht="14.25" x14ac:dyDescent="0.45">
      <c r="B17" s="173"/>
      <c r="C17" s="176"/>
      <c r="D17" s="19" t="s">
        <v>159</v>
      </c>
      <c r="E17" s="26">
        <f>1-E16</f>
        <v>0.83333333333333337</v>
      </c>
      <c r="F17" s="26">
        <f t="shared" ref="F17:N17" si="20">1-F16</f>
        <v>0.69444444444444442</v>
      </c>
      <c r="G17" s="26">
        <f t="shared" si="20"/>
        <v>0.57870370370370372</v>
      </c>
      <c r="H17" s="26">
        <f t="shared" si="20"/>
        <v>0.48225308641975306</v>
      </c>
      <c r="I17" s="26">
        <f t="shared" si="20"/>
        <v>0.4018775720164609</v>
      </c>
      <c r="J17" s="26">
        <f t="shared" si="20"/>
        <v>0.33489797668038401</v>
      </c>
      <c r="K17" s="26">
        <f t="shared" si="20"/>
        <v>0.27908164723365336</v>
      </c>
      <c r="L17" s="26">
        <f t="shared" si="20"/>
        <v>0.23256803936137782</v>
      </c>
      <c r="M17" s="26">
        <f t="shared" si="20"/>
        <v>0.19380669946781492</v>
      </c>
      <c r="N17" s="26">
        <f t="shared" si="20"/>
        <v>0.16150558288984573</v>
      </c>
      <c r="P17" s="173"/>
      <c r="Q17" s="176"/>
      <c r="R17" s="19" t="s">
        <v>159</v>
      </c>
      <c r="S17" s="26">
        <f>1-S16</f>
        <v>0.83333333333333337</v>
      </c>
      <c r="T17" s="26">
        <f t="shared" ref="T17:AB17" si="21">1-T16</f>
        <v>0.69444444444444442</v>
      </c>
      <c r="U17" s="26">
        <f t="shared" si="21"/>
        <v>0.57870370370370372</v>
      </c>
      <c r="V17" s="26">
        <f t="shared" si="21"/>
        <v>0.48225308641975306</v>
      </c>
      <c r="W17" s="26">
        <f t="shared" si="21"/>
        <v>0.4018775720164609</v>
      </c>
      <c r="X17" s="26">
        <f t="shared" si="21"/>
        <v>0.33489797668038401</v>
      </c>
      <c r="Y17" s="26">
        <f t="shared" si="21"/>
        <v>0.27908164723365336</v>
      </c>
      <c r="Z17" s="26">
        <f t="shared" si="21"/>
        <v>0.23256803936137782</v>
      </c>
      <c r="AA17" s="26">
        <f t="shared" si="21"/>
        <v>0.19380669946781492</v>
      </c>
      <c r="AB17" s="26">
        <f t="shared" si="21"/>
        <v>0.16150558288984573</v>
      </c>
      <c r="AD17" s="173"/>
      <c r="AE17" s="176"/>
      <c r="AF17" s="19" t="s">
        <v>159</v>
      </c>
      <c r="AG17" s="26">
        <f>1-AG16</f>
        <v>0.83333333333333337</v>
      </c>
      <c r="AH17" s="26">
        <f t="shared" ref="AH17:AP17" si="22">1-AH16</f>
        <v>0.69444444444444442</v>
      </c>
      <c r="AI17" s="26">
        <f t="shared" si="22"/>
        <v>0.57870370370370372</v>
      </c>
      <c r="AJ17" s="26">
        <f t="shared" si="22"/>
        <v>0.48225308641975306</v>
      </c>
      <c r="AK17" s="26">
        <f t="shared" si="22"/>
        <v>0.4018775720164609</v>
      </c>
      <c r="AL17" s="26">
        <f t="shared" si="22"/>
        <v>0.33489797668038401</v>
      </c>
      <c r="AM17" s="26">
        <f t="shared" si="22"/>
        <v>0.27908164723365336</v>
      </c>
      <c r="AN17" s="26">
        <f t="shared" si="22"/>
        <v>0.23256803936137782</v>
      </c>
      <c r="AO17" s="26">
        <f t="shared" si="22"/>
        <v>0.19380669946781492</v>
      </c>
      <c r="AP17" s="26">
        <f t="shared" si="22"/>
        <v>0.16150558288984573</v>
      </c>
      <c r="AR17" s="173"/>
      <c r="AS17" s="176"/>
      <c r="AT17" s="19" t="s">
        <v>159</v>
      </c>
      <c r="AU17" s="26">
        <f>1-AU16</f>
        <v>0.83333333333333337</v>
      </c>
      <c r="AV17" s="26">
        <f t="shared" ref="AV17:BD17" si="23">1-AV16</f>
        <v>0.69444444444444442</v>
      </c>
      <c r="AW17" s="26">
        <f t="shared" si="23"/>
        <v>0.57870370370370372</v>
      </c>
      <c r="AX17" s="26">
        <f t="shared" si="23"/>
        <v>0.48225308641975306</v>
      </c>
      <c r="AY17" s="26">
        <f t="shared" si="23"/>
        <v>0.4018775720164609</v>
      </c>
      <c r="AZ17" s="26">
        <f t="shared" si="23"/>
        <v>0.33489797668038401</v>
      </c>
      <c r="BA17" s="26">
        <f t="shared" si="23"/>
        <v>0.27908164723365336</v>
      </c>
      <c r="BB17" s="26">
        <f t="shared" si="23"/>
        <v>0.23256803936137782</v>
      </c>
      <c r="BC17" s="26">
        <f t="shared" si="23"/>
        <v>0.19380669946781492</v>
      </c>
      <c r="BD17" s="26">
        <f t="shared" si="23"/>
        <v>0.16150558288984573</v>
      </c>
      <c r="BF17" s="173"/>
      <c r="BG17" s="176"/>
      <c r="BH17" s="19" t="s">
        <v>159</v>
      </c>
      <c r="BI17" s="26">
        <f>1-BI16</f>
        <v>0.83333333333333337</v>
      </c>
      <c r="BJ17" s="26">
        <f t="shared" ref="BJ17:BR17" si="24">1-BJ16</f>
        <v>0.69444444444444442</v>
      </c>
      <c r="BK17" s="26">
        <f t="shared" si="24"/>
        <v>0.57870370370370372</v>
      </c>
      <c r="BL17" s="26">
        <f t="shared" si="24"/>
        <v>0.48225308641975306</v>
      </c>
      <c r="BM17" s="26">
        <f t="shared" si="24"/>
        <v>0.4018775720164609</v>
      </c>
      <c r="BN17" s="26">
        <f t="shared" si="24"/>
        <v>0.33489797668038401</v>
      </c>
      <c r="BO17" s="26">
        <f t="shared" si="24"/>
        <v>0.27908164723365336</v>
      </c>
      <c r="BP17" s="26">
        <f t="shared" si="24"/>
        <v>0.23256803936137782</v>
      </c>
      <c r="BQ17" s="26">
        <f t="shared" si="24"/>
        <v>0.19380669946781492</v>
      </c>
      <c r="BR17" s="26">
        <f t="shared" si="24"/>
        <v>0.16150558288984573</v>
      </c>
    </row>
    <row r="18" spans="1:71" ht="14.25" x14ac:dyDescent="0.45">
      <c r="B18" s="173"/>
      <c r="C18" s="176"/>
      <c r="D18" s="19" t="s">
        <v>158</v>
      </c>
      <c r="E18" s="80">
        <f>E16</f>
        <v>0.16666666666666666</v>
      </c>
      <c r="F18" s="80">
        <f t="shared" ref="F18:N18" si="25">F16-E16</f>
        <v>0.13888888888888892</v>
      </c>
      <c r="G18" s="80">
        <f>G16-F16</f>
        <v>0.1157407407407407</v>
      </c>
      <c r="H18" s="80">
        <f t="shared" si="25"/>
        <v>9.6450617283950657E-2</v>
      </c>
      <c r="I18" s="80">
        <f t="shared" si="25"/>
        <v>8.0375514403292159E-2</v>
      </c>
      <c r="J18" s="80">
        <f>J16-I16</f>
        <v>6.6979595336076891E-2</v>
      </c>
      <c r="K18" s="80">
        <f t="shared" si="25"/>
        <v>5.581632944673065E-2</v>
      </c>
      <c r="L18" s="80">
        <f t="shared" si="25"/>
        <v>4.6513607872275542E-2</v>
      </c>
      <c r="M18" s="80">
        <f t="shared" si="25"/>
        <v>3.8761339893562896E-2</v>
      </c>
      <c r="N18" s="80">
        <f t="shared" si="25"/>
        <v>3.2301116577969191E-2</v>
      </c>
      <c r="P18" s="173"/>
      <c r="Q18" s="176"/>
      <c r="R18" s="19" t="s">
        <v>158</v>
      </c>
      <c r="S18" s="80">
        <f>S16</f>
        <v>0.16666666666666666</v>
      </c>
      <c r="T18" s="80">
        <f t="shared" ref="T18:AB18" si="26">T16-S16</f>
        <v>0.13888888888888892</v>
      </c>
      <c r="U18" s="80">
        <f>U16-T16</f>
        <v>0.1157407407407407</v>
      </c>
      <c r="V18" s="80">
        <f t="shared" si="26"/>
        <v>9.6450617283950657E-2</v>
      </c>
      <c r="W18" s="80">
        <f t="shared" si="26"/>
        <v>8.0375514403292159E-2</v>
      </c>
      <c r="X18" s="80">
        <f>X16-W16</f>
        <v>6.6979595336076891E-2</v>
      </c>
      <c r="Y18" s="80">
        <f t="shared" si="26"/>
        <v>5.581632944673065E-2</v>
      </c>
      <c r="Z18" s="80">
        <f t="shared" si="26"/>
        <v>4.6513607872275542E-2</v>
      </c>
      <c r="AA18" s="80">
        <f t="shared" si="26"/>
        <v>3.8761339893562896E-2</v>
      </c>
      <c r="AB18" s="80">
        <f t="shared" si="26"/>
        <v>3.2301116577969191E-2</v>
      </c>
      <c r="AD18" s="173"/>
      <c r="AE18" s="176"/>
      <c r="AF18" s="19" t="s">
        <v>158</v>
      </c>
      <c r="AG18" s="80">
        <f>AG16</f>
        <v>0.16666666666666666</v>
      </c>
      <c r="AH18" s="80">
        <f t="shared" ref="AH18:AP18" si="27">AH16-AG16</f>
        <v>0.13888888888888892</v>
      </c>
      <c r="AI18" s="80">
        <f>AI16-AH16</f>
        <v>0.1157407407407407</v>
      </c>
      <c r="AJ18" s="80">
        <f t="shared" si="27"/>
        <v>9.6450617283950657E-2</v>
      </c>
      <c r="AK18" s="80">
        <f t="shared" si="27"/>
        <v>8.0375514403292159E-2</v>
      </c>
      <c r="AL18" s="80">
        <f>AL16-AK16</f>
        <v>6.6979595336076891E-2</v>
      </c>
      <c r="AM18" s="80">
        <f t="shared" si="27"/>
        <v>5.581632944673065E-2</v>
      </c>
      <c r="AN18" s="80">
        <f t="shared" si="27"/>
        <v>4.6513607872275542E-2</v>
      </c>
      <c r="AO18" s="80">
        <f t="shared" si="27"/>
        <v>3.8761339893562896E-2</v>
      </c>
      <c r="AP18" s="80">
        <f t="shared" si="27"/>
        <v>3.2301116577969191E-2</v>
      </c>
      <c r="AR18" s="173"/>
      <c r="AS18" s="176"/>
      <c r="AT18" s="19" t="s">
        <v>158</v>
      </c>
      <c r="AU18" s="80">
        <f>AU16</f>
        <v>0.16666666666666666</v>
      </c>
      <c r="AV18" s="80">
        <f t="shared" ref="AV18:BD18" si="28">AV16-AU16</f>
        <v>0.13888888888888892</v>
      </c>
      <c r="AW18" s="80">
        <f>AW16-AV16</f>
        <v>0.1157407407407407</v>
      </c>
      <c r="AX18" s="80">
        <f t="shared" si="28"/>
        <v>9.6450617283950657E-2</v>
      </c>
      <c r="AY18" s="80">
        <f t="shared" si="28"/>
        <v>8.0375514403292159E-2</v>
      </c>
      <c r="AZ18" s="80">
        <f>AZ16-AY16</f>
        <v>6.6979595336076891E-2</v>
      </c>
      <c r="BA18" s="80">
        <f t="shared" si="28"/>
        <v>5.581632944673065E-2</v>
      </c>
      <c r="BB18" s="80">
        <f t="shared" si="28"/>
        <v>4.6513607872275542E-2</v>
      </c>
      <c r="BC18" s="80">
        <f t="shared" si="28"/>
        <v>3.8761339893562896E-2</v>
      </c>
      <c r="BD18" s="80">
        <f t="shared" si="28"/>
        <v>3.2301116577969191E-2</v>
      </c>
      <c r="BF18" s="173"/>
      <c r="BG18" s="176"/>
      <c r="BH18" s="19" t="s">
        <v>158</v>
      </c>
      <c r="BI18" s="80">
        <f>BI16</f>
        <v>0.16666666666666666</v>
      </c>
      <c r="BJ18" s="80">
        <f t="shared" ref="BJ18:BR18" si="29">BJ16-BI16</f>
        <v>0.13888888888888892</v>
      </c>
      <c r="BK18" s="80">
        <f>BK16-BJ16</f>
        <v>0.1157407407407407</v>
      </c>
      <c r="BL18" s="80">
        <f t="shared" si="29"/>
        <v>9.6450617283950657E-2</v>
      </c>
      <c r="BM18" s="80">
        <f t="shared" si="29"/>
        <v>8.0375514403292159E-2</v>
      </c>
      <c r="BN18" s="80">
        <f>BN16-BM16</f>
        <v>6.6979595336076891E-2</v>
      </c>
      <c r="BO18" s="80">
        <f t="shared" si="29"/>
        <v>5.581632944673065E-2</v>
      </c>
      <c r="BP18" s="80">
        <f t="shared" si="29"/>
        <v>4.6513607872275542E-2</v>
      </c>
      <c r="BQ18" s="80">
        <f t="shared" si="29"/>
        <v>3.8761339893562896E-2</v>
      </c>
      <c r="BR18" s="80">
        <f t="shared" si="29"/>
        <v>3.2301116577969191E-2</v>
      </c>
    </row>
    <row r="19" spans="1:71" ht="14.25" x14ac:dyDescent="0.45">
      <c r="B19" s="173"/>
      <c r="C19" s="176"/>
      <c r="D19" s="19" t="s">
        <v>157</v>
      </c>
      <c r="E19" s="80"/>
      <c r="F19" s="80"/>
      <c r="G19" s="80"/>
      <c r="H19" s="80"/>
      <c r="I19" s="80">
        <f>AVERAGE(E18:I18)</f>
        <v>0.11962448559670782</v>
      </c>
      <c r="J19" s="26"/>
      <c r="K19" s="26"/>
      <c r="L19" s="26"/>
      <c r="M19" s="26"/>
      <c r="N19" s="80">
        <f>AVERAGE(E18:N18)</f>
        <v>8.3849441711015424E-2</v>
      </c>
      <c r="P19" s="173"/>
      <c r="Q19" s="176"/>
      <c r="R19" s="19" t="s">
        <v>157</v>
      </c>
      <c r="S19" s="80"/>
      <c r="T19" s="80"/>
      <c r="U19" s="80"/>
      <c r="V19" s="80"/>
      <c r="W19" s="80">
        <f>AVERAGE(S18:W18)</f>
        <v>0.11962448559670782</v>
      </c>
      <c r="X19" s="26"/>
      <c r="Y19" s="26"/>
      <c r="Z19" s="26"/>
      <c r="AA19" s="26"/>
      <c r="AB19" s="80">
        <f>AVERAGE(S18:AB18)</f>
        <v>8.3849441711015424E-2</v>
      </c>
      <c r="AD19" s="173"/>
      <c r="AE19" s="176"/>
      <c r="AF19" s="19" t="s">
        <v>157</v>
      </c>
      <c r="AG19" s="80"/>
      <c r="AH19" s="80"/>
      <c r="AI19" s="80"/>
      <c r="AJ19" s="80"/>
      <c r="AK19" s="80">
        <f>AVERAGE(AG18:AK18)</f>
        <v>0.11962448559670782</v>
      </c>
      <c r="AL19" s="26"/>
      <c r="AM19" s="26"/>
      <c r="AN19" s="26"/>
      <c r="AO19" s="26"/>
      <c r="AP19" s="80">
        <f>AVERAGE(AG18:AP18)</f>
        <v>8.3849441711015424E-2</v>
      </c>
      <c r="AR19" s="173"/>
      <c r="AS19" s="176"/>
      <c r="AT19" s="19" t="s">
        <v>157</v>
      </c>
      <c r="AU19" s="80"/>
      <c r="AV19" s="80"/>
      <c r="AW19" s="80"/>
      <c r="AX19" s="80"/>
      <c r="AY19" s="80">
        <f>AVERAGE(AU18:AY18)</f>
        <v>0.11962448559670782</v>
      </c>
      <c r="AZ19" s="26"/>
      <c r="BA19" s="26"/>
      <c r="BB19" s="26"/>
      <c r="BC19" s="26"/>
      <c r="BD19" s="80">
        <f>AVERAGE(AU18:BD18)</f>
        <v>8.3849441711015424E-2</v>
      </c>
      <c r="BF19" s="173"/>
      <c r="BG19" s="176"/>
      <c r="BH19" s="19" t="s">
        <v>157</v>
      </c>
      <c r="BI19" s="80"/>
      <c r="BJ19" s="80"/>
      <c r="BK19" s="80"/>
      <c r="BL19" s="80"/>
      <c r="BM19" s="80">
        <f>AVERAGE(BI18:BM18)</f>
        <v>0.11962448559670782</v>
      </c>
      <c r="BN19" s="26"/>
      <c r="BO19" s="26"/>
      <c r="BP19" s="26"/>
      <c r="BQ19" s="26"/>
      <c r="BR19" s="80">
        <f>AVERAGE(BI18:BR18)</f>
        <v>8.3849441711015424E-2</v>
      </c>
    </row>
    <row r="20" spans="1:71" ht="14.25" x14ac:dyDescent="0.45">
      <c r="B20" s="173"/>
      <c r="C20" s="176"/>
      <c r="D20" s="19" t="s">
        <v>155</v>
      </c>
      <c r="E20" s="80">
        <f>$E$10*E18</f>
        <v>0.33333333333333331</v>
      </c>
      <c r="F20" s="80">
        <f t="shared" ref="F20:N20" si="30">$E$10*F18</f>
        <v>0.27777777777777785</v>
      </c>
      <c r="G20" s="80">
        <f t="shared" si="30"/>
        <v>0.2314814814814814</v>
      </c>
      <c r="H20" s="80">
        <f t="shared" si="30"/>
        <v>0.19290123456790131</v>
      </c>
      <c r="I20" s="80">
        <f t="shared" si="30"/>
        <v>0.16075102880658432</v>
      </c>
      <c r="J20" s="80">
        <f t="shared" si="30"/>
        <v>0.13395919067215378</v>
      </c>
      <c r="K20" s="80">
        <f t="shared" si="30"/>
        <v>0.1116326588934613</v>
      </c>
      <c r="L20" s="80">
        <f t="shared" si="30"/>
        <v>9.3027215744551084E-2</v>
      </c>
      <c r="M20" s="80">
        <f t="shared" si="30"/>
        <v>7.7522679787125792E-2</v>
      </c>
      <c r="N20" s="80">
        <f t="shared" si="30"/>
        <v>6.4602233155938382E-2</v>
      </c>
      <c r="P20" s="173"/>
      <c r="Q20" s="176"/>
      <c r="R20" s="19" t="s">
        <v>155</v>
      </c>
      <c r="S20" s="80">
        <f>$E$10*S18</f>
        <v>0.33333333333333331</v>
      </c>
      <c r="T20" s="80">
        <f t="shared" ref="T20:AB20" si="31">$E$10*T18</f>
        <v>0.27777777777777785</v>
      </c>
      <c r="U20" s="80">
        <f t="shared" si="31"/>
        <v>0.2314814814814814</v>
      </c>
      <c r="V20" s="80">
        <f t="shared" si="31"/>
        <v>0.19290123456790131</v>
      </c>
      <c r="W20" s="80">
        <f t="shared" si="31"/>
        <v>0.16075102880658432</v>
      </c>
      <c r="X20" s="80">
        <f t="shared" si="31"/>
        <v>0.13395919067215378</v>
      </c>
      <c r="Y20" s="80">
        <f t="shared" si="31"/>
        <v>0.1116326588934613</v>
      </c>
      <c r="Z20" s="80">
        <f t="shared" si="31"/>
        <v>9.3027215744551084E-2</v>
      </c>
      <c r="AA20" s="80">
        <f t="shared" si="31"/>
        <v>7.7522679787125792E-2</v>
      </c>
      <c r="AB20" s="80">
        <f t="shared" si="31"/>
        <v>6.4602233155938382E-2</v>
      </c>
      <c r="AD20" s="173"/>
      <c r="AE20" s="176"/>
      <c r="AF20" s="19" t="s">
        <v>155</v>
      </c>
      <c r="AG20" s="80">
        <f>$E$10*AG18</f>
        <v>0.33333333333333331</v>
      </c>
      <c r="AH20" s="80">
        <f t="shared" ref="AH20:AP20" si="32">$E$10*AH18</f>
        <v>0.27777777777777785</v>
      </c>
      <c r="AI20" s="80">
        <f t="shared" si="32"/>
        <v>0.2314814814814814</v>
      </c>
      <c r="AJ20" s="80">
        <f t="shared" si="32"/>
        <v>0.19290123456790131</v>
      </c>
      <c r="AK20" s="80">
        <f t="shared" si="32"/>
        <v>0.16075102880658432</v>
      </c>
      <c r="AL20" s="80">
        <f t="shared" si="32"/>
        <v>0.13395919067215378</v>
      </c>
      <c r="AM20" s="80">
        <f t="shared" si="32"/>
        <v>0.1116326588934613</v>
      </c>
      <c r="AN20" s="80">
        <f t="shared" si="32"/>
        <v>9.3027215744551084E-2</v>
      </c>
      <c r="AO20" s="80">
        <f t="shared" si="32"/>
        <v>7.7522679787125792E-2</v>
      </c>
      <c r="AP20" s="80">
        <f t="shared" si="32"/>
        <v>6.4602233155938382E-2</v>
      </c>
      <c r="AR20" s="173"/>
      <c r="AS20" s="176"/>
      <c r="AT20" s="19" t="s">
        <v>155</v>
      </c>
      <c r="AU20" s="80">
        <f>$E$10*AU18</f>
        <v>0.33333333333333331</v>
      </c>
      <c r="AV20" s="80">
        <f t="shared" ref="AV20:BD20" si="33">$E$10*AV18</f>
        <v>0.27777777777777785</v>
      </c>
      <c r="AW20" s="80">
        <f t="shared" si="33"/>
        <v>0.2314814814814814</v>
      </c>
      <c r="AX20" s="80">
        <f t="shared" si="33"/>
        <v>0.19290123456790131</v>
      </c>
      <c r="AY20" s="80">
        <f t="shared" si="33"/>
        <v>0.16075102880658432</v>
      </c>
      <c r="AZ20" s="80">
        <f t="shared" si="33"/>
        <v>0.13395919067215378</v>
      </c>
      <c r="BA20" s="80">
        <f t="shared" si="33"/>
        <v>0.1116326588934613</v>
      </c>
      <c r="BB20" s="80">
        <f t="shared" si="33"/>
        <v>9.3027215744551084E-2</v>
      </c>
      <c r="BC20" s="80">
        <f t="shared" si="33"/>
        <v>7.7522679787125792E-2</v>
      </c>
      <c r="BD20" s="80">
        <f t="shared" si="33"/>
        <v>6.4602233155938382E-2</v>
      </c>
      <c r="BF20" s="173"/>
      <c r="BG20" s="176"/>
      <c r="BH20" s="19" t="s">
        <v>155</v>
      </c>
      <c r="BI20" s="80">
        <f>$E$10*BI18</f>
        <v>0.33333333333333331</v>
      </c>
      <c r="BJ20" s="80">
        <f t="shared" ref="BJ20:BR20" si="34">$E$10*BJ18</f>
        <v>0.27777777777777785</v>
      </c>
      <c r="BK20" s="80">
        <f t="shared" si="34"/>
        <v>0.2314814814814814</v>
      </c>
      <c r="BL20" s="80">
        <f t="shared" si="34"/>
        <v>0.19290123456790131</v>
      </c>
      <c r="BM20" s="80">
        <f t="shared" si="34"/>
        <v>0.16075102880658432</v>
      </c>
      <c r="BN20" s="80">
        <f t="shared" si="34"/>
        <v>0.13395919067215378</v>
      </c>
      <c r="BO20" s="80">
        <f t="shared" si="34"/>
        <v>0.1116326588934613</v>
      </c>
      <c r="BP20" s="80">
        <f t="shared" si="34"/>
        <v>9.3027215744551084E-2</v>
      </c>
      <c r="BQ20" s="80">
        <f t="shared" si="34"/>
        <v>7.7522679787125792E-2</v>
      </c>
      <c r="BR20" s="80">
        <f t="shared" si="34"/>
        <v>6.4602233155938382E-2</v>
      </c>
    </row>
    <row r="21" spans="1:71" ht="14.25" x14ac:dyDescent="0.45">
      <c r="B21" s="173"/>
      <c r="C21" s="176"/>
      <c r="D21" s="19" t="s">
        <v>156</v>
      </c>
      <c r="E21" s="80"/>
      <c r="F21" s="80"/>
      <c r="G21" s="80"/>
      <c r="H21" s="80"/>
      <c r="I21" s="80">
        <f>AVERAGE(E20:I20)</f>
        <v>0.23924897119341565</v>
      </c>
      <c r="J21" s="26"/>
      <c r="K21" s="26"/>
      <c r="L21" s="26"/>
      <c r="M21" s="26"/>
      <c r="N21" s="80">
        <f>AVERAGE(E20:N20)</f>
        <v>0.16769888342203085</v>
      </c>
      <c r="P21" s="173"/>
      <c r="Q21" s="176"/>
      <c r="R21" s="19" t="s">
        <v>156</v>
      </c>
      <c r="S21" s="80"/>
      <c r="T21" s="80"/>
      <c r="U21" s="80"/>
      <c r="V21" s="80"/>
      <c r="W21" s="80">
        <f>AVERAGE(S20:W20)</f>
        <v>0.23924897119341565</v>
      </c>
      <c r="X21" s="26"/>
      <c r="Y21" s="26"/>
      <c r="Z21" s="26"/>
      <c r="AA21" s="26"/>
      <c r="AB21" s="80">
        <f>AVERAGE(S20:AB20)</f>
        <v>0.16769888342203085</v>
      </c>
      <c r="AD21" s="173"/>
      <c r="AE21" s="176"/>
      <c r="AF21" s="19" t="s">
        <v>156</v>
      </c>
      <c r="AG21" s="80"/>
      <c r="AH21" s="80"/>
      <c r="AI21" s="80"/>
      <c r="AJ21" s="80"/>
      <c r="AK21" s="80">
        <f>AVERAGE(AG20:AK20)</f>
        <v>0.23924897119341565</v>
      </c>
      <c r="AL21" s="26"/>
      <c r="AM21" s="26"/>
      <c r="AN21" s="26"/>
      <c r="AO21" s="26"/>
      <c r="AP21" s="80">
        <f>AVERAGE(AG20:AP20)</f>
        <v>0.16769888342203085</v>
      </c>
      <c r="AR21" s="173"/>
      <c r="AS21" s="176"/>
      <c r="AT21" s="19" t="s">
        <v>156</v>
      </c>
      <c r="AU21" s="80"/>
      <c r="AV21" s="80"/>
      <c r="AW21" s="80"/>
      <c r="AX21" s="80"/>
      <c r="AY21" s="80">
        <f>AVERAGE(AU20:AY20)</f>
        <v>0.23924897119341565</v>
      </c>
      <c r="AZ21" s="26"/>
      <c r="BA21" s="26"/>
      <c r="BB21" s="26"/>
      <c r="BC21" s="26"/>
      <c r="BD21" s="80">
        <f>AVERAGE(AU20:BD20)</f>
        <v>0.16769888342203085</v>
      </c>
      <c r="BF21" s="173"/>
      <c r="BG21" s="176"/>
      <c r="BH21" s="19" t="s">
        <v>156</v>
      </c>
      <c r="BI21" s="80"/>
      <c r="BJ21" s="80"/>
      <c r="BK21" s="80"/>
      <c r="BL21" s="80"/>
      <c r="BM21" s="80">
        <f>AVERAGE(BI20:BM20)</f>
        <v>0.23924897119341565</v>
      </c>
      <c r="BN21" s="26"/>
      <c r="BO21" s="26"/>
      <c r="BP21" s="26"/>
      <c r="BQ21" s="26"/>
      <c r="BR21" s="80">
        <f>AVERAGE(BI20:BR20)</f>
        <v>0.16769888342203085</v>
      </c>
    </row>
    <row r="22" spans="1:71" ht="14.25" x14ac:dyDescent="0.45">
      <c r="B22" s="173"/>
      <c r="C22" s="176"/>
      <c r="D22" s="15" t="s">
        <v>61</v>
      </c>
      <c r="E22" s="17">
        <f>E18+E20</f>
        <v>0.5</v>
      </c>
      <c r="F22" s="17">
        <f t="shared" ref="F22:N22" si="35">F18+F20</f>
        <v>0.41666666666666674</v>
      </c>
      <c r="G22" s="17">
        <f t="shared" si="35"/>
        <v>0.3472222222222221</v>
      </c>
      <c r="H22" s="17">
        <f t="shared" si="35"/>
        <v>0.28935185185185197</v>
      </c>
      <c r="I22" s="17">
        <f t="shared" si="35"/>
        <v>0.24112654320987648</v>
      </c>
      <c r="J22" s="17">
        <f t="shared" si="35"/>
        <v>0.20093878600823067</v>
      </c>
      <c r="K22" s="17">
        <f t="shared" si="35"/>
        <v>0.16744898834019195</v>
      </c>
      <c r="L22" s="17">
        <f t="shared" si="35"/>
        <v>0.13954082361682663</v>
      </c>
      <c r="M22" s="17">
        <f t="shared" si="35"/>
        <v>0.11628401968068869</v>
      </c>
      <c r="N22" s="17">
        <f t="shared" si="35"/>
        <v>9.6903349733907573E-2</v>
      </c>
      <c r="P22" s="173"/>
      <c r="Q22" s="176"/>
      <c r="R22" s="15" t="s">
        <v>61</v>
      </c>
      <c r="S22" s="17">
        <f>S18+S20</f>
        <v>0.5</v>
      </c>
      <c r="T22" s="17">
        <f t="shared" ref="T22:AB22" si="36">T18+T20</f>
        <v>0.41666666666666674</v>
      </c>
      <c r="U22" s="17">
        <f t="shared" si="36"/>
        <v>0.3472222222222221</v>
      </c>
      <c r="V22" s="17">
        <f t="shared" si="36"/>
        <v>0.28935185185185197</v>
      </c>
      <c r="W22" s="17">
        <f t="shared" si="36"/>
        <v>0.24112654320987648</v>
      </c>
      <c r="X22" s="17">
        <f t="shared" si="36"/>
        <v>0.20093878600823067</v>
      </c>
      <c r="Y22" s="17">
        <f t="shared" si="36"/>
        <v>0.16744898834019195</v>
      </c>
      <c r="Z22" s="17">
        <f t="shared" si="36"/>
        <v>0.13954082361682663</v>
      </c>
      <c r="AA22" s="17">
        <f t="shared" si="36"/>
        <v>0.11628401968068869</v>
      </c>
      <c r="AB22" s="17">
        <f t="shared" si="36"/>
        <v>9.6903349733907573E-2</v>
      </c>
      <c r="AD22" s="173"/>
      <c r="AE22" s="176"/>
      <c r="AF22" s="15" t="s">
        <v>61</v>
      </c>
      <c r="AG22" s="17">
        <f>AG18+AG20</f>
        <v>0.5</v>
      </c>
      <c r="AH22" s="17">
        <f t="shared" ref="AH22:AP22" si="37">AH18+AH20</f>
        <v>0.41666666666666674</v>
      </c>
      <c r="AI22" s="17">
        <f t="shared" si="37"/>
        <v>0.3472222222222221</v>
      </c>
      <c r="AJ22" s="17">
        <f t="shared" si="37"/>
        <v>0.28935185185185197</v>
      </c>
      <c r="AK22" s="17">
        <f t="shared" si="37"/>
        <v>0.24112654320987648</v>
      </c>
      <c r="AL22" s="17">
        <f t="shared" si="37"/>
        <v>0.20093878600823067</v>
      </c>
      <c r="AM22" s="17">
        <f t="shared" si="37"/>
        <v>0.16744898834019195</v>
      </c>
      <c r="AN22" s="17">
        <f t="shared" si="37"/>
        <v>0.13954082361682663</v>
      </c>
      <c r="AO22" s="17">
        <f t="shared" si="37"/>
        <v>0.11628401968068869</v>
      </c>
      <c r="AP22" s="17">
        <f t="shared" si="37"/>
        <v>9.6903349733907573E-2</v>
      </c>
      <c r="AR22" s="173"/>
      <c r="AS22" s="176"/>
      <c r="AT22" s="15" t="s">
        <v>61</v>
      </c>
      <c r="AU22" s="17">
        <f>AU18+AU20</f>
        <v>0.5</v>
      </c>
      <c r="AV22" s="17">
        <f t="shared" ref="AV22:BD22" si="38">AV18+AV20</f>
        <v>0.41666666666666674</v>
      </c>
      <c r="AW22" s="17">
        <f t="shared" si="38"/>
        <v>0.3472222222222221</v>
      </c>
      <c r="AX22" s="17">
        <f t="shared" si="38"/>
        <v>0.28935185185185197</v>
      </c>
      <c r="AY22" s="17">
        <f t="shared" si="38"/>
        <v>0.24112654320987648</v>
      </c>
      <c r="AZ22" s="17">
        <f t="shared" si="38"/>
        <v>0.20093878600823067</v>
      </c>
      <c r="BA22" s="17">
        <f t="shared" si="38"/>
        <v>0.16744898834019195</v>
      </c>
      <c r="BB22" s="17">
        <f t="shared" si="38"/>
        <v>0.13954082361682663</v>
      </c>
      <c r="BC22" s="17">
        <f t="shared" si="38"/>
        <v>0.11628401968068869</v>
      </c>
      <c r="BD22" s="17">
        <f t="shared" si="38"/>
        <v>9.6903349733907573E-2</v>
      </c>
      <c r="BF22" s="173"/>
      <c r="BG22" s="176"/>
      <c r="BH22" s="15" t="s">
        <v>61</v>
      </c>
      <c r="BI22" s="17">
        <f>BI18+BI20</f>
        <v>0.5</v>
      </c>
      <c r="BJ22" s="17">
        <f t="shared" ref="BJ22:BR22" si="39">BJ18+BJ20</f>
        <v>0.41666666666666674</v>
      </c>
      <c r="BK22" s="17">
        <f t="shared" si="39"/>
        <v>0.3472222222222221</v>
      </c>
      <c r="BL22" s="17">
        <f t="shared" si="39"/>
        <v>0.28935185185185197</v>
      </c>
      <c r="BM22" s="17">
        <f t="shared" si="39"/>
        <v>0.24112654320987648</v>
      </c>
      <c r="BN22" s="17">
        <f t="shared" si="39"/>
        <v>0.20093878600823067</v>
      </c>
      <c r="BO22" s="17">
        <f t="shared" si="39"/>
        <v>0.16744898834019195</v>
      </c>
      <c r="BP22" s="17">
        <f t="shared" si="39"/>
        <v>0.13954082361682663</v>
      </c>
      <c r="BQ22" s="17">
        <f t="shared" si="39"/>
        <v>0.11628401968068869</v>
      </c>
      <c r="BR22" s="17">
        <f t="shared" si="39"/>
        <v>9.6903349733907573E-2</v>
      </c>
    </row>
    <row r="23" spans="1:71" ht="14.25" x14ac:dyDescent="0.45">
      <c r="B23" s="174"/>
      <c r="C23" s="177"/>
      <c r="D23" s="15" t="s">
        <v>62</v>
      </c>
      <c r="E23" s="17"/>
      <c r="F23" s="17"/>
      <c r="G23" s="17"/>
      <c r="H23" s="17"/>
      <c r="I23" s="17">
        <f>AVERAGE(E22:I22)</f>
        <v>0.3588734567901235</v>
      </c>
      <c r="J23" s="16"/>
      <c r="K23" s="16"/>
      <c r="L23" s="16"/>
      <c r="M23" s="16"/>
      <c r="N23" s="17">
        <f>AVERAGE(E22:N22)</f>
        <v>0.25154832513304626</v>
      </c>
      <c r="P23" s="174"/>
      <c r="Q23" s="177"/>
      <c r="R23" s="15" t="s">
        <v>62</v>
      </c>
      <c r="S23" s="17"/>
      <c r="T23" s="17"/>
      <c r="U23" s="17"/>
      <c r="V23" s="17"/>
      <c r="W23" s="17">
        <f>AVERAGE(S22:W22)</f>
        <v>0.3588734567901235</v>
      </c>
      <c r="X23" s="16"/>
      <c r="Y23" s="16"/>
      <c r="Z23" s="16"/>
      <c r="AA23" s="16"/>
      <c r="AB23" s="17">
        <f>AVERAGE(S22:AB22)</f>
        <v>0.25154832513304626</v>
      </c>
      <c r="AD23" s="174"/>
      <c r="AE23" s="177"/>
      <c r="AF23" s="15" t="s">
        <v>62</v>
      </c>
      <c r="AG23" s="17"/>
      <c r="AH23" s="17"/>
      <c r="AI23" s="17"/>
      <c r="AJ23" s="17"/>
      <c r="AK23" s="17">
        <f>AVERAGE(AG22:AK22)</f>
        <v>0.3588734567901235</v>
      </c>
      <c r="AL23" s="16"/>
      <c r="AM23" s="16"/>
      <c r="AN23" s="16"/>
      <c r="AO23" s="16"/>
      <c r="AP23" s="17">
        <f>AVERAGE(AG22:AP22)</f>
        <v>0.25154832513304626</v>
      </c>
      <c r="AR23" s="174"/>
      <c r="AS23" s="177"/>
      <c r="AT23" s="15" t="s">
        <v>62</v>
      </c>
      <c r="AU23" s="17"/>
      <c r="AV23" s="17"/>
      <c r="AW23" s="17"/>
      <c r="AX23" s="17"/>
      <c r="AY23" s="17">
        <f>AVERAGE(AU22:AY22)</f>
        <v>0.3588734567901235</v>
      </c>
      <c r="AZ23" s="16"/>
      <c r="BA23" s="16"/>
      <c r="BB23" s="16"/>
      <c r="BC23" s="16"/>
      <c r="BD23" s="17">
        <f>AVERAGE(AU22:BD22)</f>
        <v>0.25154832513304626</v>
      </c>
      <c r="BF23" s="174"/>
      <c r="BG23" s="177"/>
      <c r="BH23" s="15" t="s">
        <v>62</v>
      </c>
      <c r="BI23" s="17"/>
      <c r="BJ23" s="17"/>
      <c r="BK23" s="17"/>
      <c r="BL23" s="17"/>
      <c r="BM23" s="17">
        <f>AVERAGE(BI22:BM22)</f>
        <v>0.3588734567901235</v>
      </c>
      <c r="BN23" s="16"/>
      <c r="BO23" s="16"/>
      <c r="BP23" s="16"/>
      <c r="BQ23" s="16"/>
      <c r="BR23" s="17">
        <f>AVERAGE(BI22:BR22)</f>
        <v>0.25154832513304626</v>
      </c>
    </row>
    <row r="24" spans="1:71" ht="14.25" x14ac:dyDescent="0.45">
      <c r="B24" s="172" t="s">
        <v>17</v>
      </c>
      <c r="C24" s="175" t="s">
        <v>32</v>
      </c>
      <c r="D24" s="15" t="s">
        <v>43</v>
      </c>
      <c r="E24" s="17">
        <f>((1+$E$10)*$E$5)+($E$5*E17)</f>
        <v>3.833333333333333E-2</v>
      </c>
      <c r="F24" s="17">
        <f t="shared" ref="F24:N24" si="40">((1+$E$10)*$E$5)+($E$5*F17)</f>
        <v>3.6944444444444446E-2</v>
      </c>
      <c r="G24" s="17">
        <f t="shared" si="40"/>
        <v>3.5787037037037034E-2</v>
      </c>
      <c r="H24" s="17">
        <f t="shared" si="40"/>
        <v>3.482253086419753E-2</v>
      </c>
      <c r="I24" s="17">
        <f t="shared" si="40"/>
        <v>3.401877572016461E-2</v>
      </c>
      <c r="J24" s="17">
        <f t="shared" si="40"/>
        <v>3.3348979766803837E-2</v>
      </c>
      <c r="K24" s="17">
        <f t="shared" si="40"/>
        <v>3.2790816472336531E-2</v>
      </c>
      <c r="L24" s="17">
        <f t="shared" si="40"/>
        <v>3.2325680393613776E-2</v>
      </c>
      <c r="M24" s="17">
        <f t="shared" si="40"/>
        <v>3.1938066994678146E-2</v>
      </c>
      <c r="N24" s="17">
        <f t="shared" si="40"/>
        <v>3.1615055828898453E-2</v>
      </c>
      <c r="P24" s="172" t="s">
        <v>17</v>
      </c>
      <c r="Q24" s="175" t="s">
        <v>32</v>
      </c>
      <c r="R24" s="15" t="s">
        <v>43</v>
      </c>
      <c r="S24" s="17">
        <f>((1+$E$10)*$E$5)+($E$5*S17)</f>
        <v>3.833333333333333E-2</v>
      </c>
      <c r="T24" s="17">
        <f t="shared" ref="T24:AB24" si="41">((1+$E$10)*$E$5)+($E$5*T17)</f>
        <v>3.6944444444444446E-2</v>
      </c>
      <c r="U24" s="17">
        <f t="shared" si="41"/>
        <v>3.5787037037037034E-2</v>
      </c>
      <c r="V24" s="17">
        <f t="shared" si="41"/>
        <v>3.482253086419753E-2</v>
      </c>
      <c r="W24" s="17">
        <f t="shared" si="41"/>
        <v>3.401877572016461E-2</v>
      </c>
      <c r="X24" s="17">
        <f t="shared" si="41"/>
        <v>3.3348979766803837E-2</v>
      </c>
      <c r="Y24" s="17">
        <f t="shared" si="41"/>
        <v>3.2790816472336531E-2</v>
      </c>
      <c r="Z24" s="17">
        <f t="shared" si="41"/>
        <v>3.2325680393613776E-2</v>
      </c>
      <c r="AA24" s="17">
        <f t="shared" si="41"/>
        <v>3.1938066994678146E-2</v>
      </c>
      <c r="AB24" s="17">
        <f t="shared" si="41"/>
        <v>3.1615055828898453E-2</v>
      </c>
      <c r="AD24" s="172" t="s">
        <v>17</v>
      </c>
      <c r="AE24" s="175" t="s">
        <v>32</v>
      </c>
      <c r="AF24" s="15" t="s">
        <v>43</v>
      </c>
      <c r="AG24" s="17">
        <f>((1+$E$10)*$E$5)+($E$5*AG17)</f>
        <v>3.833333333333333E-2</v>
      </c>
      <c r="AH24" s="17">
        <f t="shared" ref="AH24:AP24" si="42">((1+$E$10)*$E$5)+($E$5*AH17)</f>
        <v>3.6944444444444446E-2</v>
      </c>
      <c r="AI24" s="17">
        <f t="shared" si="42"/>
        <v>3.5787037037037034E-2</v>
      </c>
      <c r="AJ24" s="17">
        <f t="shared" si="42"/>
        <v>3.482253086419753E-2</v>
      </c>
      <c r="AK24" s="17">
        <f t="shared" si="42"/>
        <v>3.401877572016461E-2</v>
      </c>
      <c r="AL24" s="17">
        <f t="shared" si="42"/>
        <v>3.3348979766803837E-2</v>
      </c>
      <c r="AM24" s="17">
        <f t="shared" si="42"/>
        <v>3.2790816472336531E-2</v>
      </c>
      <c r="AN24" s="17">
        <f t="shared" si="42"/>
        <v>3.2325680393613776E-2</v>
      </c>
      <c r="AO24" s="17">
        <f t="shared" si="42"/>
        <v>3.1938066994678146E-2</v>
      </c>
      <c r="AP24" s="17">
        <f t="shared" si="42"/>
        <v>3.1615055828898453E-2</v>
      </c>
      <c r="AR24" s="172" t="s">
        <v>17</v>
      </c>
      <c r="AS24" s="175" t="s">
        <v>32</v>
      </c>
      <c r="AT24" s="15" t="s">
        <v>43</v>
      </c>
      <c r="AU24" s="17">
        <f>((1+$E$10)*$E$5)+($E$5*AU17)</f>
        <v>3.833333333333333E-2</v>
      </c>
      <c r="AV24" s="17">
        <f t="shared" ref="AV24:BD24" si="43">((1+$E$10)*$E$5)+($E$5*AV17)</f>
        <v>3.6944444444444446E-2</v>
      </c>
      <c r="AW24" s="17">
        <f t="shared" si="43"/>
        <v>3.5787037037037034E-2</v>
      </c>
      <c r="AX24" s="17">
        <f t="shared" si="43"/>
        <v>3.482253086419753E-2</v>
      </c>
      <c r="AY24" s="17">
        <f t="shared" si="43"/>
        <v>3.401877572016461E-2</v>
      </c>
      <c r="AZ24" s="17">
        <f t="shared" si="43"/>
        <v>3.3348979766803837E-2</v>
      </c>
      <c r="BA24" s="17">
        <f t="shared" si="43"/>
        <v>3.2790816472336531E-2</v>
      </c>
      <c r="BB24" s="17">
        <f t="shared" si="43"/>
        <v>3.2325680393613776E-2</v>
      </c>
      <c r="BC24" s="17">
        <f t="shared" si="43"/>
        <v>3.1938066994678146E-2</v>
      </c>
      <c r="BD24" s="17">
        <f t="shared" si="43"/>
        <v>3.1615055828898453E-2</v>
      </c>
      <c r="BF24" s="172" t="s">
        <v>17</v>
      </c>
      <c r="BG24" s="175" t="s">
        <v>32</v>
      </c>
      <c r="BH24" s="15" t="s">
        <v>43</v>
      </c>
      <c r="BI24" s="17">
        <f>((1+$E$10)*$E$5)+($E$5*BI17)</f>
        <v>3.833333333333333E-2</v>
      </c>
      <c r="BJ24" s="17">
        <f t="shared" ref="BJ24:BR24" si="44">((1+$E$10)*$E$5)+($E$5*BJ17)</f>
        <v>3.6944444444444446E-2</v>
      </c>
      <c r="BK24" s="17">
        <f t="shared" si="44"/>
        <v>3.5787037037037034E-2</v>
      </c>
      <c r="BL24" s="17">
        <f t="shared" si="44"/>
        <v>3.482253086419753E-2</v>
      </c>
      <c r="BM24" s="17">
        <f t="shared" si="44"/>
        <v>3.401877572016461E-2</v>
      </c>
      <c r="BN24" s="17">
        <f t="shared" si="44"/>
        <v>3.3348979766803837E-2</v>
      </c>
      <c r="BO24" s="17">
        <f t="shared" si="44"/>
        <v>3.2790816472336531E-2</v>
      </c>
      <c r="BP24" s="17">
        <f t="shared" si="44"/>
        <v>3.2325680393613776E-2</v>
      </c>
      <c r="BQ24" s="17">
        <f t="shared" si="44"/>
        <v>3.1938066994678146E-2</v>
      </c>
      <c r="BR24" s="17">
        <f t="shared" si="44"/>
        <v>3.1615055828898453E-2</v>
      </c>
    </row>
    <row r="25" spans="1:71" ht="14.25" x14ac:dyDescent="0.45">
      <c r="B25" s="173"/>
      <c r="C25" s="176"/>
      <c r="D25" s="15" t="s">
        <v>44</v>
      </c>
      <c r="E25" s="17"/>
      <c r="F25" s="17"/>
      <c r="G25" s="17"/>
      <c r="H25" s="17"/>
      <c r="I25" s="17">
        <f>AVERAGE(E24:I24)</f>
        <v>3.598122427983539E-2</v>
      </c>
      <c r="J25" s="16"/>
      <c r="K25" s="16"/>
      <c r="L25" s="16"/>
      <c r="M25" s="16"/>
      <c r="N25" s="17">
        <f>AVERAGE(E24:N24)</f>
        <v>3.4192472085550776E-2</v>
      </c>
      <c r="P25" s="173"/>
      <c r="Q25" s="176"/>
      <c r="R25" s="15" t="s">
        <v>44</v>
      </c>
      <c r="S25" s="17"/>
      <c r="T25" s="17"/>
      <c r="U25" s="17"/>
      <c r="V25" s="17"/>
      <c r="W25" s="17">
        <f>AVERAGE(S24:W24)</f>
        <v>3.598122427983539E-2</v>
      </c>
      <c r="X25" s="16"/>
      <c r="Y25" s="16"/>
      <c r="Z25" s="16"/>
      <c r="AA25" s="16"/>
      <c r="AB25" s="17">
        <f>AVERAGE(S24:AB24)</f>
        <v>3.4192472085550776E-2</v>
      </c>
      <c r="AD25" s="173"/>
      <c r="AE25" s="176"/>
      <c r="AF25" s="15" t="s">
        <v>44</v>
      </c>
      <c r="AG25" s="17"/>
      <c r="AH25" s="17"/>
      <c r="AI25" s="17"/>
      <c r="AJ25" s="17"/>
      <c r="AK25" s="17">
        <f>AVERAGE(AG24:AK24)</f>
        <v>3.598122427983539E-2</v>
      </c>
      <c r="AL25" s="16"/>
      <c r="AM25" s="16"/>
      <c r="AN25" s="16"/>
      <c r="AO25" s="16"/>
      <c r="AP25" s="17">
        <f>AVERAGE(AG24:AP24)</f>
        <v>3.4192472085550776E-2</v>
      </c>
      <c r="AR25" s="173"/>
      <c r="AS25" s="176"/>
      <c r="AT25" s="15" t="s">
        <v>44</v>
      </c>
      <c r="AU25" s="17"/>
      <c r="AV25" s="17"/>
      <c r="AW25" s="17"/>
      <c r="AX25" s="17"/>
      <c r="AY25" s="17">
        <f>AVERAGE(AU24:AY24)</f>
        <v>3.598122427983539E-2</v>
      </c>
      <c r="AZ25" s="16"/>
      <c r="BA25" s="16"/>
      <c r="BB25" s="16"/>
      <c r="BC25" s="16"/>
      <c r="BD25" s="17">
        <f>AVERAGE(AU24:BD24)</f>
        <v>3.4192472085550776E-2</v>
      </c>
      <c r="BF25" s="173"/>
      <c r="BG25" s="176"/>
      <c r="BH25" s="15" t="s">
        <v>44</v>
      </c>
      <c r="BI25" s="17"/>
      <c r="BJ25" s="17"/>
      <c r="BK25" s="17"/>
      <c r="BL25" s="17"/>
      <c r="BM25" s="17">
        <f>AVERAGE(BI24:BM24)</f>
        <v>3.598122427983539E-2</v>
      </c>
      <c r="BN25" s="16"/>
      <c r="BO25" s="16"/>
      <c r="BP25" s="16"/>
      <c r="BQ25" s="16"/>
      <c r="BR25" s="17">
        <f>AVERAGE(BI24:BR24)</f>
        <v>3.4192472085550776E-2</v>
      </c>
    </row>
    <row r="26" spans="1:71" ht="14.25" x14ac:dyDescent="0.45">
      <c r="B26" s="173"/>
      <c r="C26" s="176"/>
      <c r="D26" s="19" t="s">
        <v>42</v>
      </c>
      <c r="E26" s="80">
        <f>E24</f>
        <v>3.833333333333333E-2</v>
      </c>
      <c r="F26" s="80">
        <f t="shared" ref="F26:N26" si="45">E26+F24</f>
        <v>7.5277777777777777E-2</v>
      </c>
      <c r="G26" s="80">
        <f>F26+G24</f>
        <v>0.11106481481481481</v>
      </c>
      <c r="H26" s="80">
        <f t="shared" si="45"/>
        <v>0.14588734567901235</v>
      </c>
      <c r="I26" s="80">
        <f t="shared" si="45"/>
        <v>0.17990612139917694</v>
      </c>
      <c r="J26" s="80">
        <f>I26+J24</f>
        <v>0.21325510116598079</v>
      </c>
      <c r="K26" s="80">
        <f t="shared" si="45"/>
        <v>0.24604591763831732</v>
      </c>
      <c r="L26" s="80">
        <f t="shared" si="45"/>
        <v>0.27837159803193112</v>
      </c>
      <c r="M26" s="80">
        <f t="shared" si="45"/>
        <v>0.31030966502660928</v>
      </c>
      <c r="N26" s="80">
        <f t="shared" si="45"/>
        <v>0.34192472085550774</v>
      </c>
      <c r="P26" s="173"/>
      <c r="Q26" s="176"/>
      <c r="R26" s="19" t="s">
        <v>42</v>
      </c>
      <c r="S26" s="80">
        <f>S24</f>
        <v>3.833333333333333E-2</v>
      </c>
      <c r="T26" s="80">
        <f t="shared" ref="T26:AB26" si="46">S26+T24</f>
        <v>7.5277777777777777E-2</v>
      </c>
      <c r="U26" s="80">
        <f>T26+U24</f>
        <v>0.11106481481481481</v>
      </c>
      <c r="V26" s="80">
        <f t="shared" si="46"/>
        <v>0.14588734567901235</v>
      </c>
      <c r="W26" s="80">
        <f t="shared" si="46"/>
        <v>0.17990612139917694</v>
      </c>
      <c r="X26" s="80">
        <f>W26+X24</f>
        <v>0.21325510116598079</v>
      </c>
      <c r="Y26" s="80">
        <f t="shared" si="46"/>
        <v>0.24604591763831732</v>
      </c>
      <c r="Z26" s="80">
        <f t="shared" si="46"/>
        <v>0.27837159803193112</v>
      </c>
      <c r="AA26" s="80">
        <f t="shared" si="46"/>
        <v>0.31030966502660928</v>
      </c>
      <c r="AB26" s="80">
        <f t="shared" si="46"/>
        <v>0.34192472085550774</v>
      </c>
      <c r="AD26" s="173"/>
      <c r="AE26" s="176"/>
      <c r="AF26" s="19" t="s">
        <v>42</v>
      </c>
      <c r="AG26" s="80">
        <f>AG24</f>
        <v>3.833333333333333E-2</v>
      </c>
      <c r="AH26" s="80">
        <f t="shared" ref="AH26:AP26" si="47">AG26+AH24</f>
        <v>7.5277777777777777E-2</v>
      </c>
      <c r="AI26" s="80">
        <f>AH26+AI24</f>
        <v>0.11106481481481481</v>
      </c>
      <c r="AJ26" s="80">
        <f t="shared" si="47"/>
        <v>0.14588734567901235</v>
      </c>
      <c r="AK26" s="80">
        <f t="shared" si="47"/>
        <v>0.17990612139917694</v>
      </c>
      <c r="AL26" s="80">
        <f>AK26+AL24</f>
        <v>0.21325510116598079</v>
      </c>
      <c r="AM26" s="80">
        <f t="shared" si="47"/>
        <v>0.24604591763831732</v>
      </c>
      <c r="AN26" s="80">
        <f t="shared" si="47"/>
        <v>0.27837159803193112</v>
      </c>
      <c r="AO26" s="80">
        <f t="shared" si="47"/>
        <v>0.31030966502660928</v>
      </c>
      <c r="AP26" s="80">
        <f t="shared" si="47"/>
        <v>0.34192472085550774</v>
      </c>
      <c r="AR26" s="173"/>
      <c r="AS26" s="176"/>
      <c r="AT26" s="19" t="s">
        <v>42</v>
      </c>
      <c r="AU26" s="80">
        <f>AU24</f>
        <v>3.833333333333333E-2</v>
      </c>
      <c r="AV26" s="80">
        <f t="shared" ref="AV26:BD26" si="48">AU26+AV24</f>
        <v>7.5277777777777777E-2</v>
      </c>
      <c r="AW26" s="80">
        <f>AV26+AW24</f>
        <v>0.11106481481481481</v>
      </c>
      <c r="AX26" s="80">
        <f t="shared" si="48"/>
        <v>0.14588734567901235</v>
      </c>
      <c r="AY26" s="80">
        <f t="shared" si="48"/>
        <v>0.17990612139917694</v>
      </c>
      <c r="AZ26" s="80">
        <f>AY26+AZ24</f>
        <v>0.21325510116598079</v>
      </c>
      <c r="BA26" s="80">
        <f t="shared" si="48"/>
        <v>0.24604591763831732</v>
      </c>
      <c r="BB26" s="80">
        <f t="shared" si="48"/>
        <v>0.27837159803193112</v>
      </c>
      <c r="BC26" s="80">
        <f t="shared" si="48"/>
        <v>0.31030966502660928</v>
      </c>
      <c r="BD26" s="80">
        <f t="shared" si="48"/>
        <v>0.34192472085550774</v>
      </c>
      <c r="BF26" s="173"/>
      <c r="BG26" s="176"/>
      <c r="BH26" s="19" t="s">
        <v>42</v>
      </c>
      <c r="BI26" s="80">
        <f>BI24</f>
        <v>3.833333333333333E-2</v>
      </c>
      <c r="BJ26" s="80">
        <f t="shared" ref="BJ26:BR26" si="49">BI26+BJ24</f>
        <v>7.5277777777777777E-2</v>
      </c>
      <c r="BK26" s="80">
        <f>BJ26+BK24</f>
        <v>0.11106481481481481</v>
      </c>
      <c r="BL26" s="80">
        <f t="shared" si="49"/>
        <v>0.14588734567901235</v>
      </c>
      <c r="BM26" s="80">
        <f t="shared" si="49"/>
        <v>0.17990612139917694</v>
      </c>
      <c r="BN26" s="80">
        <f>BM26+BN24</f>
        <v>0.21325510116598079</v>
      </c>
      <c r="BO26" s="80">
        <f t="shared" si="49"/>
        <v>0.24604591763831732</v>
      </c>
      <c r="BP26" s="80">
        <f t="shared" si="49"/>
        <v>0.27837159803193112</v>
      </c>
      <c r="BQ26" s="80">
        <f t="shared" si="49"/>
        <v>0.31030966502660928</v>
      </c>
      <c r="BR26" s="80">
        <f t="shared" si="49"/>
        <v>0.34192472085550774</v>
      </c>
    </row>
    <row r="27" spans="1:71" ht="14.25" x14ac:dyDescent="0.45">
      <c r="B27" s="173"/>
      <c r="C27" s="176"/>
      <c r="D27" s="19" t="s">
        <v>83</v>
      </c>
      <c r="E27" s="80">
        <f t="shared" ref="E27:N27" si="50">((1+$E$10)*$E$5)+$E$5</f>
        <v>0.04</v>
      </c>
      <c r="F27" s="80">
        <f t="shared" si="50"/>
        <v>0.04</v>
      </c>
      <c r="G27" s="80">
        <f t="shared" si="50"/>
        <v>0.04</v>
      </c>
      <c r="H27" s="80">
        <f t="shared" si="50"/>
        <v>0.04</v>
      </c>
      <c r="I27" s="80">
        <f t="shared" si="50"/>
        <v>0.04</v>
      </c>
      <c r="J27" s="80">
        <f t="shared" si="50"/>
        <v>0.04</v>
      </c>
      <c r="K27" s="80">
        <f t="shared" si="50"/>
        <v>0.04</v>
      </c>
      <c r="L27" s="80">
        <f t="shared" si="50"/>
        <v>0.04</v>
      </c>
      <c r="M27" s="80">
        <f t="shared" si="50"/>
        <v>0.04</v>
      </c>
      <c r="N27" s="80">
        <f t="shared" si="50"/>
        <v>0.04</v>
      </c>
      <c r="P27" s="173"/>
      <c r="Q27" s="176"/>
      <c r="R27" s="19" t="s">
        <v>83</v>
      </c>
      <c r="S27" s="80">
        <f t="shared" ref="S27:AB27" si="51">((1+$E$10)*$E$5)+$E$5</f>
        <v>0.04</v>
      </c>
      <c r="T27" s="80">
        <f t="shared" si="51"/>
        <v>0.04</v>
      </c>
      <c r="U27" s="80">
        <f t="shared" si="51"/>
        <v>0.04</v>
      </c>
      <c r="V27" s="80">
        <f t="shared" si="51"/>
        <v>0.04</v>
      </c>
      <c r="W27" s="80">
        <f t="shared" si="51"/>
        <v>0.04</v>
      </c>
      <c r="X27" s="80">
        <f t="shared" si="51"/>
        <v>0.04</v>
      </c>
      <c r="Y27" s="80">
        <f t="shared" si="51"/>
        <v>0.04</v>
      </c>
      <c r="Z27" s="80">
        <f t="shared" si="51"/>
        <v>0.04</v>
      </c>
      <c r="AA27" s="80">
        <f t="shared" si="51"/>
        <v>0.04</v>
      </c>
      <c r="AB27" s="80">
        <f t="shared" si="51"/>
        <v>0.04</v>
      </c>
      <c r="AD27" s="173"/>
      <c r="AE27" s="176"/>
      <c r="AF27" s="19" t="s">
        <v>83</v>
      </c>
      <c r="AG27" s="80">
        <f t="shared" ref="AG27:AP27" si="52">((1+$E$10)*$E$5)+$E$5</f>
        <v>0.04</v>
      </c>
      <c r="AH27" s="80">
        <f t="shared" si="52"/>
        <v>0.04</v>
      </c>
      <c r="AI27" s="80">
        <f t="shared" si="52"/>
        <v>0.04</v>
      </c>
      <c r="AJ27" s="80">
        <f t="shared" si="52"/>
        <v>0.04</v>
      </c>
      <c r="AK27" s="80">
        <f t="shared" si="52"/>
        <v>0.04</v>
      </c>
      <c r="AL27" s="80">
        <f t="shared" si="52"/>
        <v>0.04</v>
      </c>
      <c r="AM27" s="80">
        <f t="shared" si="52"/>
        <v>0.04</v>
      </c>
      <c r="AN27" s="80">
        <f t="shared" si="52"/>
        <v>0.04</v>
      </c>
      <c r="AO27" s="80">
        <f t="shared" si="52"/>
        <v>0.04</v>
      </c>
      <c r="AP27" s="80">
        <f t="shared" si="52"/>
        <v>0.04</v>
      </c>
      <c r="AR27" s="173"/>
      <c r="AS27" s="176"/>
      <c r="AT27" s="19" t="s">
        <v>83</v>
      </c>
      <c r="AU27" s="80">
        <f t="shared" ref="AU27:BD27" si="53">((1+$E$10)*$E$5)+$E$5</f>
        <v>0.04</v>
      </c>
      <c r="AV27" s="80">
        <f t="shared" si="53"/>
        <v>0.04</v>
      </c>
      <c r="AW27" s="80">
        <f t="shared" si="53"/>
        <v>0.04</v>
      </c>
      <c r="AX27" s="80">
        <f t="shared" si="53"/>
        <v>0.04</v>
      </c>
      <c r="AY27" s="80">
        <f t="shared" si="53"/>
        <v>0.04</v>
      </c>
      <c r="AZ27" s="80">
        <f t="shared" si="53"/>
        <v>0.04</v>
      </c>
      <c r="BA27" s="80">
        <f t="shared" si="53"/>
        <v>0.04</v>
      </c>
      <c r="BB27" s="80">
        <f t="shared" si="53"/>
        <v>0.04</v>
      </c>
      <c r="BC27" s="80">
        <f t="shared" si="53"/>
        <v>0.04</v>
      </c>
      <c r="BD27" s="80">
        <f t="shared" si="53"/>
        <v>0.04</v>
      </c>
      <c r="BF27" s="173"/>
      <c r="BG27" s="176"/>
      <c r="BH27" s="19" t="s">
        <v>83</v>
      </c>
      <c r="BI27" s="80">
        <f t="shared" ref="BI27:BR27" si="54">((1+$E$10)*$E$5)+$E$5</f>
        <v>0.04</v>
      </c>
      <c r="BJ27" s="80">
        <f t="shared" si="54"/>
        <v>0.04</v>
      </c>
      <c r="BK27" s="80">
        <f t="shared" si="54"/>
        <v>0.04</v>
      </c>
      <c r="BL27" s="80">
        <f t="shared" si="54"/>
        <v>0.04</v>
      </c>
      <c r="BM27" s="80">
        <f t="shared" si="54"/>
        <v>0.04</v>
      </c>
      <c r="BN27" s="80">
        <f t="shared" si="54"/>
        <v>0.04</v>
      </c>
      <c r="BO27" s="80">
        <f t="shared" si="54"/>
        <v>0.04</v>
      </c>
      <c r="BP27" s="80">
        <f t="shared" si="54"/>
        <v>0.04</v>
      </c>
      <c r="BQ27" s="80">
        <f t="shared" si="54"/>
        <v>0.04</v>
      </c>
      <c r="BR27" s="80">
        <f t="shared" si="54"/>
        <v>0.04</v>
      </c>
      <c r="BS27" s="11"/>
    </row>
    <row r="28" spans="1:71" ht="14.25" x14ac:dyDescent="0.45">
      <c r="B28" s="174"/>
      <c r="C28" s="177"/>
      <c r="D28" s="19" t="s">
        <v>84</v>
      </c>
      <c r="E28" s="80">
        <f>E27</f>
        <v>0.04</v>
      </c>
      <c r="F28" s="80">
        <f>E28+F27</f>
        <v>0.08</v>
      </c>
      <c r="G28" s="80">
        <f>F28+G27</f>
        <v>0.12</v>
      </c>
      <c r="H28" s="80">
        <f t="shared" ref="H28:N28" si="55">G28+H27</f>
        <v>0.16</v>
      </c>
      <c r="I28" s="80">
        <f t="shared" si="55"/>
        <v>0.2</v>
      </c>
      <c r="J28" s="80">
        <f>I28+J27</f>
        <v>0.24000000000000002</v>
      </c>
      <c r="K28" s="80">
        <f t="shared" si="55"/>
        <v>0.28000000000000003</v>
      </c>
      <c r="L28" s="80">
        <f t="shared" si="55"/>
        <v>0.32</v>
      </c>
      <c r="M28" s="80">
        <f t="shared" si="55"/>
        <v>0.36</v>
      </c>
      <c r="N28" s="80">
        <f t="shared" si="55"/>
        <v>0.39999999999999997</v>
      </c>
      <c r="P28" s="174"/>
      <c r="Q28" s="177"/>
      <c r="R28" s="19" t="s">
        <v>84</v>
      </c>
      <c r="S28" s="80">
        <f>S27</f>
        <v>0.04</v>
      </c>
      <c r="T28" s="80">
        <f>S28+T27</f>
        <v>0.08</v>
      </c>
      <c r="U28" s="80">
        <f>T28+U27</f>
        <v>0.12</v>
      </c>
      <c r="V28" s="80">
        <f t="shared" ref="V28:AB28" si="56">U28+V27</f>
        <v>0.16</v>
      </c>
      <c r="W28" s="80">
        <f t="shared" si="56"/>
        <v>0.2</v>
      </c>
      <c r="X28" s="80">
        <f>W28+X27</f>
        <v>0.24000000000000002</v>
      </c>
      <c r="Y28" s="80">
        <f t="shared" si="56"/>
        <v>0.28000000000000003</v>
      </c>
      <c r="Z28" s="80">
        <f t="shared" si="56"/>
        <v>0.32</v>
      </c>
      <c r="AA28" s="80">
        <f t="shared" si="56"/>
        <v>0.36</v>
      </c>
      <c r="AB28" s="80">
        <f t="shared" si="56"/>
        <v>0.39999999999999997</v>
      </c>
      <c r="AD28" s="174"/>
      <c r="AE28" s="177"/>
      <c r="AF28" s="19" t="s">
        <v>84</v>
      </c>
      <c r="AG28" s="80">
        <f>AG27</f>
        <v>0.04</v>
      </c>
      <c r="AH28" s="80">
        <f>AG28+AH27</f>
        <v>0.08</v>
      </c>
      <c r="AI28" s="80">
        <f>AH28+AI27</f>
        <v>0.12</v>
      </c>
      <c r="AJ28" s="80">
        <f t="shared" ref="AJ28:AP28" si="57">AI28+AJ27</f>
        <v>0.16</v>
      </c>
      <c r="AK28" s="80">
        <f t="shared" si="57"/>
        <v>0.2</v>
      </c>
      <c r="AL28" s="80">
        <f>AK28+AL27</f>
        <v>0.24000000000000002</v>
      </c>
      <c r="AM28" s="80">
        <f t="shared" si="57"/>
        <v>0.28000000000000003</v>
      </c>
      <c r="AN28" s="80">
        <f t="shared" si="57"/>
        <v>0.32</v>
      </c>
      <c r="AO28" s="80">
        <f t="shared" si="57"/>
        <v>0.36</v>
      </c>
      <c r="AP28" s="80">
        <f t="shared" si="57"/>
        <v>0.39999999999999997</v>
      </c>
      <c r="AR28" s="174"/>
      <c r="AS28" s="177"/>
      <c r="AT28" s="19" t="s">
        <v>84</v>
      </c>
      <c r="AU28" s="80">
        <f>AU27</f>
        <v>0.04</v>
      </c>
      <c r="AV28" s="80">
        <f>AU28+AV27</f>
        <v>0.08</v>
      </c>
      <c r="AW28" s="80">
        <f>AV28+AW27</f>
        <v>0.12</v>
      </c>
      <c r="AX28" s="80">
        <f t="shared" ref="AX28:BD28" si="58">AW28+AX27</f>
        <v>0.16</v>
      </c>
      <c r="AY28" s="80">
        <f t="shared" si="58"/>
        <v>0.2</v>
      </c>
      <c r="AZ28" s="80">
        <f>AY28+AZ27</f>
        <v>0.24000000000000002</v>
      </c>
      <c r="BA28" s="80">
        <f t="shared" si="58"/>
        <v>0.28000000000000003</v>
      </c>
      <c r="BB28" s="80">
        <f t="shared" si="58"/>
        <v>0.32</v>
      </c>
      <c r="BC28" s="80">
        <f t="shared" si="58"/>
        <v>0.36</v>
      </c>
      <c r="BD28" s="80">
        <f t="shared" si="58"/>
        <v>0.39999999999999997</v>
      </c>
      <c r="BF28" s="174"/>
      <c r="BG28" s="177"/>
      <c r="BH28" s="19" t="s">
        <v>84</v>
      </c>
      <c r="BI28" s="80">
        <f>BI27</f>
        <v>0.04</v>
      </c>
      <c r="BJ28" s="80">
        <f>BI28+BJ27</f>
        <v>0.08</v>
      </c>
      <c r="BK28" s="80">
        <f>BJ28+BK27</f>
        <v>0.12</v>
      </c>
      <c r="BL28" s="80">
        <f t="shared" ref="BL28:BR28" si="59">BK28+BL27</f>
        <v>0.16</v>
      </c>
      <c r="BM28" s="80">
        <f t="shared" si="59"/>
        <v>0.2</v>
      </c>
      <c r="BN28" s="80">
        <f>BM28+BN27</f>
        <v>0.24000000000000002</v>
      </c>
      <c r="BO28" s="80">
        <f t="shared" si="59"/>
        <v>0.28000000000000003</v>
      </c>
      <c r="BP28" s="80">
        <f t="shared" si="59"/>
        <v>0.32</v>
      </c>
      <c r="BQ28" s="80">
        <f t="shared" si="59"/>
        <v>0.36</v>
      </c>
      <c r="BR28" s="80">
        <f t="shared" si="59"/>
        <v>0.39999999999999997</v>
      </c>
      <c r="BS28" s="11"/>
    </row>
    <row r="29" spans="1:71" ht="15" customHeight="1" x14ac:dyDescent="0.45">
      <c r="B29" s="3"/>
      <c r="C29" s="1"/>
      <c r="D29" s="43"/>
      <c r="E29" s="31"/>
      <c r="F29" s="31"/>
      <c r="G29" s="31"/>
      <c r="H29" s="31"/>
      <c r="I29" s="31"/>
      <c r="J29" s="31"/>
      <c r="K29" s="31"/>
      <c r="L29" s="31"/>
      <c r="M29" s="31"/>
      <c r="N29" s="31"/>
      <c r="P29" s="3"/>
      <c r="Q29" s="1"/>
      <c r="R29" s="43"/>
      <c r="S29" s="31"/>
      <c r="T29" s="31"/>
      <c r="U29" s="31"/>
      <c r="V29" s="31"/>
      <c r="W29" s="31"/>
      <c r="X29" s="31"/>
      <c r="Y29" s="31"/>
      <c r="Z29" s="31"/>
      <c r="AA29" s="31"/>
      <c r="AB29" s="31"/>
      <c r="AD29" s="3"/>
      <c r="AE29" s="1"/>
      <c r="AF29" s="43"/>
      <c r="AG29" s="31"/>
      <c r="AH29" s="31"/>
      <c r="AI29" s="31"/>
      <c r="AJ29" s="31"/>
      <c r="AK29" s="31"/>
      <c r="AL29" s="31"/>
      <c r="AM29" s="31"/>
      <c r="AN29" s="31"/>
      <c r="AO29" s="31"/>
      <c r="AP29" s="31"/>
      <c r="AR29" s="3"/>
      <c r="AS29" s="1"/>
      <c r="AT29" s="43"/>
      <c r="AU29" s="31"/>
      <c r="AV29" s="31"/>
      <c r="AW29" s="31"/>
      <c r="AX29" s="31"/>
      <c r="AY29" s="31"/>
      <c r="AZ29" s="31"/>
      <c r="BA29" s="31"/>
      <c r="BB29" s="31"/>
      <c r="BC29" s="31"/>
      <c r="BD29" s="31"/>
      <c r="BF29" s="3"/>
      <c r="BG29" s="1"/>
      <c r="BH29" s="43"/>
      <c r="BI29" s="31"/>
      <c r="BJ29" s="31"/>
      <c r="BK29" s="31"/>
      <c r="BL29" s="31"/>
      <c r="BM29" s="31"/>
      <c r="BN29" s="31"/>
      <c r="BO29" s="31"/>
      <c r="BP29" s="31"/>
      <c r="BQ29" s="31"/>
      <c r="BR29" s="31"/>
    </row>
    <row r="30" spans="1:71" ht="14.25" x14ac:dyDescent="0.45">
      <c r="A30" s="8"/>
      <c r="B30" s="178" t="s">
        <v>146</v>
      </c>
      <c r="C30" s="180" t="s">
        <v>21</v>
      </c>
      <c r="D30" s="182" t="str">
        <f>"10 BTC / "&amp;TEXT($E$4*10, "$###0.00,,")&amp;"M USD"</f>
        <v>10 BTC / $1.00M USD</v>
      </c>
      <c r="E30" s="163" t="s">
        <v>3</v>
      </c>
      <c r="F30" s="163" t="s">
        <v>4</v>
      </c>
      <c r="G30" s="163" t="s">
        <v>5</v>
      </c>
      <c r="H30" s="163" t="s">
        <v>6</v>
      </c>
      <c r="I30" s="163" t="s">
        <v>7</v>
      </c>
      <c r="J30" s="163" t="s">
        <v>8</v>
      </c>
      <c r="K30" s="163" t="s">
        <v>9</v>
      </c>
      <c r="L30" s="163" t="s">
        <v>10</v>
      </c>
      <c r="M30" s="163" t="s">
        <v>11</v>
      </c>
      <c r="N30" s="163" t="s">
        <v>12</v>
      </c>
      <c r="O30" s="8"/>
      <c r="P30" s="178" t="s">
        <v>146</v>
      </c>
      <c r="Q30" s="180" t="s">
        <v>21</v>
      </c>
      <c r="R30" s="182" t="str">
        <f>"10 BTC / "&amp;TEXT($E$4*10, "$###0.00,,")&amp;"M USD"</f>
        <v>10 BTC / $1.00M USD</v>
      </c>
      <c r="S30" s="163" t="s">
        <v>3</v>
      </c>
      <c r="T30" s="163" t="s">
        <v>4</v>
      </c>
      <c r="U30" s="163" t="s">
        <v>5</v>
      </c>
      <c r="V30" s="163" t="s">
        <v>6</v>
      </c>
      <c r="W30" s="163" t="s">
        <v>7</v>
      </c>
      <c r="X30" s="163" t="s">
        <v>8</v>
      </c>
      <c r="Y30" s="163" t="s">
        <v>9</v>
      </c>
      <c r="Z30" s="163" t="s">
        <v>10</v>
      </c>
      <c r="AA30" s="163" t="s">
        <v>11</v>
      </c>
      <c r="AB30" s="163" t="s">
        <v>12</v>
      </c>
      <c r="AC30" s="8"/>
      <c r="AD30" s="178" t="s">
        <v>146</v>
      </c>
      <c r="AE30" s="180" t="s">
        <v>21</v>
      </c>
      <c r="AF30" s="182" t="str">
        <f>"10 BTC / "&amp;TEXT($E$4*10, "$###0.00,,")&amp;"M USD"</f>
        <v>10 BTC / $1.00M USD</v>
      </c>
      <c r="AG30" s="163" t="s">
        <v>3</v>
      </c>
      <c r="AH30" s="163" t="s">
        <v>4</v>
      </c>
      <c r="AI30" s="163" t="s">
        <v>5</v>
      </c>
      <c r="AJ30" s="163" t="s">
        <v>6</v>
      </c>
      <c r="AK30" s="163" t="s">
        <v>7</v>
      </c>
      <c r="AL30" s="163" t="s">
        <v>8</v>
      </c>
      <c r="AM30" s="163" t="s">
        <v>9</v>
      </c>
      <c r="AN30" s="163" t="s">
        <v>10</v>
      </c>
      <c r="AO30" s="163" t="s">
        <v>11</v>
      </c>
      <c r="AP30" s="163" t="s">
        <v>12</v>
      </c>
      <c r="AQ30" s="8"/>
      <c r="AR30" s="178" t="s">
        <v>146</v>
      </c>
      <c r="AS30" s="180" t="s">
        <v>21</v>
      </c>
      <c r="AT30" s="182" t="str">
        <f>"10 BTC / "&amp;TEXT($E$4*10, "$###0.00,,")&amp;"M USD"</f>
        <v>10 BTC / $1.00M USD</v>
      </c>
      <c r="AU30" s="163" t="s">
        <v>3</v>
      </c>
      <c r="AV30" s="163" t="s">
        <v>4</v>
      </c>
      <c r="AW30" s="163" t="s">
        <v>5</v>
      </c>
      <c r="AX30" s="163" t="s">
        <v>6</v>
      </c>
      <c r="AY30" s="163" t="s">
        <v>7</v>
      </c>
      <c r="AZ30" s="163" t="s">
        <v>8</v>
      </c>
      <c r="BA30" s="163" t="s">
        <v>9</v>
      </c>
      <c r="BB30" s="163" t="s">
        <v>10</v>
      </c>
      <c r="BC30" s="163" t="s">
        <v>11</v>
      </c>
      <c r="BD30" s="163" t="s">
        <v>12</v>
      </c>
      <c r="BE30" s="8"/>
      <c r="BF30" s="178" t="s">
        <v>146</v>
      </c>
      <c r="BG30" s="180" t="s">
        <v>21</v>
      </c>
      <c r="BH30" s="182" t="str">
        <f>"10 BTC / "&amp;TEXT($E$4*10, "$###0.00,,")&amp;"M USD"</f>
        <v>10 BTC / $1.00M USD</v>
      </c>
      <c r="BI30" s="163" t="s">
        <v>3</v>
      </c>
      <c r="BJ30" s="163" t="s">
        <v>4</v>
      </c>
      <c r="BK30" s="163" t="s">
        <v>5</v>
      </c>
      <c r="BL30" s="163" t="s">
        <v>6</v>
      </c>
      <c r="BM30" s="163" t="s">
        <v>7</v>
      </c>
      <c r="BN30" s="163" t="s">
        <v>8</v>
      </c>
      <c r="BO30" s="163" t="s">
        <v>9</v>
      </c>
      <c r="BP30" s="163" t="s">
        <v>10</v>
      </c>
      <c r="BQ30" s="163" t="s">
        <v>11</v>
      </c>
      <c r="BR30" s="163" t="s">
        <v>12</v>
      </c>
      <c r="BS30" s="8"/>
    </row>
    <row r="31" spans="1:71" ht="14.25" x14ac:dyDescent="0.45">
      <c r="B31" s="179"/>
      <c r="C31" s="181"/>
      <c r="D31" s="183"/>
      <c r="E31" s="164"/>
      <c r="F31" s="164"/>
      <c r="G31" s="164"/>
      <c r="H31" s="164"/>
      <c r="I31" s="164"/>
      <c r="J31" s="164"/>
      <c r="K31" s="164"/>
      <c r="L31" s="164"/>
      <c r="M31" s="164"/>
      <c r="N31" s="164"/>
      <c r="P31" s="179"/>
      <c r="Q31" s="181"/>
      <c r="R31" s="183"/>
      <c r="S31" s="164"/>
      <c r="T31" s="164"/>
      <c r="U31" s="164"/>
      <c r="V31" s="164"/>
      <c r="W31" s="164"/>
      <c r="X31" s="164"/>
      <c r="Y31" s="164"/>
      <c r="Z31" s="164"/>
      <c r="AA31" s="164"/>
      <c r="AB31" s="164"/>
      <c r="AD31" s="179"/>
      <c r="AE31" s="181"/>
      <c r="AF31" s="183"/>
      <c r="AG31" s="164"/>
      <c r="AH31" s="164"/>
      <c r="AI31" s="164"/>
      <c r="AJ31" s="164"/>
      <c r="AK31" s="164"/>
      <c r="AL31" s="164"/>
      <c r="AM31" s="164"/>
      <c r="AN31" s="164"/>
      <c r="AO31" s="164"/>
      <c r="AP31" s="164"/>
      <c r="AR31" s="179"/>
      <c r="AS31" s="181"/>
      <c r="AT31" s="183"/>
      <c r="AU31" s="164"/>
      <c r="AV31" s="164"/>
      <c r="AW31" s="164"/>
      <c r="AX31" s="164"/>
      <c r="AY31" s="164"/>
      <c r="AZ31" s="164"/>
      <c r="BA31" s="164"/>
      <c r="BB31" s="164"/>
      <c r="BC31" s="164"/>
      <c r="BD31" s="164"/>
      <c r="BF31" s="179"/>
      <c r="BG31" s="181"/>
      <c r="BH31" s="183"/>
      <c r="BI31" s="164"/>
      <c r="BJ31" s="164"/>
      <c r="BK31" s="164"/>
      <c r="BL31" s="164"/>
      <c r="BM31" s="164"/>
      <c r="BN31" s="164"/>
      <c r="BO31" s="164"/>
      <c r="BP31" s="164"/>
      <c r="BQ31" s="164"/>
      <c r="BR31" s="164"/>
    </row>
    <row r="32" spans="1:71" ht="14.25" x14ac:dyDescent="0.45">
      <c r="B32" s="172" t="s">
        <v>57</v>
      </c>
      <c r="C32" s="186" t="s">
        <v>32</v>
      </c>
      <c r="D32" s="15" t="s">
        <v>61</v>
      </c>
      <c r="E32" s="16">
        <f t="shared" ref="E32:N32" si="60">E37*$E$4/E$14</f>
        <v>0.125</v>
      </c>
      <c r="F32" s="16">
        <f t="shared" si="60"/>
        <v>0.10416666666666667</v>
      </c>
      <c r="G32" s="16">
        <f t="shared" si="60"/>
        <v>8.6805555555555552E-2</v>
      </c>
      <c r="H32" s="16">
        <f t="shared" si="60"/>
        <v>7.2337962962962965E-2</v>
      </c>
      <c r="I32" s="16">
        <f t="shared" si="60"/>
        <v>6.0281635802469133E-2</v>
      </c>
      <c r="J32" s="16">
        <f t="shared" si="60"/>
        <v>5.0234696502057606E-2</v>
      </c>
      <c r="K32" s="16">
        <f t="shared" si="60"/>
        <v>4.1862247085048009E-2</v>
      </c>
      <c r="L32" s="16">
        <f t="shared" si="60"/>
        <v>3.4885205904206677E-2</v>
      </c>
      <c r="M32" s="16">
        <f t="shared" si="60"/>
        <v>2.9071004920172231E-2</v>
      </c>
      <c r="N32" s="16">
        <f t="shared" si="60"/>
        <v>2.4225837433476859E-2</v>
      </c>
      <c r="P32" s="172" t="s">
        <v>57</v>
      </c>
      <c r="Q32" s="186" t="s">
        <v>32</v>
      </c>
      <c r="R32" s="15" t="s">
        <v>61</v>
      </c>
      <c r="S32" s="16">
        <f t="shared" ref="S32:AB32" si="61">S37*$E$4/S$14</f>
        <v>0.10416666666666667</v>
      </c>
      <c r="T32" s="16">
        <f t="shared" si="61"/>
        <v>8.6805555555555552E-2</v>
      </c>
      <c r="U32" s="16">
        <f t="shared" si="61"/>
        <v>7.2337962962962965E-2</v>
      </c>
      <c r="V32" s="16">
        <f t="shared" si="61"/>
        <v>6.0281635802469133E-2</v>
      </c>
      <c r="W32" s="16">
        <f t="shared" si="61"/>
        <v>5.0234696502057613E-2</v>
      </c>
      <c r="X32" s="16">
        <f t="shared" si="61"/>
        <v>4.1862247085048009E-2</v>
      </c>
      <c r="Y32" s="16">
        <f t="shared" si="61"/>
        <v>3.4885205904206677E-2</v>
      </c>
      <c r="Z32" s="16">
        <f t="shared" si="61"/>
        <v>2.9071004920172231E-2</v>
      </c>
      <c r="AA32" s="16">
        <f t="shared" si="61"/>
        <v>2.4225837433476859E-2</v>
      </c>
      <c r="AB32" s="16">
        <f t="shared" si="61"/>
        <v>2.0188197861230717E-2</v>
      </c>
      <c r="AD32" s="172" t="s">
        <v>57</v>
      </c>
      <c r="AE32" s="186" t="s">
        <v>32</v>
      </c>
      <c r="AF32" s="15" t="s">
        <v>61</v>
      </c>
      <c r="AG32" s="16">
        <f t="shared" ref="AG32:AP32" si="62">AG37*$E$4/AG$14</f>
        <v>8.3333333333333329E-2</v>
      </c>
      <c r="AH32" s="16">
        <f t="shared" si="62"/>
        <v>6.9444444444444448E-2</v>
      </c>
      <c r="AI32" s="16">
        <f t="shared" si="62"/>
        <v>5.7870370370370371E-2</v>
      </c>
      <c r="AJ32" s="16">
        <f t="shared" si="62"/>
        <v>4.8225308641975308E-2</v>
      </c>
      <c r="AK32" s="16">
        <f t="shared" si="62"/>
        <v>4.0187757201646093E-2</v>
      </c>
      <c r="AL32" s="16">
        <f t="shared" si="62"/>
        <v>3.3489797668038404E-2</v>
      </c>
      <c r="AM32" s="16">
        <f t="shared" si="62"/>
        <v>2.7908164723365339E-2</v>
      </c>
      <c r="AN32" s="16">
        <f t="shared" si="62"/>
        <v>2.3256803936137785E-2</v>
      </c>
      <c r="AO32" s="16">
        <f t="shared" si="62"/>
        <v>1.9380669946781486E-2</v>
      </c>
      <c r="AP32" s="16">
        <f t="shared" si="62"/>
        <v>1.6150558288984575E-2</v>
      </c>
      <c r="AR32" s="172" t="s">
        <v>57</v>
      </c>
      <c r="AS32" s="186" t="s">
        <v>32</v>
      </c>
      <c r="AT32" s="15" t="s">
        <v>61</v>
      </c>
      <c r="AU32" s="16">
        <f t="shared" ref="AU32:BD32" si="63">AU37*$E$4/AU$14</f>
        <v>6.2500000000000014E-2</v>
      </c>
      <c r="AV32" s="16">
        <f t="shared" si="63"/>
        <v>5.2083333333333343E-2</v>
      </c>
      <c r="AW32" s="16">
        <f t="shared" si="63"/>
        <v>4.3402777777777783E-2</v>
      </c>
      <c r="AX32" s="16">
        <f t="shared" si="63"/>
        <v>3.6168981481481483E-2</v>
      </c>
      <c r="AY32" s="16">
        <f t="shared" si="63"/>
        <v>3.014081790123457E-2</v>
      </c>
      <c r="AZ32" s="16">
        <f t="shared" si="63"/>
        <v>2.5117348251028807E-2</v>
      </c>
      <c r="BA32" s="16">
        <f t="shared" si="63"/>
        <v>2.0931123542524008E-2</v>
      </c>
      <c r="BB32" s="16">
        <f t="shared" si="63"/>
        <v>1.7442602952103339E-2</v>
      </c>
      <c r="BC32" s="16">
        <f t="shared" si="63"/>
        <v>1.4535502460086117E-2</v>
      </c>
      <c r="BD32" s="16">
        <f t="shared" si="63"/>
        <v>1.2112918716738431E-2</v>
      </c>
      <c r="BF32" s="172" t="s">
        <v>57</v>
      </c>
      <c r="BG32" s="186" t="s">
        <v>32</v>
      </c>
      <c r="BH32" s="15" t="s">
        <v>61</v>
      </c>
      <c r="BI32" s="16">
        <f t="shared" ref="BI32:BR32" si="64">BI37*$E$4/BI$14</f>
        <v>4.1666666666666671E-2</v>
      </c>
      <c r="BJ32" s="16">
        <f t="shared" si="64"/>
        <v>3.4722222222222231E-2</v>
      </c>
      <c r="BK32" s="16">
        <f t="shared" si="64"/>
        <v>2.8935185185185189E-2</v>
      </c>
      <c r="BL32" s="16">
        <f t="shared" si="64"/>
        <v>2.4112654320987657E-2</v>
      </c>
      <c r="BM32" s="16">
        <f t="shared" si="64"/>
        <v>2.009387860082305E-2</v>
      </c>
      <c r="BN32" s="16">
        <f t="shared" si="64"/>
        <v>1.6744898834019206E-2</v>
      </c>
      <c r="BO32" s="16">
        <f t="shared" si="64"/>
        <v>1.3954082361682673E-2</v>
      </c>
      <c r="BP32" s="16">
        <f t="shared" si="64"/>
        <v>1.1628401968068894E-2</v>
      </c>
      <c r="BQ32" s="16">
        <f t="shared" si="64"/>
        <v>9.6903349733907448E-3</v>
      </c>
      <c r="BR32" s="16">
        <f t="shared" si="64"/>
        <v>8.0752791444922874E-3</v>
      </c>
    </row>
    <row r="33" spans="2:70" ht="14.25" x14ac:dyDescent="0.45">
      <c r="B33" s="173"/>
      <c r="C33" s="186"/>
      <c r="D33" s="15" t="s">
        <v>62</v>
      </c>
      <c r="E33" s="16"/>
      <c r="F33" s="16"/>
      <c r="G33" s="16"/>
      <c r="H33" s="16"/>
      <c r="I33" s="82">
        <f>AVERAGE(E32:I32)</f>
        <v>8.9718364197530862E-2</v>
      </c>
      <c r="J33" s="16"/>
      <c r="K33" s="16"/>
      <c r="L33" s="16"/>
      <c r="M33" s="16"/>
      <c r="N33" s="17">
        <f>AVERAGE(E32:N32)</f>
        <v>6.2887081283261564E-2</v>
      </c>
      <c r="P33" s="173"/>
      <c r="Q33" s="186"/>
      <c r="R33" s="15" t="s">
        <v>62</v>
      </c>
      <c r="S33" s="16"/>
      <c r="T33" s="16"/>
      <c r="U33" s="16"/>
      <c r="V33" s="16"/>
      <c r="W33" s="82">
        <f>AVERAGE(S32:W32)</f>
        <v>7.4765303497942387E-2</v>
      </c>
      <c r="X33" s="16"/>
      <c r="Y33" s="16"/>
      <c r="Z33" s="16"/>
      <c r="AA33" s="16"/>
      <c r="AB33" s="17">
        <f>AVERAGE(S32:AB32)</f>
        <v>5.2405901069384642E-2</v>
      </c>
      <c r="AD33" s="173"/>
      <c r="AE33" s="186"/>
      <c r="AF33" s="15" t="s">
        <v>62</v>
      </c>
      <c r="AG33" s="16"/>
      <c r="AH33" s="16"/>
      <c r="AI33" s="16"/>
      <c r="AJ33" s="16"/>
      <c r="AK33" s="82">
        <f>AVERAGE(AG32:AK32)</f>
        <v>5.9812242798353912E-2</v>
      </c>
      <c r="AL33" s="16"/>
      <c r="AM33" s="16"/>
      <c r="AN33" s="16"/>
      <c r="AO33" s="16"/>
      <c r="AP33" s="17">
        <f>AVERAGE(AG32:AP32)</f>
        <v>4.1924720855507712E-2</v>
      </c>
      <c r="AR33" s="173"/>
      <c r="AS33" s="186"/>
      <c r="AT33" s="15" t="s">
        <v>62</v>
      </c>
      <c r="AU33" s="16"/>
      <c r="AV33" s="16"/>
      <c r="AW33" s="16"/>
      <c r="AX33" s="16"/>
      <c r="AY33" s="82">
        <f>AVERAGE(AU32:AY32)</f>
        <v>4.4859182098765438E-2</v>
      </c>
      <c r="AZ33" s="16"/>
      <c r="BA33" s="16"/>
      <c r="BB33" s="16"/>
      <c r="BC33" s="16"/>
      <c r="BD33" s="17">
        <f>AVERAGE(AU32:BD32)</f>
        <v>3.1443540641630782E-2</v>
      </c>
      <c r="BF33" s="173"/>
      <c r="BG33" s="186"/>
      <c r="BH33" s="15" t="s">
        <v>62</v>
      </c>
      <c r="BI33" s="16"/>
      <c r="BJ33" s="16"/>
      <c r="BK33" s="16"/>
      <c r="BL33" s="16"/>
      <c r="BM33" s="82">
        <f>AVERAGE(BI32:BM32)</f>
        <v>2.9906121399176956E-2</v>
      </c>
      <c r="BN33" s="16"/>
      <c r="BO33" s="16"/>
      <c r="BP33" s="16"/>
      <c r="BQ33" s="16"/>
      <c r="BR33" s="17">
        <f>AVERAGE(BI32:BR32)</f>
        <v>2.0962360427753856E-2</v>
      </c>
    </row>
    <row r="34" spans="2:70" ht="14.25" x14ac:dyDescent="0.45">
      <c r="B34" s="173"/>
      <c r="C34" s="186"/>
      <c r="D34" s="15" t="s">
        <v>42</v>
      </c>
      <c r="E34" s="16">
        <f t="shared" ref="E34:N34" si="65">E$16*(E32/E$18)</f>
        <v>0.125</v>
      </c>
      <c r="F34" s="16">
        <f t="shared" si="65"/>
        <v>0.22916666666666666</v>
      </c>
      <c r="G34" s="16">
        <f>G$16*(G32/G$18)</f>
        <v>0.31597222222222232</v>
      </c>
      <c r="H34" s="16">
        <f>H$16*(H32/H$18)</f>
        <v>0.38831018518518501</v>
      </c>
      <c r="I34" s="16">
        <f>I$16*(I32/I$18)</f>
        <v>0.44859182098765443</v>
      </c>
      <c r="J34" s="16">
        <f t="shared" si="65"/>
        <v>0.49882651748971141</v>
      </c>
      <c r="K34" s="16">
        <f t="shared" si="65"/>
        <v>0.54068876457476023</v>
      </c>
      <c r="L34" s="16">
        <f t="shared" si="65"/>
        <v>0.57557397047896697</v>
      </c>
      <c r="M34" s="16">
        <f t="shared" si="65"/>
        <v>0.60464497539914008</v>
      </c>
      <c r="N34" s="16">
        <f t="shared" si="65"/>
        <v>0.62887081283261481</v>
      </c>
      <c r="P34" s="173"/>
      <c r="Q34" s="186"/>
      <c r="R34" s="15" t="s">
        <v>42</v>
      </c>
      <c r="S34" s="16">
        <f t="shared" ref="S34:AB34" si="66">S$16*(S32/S$18)</f>
        <v>0.10416666666666669</v>
      </c>
      <c r="T34" s="16">
        <f t="shared" si="66"/>
        <v>0.19097222222222218</v>
      </c>
      <c r="U34" s="16">
        <f>U$16*(U32/U$18)</f>
        <v>0.26331018518518529</v>
      </c>
      <c r="V34" s="16">
        <f>V$16*(V32/V$18)</f>
        <v>0.32359182098765416</v>
      </c>
      <c r="W34" s="16">
        <f>W$16*(W32/W$18)</f>
        <v>0.37382651748971207</v>
      </c>
      <c r="X34" s="16">
        <f t="shared" si="66"/>
        <v>0.41568876457475945</v>
      </c>
      <c r="Y34" s="16">
        <f t="shared" si="66"/>
        <v>0.45057397047896691</v>
      </c>
      <c r="Z34" s="16">
        <f t="shared" si="66"/>
        <v>0.47964497539913914</v>
      </c>
      <c r="AA34" s="16">
        <f t="shared" si="66"/>
        <v>0.5038708128326167</v>
      </c>
      <c r="AB34" s="16">
        <f t="shared" si="66"/>
        <v>0.52405901069384564</v>
      </c>
      <c r="AD34" s="173"/>
      <c r="AE34" s="186"/>
      <c r="AF34" s="15" t="s">
        <v>42</v>
      </c>
      <c r="AG34" s="16">
        <f t="shared" ref="AG34:AP34" si="67">AG$16*(AG32/AG$18)</f>
        <v>8.3333333333333329E-2</v>
      </c>
      <c r="AH34" s="16">
        <f t="shared" si="67"/>
        <v>0.15277777777777776</v>
      </c>
      <c r="AI34" s="16">
        <f>AI$16*(AI32/AI$18)</f>
        <v>0.21064814814814822</v>
      </c>
      <c r="AJ34" s="16">
        <f>AJ$16*(AJ32/AJ$18)</f>
        <v>0.25887345679012336</v>
      </c>
      <c r="AK34" s="16">
        <f>AK$16*(AK32/AK$18)</f>
        <v>0.29906121399176966</v>
      </c>
      <c r="AL34" s="16">
        <f t="shared" si="67"/>
        <v>0.3325510116598076</v>
      </c>
      <c r="AM34" s="16">
        <f t="shared" si="67"/>
        <v>0.36045917638317349</v>
      </c>
      <c r="AN34" s="16">
        <f t="shared" si="67"/>
        <v>0.38371598031931137</v>
      </c>
      <c r="AO34" s="16">
        <f t="shared" si="67"/>
        <v>0.40309665026609337</v>
      </c>
      <c r="AP34" s="16">
        <f t="shared" si="67"/>
        <v>0.41924720855507658</v>
      </c>
      <c r="AR34" s="173"/>
      <c r="AS34" s="186"/>
      <c r="AT34" s="15" t="s">
        <v>42</v>
      </c>
      <c r="AU34" s="16">
        <f t="shared" ref="AU34:BD34" si="68">AU$16*(AU32/AU$18)</f>
        <v>6.2500000000000014E-2</v>
      </c>
      <c r="AV34" s="16">
        <f t="shared" si="68"/>
        <v>0.11458333333333334</v>
      </c>
      <c r="AW34" s="16">
        <f>AW$16*(AW32/AW$18)</f>
        <v>0.15798611111111119</v>
      </c>
      <c r="AX34" s="16">
        <f>AX$16*(AX32/AX$18)</f>
        <v>0.1941550925925925</v>
      </c>
      <c r="AY34" s="16">
        <f>AY$16*(AY32/AY$18)</f>
        <v>0.22429591049382722</v>
      </c>
      <c r="AZ34" s="16">
        <f t="shared" si="68"/>
        <v>0.24941325874485573</v>
      </c>
      <c r="BA34" s="16">
        <f t="shared" si="68"/>
        <v>0.27034438228738017</v>
      </c>
      <c r="BB34" s="16">
        <f t="shared" si="68"/>
        <v>0.28778698523948348</v>
      </c>
      <c r="BC34" s="16">
        <f t="shared" si="68"/>
        <v>0.3023224876995701</v>
      </c>
      <c r="BD34" s="16">
        <f t="shared" si="68"/>
        <v>0.31443540641630741</v>
      </c>
      <c r="BF34" s="173"/>
      <c r="BG34" s="186"/>
      <c r="BH34" s="15" t="s">
        <v>42</v>
      </c>
      <c r="BI34" s="16">
        <f t="shared" ref="BI34:BR34" si="69">BI$16*(BI32/BI$18)</f>
        <v>4.1666666666666671E-2</v>
      </c>
      <c r="BJ34" s="16">
        <f t="shared" si="69"/>
        <v>7.6388888888888895E-2</v>
      </c>
      <c r="BK34" s="16">
        <f>BK$16*(BK32/BK$18)</f>
        <v>0.10532407407407411</v>
      </c>
      <c r="BL34" s="16">
        <f>BL$16*(BL32/BL$18)</f>
        <v>0.12943672839506168</v>
      </c>
      <c r="BM34" s="16">
        <f>BM$16*(BM32/BM$18)</f>
        <v>0.14953060699588483</v>
      </c>
      <c r="BN34" s="16">
        <f t="shared" si="69"/>
        <v>0.16627550582990383</v>
      </c>
      <c r="BO34" s="16">
        <f t="shared" si="69"/>
        <v>0.18022958819158677</v>
      </c>
      <c r="BP34" s="16">
        <f t="shared" si="69"/>
        <v>0.19185799015965568</v>
      </c>
      <c r="BQ34" s="16">
        <f t="shared" si="69"/>
        <v>0.20154832513304671</v>
      </c>
      <c r="BR34" s="16">
        <f t="shared" si="69"/>
        <v>0.20962360427753829</v>
      </c>
    </row>
    <row r="35" spans="2:70" ht="14.25" x14ac:dyDescent="0.45">
      <c r="B35" s="173"/>
      <c r="C35" s="185"/>
      <c r="D35" s="19" t="s">
        <v>45</v>
      </c>
      <c r="E35" s="20">
        <f t="shared" ref="E35:N35" si="70">10*E32</f>
        <v>1.25</v>
      </c>
      <c r="F35" s="20">
        <f t="shared" si="70"/>
        <v>1.0416666666666667</v>
      </c>
      <c r="G35" s="20">
        <f t="shared" si="70"/>
        <v>0.86805555555555558</v>
      </c>
      <c r="H35" s="20">
        <f t="shared" si="70"/>
        <v>0.72337962962962965</v>
      </c>
      <c r="I35" s="20">
        <f t="shared" si="70"/>
        <v>0.60281635802469136</v>
      </c>
      <c r="J35" s="20">
        <f t="shared" si="70"/>
        <v>0.50234696502057608</v>
      </c>
      <c r="K35" s="20">
        <f t="shared" si="70"/>
        <v>0.4186224708504801</v>
      </c>
      <c r="L35" s="20">
        <f t="shared" si="70"/>
        <v>0.34885205904206679</v>
      </c>
      <c r="M35" s="20">
        <f t="shared" si="70"/>
        <v>0.29071004920172233</v>
      </c>
      <c r="N35" s="20">
        <f t="shared" si="70"/>
        <v>0.2422583743347686</v>
      </c>
      <c r="P35" s="173"/>
      <c r="Q35" s="185"/>
      <c r="R35" s="19" t="s">
        <v>45</v>
      </c>
      <c r="S35" s="20">
        <f t="shared" ref="S35:AB35" si="71">10*S32</f>
        <v>1.0416666666666667</v>
      </c>
      <c r="T35" s="20">
        <f t="shared" si="71"/>
        <v>0.86805555555555558</v>
      </c>
      <c r="U35" s="20">
        <f t="shared" si="71"/>
        <v>0.72337962962962965</v>
      </c>
      <c r="V35" s="20">
        <f t="shared" si="71"/>
        <v>0.60281635802469136</v>
      </c>
      <c r="W35" s="20">
        <f t="shared" si="71"/>
        <v>0.50234696502057608</v>
      </c>
      <c r="X35" s="20">
        <f t="shared" si="71"/>
        <v>0.4186224708504801</v>
      </c>
      <c r="Y35" s="20">
        <f t="shared" si="71"/>
        <v>0.34885205904206679</v>
      </c>
      <c r="Z35" s="20">
        <f t="shared" si="71"/>
        <v>0.29071004920172233</v>
      </c>
      <c r="AA35" s="20">
        <f t="shared" si="71"/>
        <v>0.2422583743347686</v>
      </c>
      <c r="AB35" s="20">
        <f t="shared" si="71"/>
        <v>0.20188197861230717</v>
      </c>
      <c r="AD35" s="173"/>
      <c r="AE35" s="185"/>
      <c r="AF35" s="19" t="s">
        <v>45</v>
      </c>
      <c r="AG35" s="20">
        <f t="shared" ref="AG35:AP35" si="72">10*AG32</f>
        <v>0.83333333333333326</v>
      </c>
      <c r="AH35" s="20">
        <f t="shared" si="72"/>
        <v>0.69444444444444442</v>
      </c>
      <c r="AI35" s="20">
        <f t="shared" si="72"/>
        <v>0.57870370370370372</v>
      </c>
      <c r="AJ35" s="20">
        <f t="shared" si="72"/>
        <v>0.48225308641975306</v>
      </c>
      <c r="AK35" s="20">
        <f t="shared" si="72"/>
        <v>0.4018775720164609</v>
      </c>
      <c r="AL35" s="20">
        <f t="shared" si="72"/>
        <v>0.33489797668038401</v>
      </c>
      <c r="AM35" s="20">
        <f t="shared" si="72"/>
        <v>0.27908164723365336</v>
      </c>
      <c r="AN35" s="20">
        <f t="shared" si="72"/>
        <v>0.23256803936137785</v>
      </c>
      <c r="AO35" s="20">
        <f t="shared" si="72"/>
        <v>0.19380669946781487</v>
      </c>
      <c r="AP35" s="20">
        <f t="shared" si="72"/>
        <v>0.16150558288984573</v>
      </c>
      <c r="AR35" s="173"/>
      <c r="AS35" s="185"/>
      <c r="AT35" s="19" t="s">
        <v>45</v>
      </c>
      <c r="AU35" s="20">
        <f t="shared" ref="AU35:BD35" si="73">10*AU32</f>
        <v>0.62500000000000011</v>
      </c>
      <c r="AV35" s="20">
        <f t="shared" si="73"/>
        <v>0.52083333333333348</v>
      </c>
      <c r="AW35" s="20">
        <f t="shared" si="73"/>
        <v>0.43402777777777785</v>
      </c>
      <c r="AX35" s="20">
        <f t="shared" si="73"/>
        <v>0.36168981481481483</v>
      </c>
      <c r="AY35" s="20">
        <f t="shared" si="73"/>
        <v>0.30140817901234568</v>
      </c>
      <c r="AZ35" s="20">
        <f t="shared" si="73"/>
        <v>0.25117348251028804</v>
      </c>
      <c r="BA35" s="20">
        <f t="shared" si="73"/>
        <v>0.20931123542524008</v>
      </c>
      <c r="BB35" s="20">
        <f t="shared" si="73"/>
        <v>0.17442602952103339</v>
      </c>
      <c r="BC35" s="20">
        <f t="shared" si="73"/>
        <v>0.14535502460086117</v>
      </c>
      <c r="BD35" s="20">
        <f t="shared" si="73"/>
        <v>0.12112918716738431</v>
      </c>
      <c r="BF35" s="173"/>
      <c r="BG35" s="185"/>
      <c r="BH35" s="19" t="s">
        <v>45</v>
      </c>
      <c r="BI35" s="20">
        <f t="shared" ref="BI35:BR35" si="74">10*BI32</f>
        <v>0.41666666666666674</v>
      </c>
      <c r="BJ35" s="20">
        <f t="shared" si="74"/>
        <v>0.34722222222222232</v>
      </c>
      <c r="BK35" s="20">
        <f t="shared" si="74"/>
        <v>0.28935185185185186</v>
      </c>
      <c r="BL35" s="20">
        <f t="shared" si="74"/>
        <v>0.24112654320987659</v>
      </c>
      <c r="BM35" s="20">
        <f t="shared" si="74"/>
        <v>0.20093878600823051</v>
      </c>
      <c r="BN35" s="20">
        <f t="shared" si="74"/>
        <v>0.16744898834019206</v>
      </c>
      <c r="BO35" s="20">
        <f t="shared" si="74"/>
        <v>0.13954082361682674</v>
      </c>
      <c r="BP35" s="20">
        <f t="shared" si="74"/>
        <v>0.11628401968068894</v>
      </c>
      <c r="BQ35" s="20">
        <f t="shared" si="74"/>
        <v>9.6903349733907448E-2</v>
      </c>
      <c r="BR35" s="20">
        <f t="shared" si="74"/>
        <v>8.0752791444922867E-2</v>
      </c>
    </row>
    <row r="36" spans="2:70" ht="14.25" x14ac:dyDescent="0.45">
      <c r="B36" s="173"/>
      <c r="C36" s="185"/>
      <c r="D36" s="19" t="s">
        <v>46</v>
      </c>
      <c r="E36" s="20">
        <f>10*E34</f>
        <v>1.25</v>
      </c>
      <c r="F36" s="20">
        <f>10*F34</f>
        <v>2.2916666666666665</v>
      </c>
      <c r="G36" s="20">
        <f>10*G34</f>
        <v>3.1597222222222232</v>
      </c>
      <c r="H36" s="20">
        <f t="shared" ref="H36:N36" si="75">10*H34</f>
        <v>3.8831018518518503</v>
      </c>
      <c r="I36" s="20">
        <f t="shared" si="75"/>
        <v>4.4859182098765444</v>
      </c>
      <c r="J36" s="20">
        <f t="shared" si="75"/>
        <v>4.9882651748971139</v>
      </c>
      <c r="K36" s="20">
        <f t="shared" si="75"/>
        <v>5.4068876457476023</v>
      </c>
      <c r="L36" s="20">
        <f t="shared" si="75"/>
        <v>5.7557397047896695</v>
      </c>
      <c r="M36" s="20">
        <f t="shared" si="75"/>
        <v>6.0464497539914008</v>
      </c>
      <c r="N36" s="20">
        <f t="shared" si="75"/>
        <v>6.2887081283261477</v>
      </c>
      <c r="P36" s="173"/>
      <c r="Q36" s="185"/>
      <c r="R36" s="19" t="s">
        <v>46</v>
      </c>
      <c r="S36" s="20">
        <f>10*S34</f>
        <v>1.041666666666667</v>
      </c>
      <c r="T36" s="20">
        <f>10*T34</f>
        <v>1.9097222222222219</v>
      </c>
      <c r="U36" s="20">
        <f>10*U34</f>
        <v>2.633101851851853</v>
      </c>
      <c r="V36" s="20">
        <f t="shared" ref="V36:AB36" si="76">10*V34</f>
        <v>3.2359182098765418</v>
      </c>
      <c r="W36" s="20">
        <f t="shared" si="76"/>
        <v>3.738265174897121</v>
      </c>
      <c r="X36" s="20">
        <f t="shared" si="76"/>
        <v>4.1568876457475943</v>
      </c>
      <c r="Y36" s="20">
        <f t="shared" si="76"/>
        <v>4.5057397047896695</v>
      </c>
      <c r="Z36" s="20">
        <f t="shared" si="76"/>
        <v>4.7964497539913911</v>
      </c>
      <c r="AA36" s="20">
        <f t="shared" si="76"/>
        <v>5.0387081283261672</v>
      </c>
      <c r="AB36" s="20">
        <f t="shared" si="76"/>
        <v>5.2405901069384564</v>
      </c>
      <c r="AD36" s="173"/>
      <c r="AE36" s="185"/>
      <c r="AF36" s="19" t="s">
        <v>46</v>
      </c>
      <c r="AG36" s="20">
        <f>10*AG34</f>
        <v>0.83333333333333326</v>
      </c>
      <c r="AH36" s="20">
        <f>10*AH34</f>
        <v>1.5277777777777777</v>
      </c>
      <c r="AI36" s="20">
        <f>10*AI34</f>
        <v>2.1064814814814823</v>
      </c>
      <c r="AJ36" s="20">
        <f t="shared" ref="AJ36:AP36" si="77">10*AJ34</f>
        <v>2.5887345679012337</v>
      </c>
      <c r="AK36" s="20">
        <f t="shared" si="77"/>
        <v>2.9906121399176966</v>
      </c>
      <c r="AL36" s="20">
        <f t="shared" si="77"/>
        <v>3.325510116598076</v>
      </c>
      <c r="AM36" s="20">
        <f t="shared" si="77"/>
        <v>3.6045917638317349</v>
      </c>
      <c r="AN36" s="20">
        <f t="shared" si="77"/>
        <v>3.8371598031931136</v>
      </c>
      <c r="AO36" s="20">
        <f t="shared" si="77"/>
        <v>4.0309665026609336</v>
      </c>
      <c r="AP36" s="20">
        <f t="shared" si="77"/>
        <v>4.192472085550766</v>
      </c>
      <c r="AR36" s="173"/>
      <c r="AS36" s="185"/>
      <c r="AT36" s="19" t="s">
        <v>46</v>
      </c>
      <c r="AU36" s="20">
        <f>10*AU34</f>
        <v>0.62500000000000011</v>
      </c>
      <c r="AV36" s="20">
        <f>10*AV34</f>
        <v>1.1458333333333335</v>
      </c>
      <c r="AW36" s="20">
        <f>10*AW34</f>
        <v>1.5798611111111118</v>
      </c>
      <c r="AX36" s="20">
        <f t="shared" ref="AX36:BD36" si="78">10*AX34</f>
        <v>1.9415509259259252</v>
      </c>
      <c r="AY36" s="20">
        <f t="shared" si="78"/>
        <v>2.2429591049382722</v>
      </c>
      <c r="AZ36" s="20">
        <f t="shared" si="78"/>
        <v>2.4941325874485574</v>
      </c>
      <c r="BA36" s="20">
        <f t="shared" si="78"/>
        <v>2.7034438228738016</v>
      </c>
      <c r="BB36" s="20">
        <f t="shared" si="78"/>
        <v>2.8778698523948347</v>
      </c>
      <c r="BC36" s="20">
        <f t="shared" si="78"/>
        <v>3.0232248769957009</v>
      </c>
      <c r="BD36" s="20">
        <f t="shared" si="78"/>
        <v>3.1443540641630738</v>
      </c>
      <c r="BF36" s="173"/>
      <c r="BG36" s="185"/>
      <c r="BH36" s="19" t="s">
        <v>46</v>
      </c>
      <c r="BI36" s="20">
        <f>10*BI34</f>
        <v>0.41666666666666674</v>
      </c>
      <c r="BJ36" s="20">
        <f>10*BJ34</f>
        <v>0.76388888888888895</v>
      </c>
      <c r="BK36" s="20">
        <f>10*BK34</f>
        <v>1.0532407407407411</v>
      </c>
      <c r="BL36" s="20">
        <f t="shared" ref="BL36:BR36" si="79">10*BL34</f>
        <v>1.2943672839506168</v>
      </c>
      <c r="BM36" s="20">
        <f t="shared" si="79"/>
        <v>1.4953060699588483</v>
      </c>
      <c r="BN36" s="20">
        <f t="shared" si="79"/>
        <v>1.6627550582990382</v>
      </c>
      <c r="BO36" s="20">
        <f t="shared" si="79"/>
        <v>1.8022958819158676</v>
      </c>
      <c r="BP36" s="20">
        <f t="shared" si="79"/>
        <v>1.9185799015965568</v>
      </c>
      <c r="BQ36" s="20">
        <f t="shared" si="79"/>
        <v>2.0154832513304672</v>
      </c>
      <c r="BR36" s="20">
        <f t="shared" si="79"/>
        <v>2.096236042775383</v>
      </c>
    </row>
    <row r="37" spans="2:70" ht="14.25" x14ac:dyDescent="0.45">
      <c r="B37" s="173"/>
      <c r="C37" s="184" t="s">
        <v>36</v>
      </c>
      <c r="D37" s="15" t="s">
        <v>43</v>
      </c>
      <c r="E37" s="16">
        <f>E7</f>
        <v>0.15</v>
      </c>
      <c r="F37" s="16">
        <f>E37</f>
        <v>0.15</v>
      </c>
      <c r="G37" s="16">
        <f t="shared" ref="G37:N37" si="80">F37</f>
        <v>0.15</v>
      </c>
      <c r="H37" s="16">
        <f t="shared" si="80"/>
        <v>0.15</v>
      </c>
      <c r="I37" s="16">
        <f t="shared" si="80"/>
        <v>0.15</v>
      </c>
      <c r="J37" s="16">
        <f t="shared" si="80"/>
        <v>0.15</v>
      </c>
      <c r="K37" s="16">
        <f t="shared" si="80"/>
        <v>0.15</v>
      </c>
      <c r="L37" s="16">
        <f t="shared" si="80"/>
        <v>0.15</v>
      </c>
      <c r="M37" s="16">
        <f t="shared" si="80"/>
        <v>0.15</v>
      </c>
      <c r="N37" s="16">
        <f t="shared" si="80"/>
        <v>0.15</v>
      </c>
      <c r="P37" s="173"/>
      <c r="Q37" s="184" t="s">
        <v>36</v>
      </c>
      <c r="R37" s="15" t="s">
        <v>43</v>
      </c>
      <c r="S37" s="16">
        <f>S7</f>
        <v>0.125</v>
      </c>
      <c r="T37" s="16">
        <f>S37</f>
        <v>0.125</v>
      </c>
      <c r="U37" s="16">
        <f t="shared" ref="U37:AB37" si="81">T37</f>
        <v>0.125</v>
      </c>
      <c r="V37" s="16">
        <f t="shared" si="81"/>
        <v>0.125</v>
      </c>
      <c r="W37" s="16">
        <f t="shared" si="81"/>
        <v>0.125</v>
      </c>
      <c r="X37" s="16">
        <f t="shared" si="81"/>
        <v>0.125</v>
      </c>
      <c r="Y37" s="16">
        <f t="shared" si="81"/>
        <v>0.125</v>
      </c>
      <c r="Z37" s="16">
        <f t="shared" si="81"/>
        <v>0.125</v>
      </c>
      <c r="AA37" s="16">
        <f t="shared" si="81"/>
        <v>0.125</v>
      </c>
      <c r="AB37" s="16">
        <f t="shared" si="81"/>
        <v>0.125</v>
      </c>
      <c r="AD37" s="173"/>
      <c r="AE37" s="184" t="s">
        <v>36</v>
      </c>
      <c r="AF37" s="15" t="s">
        <v>43</v>
      </c>
      <c r="AG37" s="16">
        <f>AG7</f>
        <v>0.1</v>
      </c>
      <c r="AH37" s="16">
        <f>AG37</f>
        <v>0.1</v>
      </c>
      <c r="AI37" s="16">
        <f t="shared" ref="AI37:AP37" si="82">AH37</f>
        <v>0.1</v>
      </c>
      <c r="AJ37" s="16">
        <f t="shared" si="82"/>
        <v>0.1</v>
      </c>
      <c r="AK37" s="16">
        <f t="shared" si="82"/>
        <v>0.1</v>
      </c>
      <c r="AL37" s="16">
        <f t="shared" si="82"/>
        <v>0.1</v>
      </c>
      <c r="AM37" s="16">
        <f t="shared" si="82"/>
        <v>0.1</v>
      </c>
      <c r="AN37" s="16">
        <f t="shared" si="82"/>
        <v>0.1</v>
      </c>
      <c r="AO37" s="16">
        <f t="shared" si="82"/>
        <v>0.1</v>
      </c>
      <c r="AP37" s="16">
        <f t="shared" si="82"/>
        <v>0.1</v>
      </c>
      <c r="AR37" s="173"/>
      <c r="AS37" s="184" t="s">
        <v>36</v>
      </c>
      <c r="AT37" s="15" t="s">
        <v>43</v>
      </c>
      <c r="AU37" s="16">
        <f>AU7</f>
        <v>7.5000000000000011E-2</v>
      </c>
      <c r="AV37" s="16">
        <f>AU37</f>
        <v>7.5000000000000011E-2</v>
      </c>
      <c r="AW37" s="16">
        <f t="shared" ref="AW37:BD37" si="83">AV37</f>
        <v>7.5000000000000011E-2</v>
      </c>
      <c r="AX37" s="16">
        <f t="shared" si="83"/>
        <v>7.5000000000000011E-2</v>
      </c>
      <c r="AY37" s="16">
        <f t="shared" si="83"/>
        <v>7.5000000000000011E-2</v>
      </c>
      <c r="AZ37" s="16">
        <f t="shared" si="83"/>
        <v>7.5000000000000011E-2</v>
      </c>
      <c r="BA37" s="16">
        <f t="shared" si="83"/>
        <v>7.5000000000000011E-2</v>
      </c>
      <c r="BB37" s="16">
        <f t="shared" si="83"/>
        <v>7.5000000000000011E-2</v>
      </c>
      <c r="BC37" s="16">
        <f t="shared" si="83"/>
        <v>7.5000000000000011E-2</v>
      </c>
      <c r="BD37" s="16">
        <f t="shared" si="83"/>
        <v>7.5000000000000011E-2</v>
      </c>
      <c r="BF37" s="173"/>
      <c r="BG37" s="184" t="s">
        <v>36</v>
      </c>
      <c r="BH37" s="15" t="s">
        <v>43</v>
      </c>
      <c r="BI37" s="16">
        <f>BI7</f>
        <v>5.000000000000001E-2</v>
      </c>
      <c r="BJ37" s="16">
        <f>BI37</f>
        <v>5.000000000000001E-2</v>
      </c>
      <c r="BK37" s="16">
        <f t="shared" ref="BK37:BR37" si="84">BJ37</f>
        <v>5.000000000000001E-2</v>
      </c>
      <c r="BL37" s="16">
        <f t="shared" si="84"/>
        <v>5.000000000000001E-2</v>
      </c>
      <c r="BM37" s="16">
        <f t="shared" si="84"/>
        <v>5.000000000000001E-2</v>
      </c>
      <c r="BN37" s="16">
        <f t="shared" si="84"/>
        <v>5.000000000000001E-2</v>
      </c>
      <c r="BO37" s="16">
        <f t="shared" si="84"/>
        <v>5.000000000000001E-2</v>
      </c>
      <c r="BP37" s="16">
        <f t="shared" si="84"/>
        <v>5.000000000000001E-2</v>
      </c>
      <c r="BQ37" s="16">
        <f t="shared" si="84"/>
        <v>5.000000000000001E-2</v>
      </c>
      <c r="BR37" s="16">
        <f t="shared" si="84"/>
        <v>5.000000000000001E-2</v>
      </c>
    </row>
    <row r="38" spans="2:70" ht="14.25" x14ac:dyDescent="0.45">
      <c r="B38" s="173"/>
      <c r="C38" s="185"/>
      <c r="D38" s="19" t="s">
        <v>45</v>
      </c>
      <c r="E38" s="21">
        <f>E35*E$14</f>
        <v>150000</v>
      </c>
      <c r="F38" s="21">
        <f t="shared" ref="F38:N38" si="85">F35*F$14</f>
        <v>150000</v>
      </c>
      <c r="G38" s="21">
        <f>G35*G$14</f>
        <v>150000</v>
      </c>
      <c r="H38" s="21">
        <f>H35*H$14</f>
        <v>150000</v>
      </c>
      <c r="I38" s="21">
        <f>I35*I$14</f>
        <v>150000</v>
      </c>
      <c r="J38" s="21">
        <f t="shared" si="85"/>
        <v>150000</v>
      </c>
      <c r="K38" s="21">
        <f t="shared" si="85"/>
        <v>150000</v>
      </c>
      <c r="L38" s="21">
        <f t="shared" si="85"/>
        <v>150000</v>
      </c>
      <c r="M38" s="21">
        <f t="shared" si="85"/>
        <v>150000</v>
      </c>
      <c r="N38" s="21">
        <f t="shared" si="85"/>
        <v>150000</v>
      </c>
      <c r="P38" s="173"/>
      <c r="Q38" s="185"/>
      <c r="R38" s="19" t="s">
        <v>45</v>
      </c>
      <c r="S38" s="21">
        <f>S35*S$14</f>
        <v>125000.00000000001</v>
      </c>
      <c r="T38" s="21">
        <f t="shared" ref="T38:AB38" si="86">T35*T$14</f>
        <v>125000</v>
      </c>
      <c r="U38" s="21">
        <f>U35*U$14</f>
        <v>125000</v>
      </c>
      <c r="V38" s="21">
        <f>V35*V$14</f>
        <v>125000</v>
      </c>
      <c r="W38" s="21">
        <f>W35*W$14</f>
        <v>124999.99999999999</v>
      </c>
      <c r="X38" s="21">
        <f t="shared" si="86"/>
        <v>125000</v>
      </c>
      <c r="Y38" s="21">
        <f t="shared" si="86"/>
        <v>125000.00000000001</v>
      </c>
      <c r="Z38" s="21">
        <f t="shared" si="86"/>
        <v>125000.00000000001</v>
      </c>
      <c r="AA38" s="21">
        <f t="shared" si="86"/>
        <v>125000</v>
      </c>
      <c r="AB38" s="21">
        <f t="shared" si="86"/>
        <v>125000</v>
      </c>
      <c r="AD38" s="173"/>
      <c r="AE38" s="185"/>
      <c r="AF38" s="19" t="s">
        <v>45</v>
      </c>
      <c r="AG38" s="21">
        <f>AG35*AG$14</f>
        <v>99999.999999999985</v>
      </c>
      <c r="AH38" s="21">
        <f t="shared" ref="AH38:AP38" si="87">AH35*AH$14</f>
        <v>100000</v>
      </c>
      <c r="AI38" s="21">
        <f>AI35*AI$14</f>
        <v>100000</v>
      </c>
      <c r="AJ38" s="21">
        <f>AJ35*AJ$14</f>
        <v>100000</v>
      </c>
      <c r="AK38" s="21">
        <f>AK35*AK$14</f>
        <v>100000</v>
      </c>
      <c r="AL38" s="21">
        <f t="shared" si="87"/>
        <v>99999.999999999985</v>
      </c>
      <c r="AM38" s="21">
        <f t="shared" si="87"/>
        <v>99999.999999999985</v>
      </c>
      <c r="AN38" s="21">
        <f t="shared" si="87"/>
        <v>100000</v>
      </c>
      <c r="AO38" s="21">
        <f t="shared" si="87"/>
        <v>100000</v>
      </c>
      <c r="AP38" s="21">
        <f t="shared" si="87"/>
        <v>100000</v>
      </c>
      <c r="AR38" s="173"/>
      <c r="AS38" s="185"/>
      <c r="AT38" s="19" t="s">
        <v>45</v>
      </c>
      <c r="AU38" s="21">
        <f>AU35*AU$14</f>
        <v>75000.000000000015</v>
      </c>
      <c r="AV38" s="21">
        <f t="shared" ref="AV38:BD38" si="88">AV35*AV$14</f>
        <v>75000.000000000015</v>
      </c>
      <c r="AW38" s="21">
        <f>AW35*AW$14</f>
        <v>75000.000000000015</v>
      </c>
      <c r="AX38" s="21">
        <f>AX35*AX$14</f>
        <v>75000</v>
      </c>
      <c r="AY38" s="21">
        <f>AY35*AY$14</f>
        <v>75000</v>
      </c>
      <c r="AZ38" s="21">
        <f t="shared" si="88"/>
        <v>75000</v>
      </c>
      <c r="BA38" s="21">
        <f t="shared" si="88"/>
        <v>75000.000000000015</v>
      </c>
      <c r="BB38" s="21">
        <f t="shared" si="88"/>
        <v>75000</v>
      </c>
      <c r="BC38" s="21">
        <f t="shared" si="88"/>
        <v>75000</v>
      </c>
      <c r="BD38" s="21">
        <f t="shared" si="88"/>
        <v>75000.000000000015</v>
      </c>
      <c r="BF38" s="173"/>
      <c r="BG38" s="185"/>
      <c r="BH38" s="19" t="s">
        <v>45</v>
      </c>
      <c r="BI38" s="21">
        <f>BI35*BI$14</f>
        <v>50000.000000000007</v>
      </c>
      <c r="BJ38" s="21">
        <f t="shared" ref="BJ38:BR38" si="89">BJ35*BJ$14</f>
        <v>50000.000000000015</v>
      </c>
      <c r="BK38" s="21">
        <f>BK35*BK$14</f>
        <v>50000</v>
      </c>
      <c r="BL38" s="21">
        <f>BL35*BL$14</f>
        <v>50000.000000000007</v>
      </c>
      <c r="BM38" s="21">
        <f>BM35*BM$14</f>
        <v>50000.000000000015</v>
      </c>
      <c r="BN38" s="21">
        <f t="shared" si="89"/>
        <v>50000.000000000007</v>
      </c>
      <c r="BO38" s="21">
        <f t="shared" si="89"/>
        <v>50000.000000000015</v>
      </c>
      <c r="BP38" s="21">
        <f t="shared" si="89"/>
        <v>50000.000000000007</v>
      </c>
      <c r="BQ38" s="21">
        <f t="shared" si="89"/>
        <v>50000.000000000007</v>
      </c>
      <c r="BR38" s="21">
        <f t="shared" si="89"/>
        <v>50000</v>
      </c>
    </row>
    <row r="39" spans="2:70" ht="14.25" x14ac:dyDescent="0.45">
      <c r="B39" s="173"/>
      <c r="C39" s="185"/>
      <c r="D39" s="19" t="s">
        <v>46</v>
      </c>
      <c r="E39" s="21">
        <f>E38</f>
        <v>150000</v>
      </c>
      <c r="F39" s="21">
        <f>E39+F38</f>
        <v>300000</v>
      </c>
      <c r="G39" s="21">
        <f>F39+G38</f>
        <v>450000</v>
      </c>
      <c r="H39" s="21">
        <f t="shared" ref="H39:N39" si="90">G39+H38</f>
        <v>600000</v>
      </c>
      <c r="I39" s="21">
        <f t="shared" si="90"/>
        <v>750000</v>
      </c>
      <c r="J39" s="21">
        <f>I39+J38</f>
        <v>900000</v>
      </c>
      <c r="K39" s="21">
        <f t="shared" si="90"/>
        <v>1050000</v>
      </c>
      <c r="L39" s="21">
        <f t="shared" si="90"/>
        <v>1200000</v>
      </c>
      <c r="M39" s="21">
        <f t="shared" si="90"/>
        <v>1350000</v>
      </c>
      <c r="N39" s="21">
        <f t="shared" si="90"/>
        <v>1500000</v>
      </c>
      <c r="P39" s="173"/>
      <c r="Q39" s="185"/>
      <c r="R39" s="19" t="s">
        <v>46</v>
      </c>
      <c r="S39" s="21">
        <f>S38</f>
        <v>125000.00000000001</v>
      </c>
      <c r="T39" s="21">
        <f>S39+T38</f>
        <v>250000</v>
      </c>
      <c r="U39" s="21">
        <f>T39+U38</f>
        <v>375000</v>
      </c>
      <c r="V39" s="21">
        <f t="shared" ref="V39:AB39" si="91">U39+V38</f>
        <v>500000</v>
      </c>
      <c r="W39" s="21">
        <f t="shared" si="91"/>
        <v>625000</v>
      </c>
      <c r="X39" s="21">
        <f>W39+X38</f>
        <v>750000</v>
      </c>
      <c r="Y39" s="21">
        <f t="shared" si="91"/>
        <v>875000</v>
      </c>
      <c r="Z39" s="21">
        <f t="shared" si="91"/>
        <v>1000000</v>
      </c>
      <c r="AA39" s="21">
        <f t="shared" si="91"/>
        <v>1125000</v>
      </c>
      <c r="AB39" s="21">
        <f t="shared" si="91"/>
        <v>1250000</v>
      </c>
      <c r="AD39" s="173"/>
      <c r="AE39" s="185"/>
      <c r="AF39" s="19" t="s">
        <v>46</v>
      </c>
      <c r="AG39" s="21">
        <f>AG38</f>
        <v>99999.999999999985</v>
      </c>
      <c r="AH39" s="21">
        <f>AG39+AH38</f>
        <v>200000</v>
      </c>
      <c r="AI39" s="21">
        <f>AH39+AI38</f>
        <v>300000</v>
      </c>
      <c r="AJ39" s="21">
        <f t="shared" ref="AJ39:AP39" si="92">AI39+AJ38</f>
        <v>400000</v>
      </c>
      <c r="AK39" s="21">
        <f t="shared" si="92"/>
        <v>500000</v>
      </c>
      <c r="AL39" s="21">
        <f>AK39+AL38</f>
        <v>600000</v>
      </c>
      <c r="AM39" s="21">
        <f t="shared" si="92"/>
        <v>700000</v>
      </c>
      <c r="AN39" s="21">
        <f t="shared" si="92"/>
        <v>800000</v>
      </c>
      <c r="AO39" s="21">
        <f t="shared" si="92"/>
        <v>900000</v>
      </c>
      <c r="AP39" s="21">
        <f t="shared" si="92"/>
        <v>1000000</v>
      </c>
      <c r="AR39" s="173"/>
      <c r="AS39" s="185"/>
      <c r="AT39" s="19" t="s">
        <v>46</v>
      </c>
      <c r="AU39" s="21">
        <f>AU38</f>
        <v>75000.000000000015</v>
      </c>
      <c r="AV39" s="21">
        <f>AU39+AV38</f>
        <v>150000.00000000003</v>
      </c>
      <c r="AW39" s="21">
        <f>AV39+AW38</f>
        <v>225000.00000000006</v>
      </c>
      <c r="AX39" s="21">
        <f t="shared" ref="AX39:BD39" si="93">AW39+AX38</f>
        <v>300000.00000000006</v>
      </c>
      <c r="AY39" s="21">
        <f t="shared" si="93"/>
        <v>375000.00000000006</v>
      </c>
      <c r="AZ39" s="21">
        <f>AY39+AZ38</f>
        <v>450000.00000000006</v>
      </c>
      <c r="BA39" s="21">
        <f t="shared" si="93"/>
        <v>525000.00000000012</v>
      </c>
      <c r="BB39" s="21">
        <f t="shared" si="93"/>
        <v>600000.00000000012</v>
      </c>
      <c r="BC39" s="21">
        <f t="shared" si="93"/>
        <v>675000.00000000012</v>
      </c>
      <c r="BD39" s="21">
        <f t="shared" si="93"/>
        <v>750000.00000000012</v>
      </c>
      <c r="BF39" s="173"/>
      <c r="BG39" s="185"/>
      <c r="BH39" s="19" t="s">
        <v>46</v>
      </c>
      <c r="BI39" s="21">
        <f>BI38</f>
        <v>50000.000000000007</v>
      </c>
      <c r="BJ39" s="21">
        <f>BI39+BJ38</f>
        <v>100000.00000000003</v>
      </c>
      <c r="BK39" s="21">
        <f>BJ39+BK38</f>
        <v>150000.00000000003</v>
      </c>
      <c r="BL39" s="21">
        <f t="shared" ref="BL39:BR39" si="94">BK39+BL38</f>
        <v>200000.00000000003</v>
      </c>
      <c r="BM39" s="21">
        <f t="shared" si="94"/>
        <v>250000.00000000006</v>
      </c>
      <c r="BN39" s="21">
        <f>BM39+BN38</f>
        <v>300000.00000000006</v>
      </c>
      <c r="BO39" s="21">
        <f t="shared" si="94"/>
        <v>350000.00000000006</v>
      </c>
      <c r="BP39" s="21">
        <f t="shared" si="94"/>
        <v>400000.00000000006</v>
      </c>
      <c r="BQ39" s="21">
        <f t="shared" si="94"/>
        <v>450000.00000000006</v>
      </c>
      <c r="BR39" s="21">
        <f t="shared" si="94"/>
        <v>500000.00000000006</v>
      </c>
    </row>
    <row r="40" spans="2:70" ht="14.25" x14ac:dyDescent="0.45">
      <c r="B40" s="173"/>
      <c r="C40" s="184" t="s">
        <v>35</v>
      </c>
      <c r="D40" s="15" t="s">
        <v>43</v>
      </c>
      <c r="E40" s="16">
        <f>E34*E$14/$E$4</f>
        <v>0.15</v>
      </c>
      <c r="F40" s="16">
        <f>F34*F$14/$E$4-E40</f>
        <v>0.18000000000000002</v>
      </c>
      <c r="G40" s="16">
        <f>G34*G$14/$E$4-F40-E40</f>
        <v>0.21600000000000011</v>
      </c>
      <c r="H40" s="16">
        <f>H34*H$14/$E$4-G40-F40-E40</f>
        <v>0.25919999999999943</v>
      </c>
      <c r="I40" s="16">
        <f>I34*I$14/$E$4-H40-G40-F40-E40</f>
        <v>0.31104000000000076</v>
      </c>
      <c r="J40" s="16">
        <f>J34*J$14/$E$4-I40-H40-G40-F40-E40</f>
        <v>0.37324799999999814</v>
      </c>
      <c r="K40" s="16">
        <f>K34*K$14/$E$4-J40-I40-H40-G40-F40-E40</f>
        <v>0.44789760000000289</v>
      </c>
      <c r="L40" s="16">
        <f>L34*L$14/$E$4-K40-J40-I40-H40-G40-F40-E40</f>
        <v>0.53747712000000025</v>
      </c>
      <c r="M40" s="16">
        <f>M34*M$14/$E$4-L40-K40-J40-I40-H40-G40-F40-E40</f>
        <v>0.64497254400000481</v>
      </c>
      <c r="N40" s="16">
        <f>N34*N$14/$E$4-M40-L40-K40-J40-I40-H40-G40-F40-E40</f>
        <v>0.77396705279998823</v>
      </c>
      <c r="P40" s="173"/>
      <c r="Q40" s="184" t="s">
        <v>35</v>
      </c>
      <c r="R40" s="15" t="s">
        <v>43</v>
      </c>
      <c r="S40" s="16">
        <f>S34*S$14/$E$4</f>
        <v>0.12500000000000003</v>
      </c>
      <c r="T40" s="16">
        <f>T34*T$14/$E$4-S40</f>
        <v>0.14999999999999988</v>
      </c>
      <c r="U40" s="16">
        <f>U34*U$14/$E$4-T40-S40</f>
        <v>0.18000000000000024</v>
      </c>
      <c r="V40" s="16">
        <f>V34*V$14/$E$4-U40-T40-S40</f>
        <v>0.2159999999999995</v>
      </c>
      <c r="W40" s="16">
        <f>W34*W$14/$E$4-V40-U40-T40-S40</f>
        <v>0.25920000000000054</v>
      </c>
      <c r="X40" s="16">
        <f>X34*X$14/$E$4-W40-V40-U40-T40-S40</f>
        <v>0.31103999999999854</v>
      </c>
      <c r="Y40" s="16">
        <f>Y34*Y$14/$E$4-X40-W40-V40-U40-T40-S40</f>
        <v>0.37324800000000236</v>
      </c>
      <c r="Z40" s="16">
        <f>Z34*Z$14/$E$4-Y40-X40-W40-V40-U40-T40-S40</f>
        <v>0.44789760000000001</v>
      </c>
      <c r="AA40" s="16">
        <f>AA34*AA$14/$E$4-Z40-Y40-X40-W40-V40-U40-T40-S40</f>
        <v>0.53747712000000358</v>
      </c>
      <c r="AB40" s="16">
        <f>AB34*AB$14/$E$4-AA40-Z40-Y40-X40-W40-V40-U40-T40-S40</f>
        <v>0.64497254399998993</v>
      </c>
      <c r="AD40" s="173"/>
      <c r="AE40" s="184" t="s">
        <v>35</v>
      </c>
      <c r="AF40" s="15" t="s">
        <v>43</v>
      </c>
      <c r="AG40" s="16">
        <f>AG34*AG$14/$E$4</f>
        <v>0.1</v>
      </c>
      <c r="AH40" s="16">
        <f>AH34*AH$14/$E$4-AG40</f>
        <v>0.11999999999999997</v>
      </c>
      <c r="AI40" s="16">
        <f>AI34*AI$14/$E$4-AH40-AG40</f>
        <v>0.14400000000000018</v>
      </c>
      <c r="AJ40" s="16">
        <f>AJ34*AJ$14/$E$4-AI40-AH40-AG40</f>
        <v>0.1727999999999997</v>
      </c>
      <c r="AK40" s="16">
        <f>AK34*AK$14/$E$4-AJ40-AI40-AH40-AG40</f>
        <v>0.20736000000000041</v>
      </c>
      <c r="AL40" s="16">
        <f>AL34*AL$14/$E$4-AK40-AJ40-AI40-AH40-AG40</f>
        <v>0.2488319999999988</v>
      </c>
      <c r="AM40" s="16">
        <f>AM34*AM$14/$E$4-AL40-AK40-AJ40-AI40-AH40-AG40</f>
        <v>0.29859840000000148</v>
      </c>
      <c r="AN40" s="16">
        <f>AN34*AN$14/$E$4-AM40-AL40-AK40-AJ40-AI40-AH40-AG40</f>
        <v>0.35831808000000054</v>
      </c>
      <c r="AO40" s="16">
        <f>AO34*AO$14/$E$4-AN40-AM40-AL40-AK40-AJ40-AI40-AH40-AG40</f>
        <v>0.42998169600000291</v>
      </c>
      <c r="AP40" s="16">
        <f>AP34*AP$14/$E$4-AO40-AN40-AM40-AL40-AK40-AJ40-AI40-AH40-AG40</f>
        <v>0.51597803519999208</v>
      </c>
      <c r="AR40" s="173"/>
      <c r="AS40" s="184" t="s">
        <v>35</v>
      </c>
      <c r="AT40" s="15" t="s">
        <v>43</v>
      </c>
      <c r="AU40" s="16">
        <f>AU34*AU$14/$E$4</f>
        <v>7.5000000000000025E-2</v>
      </c>
      <c r="AV40" s="16">
        <f>AV34*AV$14/$E$4-AU40</f>
        <v>8.9999999999999983E-2</v>
      </c>
      <c r="AW40" s="16">
        <f>AW34*AW$14/$E$4-AV40-AU40</f>
        <v>0.10800000000000014</v>
      </c>
      <c r="AX40" s="16">
        <f>AX34*AX$14/$E$4-AW40-AV40-AU40</f>
        <v>0.12959999999999966</v>
      </c>
      <c r="AY40" s="16">
        <f>AY34*AY$14/$E$4-AX40-AW40-AV40-AU40</f>
        <v>0.15552000000000038</v>
      </c>
      <c r="AZ40" s="16">
        <f>AZ34*AZ$14/$E$4-AY40-AX40-AW40-AV40-AU40</f>
        <v>0.18662399999999929</v>
      </c>
      <c r="BA40" s="16">
        <f>BA34*BA$14/$E$4-AZ40-AY40-AX40-AW40-AV40-AU40</f>
        <v>0.22394880000000122</v>
      </c>
      <c r="BB40" s="16">
        <f>BB34*BB$14/$E$4-BA40-AZ40-AY40-AX40-AW40-AV40-AU40</f>
        <v>0.26873856000000007</v>
      </c>
      <c r="BC40" s="16">
        <f>BC34*BC$14/$E$4-BB40-BA40-AZ40-AY40-AX40-AW40-AV40-AU40</f>
        <v>0.32248627200000279</v>
      </c>
      <c r="BD40" s="16">
        <f>BD34*BD$14/$E$4-BC40-BB40-BA40-AZ40-AY40-AX40-AW40-AV40-AU40</f>
        <v>0.38698352639999373</v>
      </c>
      <c r="BF40" s="173"/>
      <c r="BG40" s="184" t="s">
        <v>35</v>
      </c>
      <c r="BH40" s="15" t="s">
        <v>43</v>
      </c>
      <c r="BI40" s="16">
        <f>BI34*BI$14/$E$4</f>
        <v>5.000000000000001E-2</v>
      </c>
      <c r="BJ40" s="16">
        <f>BJ34*BJ$14/$E$4-BI40</f>
        <v>5.9999999999999991E-2</v>
      </c>
      <c r="BK40" s="16">
        <f>BK34*BK$14/$E$4-BJ40-BI40</f>
        <v>7.2000000000000064E-2</v>
      </c>
      <c r="BL40" s="16">
        <f>BL34*BL$14/$E$4-BK40-BJ40-BI40</f>
        <v>8.6399999999999838E-2</v>
      </c>
      <c r="BM40" s="16">
        <f>BM34*BM$14/$E$4-BL40-BK40-BJ40-BI40</f>
        <v>0.10368000000000019</v>
      </c>
      <c r="BN40" s="16">
        <f>BN34*BN$14/$E$4-BM40-BL40-BK40-BJ40-BI40</f>
        <v>0.1244159999999995</v>
      </c>
      <c r="BO40" s="16">
        <f>BO34*BO$14/$E$4-BN40-BM40-BL40-BK40-BJ40-BI40</f>
        <v>0.14929920000000083</v>
      </c>
      <c r="BP40" s="16">
        <f>BP34*BP$14/$E$4-BO40-BN40-BM40-BL40-BK40-BJ40-BI40</f>
        <v>0.17915904000000013</v>
      </c>
      <c r="BQ40" s="16">
        <f>BQ34*BQ$14/$E$4-BP40-BO40-BN40-BM40-BL40-BK40-BJ40-BI40</f>
        <v>0.21499084800000143</v>
      </c>
      <c r="BR40" s="16">
        <f>BR34*BR$14/$E$4-BQ40-BP40-BO40-BN40-BM40-BL40-BK40-BJ40-BI40</f>
        <v>0.25798901759999626</v>
      </c>
    </row>
    <row r="41" spans="2:70" ht="14.25" x14ac:dyDescent="0.45">
      <c r="B41" s="173"/>
      <c r="C41" s="186"/>
      <c r="D41" s="15" t="s">
        <v>44</v>
      </c>
      <c r="E41" s="17"/>
      <c r="F41" s="17"/>
      <c r="G41" s="17"/>
      <c r="H41" s="17"/>
      <c r="I41" s="38">
        <f>AVERAGE(E40:I40)</f>
        <v>0.22324800000000006</v>
      </c>
      <c r="J41" s="17"/>
      <c r="K41" s="17"/>
      <c r="L41" s="17"/>
      <c r="M41" s="17"/>
      <c r="N41" s="17">
        <f>AVERAGE(E40:N40)</f>
        <v>0.38938023167999941</v>
      </c>
      <c r="P41" s="173"/>
      <c r="Q41" s="186"/>
      <c r="R41" s="15" t="s">
        <v>44</v>
      </c>
      <c r="S41" s="17"/>
      <c r="T41" s="17"/>
      <c r="U41" s="17"/>
      <c r="V41" s="17"/>
      <c r="W41" s="38">
        <f>AVERAGE(S40:W40)</f>
        <v>0.18604000000000004</v>
      </c>
      <c r="X41" s="17"/>
      <c r="Y41" s="17"/>
      <c r="Z41" s="17"/>
      <c r="AA41" s="17"/>
      <c r="AB41" s="17">
        <f>AVERAGE(S40:AB40)</f>
        <v>0.3244835263999995</v>
      </c>
      <c r="AD41" s="173"/>
      <c r="AE41" s="186"/>
      <c r="AF41" s="15" t="s">
        <v>44</v>
      </c>
      <c r="AG41" s="17"/>
      <c r="AH41" s="17"/>
      <c r="AI41" s="17"/>
      <c r="AJ41" s="17"/>
      <c r="AK41" s="38">
        <f>AVERAGE(AG40:AK40)</f>
        <v>0.14883200000000005</v>
      </c>
      <c r="AL41" s="17"/>
      <c r="AM41" s="17"/>
      <c r="AN41" s="17"/>
      <c r="AO41" s="17"/>
      <c r="AP41" s="17">
        <f>AVERAGE(AG40:AP40)</f>
        <v>0.25958682111999953</v>
      </c>
      <c r="AR41" s="173"/>
      <c r="AS41" s="186"/>
      <c r="AT41" s="15" t="s">
        <v>44</v>
      </c>
      <c r="AU41" s="17"/>
      <c r="AV41" s="17"/>
      <c r="AW41" s="17"/>
      <c r="AX41" s="17"/>
      <c r="AY41" s="38">
        <f>AVERAGE(AU40:AY40)</f>
        <v>0.11162400000000003</v>
      </c>
      <c r="AZ41" s="17"/>
      <c r="BA41" s="17"/>
      <c r="BB41" s="17"/>
      <c r="BC41" s="17"/>
      <c r="BD41" s="17">
        <f>AVERAGE(AU40:BD40)</f>
        <v>0.19469011583999971</v>
      </c>
      <c r="BF41" s="173"/>
      <c r="BG41" s="186"/>
      <c r="BH41" s="15" t="s">
        <v>44</v>
      </c>
      <c r="BI41" s="17"/>
      <c r="BJ41" s="17"/>
      <c r="BK41" s="17"/>
      <c r="BL41" s="17"/>
      <c r="BM41" s="38">
        <f>AVERAGE(BI40:BM40)</f>
        <v>7.441600000000001E-2</v>
      </c>
      <c r="BN41" s="17"/>
      <c r="BO41" s="17"/>
      <c r="BP41" s="17"/>
      <c r="BQ41" s="17"/>
      <c r="BR41" s="17">
        <f>AVERAGE(BI40:BR40)</f>
        <v>0.12979341055999982</v>
      </c>
    </row>
    <row r="42" spans="2:70" ht="14.25" x14ac:dyDescent="0.45">
      <c r="B42" s="173"/>
      <c r="C42" s="185"/>
      <c r="D42" s="19" t="s">
        <v>45</v>
      </c>
      <c r="E42" s="22">
        <f>E44</f>
        <v>150000</v>
      </c>
      <c r="F42" s="22">
        <f>F44-E44</f>
        <v>180000</v>
      </c>
      <c r="G42" s="22">
        <f>G44-F44</f>
        <v>216000.00000000012</v>
      </c>
      <c r="H42" s="22">
        <f t="shared" ref="H42:N42" si="95">H44-G44</f>
        <v>259199.99999999953</v>
      </c>
      <c r="I42" s="22">
        <f t="shared" si="95"/>
        <v>311040.00000000058</v>
      </c>
      <c r="J42" s="22">
        <f>J44-I44</f>
        <v>373247.99999999814</v>
      </c>
      <c r="K42" s="22">
        <f t="shared" si="95"/>
        <v>447897.60000000265</v>
      </c>
      <c r="L42" s="22">
        <f t="shared" si="95"/>
        <v>537477.12000000058</v>
      </c>
      <c r="M42" s="22">
        <f t="shared" si="95"/>
        <v>644972.54400000488</v>
      </c>
      <c r="N42" s="22">
        <f t="shared" si="95"/>
        <v>773967.05279998761</v>
      </c>
      <c r="P42" s="173"/>
      <c r="Q42" s="185"/>
      <c r="R42" s="19" t="s">
        <v>45</v>
      </c>
      <c r="S42" s="22">
        <f>S44</f>
        <v>125000.00000000003</v>
      </c>
      <c r="T42" s="22">
        <f>T44-S44</f>
        <v>149999.99999999991</v>
      </c>
      <c r="U42" s="22">
        <f>U44-T44</f>
        <v>180000.00000000023</v>
      </c>
      <c r="V42" s="22">
        <f t="shared" ref="V42:AB42" si="96">V44-U44</f>
        <v>215999.99999999948</v>
      </c>
      <c r="W42" s="22">
        <f t="shared" si="96"/>
        <v>259200.0000000007</v>
      </c>
      <c r="X42" s="22">
        <f>X44-W44</f>
        <v>311039.99999999825</v>
      </c>
      <c r="Y42" s="22">
        <f t="shared" si="96"/>
        <v>373248.00000000256</v>
      </c>
      <c r="Z42" s="22">
        <f t="shared" si="96"/>
        <v>447897.59999999986</v>
      </c>
      <c r="AA42" s="22">
        <f t="shared" si="96"/>
        <v>537477.1200000043</v>
      </c>
      <c r="AB42" s="22">
        <f t="shared" si="96"/>
        <v>644972.54399998952</v>
      </c>
      <c r="AD42" s="173"/>
      <c r="AE42" s="185"/>
      <c r="AF42" s="19" t="s">
        <v>45</v>
      </c>
      <c r="AG42" s="22">
        <f>AG44</f>
        <v>99999.999999999985</v>
      </c>
      <c r="AH42" s="22">
        <f>AH44-AG44</f>
        <v>120000.00000000001</v>
      </c>
      <c r="AI42" s="22">
        <f>AI44-AH44</f>
        <v>144000.00000000012</v>
      </c>
      <c r="AJ42" s="22">
        <f t="shared" ref="AJ42:AP42" si="97">AJ44-AI44</f>
        <v>172799.99999999965</v>
      </c>
      <c r="AK42" s="22">
        <f t="shared" si="97"/>
        <v>207360.00000000047</v>
      </c>
      <c r="AL42" s="22">
        <f>AL44-AK44</f>
        <v>248831.99999999884</v>
      </c>
      <c r="AM42" s="22">
        <f t="shared" si="97"/>
        <v>298598.40000000177</v>
      </c>
      <c r="AN42" s="22">
        <f t="shared" si="97"/>
        <v>358318.08000000031</v>
      </c>
      <c r="AO42" s="22">
        <f t="shared" si="97"/>
        <v>429981.69600000279</v>
      </c>
      <c r="AP42" s="22">
        <f t="shared" si="97"/>
        <v>515978.03519999259</v>
      </c>
      <c r="AR42" s="173"/>
      <c r="AS42" s="185"/>
      <c r="AT42" s="19" t="s">
        <v>45</v>
      </c>
      <c r="AU42" s="22">
        <f>AU44</f>
        <v>75000.000000000015</v>
      </c>
      <c r="AV42" s="22">
        <f>AV44-AU44</f>
        <v>90000.000000000015</v>
      </c>
      <c r="AW42" s="22">
        <f>AW44-AV44</f>
        <v>108000.00000000009</v>
      </c>
      <c r="AX42" s="22">
        <f t="shared" ref="AX42:BD42" si="98">AX44-AW44</f>
        <v>129599.99999999971</v>
      </c>
      <c r="AY42" s="22">
        <f t="shared" si="98"/>
        <v>155520.00000000029</v>
      </c>
      <c r="AZ42" s="22">
        <f>AZ44-AY44</f>
        <v>186623.9999999993</v>
      </c>
      <c r="BA42" s="22">
        <f t="shared" si="98"/>
        <v>223948.80000000133</v>
      </c>
      <c r="BB42" s="22">
        <f t="shared" si="98"/>
        <v>268738.56000000006</v>
      </c>
      <c r="BC42" s="22">
        <f t="shared" si="98"/>
        <v>322486.27200000267</v>
      </c>
      <c r="BD42" s="22">
        <f t="shared" si="98"/>
        <v>386983.52639999357</v>
      </c>
      <c r="BF42" s="173"/>
      <c r="BG42" s="185"/>
      <c r="BH42" s="19" t="s">
        <v>45</v>
      </c>
      <c r="BI42" s="22">
        <f>BI44</f>
        <v>50000.000000000007</v>
      </c>
      <c r="BJ42" s="22">
        <f>BJ44-BI44</f>
        <v>60000.000000000007</v>
      </c>
      <c r="BK42" s="22">
        <f>BK44-BJ44</f>
        <v>72000.000000000044</v>
      </c>
      <c r="BL42" s="22">
        <f t="shared" ref="BL42:BR42" si="99">BL44-BK44</f>
        <v>86399.999999999825</v>
      </c>
      <c r="BM42" s="22">
        <f t="shared" si="99"/>
        <v>103680.00000000023</v>
      </c>
      <c r="BN42" s="22">
        <f>BN44-BM44</f>
        <v>124415.99999999948</v>
      </c>
      <c r="BO42" s="22">
        <f t="shared" si="99"/>
        <v>149299.20000000083</v>
      </c>
      <c r="BP42" s="22">
        <f t="shared" si="99"/>
        <v>179159.04000000015</v>
      </c>
      <c r="BQ42" s="22">
        <f t="shared" si="99"/>
        <v>214990.84800000163</v>
      </c>
      <c r="BR42" s="22">
        <f t="shared" si="99"/>
        <v>257989.01759999606</v>
      </c>
    </row>
    <row r="43" spans="2:70" ht="14.25" x14ac:dyDescent="0.45">
      <c r="B43" s="173"/>
      <c r="C43" s="185"/>
      <c r="D43" s="19" t="s">
        <v>47</v>
      </c>
      <c r="E43" s="22"/>
      <c r="F43" s="22"/>
      <c r="G43" s="22"/>
      <c r="H43" s="22"/>
      <c r="I43" s="22">
        <f>AVERAGE(E42:I42)</f>
        <v>223248.00000000006</v>
      </c>
      <c r="J43" s="22"/>
      <c r="K43" s="22"/>
      <c r="L43" s="22"/>
      <c r="M43" s="22"/>
      <c r="N43" s="22">
        <f>AVERAGE(E42:N42)</f>
        <v>389380.23167999939</v>
      </c>
      <c r="P43" s="173"/>
      <c r="Q43" s="185"/>
      <c r="R43" s="19" t="s">
        <v>47</v>
      </c>
      <c r="S43" s="22"/>
      <c r="T43" s="22"/>
      <c r="U43" s="22"/>
      <c r="V43" s="22"/>
      <c r="W43" s="22">
        <f>AVERAGE(S42:W42)</f>
        <v>186040.00000000006</v>
      </c>
      <c r="X43" s="22"/>
      <c r="Y43" s="22"/>
      <c r="Z43" s="22"/>
      <c r="AA43" s="22"/>
      <c r="AB43" s="22">
        <f>AVERAGE(S42:AB42)</f>
        <v>324483.52639999951</v>
      </c>
      <c r="AD43" s="173"/>
      <c r="AE43" s="185"/>
      <c r="AF43" s="19" t="s">
        <v>47</v>
      </c>
      <c r="AG43" s="22"/>
      <c r="AH43" s="22"/>
      <c r="AI43" s="22"/>
      <c r="AJ43" s="22"/>
      <c r="AK43" s="22">
        <f>AVERAGE(AG42:AK42)</f>
        <v>148832.00000000006</v>
      </c>
      <c r="AL43" s="22"/>
      <c r="AM43" s="22"/>
      <c r="AN43" s="22"/>
      <c r="AO43" s="22"/>
      <c r="AP43" s="22">
        <f>AVERAGE(AG42:AP42)</f>
        <v>259586.82111999966</v>
      </c>
      <c r="AR43" s="173"/>
      <c r="AS43" s="185"/>
      <c r="AT43" s="19" t="s">
        <v>47</v>
      </c>
      <c r="AU43" s="22"/>
      <c r="AV43" s="22"/>
      <c r="AW43" s="22"/>
      <c r="AX43" s="22"/>
      <c r="AY43" s="22">
        <f>AVERAGE(AU42:AY42)</f>
        <v>111624.00000000003</v>
      </c>
      <c r="AZ43" s="22"/>
      <c r="BA43" s="22"/>
      <c r="BB43" s="22"/>
      <c r="BC43" s="22"/>
      <c r="BD43" s="22">
        <f>AVERAGE(AU42:BD42)</f>
        <v>194690.11583999969</v>
      </c>
      <c r="BF43" s="173"/>
      <c r="BG43" s="185"/>
      <c r="BH43" s="19" t="s">
        <v>47</v>
      </c>
      <c r="BI43" s="22"/>
      <c r="BJ43" s="22"/>
      <c r="BK43" s="22"/>
      <c r="BL43" s="22"/>
      <c r="BM43" s="22">
        <f>AVERAGE(BI42:BM42)</f>
        <v>74416.000000000029</v>
      </c>
      <c r="BN43" s="22"/>
      <c r="BO43" s="22"/>
      <c r="BP43" s="22"/>
      <c r="BQ43" s="22"/>
      <c r="BR43" s="22">
        <f>AVERAGE(BI42:BR42)</f>
        <v>129793.41055999983</v>
      </c>
    </row>
    <row r="44" spans="2:70" ht="14.25" x14ac:dyDescent="0.45">
      <c r="B44" s="174"/>
      <c r="C44" s="185"/>
      <c r="D44" s="19" t="s">
        <v>46</v>
      </c>
      <c r="E44" s="21">
        <f t="shared" ref="E44:N44" si="100">E36*E$14</f>
        <v>150000</v>
      </c>
      <c r="F44" s="21">
        <f t="shared" si="100"/>
        <v>330000</v>
      </c>
      <c r="G44" s="21">
        <f>G36*G$14</f>
        <v>546000.00000000012</v>
      </c>
      <c r="H44" s="21">
        <f>H36*H$14</f>
        <v>805199.99999999965</v>
      </c>
      <c r="I44" s="21">
        <f>I36*I$14</f>
        <v>1116240.0000000002</v>
      </c>
      <c r="J44" s="21">
        <f t="shared" si="100"/>
        <v>1489487.9999999984</v>
      </c>
      <c r="K44" s="21">
        <f t="shared" si="100"/>
        <v>1937385.600000001</v>
      </c>
      <c r="L44" s="21">
        <f t="shared" si="100"/>
        <v>2474862.7200000016</v>
      </c>
      <c r="M44" s="21">
        <f t="shared" si="100"/>
        <v>3119835.2640000065</v>
      </c>
      <c r="N44" s="21">
        <f t="shared" si="100"/>
        <v>3893802.3167999941</v>
      </c>
      <c r="P44" s="174"/>
      <c r="Q44" s="185"/>
      <c r="R44" s="19" t="s">
        <v>46</v>
      </c>
      <c r="S44" s="21">
        <f t="shared" ref="S44:AB44" si="101">S36*S$14</f>
        <v>125000.00000000003</v>
      </c>
      <c r="T44" s="21">
        <f t="shared" si="101"/>
        <v>274999.99999999994</v>
      </c>
      <c r="U44" s="21">
        <f>U36*U$14</f>
        <v>455000.00000000017</v>
      </c>
      <c r="V44" s="21">
        <f>V36*V$14</f>
        <v>670999.99999999965</v>
      </c>
      <c r="W44" s="21">
        <f>W36*W$14</f>
        <v>930200.00000000035</v>
      </c>
      <c r="X44" s="21">
        <f t="shared" si="101"/>
        <v>1241239.9999999986</v>
      </c>
      <c r="Y44" s="21">
        <f t="shared" si="101"/>
        <v>1614488.0000000012</v>
      </c>
      <c r="Z44" s="21">
        <f t="shared" si="101"/>
        <v>2062385.600000001</v>
      </c>
      <c r="AA44" s="21">
        <f t="shared" si="101"/>
        <v>2599862.7200000053</v>
      </c>
      <c r="AB44" s="21">
        <f t="shared" si="101"/>
        <v>3244835.2639999948</v>
      </c>
      <c r="AD44" s="174"/>
      <c r="AE44" s="185"/>
      <c r="AF44" s="19" t="s">
        <v>46</v>
      </c>
      <c r="AG44" s="21">
        <f t="shared" ref="AG44:AP44" si="102">AG36*AG$14</f>
        <v>99999.999999999985</v>
      </c>
      <c r="AH44" s="21">
        <f t="shared" si="102"/>
        <v>220000</v>
      </c>
      <c r="AI44" s="21">
        <f>AI36*AI$14</f>
        <v>364000.00000000012</v>
      </c>
      <c r="AJ44" s="21">
        <f>AJ36*AJ$14</f>
        <v>536799.99999999977</v>
      </c>
      <c r="AK44" s="21">
        <f>AK36*AK$14</f>
        <v>744160.00000000023</v>
      </c>
      <c r="AL44" s="21">
        <f t="shared" si="102"/>
        <v>992991.99999999907</v>
      </c>
      <c r="AM44" s="21">
        <f t="shared" si="102"/>
        <v>1291590.4000000008</v>
      </c>
      <c r="AN44" s="21">
        <f t="shared" si="102"/>
        <v>1649908.4800000011</v>
      </c>
      <c r="AO44" s="21">
        <f t="shared" si="102"/>
        <v>2079890.1760000039</v>
      </c>
      <c r="AP44" s="21">
        <f t="shared" si="102"/>
        <v>2595868.2111999965</v>
      </c>
      <c r="AR44" s="174"/>
      <c r="AS44" s="185"/>
      <c r="AT44" s="19" t="s">
        <v>46</v>
      </c>
      <c r="AU44" s="21">
        <f t="shared" ref="AU44:BD44" si="103">AU36*AU$14</f>
        <v>75000.000000000015</v>
      </c>
      <c r="AV44" s="21">
        <f t="shared" si="103"/>
        <v>165000.00000000003</v>
      </c>
      <c r="AW44" s="21">
        <f>AW36*AW$14</f>
        <v>273000.00000000012</v>
      </c>
      <c r="AX44" s="21">
        <f>AX36*AX$14</f>
        <v>402599.99999999983</v>
      </c>
      <c r="AY44" s="21">
        <f>AY36*AY$14</f>
        <v>558120.00000000012</v>
      </c>
      <c r="AZ44" s="21">
        <f t="shared" si="103"/>
        <v>744743.99999999942</v>
      </c>
      <c r="BA44" s="21">
        <f t="shared" si="103"/>
        <v>968692.80000000075</v>
      </c>
      <c r="BB44" s="21">
        <f t="shared" si="103"/>
        <v>1237431.3600000008</v>
      </c>
      <c r="BC44" s="21">
        <f t="shared" si="103"/>
        <v>1559917.6320000035</v>
      </c>
      <c r="BD44" s="21">
        <f t="shared" si="103"/>
        <v>1946901.158399997</v>
      </c>
      <c r="BF44" s="174"/>
      <c r="BG44" s="185"/>
      <c r="BH44" s="19" t="s">
        <v>46</v>
      </c>
      <c r="BI44" s="21">
        <f t="shared" ref="BI44:BR44" si="104">BI36*BI$14</f>
        <v>50000.000000000007</v>
      </c>
      <c r="BJ44" s="21">
        <f t="shared" si="104"/>
        <v>110000.00000000001</v>
      </c>
      <c r="BK44" s="21">
        <f>BK36*BK$14</f>
        <v>182000.00000000006</v>
      </c>
      <c r="BL44" s="21">
        <f>BL36*BL$14</f>
        <v>268399.99999999988</v>
      </c>
      <c r="BM44" s="21">
        <f>BM36*BM$14</f>
        <v>372080.00000000012</v>
      </c>
      <c r="BN44" s="21">
        <f t="shared" si="104"/>
        <v>496495.99999999959</v>
      </c>
      <c r="BO44" s="21">
        <f t="shared" si="104"/>
        <v>645795.20000000042</v>
      </c>
      <c r="BP44" s="21">
        <f t="shared" si="104"/>
        <v>824954.24000000057</v>
      </c>
      <c r="BQ44" s="21">
        <f t="shared" si="104"/>
        <v>1039945.0880000022</v>
      </c>
      <c r="BR44" s="21">
        <f t="shared" si="104"/>
        <v>1297934.1055999983</v>
      </c>
    </row>
    <row r="45" spans="2:70" ht="15" customHeight="1" x14ac:dyDescent="0.45">
      <c r="B45" s="3"/>
      <c r="C45" s="1"/>
      <c r="D45" s="43"/>
      <c r="E45" s="31"/>
      <c r="F45" s="31"/>
      <c r="G45" s="31"/>
      <c r="H45" s="31"/>
      <c r="I45" s="31"/>
      <c r="J45" s="31"/>
      <c r="K45" s="31"/>
      <c r="L45" s="31"/>
      <c r="M45" s="31"/>
      <c r="N45" s="31"/>
      <c r="P45" s="3"/>
      <c r="Q45" s="1"/>
      <c r="R45" s="43"/>
      <c r="S45" s="31"/>
      <c r="T45" s="31"/>
      <c r="U45" s="31"/>
      <c r="V45" s="31"/>
      <c r="W45" s="31"/>
      <c r="X45" s="31"/>
      <c r="Y45" s="31"/>
      <c r="Z45" s="31"/>
      <c r="AA45" s="31"/>
      <c r="AB45" s="31"/>
      <c r="AD45" s="3"/>
      <c r="AE45" s="1"/>
      <c r="AF45" s="43"/>
      <c r="AG45" s="31"/>
      <c r="AH45" s="31"/>
      <c r="AI45" s="31"/>
      <c r="AJ45" s="31"/>
      <c r="AK45" s="31"/>
      <c r="AL45" s="31"/>
      <c r="AM45" s="31"/>
      <c r="AN45" s="31"/>
      <c r="AO45" s="31"/>
      <c r="AP45" s="31"/>
      <c r="AR45" s="3"/>
      <c r="AS45" s="1"/>
      <c r="AT45" s="43"/>
      <c r="AU45" s="31"/>
      <c r="AV45" s="31"/>
      <c r="AW45" s="31"/>
      <c r="AX45" s="31"/>
      <c r="AY45" s="31"/>
      <c r="AZ45" s="31"/>
      <c r="BA45" s="31"/>
      <c r="BB45" s="31"/>
      <c r="BC45" s="31"/>
      <c r="BD45" s="31"/>
      <c r="BF45" s="3"/>
      <c r="BG45" s="1"/>
      <c r="BH45" s="43"/>
      <c r="BI45" s="31"/>
      <c r="BJ45" s="31"/>
      <c r="BK45" s="31"/>
      <c r="BL45" s="31"/>
      <c r="BM45" s="31"/>
      <c r="BN45" s="31"/>
      <c r="BO45" s="31"/>
      <c r="BP45" s="31"/>
      <c r="BQ45" s="31"/>
      <c r="BR45" s="31"/>
    </row>
    <row r="46" spans="2:70" ht="14.25" x14ac:dyDescent="0.45">
      <c r="B46" s="187" t="s">
        <v>148</v>
      </c>
      <c r="C46" s="191" t="s">
        <v>21</v>
      </c>
      <c r="D46" s="193" t="str">
        <f>"10 BTC / "&amp;TEXT($E$4*10, "$###0.00,,")&amp;"M USD"</f>
        <v>10 BTC / $1.00M USD</v>
      </c>
      <c r="E46" s="163" t="s">
        <v>3</v>
      </c>
      <c r="F46" s="163" t="s">
        <v>4</v>
      </c>
      <c r="G46" s="163" t="s">
        <v>5</v>
      </c>
      <c r="H46" s="163" t="s">
        <v>6</v>
      </c>
      <c r="I46" s="163" t="s">
        <v>7</v>
      </c>
      <c r="J46" s="163" t="s">
        <v>8</v>
      </c>
      <c r="K46" s="163" t="s">
        <v>9</v>
      </c>
      <c r="L46" s="163" t="s">
        <v>10</v>
      </c>
      <c r="M46" s="163" t="s">
        <v>11</v>
      </c>
      <c r="N46" s="163" t="s">
        <v>12</v>
      </c>
      <c r="P46" s="187" t="s">
        <v>148</v>
      </c>
      <c r="Q46" s="191" t="s">
        <v>21</v>
      </c>
      <c r="R46" s="193" t="str">
        <f>"10 BTC / "&amp;TEXT($E$4*10, "$###0.00,,")&amp;"M USD"</f>
        <v>10 BTC / $1.00M USD</v>
      </c>
      <c r="S46" s="163" t="s">
        <v>3</v>
      </c>
      <c r="T46" s="163" t="s">
        <v>4</v>
      </c>
      <c r="U46" s="163" t="s">
        <v>5</v>
      </c>
      <c r="V46" s="163" t="s">
        <v>6</v>
      </c>
      <c r="W46" s="163" t="s">
        <v>7</v>
      </c>
      <c r="X46" s="163" t="s">
        <v>8</v>
      </c>
      <c r="Y46" s="163" t="s">
        <v>9</v>
      </c>
      <c r="Z46" s="163" t="s">
        <v>10</v>
      </c>
      <c r="AA46" s="163" t="s">
        <v>11</v>
      </c>
      <c r="AB46" s="163" t="s">
        <v>12</v>
      </c>
      <c r="AD46" s="187" t="s">
        <v>148</v>
      </c>
      <c r="AE46" s="191" t="s">
        <v>21</v>
      </c>
      <c r="AF46" s="193" t="str">
        <f>"10 BTC / "&amp;TEXT($E$4*10, "$###0.00,,")&amp;"M USD"</f>
        <v>10 BTC / $1.00M USD</v>
      </c>
      <c r="AG46" s="163" t="s">
        <v>3</v>
      </c>
      <c r="AH46" s="163" t="s">
        <v>4</v>
      </c>
      <c r="AI46" s="163" t="s">
        <v>5</v>
      </c>
      <c r="AJ46" s="163" t="s">
        <v>6</v>
      </c>
      <c r="AK46" s="163" t="s">
        <v>7</v>
      </c>
      <c r="AL46" s="163" t="s">
        <v>8</v>
      </c>
      <c r="AM46" s="163" t="s">
        <v>9</v>
      </c>
      <c r="AN46" s="163" t="s">
        <v>10</v>
      </c>
      <c r="AO46" s="163" t="s">
        <v>11</v>
      </c>
      <c r="AP46" s="163" t="s">
        <v>12</v>
      </c>
      <c r="AR46" s="187" t="s">
        <v>148</v>
      </c>
      <c r="AS46" s="191" t="s">
        <v>21</v>
      </c>
      <c r="AT46" s="193" t="str">
        <f>"10 BTC / "&amp;TEXT($E$4*10, "$###0.00,,")&amp;"M USD"</f>
        <v>10 BTC / $1.00M USD</v>
      </c>
      <c r="AU46" s="163" t="s">
        <v>3</v>
      </c>
      <c r="AV46" s="163" t="s">
        <v>4</v>
      </c>
      <c r="AW46" s="163" t="s">
        <v>5</v>
      </c>
      <c r="AX46" s="163" t="s">
        <v>6</v>
      </c>
      <c r="AY46" s="163" t="s">
        <v>7</v>
      </c>
      <c r="AZ46" s="163" t="s">
        <v>8</v>
      </c>
      <c r="BA46" s="163" t="s">
        <v>9</v>
      </c>
      <c r="BB46" s="163" t="s">
        <v>10</v>
      </c>
      <c r="BC46" s="163" t="s">
        <v>11</v>
      </c>
      <c r="BD46" s="163" t="s">
        <v>12</v>
      </c>
      <c r="BF46" s="187" t="s">
        <v>148</v>
      </c>
      <c r="BG46" s="191" t="s">
        <v>21</v>
      </c>
      <c r="BH46" s="193" t="str">
        <f>"10 BTC / "&amp;TEXT($E$4*10, "$###0.00,,")&amp;"M USD"</f>
        <v>10 BTC / $1.00M USD</v>
      </c>
      <c r="BI46" s="163" t="s">
        <v>3</v>
      </c>
      <c r="BJ46" s="163" t="s">
        <v>4</v>
      </c>
      <c r="BK46" s="163" t="s">
        <v>5</v>
      </c>
      <c r="BL46" s="163" t="s">
        <v>6</v>
      </c>
      <c r="BM46" s="163" t="s">
        <v>7</v>
      </c>
      <c r="BN46" s="163" t="s">
        <v>8</v>
      </c>
      <c r="BO46" s="163" t="s">
        <v>9</v>
      </c>
      <c r="BP46" s="163" t="s">
        <v>10</v>
      </c>
      <c r="BQ46" s="163" t="s">
        <v>11</v>
      </c>
      <c r="BR46" s="163" t="s">
        <v>12</v>
      </c>
    </row>
    <row r="47" spans="2:70" ht="14.25" x14ac:dyDescent="0.45">
      <c r="B47" s="188"/>
      <c r="C47" s="192"/>
      <c r="D47" s="194"/>
      <c r="E47" s="164"/>
      <c r="F47" s="164"/>
      <c r="G47" s="164"/>
      <c r="H47" s="164"/>
      <c r="I47" s="164"/>
      <c r="J47" s="164"/>
      <c r="K47" s="164"/>
      <c r="L47" s="164"/>
      <c r="M47" s="164"/>
      <c r="N47" s="164"/>
      <c r="P47" s="188"/>
      <c r="Q47" s="192"/>
      <c r="R47" s="194"/>
      <c r="S47" s="164"/>
      <c r="T47" s="164"/>
      <c r="U47" s="164"/>
      <c r="V47" s="164"/>
      <c r="W47" s="164"/>
      <c r="X47" s="164"/>
      <c r="Y47" s="164"/>
      <c r="Z47" s="164"/>
      <c r="AA47" s="164"/>
      <c r="AB47" s="164"/>
      <c r="AD47" s="188"/>
      <c r="AE47" s="192"/>
      <c r="AF47" s="194"/>
      <c r="AG47" s="164"/>
      <c r="AH47" s="164"/>
      <c r="AI47" s="164"/>
      <c r="AJ47" s="164"/>
      <c r="AK47" s="164"/>
      <c r="AL47" s="164"/>
      <c r="AM47" s="164"/>
      <c r="AN47" s="164"/>
      <c r="AO47" s="164"/>
      <c r="AP47" s="164"/>
      <c r="AR47" s="188"/>
      <c r="AS47" s="192"/>
      <c r="AT47" s="194"/>
      <c r="AU47" s="164"/>
      <c r="AV47" s="164"/>
      <c r="AW47" s="164"/>
      <c r="AX47" s="164"/>
      <c r="AY47" s="164"/>
      <c r="AZ47" s="164"/>
      <c r="BA47" s="164"/>
      <c r="BB47" s="164"/>
      <c r="BC47" s="164"/>
      <c r="BD47" s="164"/>
      <c r="BF47" s="188"/>
      <c r="BG47" s="192"/>
      <c r="BH47" s="194"/>
      <c r="BI47" s="164"/>
      <c r="BJ47" s="164"/>
      <c r="BK47" s="164"/>
      <c r="BL47" s="164"/>
      <c r="BM47" s="164"/>
      <c r="BN47" s="164"/>
      <c r="BO47" s="164"/>
      <c r="BP47" s="164"/>
      <c r="BQ47" s="164"/>
      <c r="BR47" s="164"/>
    </row>
    <row r="48" spans="2:70" ht="14.25" x14ac:dyDescent="0.45">
      <c r="B48" s="172" t="s">
        <v>57</v>
      </c>
      <c r="C48" s="186" t="s">
        <v>32</v>
      </c>
      <c r="D48" s="15" t="s">
        <v>43</v>
      </c>
      <c r="E48" s="16">
        <f>E53*$E$4/E$14</f>
        <v>0.16666666666666666</v>
      </c>
      <c r="F48" s="16">
        <f t="shared" ref="F48:N48" si="105">F53*$E$4/F$14</f>
        <v>0.1388888888888889</v>
      </c>
      <c r="G48" s="16">
        <f t="shared" si="105"/>
        <v>0.11574074074074074</v>
      </c>
      <c r="H48" s="16">
        <f t="shared" si="105"/>
        <v>9.6450617283950615E-2</v>
      </c>
      <c r="I48" s="16">
        <f t="shared" si="105"/>
        <v>8.0375514403292186E-2</v>
      </c>
      <c r="J48" s="16">
        <f t="shared" si="105"/>
        <v>6.6979595336076808E-2</v>
      </c>
      <c r="K48" s="16">
        <f t="shared" si="105"/>
        <v>5.5816329446730678E-2</v>
      </c>
      <c r="L48" s="16">
        <f t="shared" si="105"/>
        <v>4.651360787227557E-2</v>
      </c>
      <c r="M48" s="16">
        <f t="shared" si="105"/>
        <v>3.8761339893562972E-2</v>
      </c>
      <c r="N48" s="16">
        <f t="shared" si="105"/>
        <v>3.2301116577969149E-2</v>
      </c>
      <c r="P48" s="172" t="s">
        <v>57</v>
      </c>
      <c r="Q48" s="186" t="s">
        <v>32</v>
      </c>
      <c r="R48" s="15" t="s">
        <v>43</v>
      </c>
      <c r="S48" s="16">
        <f>S53*$E$4/S$14</f>
        <v>0.16666666666666666</v>
      </c>
      <c r="T48" s="16">
        <f t="shared" ref="T48:AB48" si="106">T53*$E$4/T$14</f>
        <v>0.1388888888888889</v>
      </c>
      <c r="U48" s="16">
        <f t="shared" si="106"/>
        <v>0.11574074074074074</v>
      </c>
      <c r="V48" s="16">
        <f t="shared" si="106"/>
        <v>9.6450617283950615E-2</v>
      </c>
      <c r="W48" s="16">
        <f t="shared" si="106"/>
        <v>8.0375514403292186E-2</v>
      </c>
      <c r="X48" s="16">
        <f t="shared" si="106"/>
        <v>6.6979595336076808E-2</v>
      </c>
      <c r="Y48" s="16">
        <f t="shared" si="106"/>
        <v>5.5816329446730678E-2</v>
      </c>
      <c r="Z48" s="16">
        <f t="shared" si="106"/>
        <v>4.651360787227557E-2</v>
      </c>
      <c r="AA48" s="16">
        <f t="shared" si="106"/>
        <v>3.8761339893562972E-2</v>
      </c>
      <c r="AB48" s="16">
        <f t="shared" si="106"/>
        <v>3.2301116577969149E-2</v>
      </c>
      <c r="AD48" s="172" t="s">
        <v>57</v>
      </c>
      <c r="AE48" s="186" t="s">
        <v>32</v>
      </c>
      <c r="AF48" s="15" t="s">
        <v>43</v>
      </c>
      <c r="AG48" s="16">
        <f>AG53*$E$4/AG$14</f>
        <v>0.16666666666666666</v>
      </c>
      <c r="AH48" s="16">
        <f t="shared" ref="AH48:AP48" si="107">AH53*$E$4/AH$14</f>
        <v>0.1388888888888889</v>
      </c>
      <c r="AI48" s="16">
        <f t="shared" si="107"/>
        <v>0.11574074074074074</v>
      </c>
      <c r="AJ48" s="16">
        <f t="shared" si="107"/>
        <v>9.6450617283950615E-2</v>
      </c>
      <c r="AK48" s="16">
        <f t="shared" si="107"/>
        <v>8.0375514403292186E-2</v>
      </c>
      <c r="AL48" s="16">
        <f t="shared" si="107"/>
        <v>6.6979595336076808E-2</v>
      </c>
      <c r="AM48" s="16">
        <f t="shared" si="107"/>
        <v>5.5816329446730678E-2</v>
      </c>
      <c r="AN48" s="16">
        <f t="shared" si="107"/>
        <v>4.651360787227557E-2</v>
      </c>
      <c r="AO48" s="16">
        <f t="shared" si="107"/>
        <v>3.8761339893562972E-2</v>
      </c>
      <c r="AP48" s="16">
        <f t="shared" si="107"/>
        <v>3.2301116577969149E-2</v>
      </c>
      <c r="AR48" s="172" t="s">
        <v>57</v>
      </c>
      <c r="AS48" s="186" t="s">
        <v>32</v>
      </c>
      <c r="AT48" s="15" t="s">
        <v>43</v>
      </c>
      <c r="AU48" s="16">
        <f>AU53*$E$4/AU$14</f>
        <v>0.16666666666666666</v>
      </c>
      <c r="AV48" s="16">
        <f t="shared" ref="AV48:BD48" si="108">AV53*$E$4/AV$14</f>
        <v>0.1388888888888889</v>
      </c>
      <c r="AW48" s="16">
        <f t="shared" si="108"/>
        <v>0.11574074074074074</v>
      </c>
      <c r="AX48" s="16">
        <f t="shared" si="108"/>
        <v>9.6450617283950615E-2</v>
      </c>
      <c r="AY48" s="16">
        <f t="shared" si="108"/>
        <v>8.0375514403292186E-2</v>
      </c>
      <c r="AZ48" s="16">
        <f t="shared" si="108"/>
        <v>6.6979595336076808E-2</v>
      </c>
      <c r="BA48" s="16">
        <f t="shared" si="108"/>
        <v>5.5816329446730678E-2</v>
      </c>
      <c r="BB48" s="16">
        <f t="shared" si="108"/>
        <v>4.651360787227557E-2</v>
      </c>
      <c r="BC48" s="16">
        <f t="shared" si="108"/>
        <v>3.8761339893562972E-2</v>
      </c>
      <c r="BD48" s="16">
        <f t="shared" si="108"/>
        <v>3.2301116577969149E-2</v>
      </c>
      <c r="BF48" s="172" t="s">
        <v>57</v>
      </c>
      <c r="BG48" s="186" t="s">
        <v>32</v>
      </c>
      <c r="BH48" s="15" t="s">
        <v>43</v>
      </c>
      <c r="BI48" s="16">
        <f>BI53*$E$4/BI$14</f>
        <v>0.16666666666666666</v>
      </c>
      <c r="BJ48" s="16">
        <f t="shared" ref="BJ48:BR48" si="109">BJ53*$E$4/BJ$14</f>
        <v>0.1388888888888889</v>
      </c>
      <c r="BK48" s="16">
        <f t="shared" si="109"/>
        <v>0.11574074074074074</v>
      </c>
      <c r="BL48" s="16">
        <f t="shared" si="109"/>
        <v>9.6450617283950615E-2</v>
      </c>
      <c r="BM48" s="16">
        <f t="shared" si="109"/>
        <v>8.0375514403292186E-2</v>
      </c>
      <c r="BN48" s="16">
        <f t="shared" si="109"/>
        <v>6.6979595336076808E-2</v>
      </c>
      <c r="BO48" s="16">
        <f t="shared" si="109"/>
        <v>5.5816329446730678E-2</v>
      </c>
      <c r="BP48" s="16">
        <f t="shared" si="109"/>
        <v>4.651360787227557E-2</v>
      </c>
      <c r="BQ48" s="16">
        <f t="shared" si="109"/>
        <v>3.8761339893562972E-2</v>
      </c>
      <c r="BR48" s="16">
        <f t="shared" si="109"/>
        <v>3.2301116577969149E-2</v>
      </c>
    </row>
    <row r="49" spans="1:71" ht="14.25" x14ac:dyDescent="0.45">
      <c r="B49" s="173"/>
      <c r="C49" s="186"/>
      <c r="D49" s="15" t="s">
        <v>44</v>
      </c>
      <c r="E49" s="16"/>
      <c r="F49" s="16"/>
      <c r="G49" s="16"/>
      <c r="H49" s="16"/>
      <c r="I49" s="153">
        <f>AVERAGE(E48:I48)</f>
        <v>0.11962448559670782</v>
      </c>
      <c r="J49" s="16"/>
      <c r="K49" s="16"/>
      <c r="L49" s="16"/>
      <c r="M49" s="16"/>
      <c r="N49" s="17">
        <f>AVERAGE(E48:N48)</f>
        <v>8.3849441711015424E-2</v>
      </c>
      <c r="P49" s="173"/>
      <c r="Q49" s="186"/>
      <c r="R49" s="15" t="s">
        <v>44</v>
      </c>
      <c r="S49" s="16"/>
      <c r="T49" s="16"/>
      <c r="U49" s="16"/>
      <c r="V49" s="16"/>
      <c r="W49" s="153">
        <f>AVERAGE(S48:W48)</f>
        <v>0.11962448559670782</v>
      </c>
      <c r="X49" s="16"/>
      <c r="Y49" s="16"/>
      <c r="Z49" s="16"/>
      <c r="AA49" s="16"/>
      <c r="AB49" s="17">
        <f>AVERAGE(S48:AB48)</f>
        <v>8.3849441711015424E-2</v>
      </c>
      <c r="AD49" s="173"/>
      <c r="AE49" s="186"/>
      <c r="AF49" s="15" t="s">
        <v>44</v>
      </c>
      <c r="AG49" s="16"/>
      <c r="AH49" s="16"/>
      <c r="AI49" s="16"/>
      <c r="AJ49" s="16"/>
      <c r="AK49" s="153">
        <f>AVERAGE(AG48:AK48)</f>
        <v>0.11962448559670782</v>
      </c>
      <c r="AL49" s="16"/>
      <c r="AM49" s="16"/>
      <c r="AN49" s="16"/>
      <c r="AO49" s="16"/>
      <c r="AP49" s="17">
        <f>AVERAGE(AG48:AP48)</f>
        <v>8.3849441711015424E-2</v>
      </c>
      <c r="AR49" s="173"/>
      <c r="AS49" s="186"/>
      <c r="AT49" s="15" t="s">
        <v>44</v>
      </c>
      <c r="AU49" s="16"/>
      <c r="AV49" s="16"/>
      <c r="AW49" s="16"/>
      <c r="AX49" s="16"/>
      <c r="AY49" s="153">
        <f>AVERAGE(AU48:AY48)</f>
        <v>0.11962448559670782</v>
      </c>
      <c r="AZ49" s="16"/>
      <c r="BA49" s="16"/>
      <c r="BB49" s="16"/>
      <c r="BC49" s="16"/>
      <c r="BD49" s="17">
        <f>AVERAGE(AU48:BD48)</f>
        <v>8.3849441711015424E-2</v>
      </c>
      <c r="BF49" s="173"/>
      <c r="BG49" s="186"/>
      <c r="BH49" s="15" t="s">
        <v>44</v>
      </c>
      <c r="BI49" s="16"/>
      <c r="BJ49" s="16"/>
      <c r="BK49" s="16"/>
      <c r="BL49" s="16"/>
      <c r="BM49" s="153">
        <f>AVERAGE(BI48:BM48)</f>
        <v>0.11962448559670782</v>
      </c>
      <c r="BN49" s="16"/>
      <c r="BO49" s="16"/>
      <c r="BP49" s="16"/>
      <c r="BQ49" s="16"/>
      <c r="BR49" s="17">
        <f>AVERAGE(BI48:BR48)</f>
        <v>8.3849441711015424E-2</v>
      </c>
    </row>
    <row r="50" spans="1:71" ht="14.25" x14ac:dyDescent="0.45">
      <c r="B50" s="173"/>
      <c r="C50" s="186"/>
      <c r="D50" s="15" t="s">
        <v>42</v>
      </c>
      <c r="E50" s="16">
        <f t="shared" ref="E50:N50" si="110">E$16*(E48/E$18)</f>
        <v>0.16666666666666666</v>
      </c>
      <c r="F50" s="16">
        <f t="shared" si="110"/>
        <v>0.30555555555555552</v>
      </c>
      <c r="G50" s="16">
        <f t="shared" si="110"/>
        <v>0.42129629629629645</v>
      </c>
      <c r="H50" s="16">
        <f t="shared" si="110"/>
        <v>0.51774691358024671</v>
      </c>
      <c r="I50" s="16">
        <f t="shared" si="110"/>
        <v>0.59812242798353932</v>
      </c>
      <c r="J50" s="16">
        <f t="shared" si="110"/>
        <v>0.66510202331961521</v>
      </c>
      <c r="K50" s="16">
        <f t="shared" si="110"/>
        <v>0.72091835276634697</v>
      </c>
      <c r="L50" s="16">
        <f t="shared" si="110"/>
        <v>0.76743196063862273</v>
      </c>
      <c r="M50" s="16">
        <f t="shared" si="110"/>
        <v>0.80619330053218674</v>
      </c>
      <c r="N50" s="16">
        <f t="shared" si="110"/>
        <v>0.83849441711015316</v>
      </c>
      <c r="P50" s="173"/>
      <c r="Q50" s="186"/>
      <c r="R50" s="15" t="s">
        <v>42</v>
      </c>
      <c r="S50" s="16">
        <f t="shared" ref="S50:AB50" si="111">S$16*(S48/S$18)</f>
        <v>0.16666666666666666</v>
      </c>
      <c r="T50" s="16">
        <f t="shared" si="111"/>
        <v>0.30555555555555552</v>
      </c>
      <c r="U50" s="16">
        <f t="shared" si="111"/>
        <v>0.42129629629629645</v>
      </c>
      <c r="V50" s="16">
        <f t="shared" si="111"/>
        <v>0.51774691358024671</v>
      </c>
      <c r="W50" s="16">
        <f t="shared" si="111"/>
        <v>0.59812242798353932</v>
      </c>
      <c r="X50" s="16">
        <f t="shared" si="111"/>
        <v>0.66510202331961521</v>
      </c>
      <c r="Y50" s="16">
        <f t="shared" si="111"/>
        <v>0.72091835276634697</v>
      </c>
      <c r="Z50" s="16">
        <f t="shared" si="111"/>
        <v>0.76743196063862273</v>
      </c>
      <c r="AA50" s="16">
        <f t="shared" si="111"/>
        <v>0.80619330053218674</v>
      </c>
      <c r="AB50" s="16">
        <f t="shared" si="111"/>
        <v>0.83849441711015316</v>
      </c>
      <c r="AD50" s="173"/>
      <c r="AE50" s="186"/>
      <c r="AF50" s="15" t="s">
        <v>42</v>
      </c>
      <c r="AG50" s="16">
        <f t="shared" ref="AG50:AP50" si="112">AG$16*(AG48/AG$18)</f>
        <v>0.16666666666666666</v>
      </c>
      <c r="AH50" s="16">
        <f t="shared" si="112"/>
        <v>0.30555555555555552</v>
      </c>
      <c r="AI50" s="16">
        <f t="shared" si="112"/>
        <v>0.42129629629629645</v>
      </c>
      <c r="AJ50" s="16">
        <f t="shared" si="112"/>
        <v>0.51774691358024671</v>
      </c>
      <c r="AK50" s="16">
        <f t="shared" si="112"/>
        <v>0.59812242798353932</v>
      </c>
      <c r="AL50" s="16">
        <f t="shared" si="112"/>
        <v>0.66510202331961521</v>
      </c>
      <c r="AM50" s="16">
        <f t="shared" si="112"/>
        <v>0.72091835276634697</v>
      </c>
      <c r="AN50" s="16">
        <f t="shared" si="112"/>
        <v>0.76743196063862273</v>
      </c>
      <c r="AO50" s="16">
        <f t="shared" si="112"/>
        <v>0.80619330053218674</v>
      </c>
      <c r="AP50" s="16">
        <f t="shared" si="112"/>
        <v>0.83849441711015316</v>
      </c>
      <c r="AR50" s="173"/>
      <c r="AS50" s="186"/>
      <c r="AT50" s="15" t="s">
        <v>42</v>
      </c>
      <c r="AU50" s="16">
        <f t="shared" ref="AU50:BD50" si="113">AU$16*(AU48/AU$18)</f>
        <v>0.16666666666666666</v>
      </c>
      <c r="AV50" s="16">
        <f t="shared" si="113"/>
        <v>0.30555555555555552</v>
      </c>
      <c r="AW50" s="16">
        <f t="shared" si="113"/>
        <v>0.42129629629629645</v>
      </c>
      <c r="AX50" s="16">
        <f t="shared" si="113"/>
        <v>0.51774691358024671</v>
      </c>
      <c r="AY50" s="16">
        <f t="shared" si="113"/>
        <v>0.59812242798353932</v>
      </c>
      <c r="AZ50" s="16">
        <f t="shared" si="113"/>
        <v>0.66510202331961521</v>
      </c>
      <c r="BA50" s="16">
        <f t="shared" si="113"/>
        <v>0.72091835276634697</v>
      </c>
      <c r="BB50" s="16">
        <f t="shared" si="113"/>
        <v>0.76743196063862273</v>
      </c>
      <c r="BC50" s="16">
        <f t="shared" si="113"/>
        <v>0.80619330053218674</v>
      </c>
      <c r="BD50" s="16">
        <f t="shared" si="113"/>
        <v>0.83849441711015316</v>
      </c>
      <c r="BF50" s="173"/>
      <c r="BG50" s="186"/>
      <c r="BH50" s="15" t="s">
        <v>42</v>
      </c>
      <c r="BI50" s="16">
        <f t="shared" ref="BI50:BR50" si="114">BI$16*(BI48/BI$18)</f>
        <v>0.16666666666666666</v>
      </c>
      <c r="BJ50" s="16">
        <f t="shared" si="114"/>
        <v>0.30555555555555552</v>
      </c>
      <c r="BK50" s="16">
        <f t="shared" si="114"/>
        <v>0.42129629629629645</v>
      </c>
      <c r="BL50" s="16">
        <f t="shared" si="114"/>
        <v>0.51774691358024671</v>
      </c>
      <c r="BM50" s="16">
        <f t="shared" si="114"/>
        <v>0.59812242798353932</v>
      </c>
      <c r="BN50" s="16">
        <f t="shared" si="114"/>
        <v>0.66510202331961521</v>
      </c>
      <c r="BO50" s="16">
        <f t="shared" si="114"/>
        <v>0.72091835276634697</v>
      </c>
      <c r="BP50" s="16">
        <f t="shared" si="114"/>
        <v>0.76743196063862273</v>
      </c>
      <c r="BQ50" s="16">
        <f t="shared" si="114"/>
        <v>0.80619330053218674</v>
      </c>
      <c r="BR50" s="16">
        <f t="shared" si="114"/>
        <v>0.83849441711015316</v>
      </c>
    </row>
    <row r="51" spans="1:71" ht="14.25" x14ac:dyDescent="0.45">
      <c r="B51" s="173"/>
      <c r="C51" s="185"/>
      <c r="D51" s="19" t="s">
        <v>45</v>
      </c>
      <c r="E51" s="20">
        <f>10*E48</f>
        <v>1.6666666666666665</v>
      </c>
      <c r="F51" s="20">
        <f t="shared" ref="F51:N51" si="115">10*F48</f>
        <v>1.3888888888888888</v>
      </c>
      <c r="G51" s="20">
        <f t="shared" si="115"/>
        <v>1.1574074074074074</v>
      </c>
      <c r="H51" s="20">
        <f t="shared" si="115"/>
        <v>0.96450617283950613</v>
      </c>
      <c r="I51" s="20">
        <f t="shared" si="115"/>
        <v>0.80375514403292181</v>
      </c>
      <c r="J51" s="20">
        <f t="shared" si="115"/>
        <v>0.66979595336076803</v>
      </c>
      <c r="K51" s="20">
        <f t="shared" si="115"/>
        <v>0.55816329446730673</v>
      </c>
      <c r="L51" s="20">
        <f t="shared" si="115"/>
        <v>0.4651360787227557</v>
      </c>
      <c r="M51" s="20">
        <f t="shared" si="115"/>
        <v>0.38761339893562974</v>
      </c>
      <c r="N51" s="20">
        <f t="shared" si="115"/>
        <v>0.32301116577969147</v>
      </c>
      <c r="P51" s="173"/>
      <c r="Q51" s="185"/>
      <c r="R51" s="19" t="s">
        <v>45</v>
      </c>
      <c r="S51" s="20">
        <f>10*S48</f>
        <v>1.6666666666666665</v>
      </c>
      <c r="T51" s="20">
        <f t="shared" ref="T51:AB51" si="116">10*T48</f>
        <v>1.3888888888888888</v>
      </c>
      <c r="U51" s="20">
        <f t="shared" si="116"/>
        <v>1.1574074074074074</v>
      </c>
      <c r="V51" s="20">
        <f t="shared" si="116"/>
        <v>0.96450617283950613</v>
      </c>
      <c r="W51" s="20">
        <f t="shared" si="116"/>
        <v>0.80375514403292181</v>
      </c>
      <c r="X51" s="20">
        <f t="shared" si="116"/>
        <v>0.66979595336076803</v>
      </c>
      <c r="Y51" s="20">
        <f t="shared" si="116"/>
        <v>0.55816329446730673</v>
      </c>
      <c r="Z51" s="20">
        <f t="shared" si="116"/>
        <v>0.4651360787227557</v>
      </c>
      <c r="AA51" s="20">
        <f t="shared" si="116"/>
        <v>0.38761339893562974</v>
      </c>
      <c r="AB51" s="20">
        <f t="shared" si="116"/>
        <v>0.32301116577969147</v>
      </c>
      <c r="AD51" s="173"/>
      <c r="AE51" s="185"/>
      <c r="AF51" s="19" t="s">
        <v>45</v>
      </c>
      <c r="AG51" s="20">
        <f>10*AG48</f>
        <v>1.6666666666666665</v>
      </c>
      <c r="AH51" s="20">
        <f t="shared" ref="AH51:AP51" si="117">10*AH48</f>
        <v>1.3888888888888888</v>
      </c>
      <c r="AI51" s="20">
        <f t="shared" si="117"/>
        <v>1.1574074074074074</v>
      </c>
      <c r="AJ51" s="20">
        <f t="shared" si="117"/>
        <v>0.96450617283950613</v>
      </c>
      <c r="AK51" s="20">
        <f t="shared" si="117"/>
        <v>0.80375514403292181</v>
      </c>
      <c r="AL51" s="20">
        <f t="shared" si="117"/>
        <v>0.66979595336076803</v>
      </c>
      <c r="AM51" s="20">
        <f t="shared" si="117"/>
        <v>0.55816329446730673</v>
      </c>
      <c r="AN51" s="20">
        <f t="shared" si="117"/>
        <v>0.4651360787227557</v>
      </c>
      <c r="AO51" s="20">
        <f t="shared" si="117"/>
        <v>0.38761339893562974</v>
      </c>
      <c r="AP51" s="20">
        <f t="shared" si="117"/>
        <v>0.32301116577969147</v>
      </c>
      <c r="AR51" s="173"/>
      <c r="AS51" s="185"/>
      <c r="AT51" s="19" t="s">
        <v>45</v>
      </c>
      <c r="AU51" s="20">
        <f>10*AU48</f>
        <v>1.6666666666666665</v>
      </c>
      <c r="AV51" s="20">
        <f t="shared" ref="AV51:BD51" si="118">10*AV48</f>
        <v>1.3888888888888888</v>
      </c>
      <c r="AW51" s="20">
        <f t="shared" si="118"/>
        <v>1.1574074074074074</v>
      </c>
      <c r="AX51" s="20">
        <f t="shared" si="118"/>
        <v>0.96450617283950613</v>
      </c>
      <c r="AY51" s="20">
        <f t="shared" si="118"/>
        <v>0.80375514403292181</v>
      </c>
      <c r="AZ51" s="20">
        <f t="shared" si="118"/>
        <v>0.66979595336076803</v>
      </c>
      <c r="BA51" s="20">
        <f t="shared" si="118"/>
        <v>0.55816329446730673</v>
      </c>
      <c r="BB51" s="20">
        <f t="shared" si="118"/>
        <v>0.4651360787227557</v>
      </c>
      <c r="BC51" s="20">
        <f t="shared" si="118"/>
        <v>0.38761339893562974</v>
      </c>
      <c r="BD51" s="20">
        <f t="shared" si="118"/>
        <v>0.32301116577969147</v>
      </c>
      <c r="BF51" s="173"/>
      <c r="BG51" s="185"/>
      <c r="BH51" s="19" t="s">
        <v>45</v>
      </c>
      <c r="BI51" s="20">
        <f>10*BI48</f>
        <v>1.6666666666666665</v>
      </c>
      <c r="BJ51" s="20">
        <f t="shared" ref="BJ51:BR51" si="119">10*BJ48</f>
        <v>1.3888888888888888</v>
      </c>
      <c r="BK51" s="20">
        <f t="shared" si="119"/>
        <v>1.1574074074074074</v>
      </c>
      <c r="BL51" s="20">
        <f t="shared" si="119"/>
        <v>0.96450617283950613</v>
      </c>
      <c r="BM51" s="20">
        <f t="shared" si="119"/>
        <v>0.80375514403292181</v>
      </c>
      <c r="BN51" s="20">
        <f t="shared" si="119"/>
        <v>0.66979595336076803</v>
      </c>
      <c r="BO51" s="20">
        <f t="shared" si="119"/>
        <v>0.55816329446730673</v>
      </c>
      <c r="BP51" s="20">
        <f t="shared" si="119"/>
        <v>0.4651360787227557</v>
      </c>
      <c r="BQ51" s="20">
        <f t="shared" si="119"/>
        <v>0.38761339893562974</v>
      </c>
      <c r="BR51" s="20">
        <f t="shared" si="119"/>
        <v>0.32301116577969147</v>
      </c>
    </row>
    <row r="52" spans="1:71" ht="14.25" x14ac:dyDescent="0.45">
      <c r="B52" s="173"/>
      <c r="C52" s="185"/>
      <c r="D52" s="19" t="s">
        <v>46</v>
      </c>
      <c r="E52" s="20">
        <f>10*E50</f>
        <v>1.6666666666666665</v>
      </c>
      <c r="F52" s="20">
        <f>10*F50</f>
        <v>3.0555555555555554</v>
      </c>
      <c r="G52" s="20">
        <f>10*G50</f>
        <v>4.2129629629629646</v>
      </c>
      <c r="H52" s="20">
        <f t="shared" ref="H52:N52" si="120">10*H50</f>
        <v>5.1774691358024674</v>
      </c>
      <c r="I52" s="20">
        <f t="shared" si="120"/>
        <v>5.9812242798353932</v>
      </c>
      <c r="J52" s="20">
        <f t="shared" si="120"/>
        <v>6.6510202331961521</v>
      </c>
      <c r="K52" s="20">
        <f t="shared" si="120"/>
        <v>7.2091835276634697</v>
      </c>
      <c r="L52" s="20">
        <f t="shared" si="120"/>
        <v>7.6743196063862271</v>
      </c>
      <c r="M52" s="20">
        <f t="shared" si="120"/>
        <v>8.0619330053218672</v>
      </c>
      <c r="N52" s="20">
        <f t="shared" si="120"/>
        <v>8.384944171101532</v>
      </c>
      <c r="P52" s="173"/>
      <c r="Q52" s="185"/>
      <c r="R52" s="19" t="s">
        <v>46</v>
      </c>
      <c r="S52" s="20">
        <f>10*S50</f>
        <v>1.6666666666666665</v>
      </c>
      <c r="T52" s="20">
        <f>10*T50</f>
        <v>3.0555555555555554</v>
      </c>
      <c r="U52" s="20">
        <f>10*U50</f>
        <v>4.2129629629629646</v>
      </c>
      <c r="V52" s="20">
        <f t="shared" ref="V52:AB52" si="121">10*V50</f>
        <v>5.1774691358024674</v>
      </c>
      <c r="W52" s="20">
        <f t="shared" si="121"/>
        <v>5.9812242798353932</v>
      </c>
      <c r="X52" s="20">
        <f t="shared" si="121"/>
        <v>6.6510202331961521</v>
      </c>
      <c r="Y52" s="20">
        <f t="shared" si="121"/>
        <v>7.2091835276634697</v>
      </c>
      <c r="Z52" s="20">
        <f t="shared" si="121"/>
        <v>7.6743196063862271</v>
      </c>
      <c r="AA52" s="20">
        <f t="shared" si="121"/>
        <v>8.0619330053218672</v>
      </c>
      <c r="AB52" s="20">
        <f t="shared" si="121"/>
        <v>8.384944171101532</v>
      </c>
      <c r="AD52" s="173"/>
      <c r="AE52" s="185"/>
      <c r="AF52" s="19" t="s">
        <v>46</v>
      </c>
      <c r="AG52" s="20">
        <f>10*AG50</f>
        <v>1.6666666666666665</v>
      </c>
      <c r="AH52" s="20">
        <f>10*AH50</f>
        <v>3.0555555555555554</v>
      </c>
      <c r="AI52" s="20">
        <f>10*AI50</f>
        <v>4.2129629629629646</v>
      </c>
      <c r="AJ52" s="20">
        <f t="shared" ref="AJ52:AP52" si="122">10*AJ50</f>
        <v>5.1774691358024674</v>
      </c>
      <c r="AK52" s="20">
        <f t="shared" si="122"/>
        <v>5.9812242798353932</v>
      </c>
      <c r="AL52" s="20">
        <f t="shared" si="122"/>
        <v>6.6510202331961521</v>
      </c>
      <c r="AM52" s="20">
        <f t="shared" si="122"/>
        <v>7.2091835276634697</v>
      </c>
      <c r="AN52" s="20">
        <f t="shared" si="122"/>
        <v>7.6743196063862271</v>
      </c>
      <c r="AO52" s="20">
        <f t="shared" si="122"/>
        <v>8.0619330053218672</v>
      </c>
      <c r="AP52" s="20">
        <f t="shared" si="122"/>
        <v>8.384944171101532</v>
      </c>
      <c r="AR52" s="173"/>
      <c r="AS52" s="185"/>
      <c r="AT52" s="19" t="s">
        <v>46</v>
      </c>
      <c r="AU52" s="20">
        <f>10*AU50</f>
        <v>1.6666666666666665</v>
      </c>
      <c r="AV52" s="20">
        <f>10*AV50</f>
        <v>3.0555555555555554</v>
      </c>
      <c r="AW52" s="20">
        <f>10*AW50</f>
        <v>4.2129629629629646</v>
      </c>
      <c r="AX52" s="20">
        <f t="shared" ref="AX52:BD52" si="123">10*AX50</f>
        <v>5.1774691358024674</v>
      </c>
      <c r="AY52" s="20">
        <f t="shared" si="123"/>
        <v>5.9812242798353932</v>
      </c>
      <c r="AZ52" s="20">
        <f t="shared" si="123"/>
        <v>6.6510202331961521</v>
      </c>
      <c r="BA52" s="20">
        <f t="shared" si="123"/>
        <v>7.2091835276634697</v>
      </c>
      <c r="BB52" s="20">
        <f t="shared" si="123"/>
        <v>7.6743196063862271</v>
      </c>
      <c r="BC52" s="20">
        <f t="shared" si="123"/>
        <v>8.0619330053218672</v>
      </c>
      <c r="BD52" s="20">
        <f t="shared" si="123"/>
        <v>8.384944171101532</v>
      </c>
      <c r="BF52" s="173"/>
      <c r="BG52" s="185"/>
      <c r="BH52" s="19" t="s">
        <v>46</v>
      </c>
      <c r="BI52" s="20">
        <f>10*BI50</f>
        <v>1.6666666666666665</v>
      </c>
      <c r="BJ52" s="20">
        <f>10*BJ50</f>
        <v>3.0555555555555554</v>
      </c>
      <c r="BK52" s="20">
        <f>10*BK50</f>
        <v>4.2129629629629646</v>
      </c>
      <c r="BL52" s="20">
        <f t="shared" ref="BL52:BR52" si="124">10*BL50</f>
        <v>5.1774691358024674</v>
      </c>
      <c r="BM52" s="20">
        <f t="shared" si="124"/>
        <v>5.9812242798353932</v>
      </c>
      <c r="BN52" s="20">
        <f t="shared" si="124"/>
        <v>6.6510202331961521</v>
      </c>
      <c r="BO52" s="20">
        <f t="shared" si="124"/>
        <v>7.2091835276634697</v>
      </c>
      <c r="BP52" s="20">
        <f t="shared" si="124"/>
        <v>7.6743196063862271</v>
      </c>
      <c r="BQ52" s="20">
        <f t="shared" si="124"/>
        <v>8.0619330053218672</v>
      </c>
      <c r="BR52" s="20">
        <f t="shared" si="124"/>
        <v>8.384944171101532</v>
      </c>
    </row>
    <row r="53" spans="1:71" ht="14.25" x14ac:dyDescent="0.45">
      <c r="B53" s="173"/>
      <c r="C53" s="184" t="s">
        <v>36</v>
      </c>
      <c r="D53" s="15" t="s">
        <v>43</v>
      </c>
      <c r="E53" s="16">
        <f>$E8+($E$9*$E$10)</f>
        <v>0.2</v>
      </c>
      <c r="F53" s="16">
        <f>E53</f>
        <v>0.2</v>
      </c>
      <c r="G53" s="16">
        <f t="shared" ref="G53:N53" si="125">F53</f>
        <v>0.2</v>
      </c>
      <c r="H53" s="16">
        <f t="shared" si="125"/>
        <v>0.2</v>
      </c>
      <c r="I53" s="16">
        <f t="shared" si="125"/>
        <v>0.2</v>
      </c>
      <c r="J53" s="16">
        <f t="shared" si="125"/>
        <v>0.2</v>
      </c>
      <c r="K53" s="16">
        <f t="shared" si="125"/>
        <v>0.2</v>
      </c>
      <c r="L53" s="16">
        <f t="shared" si="125"/>
        <v>0.2</v>
      </c>
      <c r="M53" s="16">
        <f t="shared" si="125"/>
        <v>0.2</v>
      </c>
      <c r="N53" s="16">
        <f t="shared" si="125"/>
        <v>0.2</v>
      </c>
      <c r="P53" s="173"/>
      <c r="Q53" s="184" t="s">
        <v>36</v>
      </c>
      <c r="R53" s="15" t="s">
        <v>43</v>
      </c>
      <c r="S53" s="16">
        <f>$E8+($E$9*$E$10)</f>
        <v>0.2</v>
      </c>
      <c r="T53" s="16">
        <f>S53</f>
        <v>0.2</v>
      </c>
      <c r="U53" s="16">
        <f t="shared" ref="U53:AB53" si="126">T53</f>
        <v>0.2</v>
      </c>
      <c r="V53" s="16">
        <f t="shared" si="126"/>
        <v>0.2</v>
      </c>
      <c r="W53" s="16">
        <f t="shared" si="126"/>
        <v>0.2</v>
      </c>
      <c r="X53" s="16">
        <f t="shared" si="126"/>
        <v>0.2</v>
      </c>
      <c r="Y53" s="16">
        <f t="shared" si="126"/>
        <v>0.2</v>
      </c>
      <c r="Z53" s="16">
        <f t="shared" si="126"/>
        <v>0.2</v>
      </c>
      <c r="AA53" s="16">
        <f t="shared" si="126"/>
        <v>0.2</v>
      </c>
      <c r="AB53" s="16">
        <f t="shared" si="126"/>
        <v>0.2</v>
      </c>
      <c r="AD53" s="173"/>
      <c r="AE53" s="184" t="s">
        <v>36</v>
      </c>
      <c r="AF53" s="15" t="s">
        <v>43</v>
      </c>
      <c r="AG53" s="16">
        <f>$E8+($E$9*$E$10)</f>
        <v>0.2</v>
      </c>
      <c r="AH53" s="16">
        <f>AG53</f>
        <v>0.2</v>
      </c>
      <c r="AI53" s="16">
        <f t="shared" ref="AI53:AP53" si="127">AH53</f>
        <v>0.2</v>
      </c>
      <c r="AJ53" s="16">
        <f t="shared" si="127"/>
        <v>0.2</v>
      </c>
      <c r="AK53" s="16">
        <f t="shared" si="127"/>
        <v>0.2</v>
      </c>
      <c r="AL53" s="16">
        <f t="shared" si="127"/>
        <v>0.2</v>
      </c>
      <c r="AM53" s="16">
        <f t="shared" si="127"/>
        <v>0.2</v>
      </c>
      <c r="AN53" s="16">
        <f t="shared" si="127"/>
        <v>0.2</v>
      </c>
      <c r="AO53" s="16">
        <f t="shared" si="127"/>
        <v>0.2</v>
      </c>
      <c r="AP53" s="16">
        <f t="shared" si="127"/>
        <v>0.2</v>
      </c>
      <c r="AR53" s="173"/>
      <c r="AS53" s="184" t="s">
        <v>36</v>
      </c>
      <c r="AT53" s="15" t="s">
        <v>43</v>
      </c>
      <c r="AU53" s="16">
        <f>$E8+($E$9*$E$10)</f>
        <v>0.2</v>
      </c>
      <c r="AV53" s="16">
        <f>AU53</f>
        <v>0.2</v>
      </c>
      <c r="AW53" s="16">
        <f t="shared" ref="AW53:BD53" si="128">AV53</f>
        <v>0.2</v>
      </c>
      <c r="AX53" s="16">
        <f t="shared" si="128"/>
        <v>0.2</v>
      </c>
      <c r="AY53" s="16">
        <f t="shared" si="128"/>
        <v>0.2</v>
      </c>
      <c r="AZ53" s="16">
        <f t="shared" si="128"/>
        <v>0.2</v>
      </c>
      <c r="BA53" s="16">
        <f t="shared" si="128"/>
        <v>0.2</v>
      </c>
      <c r="BB53" s="16">
        <f t="shared" si="128"/>
        <v>0.2</v>
      </c>
      <c r="BC53" s="16">
        <f t="shared" si="128"/>
        <v>0.2</v>
      </c>
      <c r="BD53" s="16">
        <f t="shared" si="128"/>
        <v>0.2</v>
      </c>
      <c r="BF53" s="173"/>
      <c r="BG53" s="184" t="s">
        <v>36</v>
      </c>
      <c r="BH53" s="15" t="s">
        <v>43</v>
      </c>
      <c r="BI53" s="16">
        <f>$E8+($E$9*$E$10)</f>
        <v>0.2</v>
      </c>
      <c r="BJ53" s="16">
        <f>BI53</f>
        <v>0.2</v>
      </c>
      <c r="BK53" s="16">
        <f t="shared" ref="BK53:BR53" si="129">BJ53</f>
        <v>0.2</v>
      </c>
      <c r="BL53" s="16">
        <f t="shared" si="129"/>
        <v>0.2</v>
      </c>
      <c r="BM53" s="16">
        <f t="shared" si="129"/>
        <v>0.2</v>
      </c>
      <c r="BN53" s="16">
        <f t="shared" si="129"/>
        <v>0.2</v>
      </c>
      <c r="BO53" s="16">
        <f t="shared" si="129"/>
        <v>0.2</v>
      </c>
      <c r="BP53" s="16">
        <f t="shared" si="129"/>
        <v>0.2</v>
      </c>
      <c r="BQ53" s="16">
        <f t="shared" si="129"/>
        <v>0.2</v>
      </c>
      <c r="BR53" s="16">
        <f t="shared" si="129"/>
        <v>0.2</v>
      </c>
    </row>
    <row r="54" spans="1:71" ht="14.25" x14ac:dyDescent="0.45">
      <c r="B54" s="173"/>
      <c r="C54" s="185"/>
      <c r="D54" s="19" t="s">
        <v>45</v>
      </c>
      <c r="E54" s="21">
        <f t="shared" ref="E54:N54" si="130">E51*E$14</f>
        <v>199999.99999999997</v>
      </c>
      <c r="F54" s="21">
        <f t="shared" si="130"/>
        <v>200000</v>
      </c>
      <c r="G54" s="21">
        <f t="shared" si="130"/>
        <v>200000</v>
      </c>
      <c r="H54" s="21">
        <f t="shared" si="130"/>
        <v>200000</v>
      </c>
      <c r="I54" s="21">
        <f t="shared" si="130"/>
        <v>200000</v>
      </c>
      <c r="J54" s="21">
        <f t="shared" si="130"/>
        <v>199999.99999999997</v>
      </c>
      <c r="K54" s="21">
        <f t="shared" si="130"/>
        <v>199999.99999999997</v>
      </c>
      <c r="L54" s="21">
        <f t="shared" si="130"/>
        <v>200000</v>
      </c>
      <c r="M54" s="21">
        <f t="shared" si="130"/>
        <v>200000</v>
      </c>
      <c r="N54" s="21">
        <f t="shared" si="130"/>
        <v>200000</v>
      </c>
      <c r="P54" s="173"/>
      <c r="Q54" s="185"/>
      <c r="R54" s="19" t="s">
        <v>45</v>
      </c>
      <c r="S54" s="21">
        <f t="shared" ref="S54:AB54" si="131">S51*S$14</f>
        <v>199999.99999999997</v>
      </c>
      <c r="T54" s="21">
        <f t="shared" si="131"/>
        <v>200000</v>
      </c>
      <c r="U54" s="21">
        <f t="shared" si="131"/>
        <v>200000</v>
      </c>
      <c r="V54" s="21">
        <f t="shared" si="131"/>
        <v>200000</v>
      </c>
      <c r="W54" s="21">
        <f t="shared" si="131"/>
        <v>200000</v>
      </c>
      <c r="X54" s="21">
        <f t="shared" si="131"/>
        <v>199999.99999999997</v>
      </c>
      <c r="Y54" s="21">
        <f t="shared" si="131"/>
        <v>199999.99999999997</v>
      </c>
      <c r="Z54" s="21">
        <f t="shared" si="131"/>
        <v>200000</v>
      </c>
      <c r="AA54" s="21">
        <f t="shared" si="131"/>
        <v>200000</v>
      </c>
      <c r="AB54" s="21">
        <f t="shared" si="131"/>
        <v>200000</v>
      </c>
      <c r="AD54" s="173"/>
      <c r="AE54" s="185"/>
      <c r="AF54" s="19" t="s">
        <v>45</v>
      </c>
      <c r="AG54" s="21">
        <f t="shared" ref="AG54:AP54" si="132">AG51*AG$14</f>
        <v>199999.99999999997</v>
      </c>
      <c r="AH54" s="21">
        <f t="shared" si="132"/>
        <v>200000</v>
      </c>
      <c r="AI54" s="21">
        <f t="shared" si="132"/>
        <v>200000</v>
      </c>
      <c r="AJ54" s="21">
        <f t="shared" si="132"/>
        <v>200000</v>
      </c>
      <c r="AK54" s="21">
        <f t="shared" si="132"/>
        <v>200000</v>
      </c>
      <c r="AL54" s="21">
        <f t="shared" si="132"/>
        <v>199999.99999999997</v>
      </c>
      <c r="AM54" s="21">
        <f t="shared" si="132"/>
        <v>199999.99999999997</v>
      </c>
      <c r="AN54" s="21">
        <f t="shared" si="132"/>
        <v>200000</v>
      </c>
      <c r="AO54" s="21">
        <f t="shared" si="132"/>
        <v>200000</v>
      </c>
      <c r="AP54" s="21">
        <f t="shared" si="132"/>
        <v>200000</v>
      </c>
      <c r="AR54" s="173"/>
      <c r="AS54" s="185"/>
      <c r="AT54" s="19" t="s">
        <v>45</v>
      </c>
      <c r="AU54" s="21">
        <f t="shared" ref="AU54:BD54" si="133">AU51*AU$14</f>
        <v>199999.99999999997</v>
      </c>
      <c r="AV54" s="21">
        <f t="shared" si="133"/>
        <v>200000</v>
      </c>
      <c r="AW54" s="21">
        <f t="shared" si="133"/>
        <v>200000</v>
      </c>
      <c r="AX54" s="21">
        <f t="shared" si="133"/>
        <v>200000</v>
      </c>
      <c r="AY54" s="21">
        <f t="shared" si="133"/>
        <v>200000</v>
      </c>
      <c r="AZ54" s="21">
        <f t="shared" si="133"/>
        <v>199999.99999999997</v>
      </c>
      <c r="BA54" s="21">
        <f t="shared" si="133"/>
        <v>199999.99999999997</v>
      </c>
      <c r="BB54" s="21">
        <f t="shared" si="133"/>
        <v>200000</v>
      </c>
      <c r="BC54" s="21">
        <f t="shared" si="133"/>
        <v>200000</v>
      </c>
      <c r="BD54" s="21">
        <f t="shared" si="133"/>
        <v>200000</v>
      </c>
      <c r="BF54" s="173"/>
      <c r="BG54" s="185"/>
      <c r="BH54" s="19" t="s">
        <v>45</v>
      </c>
      <c r="BI54" s="21">
        <f t="shared" ref="BI54:BR54" si="134">BI51*BI$14</f>
        <v>199999.99999999997</v>
      </c>
      <c r="BJ54" s="21">
        <f t="shared" si="134"/>
        <v>200000</v>
      </c>
      <c r="BK54" s="21">
        <f t="shared" si="134"/>
        <v>200000</v>
      </c>
      <c r="BL54" s="21">
        <f t="shared" si="134"/>
        <v>200000</v>
      </c>
      <c r="BM54" s="21">
        <f t="shared" si="134"/>
        <v>200000</v>
      </c>
      <c r="BN54" s="21">
        <f t="shared" si="134"/>
        <v>199999.99999999997</v>
      </c>
      <c r="BO54" s="21">
        <f t="shared" si="134"/>
        <v>199999.99999999997</v>
      </c>
      <c r="BP54" s="21">
        <f t="shared" si="134"/>
        <v>200000</v>
      </c>
      <c r="BQ54" s="21">
        <f t="shared" si="134"/>
        <v>200000</v>
      </c>
      <c r="BR54" s="21">
        <f t="shared" si="134"/>
        <v>200000</v>
      </c>
    </row>
    <row r="55" spans="1:71" ht="14.25" x14ac:dyDescent="0.45">
      <c r="B55" s="173"/>
      <c r="C55" s="185"/>
      <c r="D55" s="19" t="s">
        <v>46</v>
      </c>
      <c r="E55" s="21">
        <f>E54</f>
        <v>199999.99999999997</v>
      </c>
      <c r="F55" s="21">
        <f>E55+F54</f>
        <v>400000</v>
      </c>
      <c r="G55" s="21">
        <f>F55+G54</f>
        <v>600000</v>
      </c>
      <c r="H55" s="21">
        <f t="shared" ref="H55:N55" si="135">G55+H54</f>
        <v>800000</v>
      </c>
      <c r="I55" s="21">
        <f t="shared" si="135"/>
        <v>1000000</v>
      </c>
      <c r="J55" s="21">
        <f>I55+J54</f>
        <v>1200000</v>
      </c>
      <c r="K55" s="21">
        <f t="shared" si="135"/>
        <v>1400000</v>
      </c>
      <c r="L55" s="21">
        <f t="shared" si="135"/>
        <v>1600000</v>
      </c>
      <c r="M55" s="21">
        <f t="shared" si="135"/>
        <v>1800000</v>
      </c>
      <c r="N55" s="21">
        <f t="shared" si="135"/>
        <v>2000000</v>
      </c>
      <c r="P55" s="173"/>
      <c r="Q55" s="185"/>
      <c r="R55" s="19" t="s">
        <v>46</v>
      </c>
      <c r="S55" s="21">
        <f>S54</f>
        <v>199999.99999999997</v>
      </c>
      <c r="T55" s="21">
        <f>S55+T54</f>
        <v>400000</v>
      </c>
      <c r="U55" s="21">
        <f>T55+U54</f>
        <v>600000</v>
      </c>
      <c r="V55" s="21">
        <f t="shared" ref="V55:AB55" si="136">U55+V54</f>
        <v>800000</v>
      </c>
      <c r="W55" s="21">
        <f t="shared" si="136"/>
        <v>1000000</v>
      </c>
      <c r="X55" s="21">
        <f>W55+X54</f>
        <v>1200000</v>
      </c>
      <c r="Y55" s="21">
        <f t="shared" si="136"/>
        <v>1400000</v>
      </c>
      <c r="Z55" s="21">
        <f t="shared" si="136"/>
        <v>1600000</v>
      </c>
      <c r="AA55" s="21">
        <f t="shared" si="136"/>
        <v>1800000</v>
      </c>
      <c r="AB55" s="21">
        <f t="shared" si="136"/>
        <v>2000000</v>
      </c>
      <c r="AD55" s="173"/>
      <c r="AE55" s="185"/>
      <c r="AF55" s="19" t="s">
        <v>46</v>
      </c>
      <c r="AG55" s="21">
        <f>AG54</f>
        <v>199999.99999999997</v>
      </c>
      <c r="AH55" s="21">
        <f>AG55+AH54</f>
        <v>400000</v>
      </c>
      <c r="AI55" s="21">
        <f>AH55+AI54</f>
        <v>600000</v>
      </c>
      <c r="AJ55" s="21">
        <f t="shared" ref="AJ55:AP55" si="137">AI55+AJ54</f>
        <v>800000</v>
      </c>
      <c r="AK55" s="21">
        <f t="shared" si="137"/>
        <v>1000000</v>
      </c>
      <c r="AL55" s="21">
        <f>AK55+AL54</f>
        <v>1200000</v>
      </c>
      <c r="AM55" s="21">
        <f t="shared" si="137"/>
        <v>1400000</v>
      </c>
      <c r="AN55" s="21">
        <f t="shared" si="137"/>
        <v>1600000</v>
      </c>
      <c r="AO55" s="21">
        <f t="shared" si="137"/>
        <v>1800000</v>
      </c>
      <c r="AP55" s="21">
        <f t="shared" si="137"/>
        <v>2000000</v>
      </c>
      <c r="AR55" s="173"/>
      <c r="AS55" s="185"/>
      <c r="AT55" s="19" t="s">
        <v>46</v>
      </c>
      <c r="AU55" s="21">
        <f>AU54</f>
        <v>199999.99999999997</v>
      </c>
      <c r="AV55" s="21">
        <f>AU55+AV54</f>
        <v>400000</v>
      </c>
      <c r="AW55" s="21">
        <f>AV55+AW54</f>
        <v>600000</v>
      </c>
      <c r="AX55" s="21">
        <f t="shared" ref="AX55:BD55" si="138">AW55+AX54</f>
        <v>800000</v>
      </c>
      <c r="AY55" s="21">
        <f t="shared" si="138"/>
        <v>1000000</v>
      </c>
      <c r="AZ55" s="21">
        <f>AY55+AZ54</f>
        <v>1200000</v>
      </c>
      <c r="BA55" s="21">
        <f t="shared" si="138"/>
        <v>1400000</v>
      </c>
      <c r="BB55" s="21">
        <f t="shared" si="138"/>
        <v>1600000</v>
      </c>
      <c r="BC55" s="21">
        <f t="shared" si="138"/>
        <v>1800000</v>
      </c>
      <c r="BD55" s="21">
        <f t="shared" si="138"/>
        <v>2000000</v>
      </c>
      <c r="BF55" s="173"/>
      <c r="BG55" s="185"/>
      <c r="BH55" s="19" t="s">
        <v>46</v>
      </c>
      <c r="BI55" s="21">
        <f>BI54</f>
        <v>199999.99999999997</v>
      </c>
      <c r="BJ55" s="21">
        <f>BI55+BJ54</f>
        <v>400000</v>
      </c>
      <c r="BK55" s="21">
        <f>BJ55+BK54</f>
        <v>600000</v>
      </c>
      <c r="BL55" s="21">
        <f t="shared" ref="BL55:BR55" si="139">BK55+BL54</f>
        <v>800000</v>
      </c>
      <c r="BM55" s="21">
        <f t="shared" si="139"/>
        <v>1000000</v>
      </c>
      <c r="BN55" s="21">
        <f>BM55+BN54</f>
        <v>1200000</v>
      </c>
      <c r="BO55" s="21">
        <f t="shared" si="139"/>
        <v>1400000</v>
      </c>
      <c r="BP55" s="21">
        <f t="shared" si="139"/>
        <v>1600000</v>
      </c>
      <c r="BQ55" s="21">
        <f t="shared" si="139"/>
        <v>1800000</v>
      </c>
      <c r="BR55" s="21">
        <f t="shared" si="139"/>
        <v>2000000</v>
      </c>
    </row>
    <row r="56" spans="1:71" ht="14.25" x14ac:dyDescent="0.45">
      <c r="B56" s="173"/>
      <c r="C56" s="184" t="s">
        <v>35</v>
      </c>
      <c r="D56" s="15" t="s">
        <v>43</v>
      </c>
      <c r="E56" s="16">
        <f>E50*E$14/$E$4</f>
        <v>0.2</v>
      </c>
      <c r="F56" s="16">
        <f>F50*F$14/$E$4-E56</f>
        <v>0.23999999999999994</v>
      </c>
      <c r="G56" s="16">
        <f>G50*G$14/$E$4-F56-E56</f>
        <v>0.28800000000000037</v>
      </c>
      <c r="H56" s="16">
        <f>H50*H$14/$E$4-G56-F56-E56</f>
        <v>0.34559999999999941</v>
      </c>
      <c r="I56" s="16">
        <f>I50*I$14/$E$4-H56-G56-F56-E56</f>
        <v>0.41472000000000081</v>
      </c>
      <c r="J56" s="16">
        <f>J50*J$14/$E$4-I56-H56-G56-F56-E56</f>
        <v>0.49766399999999761</v>
      </c>
      <c r="K56" s="16">
        <f>K50*K$14/$E$4-J56-I56-H56-G56-F56-E56</f>
        <v>0.59719680000000297</v>
      </c>
      <c r="L56" s="16">
        <f>L50*L$14/$E$4-K56-J56-I56-H56-G56-F56-E56</f>
        <v>0.71663616000000108</v>
      </c>
      <c r="M56" s="16">
        <f>M50*M$14/$E$4-L56-K56-J56-I56-H56-G56-F56-E56</f>
        <v>0.85996339200000582</v>
      </c>
      <c r="N56" s="16">
        <f>N50*N$14/$E$4-M56-L56-K56-J56-I56-H56-G56-F56-E56</f>
        <v>1.0319560703999842</v>
      </c>
      <c r="P56" s="173"/>
      <c r="Q56" s="184" t="s">
        <v>35</v>
      </c>
      <c r="R56" s="15" t="s">
        <v>43</v>
      </c>
      <c r="S56" s="16">
        <f>S50*S$14/$E$4</f>
        <v>0.2</v>
      </c>
      <c r="T56" s="16">
        <f>T50*T$14/$E$4-S56</f>
        <v>0.23999999999999994</v>
      </c>
      <c r="U56" s="16">
        <f>U50*U$14/$E$4-T56-S56</f>
        <v>0.28800000000000037</v>
      </c>
      <c r="V56" s="16">
        <f>V50*V$14/$E$4-U56-T56-S56</f>
        <v>0.34559999999999941</v>
      </c>
      <c r="W56" s="16">
        <f>W50*W$14/$E$4-V56-U56-T56-S56</f>
        <v>0.41472000000000081</v>
      </c>
      <c r="X56" s="16">
        <f>X50*X$14/$E$4-W56-V56-U56-T56-S56</f>
        <v>0.49766399999999761</v>
      </c>
      <c r="Y56" s="16">
        <f>Y50*Y$14/$E$4-X56-W56-V56-U56-T56-S56</f>
        <v>0.59719680000000297</v>
      </c>
      <c r="Z56" s="16">
        <f>Z50*Z$14/$E$4-Y56-X56-W56-V56-U56-T56-S56</f>
        <v>0.71663616000000108</v>
      </c>
      <c r="AA56" s="16">
        <f>AA50*AA$14/$E$4-Z56-Y56-X56-W56-V56-U56-T56-S56</f>
        <v>0.85996339200000582</v>
      </c>
      <c r="AB56" s="16">
        <f>AB50*AB$14/$E$4-AA56-Z56-Y56-X56-W56-V56-U56-T56-S56</f>
        <v>1.0319560703999842</v>
      </c>
      <c r="AD56" s="173"/>
      <c r="AE56" s="184" t="s">
        <v>35</v>
      </c>
      <c r="AF56" s="15" t="s">
        <v>43</v>
      </c>
      <c r="AG56" s="16">
        <f>AG50*AG$14/$E$4</f>
        <v>0.2</v>
      </c>
      <c r="AH56" s="16">
        <f>AH50*AH$14/$E$4-AG56</f>
        <v>0.23999999999999994</v>
      </c>
      <c r="AI56" s="16">
        <f>AI50*AI$14/$E$4-AH56-AG56</f>
        <v>0.28800000000000037</v>
      </c>
      <c r="AJ56" s="16">
        <f>AJ50*AJ$14/$E$4-AI56-AH56-AG56</f>
        <v>0.34559999999999941</v>
      </c>
      <c r="AK56" s="16">
        <f>AK50*AK$14/$E$4-AJ56-AI56-AH56-AG56</f>
        <v>0.41472000000000081</v>
      </c>
      <c r="AL56" s="16">
        <f>AL50*AL$14/$E$4-AK56-AJ56-AI56-AH56-AG56</f>
        <v>0.49766399999999761</v>
      </c>
      <c r="AM56" s="16">
        <f>AM50*AM$14/$E$4-AL56-AK56-AJ56-AI56-AH56-AG56</f>
        <v>0.59719680000000297</v>
      </c>
      <c r="AN56" s="16">
        <f>AN50*AN$14/$E$4-AM56-AL56-AK56-AJ56-AI56-AH56-AG56</f>
        <v>0.71663616000000108</v>
      </c>
      <c r="AO56" s="16">
        <f>AO50*AO$14/$E$4-AN56-AM56-AL56-AK56-AJ56-AI56-AH56-AG56</f>
        <v>0.85996339200000582</v>
      </c>
      <c r="AP56" s="16">
        <f>AP50*AP$14/$E$4-AO56-AN56-AM56-AL56-AK56-AJ56-AI56-AH56-AG56</f>
        <v>1.0319560703999842</v>
      </c>
      <c r="AR56" s="173"/>
      <c r="AS56" s="184" t="s">
        <v>35</v>
      </c>
      <c r="AT56" s="15" t="s">
        <v>43</v>
      </c>
      <c r="AU56" s="16">
        <f>AU50*AU$14/$E$4</f>
        <v>0.2</v>
      </c>
      <c r="AV56" s="16">
        <f>AV50*AV$14/$E$4-AU56</f>
        <v>0.23999999999999994</v>
      </c>
      <c r="AW56" s="16">
        <f>AW50*AW$14/$E$4-AV56-AU56</f>
        <v>0.28800000000000037</v>
      </c>
      <c r="AX56" s="16">
        <f>AX50*AX$14/$E$4-AW56-AV56-AU56</f>
        <v>0.34559999999999941</v>
      </c>
      <c r="AY56" s="16">
        <f>AY50*AY$14/$E$4-AX56-AW56-AV56-AU56</f>
        <v>0.41472000000000081</v>
      </c>
      <c r="AZ56" s="16">
        <f>AZ50*AZ$14/$E$4-AY56-AX56-AW56-AV56-AU56</f>
        <v>0.49766399999999761</v>
      </c>
      <c r="BA56" s="16">
        <f>BA50*BA$14/$E$4-AZ56-AY56-AX56-AW56-AV56-AU56</f>
        <v>0.59719680000000297</v>
      </c>
      <c r="BB56" s="16">
        <f>BB50*BB$14/$E$4-BA56-AZ56-AY56-AX56-AW56-AV56-AU56</f>
        <v>0.71663616000000108</v>
      </c>
      <c r="BC56" s="16">
        <f>BC50*BC$14/$E$4-BB56-BA56-AZ56-AY56-AX56-AW56-AV56-AU56</f>
        <v>0.85996339200000582</v>
      </c>
      <c r="BD56" s="16">
        <f>BD50*BD$14/$E$4-BC56-BB56-BA56-AZ56-AY56-AX56-AW56-AV56-AU56</f>
        <v>1.0319560703999842</v>
      </c>
      <c r="BF56" s="173"/>
      <c r="BG56" s="184" t="s">
        <v>35</v>
      </c>
      <c r="BH56" s="15" t="s">
        <v>43</v>
      </c>
      <c r="BI56" s="16">
        <f>BI50*BI$14/$E$4</f>
        <v>0.2</v>
      </c>
      <c r="BJ56" s="16">
        <f>BJ50*BJ$14/$E$4-BI56</f>
        <v>0.23999999999999994</v>
      </c>
      <c r="BK56" s="16">
        <f>BK50*BK$14/$E$4-BJ56-BI56</f>
        <v>0.28800000000000037</v>
      </c>
      <c r="BL56" s="16">
        <f>BL50*BL$14/$E$4-BK56-BJ56-BI56</f>
        <v>0.34559999999999941</v>
      </c>
      <c r="BM56" s="16">
        <f>BM50*BM$14/$E$4-BL56-BK56-BJ56-BI56</f>
        <v>0.41472000000000081</v>
      </c>
      <c r="BN56" s="16">
        <f>BN50*BN$14/$E$4-BM56-BL56-BK56-BJ56-BI56</f>
        <v>0.49766399999999761</v>
      </c>
      <c r="BO56" s="16">
        <f>BO50*BO$14/$E$4-BN56-BM56-BL56-BK56-BJ56-BI56</f>
        <v>0.59719680000000297</v>
      </c>
      <c r="BP56" s="16">
        <f>BP50*BP$14/$E$4-BO56-BN56-BM56-BL56-BK56-BJ56-BI56</f>
        <v>0.71663616000000108</v>
      </c>
      <c r="BQ56" s="16">
        <f>BQ50*BQ$14/$E$4-BP56-BO56-BN56-BM56-BL56-BK56-BJ56-BI56</f>
        <v>0.85996339200000582</v>
      </c>
      <c r="BR56" s="16">
        <f>BR50*BR$14/$E$4-BQ56-BP56-BO56-BN56-BM56-BL56-BK56-BJ56-BI56</f>
        <v>1.0319560703999842</v>
      </c>
    </row>
    <row r="57" spans="1:71" ht="14.25" x14ac:dyDescent="0.45">
      <c r="B57" s="173"/>
      <c r="C57" s="186"/>
      <c r="D57" s="15" t="s">
        <v>44</v>
      </c>
      <c r="E57" s="17"/>
      <c r="F57" s="17"/>
      <c r="G57" s="17"/>
      <c r="H57" s="17"/>
      <c r="I57" s="17">
        <f>AVERAGE(E56:I56)</f>
        <v>0.2976640000000001</v>
      </c>
      <c r="J57" s="17"/>
      <c r="K57" s="17"/>
      <c r="L57" s="17"/>
      <c r="M57" s="17"/>
      <c r="N57" s="17">
        <f>AVERAGE(E56:N56)</f>
        <v>0.51917364223999907</v>
      </c>
      <c r="P57" s="173"/>
      <c r="Q57" s="186"/>
      <c r="R57" s="15" t="s">
        <v>44</v>
      </c>
      <c r="S57" s="17"/>
      <c r="T57" s="17"/>
      <c r="U57" s="17"/>
      <c r="V57" s="17"/>
      <c r="W57" s="17">
        <f>AVERAGE(S56:W56)</f>
        <v>0.2976640000000001</v>
      </c>
      <c r="X57" s="17"/>
      <c r="Y57" s="17"/>
      <c r="Z57" s="17"/>
      <c r="AA57" s="17"/>
      <c r="AB57" s="17">
        <f>AVERAGE(S56:AB56)</f>
        <v>0.51917364223999907</v>
      </c>
      <c r="AD57" s="173"/>
      <c r="AE57" s="186"/>
      <c r="AF57" s="15" t="s">
        <v>44</v>
      </c>
      <c r="AG57" s="17"/>
      <c r="AH57" s="17"/>
      <c r="AI57" s="17"/>
      <c r="AJ57" s="17"/>
      <c r="AK57" s="17">
        <f>AVERAGE(AG56:AK56)</f>
        <v>0.2976640000000001</v>
      </c>
      <c r="AL57" s="17"/>
      <c r="AM57" s="17"/>
      <c r="AN57" s="17"/>
      <c r="AO57" s="17"/>
      <c r="AP57" s="17">
        <f>AVERAGE(AG56:AP56)</f>
        <v>0.51917364223999907</v>
      </c>
      <c r="AR57" s="173"/>
      <c r="AS57" s="186"/>
      <c r="AT57" s="15" t="s">
        <v>44</v>
      </c>
      <c r="AU57" s="17"/>
      <c r="AV57" s="17"/>
      <c r="AW57" s="17"/>
      <c r="AX57" s="17"/>
      <c r="AY57" s="17">
        <f>AVERAGE(AU56:AY56)</f>
        <v>0.2976640000000001</v>
      </c>
      <c r="AZ57" s="17"/>
      <c r="BA57" s="17"/>
      <c r="BB57" s="17"/>
      <c r="BC57" s="17"/>
      <c r="BD57" s="17">
        <f>AVERAGE(AU56:BD56)</f>
        <v>0.51917364223999907</v>
      </c>
      <c r="BF57" s="173"/>
      <c r="BG57" s="186"/>
      <c r="BH57" s="15" t="s">
        <v>44</v>
      </c>
      <c r="BI57" s="17"/>
      <c r="BJ57" s="17"/>
      <c r="BK57" s="17"/>
      <c r="BL57" s="17"/>
      <c r="BM57" s="17">
        <f>AVERAGE(BI56:BM56)</f>
        <v>0.2976640000000001</v>
      </c>
      <c r="BN57" s="17"/>
      <c r="BO57" s="17"/>
      <c r="BP57" s="17"/>
      <c r="BQ57" s="17"/>
      <c r="BR57" s="17">
        <f>AVERAGE(BI56:BR56)</f>
        <v>0.51917364223999907</v>
      </c>
    </row>
    <row r="58" spans="1:71" ht="14.25" x14ac:dyDescent="0.45">
      <c r="B58" s="173"/>
      <c r="C58" s="185"/>
      <c r="D58" s="19" t="s">
        <v>45</v>
      </c>
      <c r="E58" s="22">
        <f>E60</f>
        <v>199999.99999999997</v>
      </c>
      <c r="F58" s="22">
        <f>F60-E60</f>
        <v>240000.00000000003</v>
      </c>
      <c r="G58" s="22">
        <f>G60-F60</f>
        <v>288000.00000000023</v>
      </c>
      <c r="H58" s="22">
        <f t="shared" ref="H58:N58" si="140">H60-G60</f>
        <v>345599.9999999993</v>
      </c>
      <c r="I58" s="22">
        <f t="shared" si="140"/>
        <v>414720.00000000093</v>
      </c>
      <c r="J58" s="22">
        <f>J60-I60</f>
        <v>497663.99999999767</v>
      </c>
      <c r="K58" s="22">
        <f t="shared" si="140"/>
        <v>597196.80000000354</v>
      </c>
      <c r="L58" s="22">
        <f t="shared" si="140"/>
        <v>716636.16000000061</v>
      </c>
      <c r="M58" s="22">
        <f t="shared" si="140"/>
        <v>859963.39200000558</v>
      </c>
      <c r="N58" s="22">
        <f t="shared" si="140"/>
        <v>1031956.0703999852</v>
      </c>
      <c r="P58" s="173"/>
      <c r="Q58" s="185"/>
      <c r="R58" s="19" t="s">
        <v>45</v>
      </c>
      <c r="S58" s="22">
        <f>S60</f>
        <v>199999.99999999997</v>
      </c>
      <c r="T58" s="22">
        <f>T60-S60</f>
        <v>240000.00000000003</v>
      </c>
      <c r="U58" s="22">
        <f>U60-T60</f>
        <v>288000.00000000023</v>
      </c>
      <c r="V58" s="22">
        <f t="shared" ref="V58:AB58" si="141">V60-U60</f>
        <v>345599.9999999993</v>
      </c>
      <c r="W58" s="22">
        <f t="shared" si="141"/>
        <v>414720.00000000093</v>
      </c>
      <c r="X58" s="22">
        <f>X60-W60</f>
        <v>497663.99999999767</v>
      </c>
      <c r="Y58" s="22">
        <f t="shared" si="141"/>
        <v>597196.80000000354</v>
      </c>
      <c r="Z58" s="22">
        <f t="shared" si="141"/>
        <v>716636.16000000061</v>
      </c>
      <c r="AA58" s="22">
        <f t="shared" si="141"/>
        <v>859963.39200000558</v>
      </c>
      <c r="AB58" s="22">
        <f t="shared" si="141"/>
        <v>1031956.0703999852</v>
      </c>
      <c r="AD58" s="173"/>
      <c r="AE58" s="185"/>
      <c r="AF58" s="19" t="s">
        <v>45</v>
      </c>
      <c r="AG58" s="22">
        <f>AG60</f>
        <v>199999.99999999997</v>
      </c>
      <c r="AH58" s="22">
        <f>AH60-AG60</f>
        <v>240000.00000000003</v>
      </c>
      <c r="AI58" s="22">
        <f>AI60-AH60</f>
        <v>288000.00000000023</v>
      </c>
      <c r="AJ58" s="22">
        <f t="shared" ref="AJ58:AP58" si="142">AJ60-AI60</f>
        <v>345599.9999999993</v>
      </c>
      <c r="AK58" s="22">
        <f t="shared" si="142"/>
        <v>414720.00000000093</v>
      </c>
      <c r="AL58" s="22">
        <f>AL60-AK60</f>
        <v>497663.99999999767</v>
      </c>
      <c r="AM58" s="22">
        <f t="shared" si="142"/>
        <v>597196.80000000354</v>
      </c>
      <c r="AN58" s="22">
        <f t="shared" si="142"/>
        <v>716636.16000000061</v>
      </c>
      <c r="AO58" s="22">
        <f t="shared" si="142"/>
        <v>859963.39200000558</v>
      </c>
      <c r="AP58" s="22">
        <f t="shared" si="142"/>
        <v>1031956.0703999852</v>
      </c>
      <c r="AR58" s="173"/>
      <c r="AS58" s="185"/>
      <c r="AT58" s="19" t="s">
        <v>45</v>
      </c>
      <c r="AU58" s="22">
        <f>AU60</f>
        <v>199999.99999999997</v>
      </c>
      <c r="AV58" s="22">
        <f>AV60-AU60</f>
        <v>240000.00000000003</v>
      </c>
      <c r="AW58" s="22">
        <f>AW60-AV60</f>
        <v>288000.00000000023</v>
      </c>
      <c r="AX58" s="22">
        <f t="shared" ref="AX58:BD58" si="143">AX60-AW60</f>
        <v>345599.9999999993</v>
      </c>
      <c r="AY58" s="22">
        <f t="shared" si="143"/>
        <v>414720.00000000093</v>
      </c>
      <c r="AZ58" s="22">
        <f>AZ60-AY60</f>
        <v>497663.99999999767</v>
      </c>
      <c r="BA58" s="22">
        <f t="shared" si="143"/>
        <v>597196.80000000354</v>
      </c>
      <c r="BB58" s="22">
        <f t="shared" si="143"/>
        <v>716636.16000000061</v>
      </c>
      <c r="BC58" s="22">
        <f t="shared" si="143"/>
        <v>859963.39200000558</v>
      </c>
      <c r="BD58" s="22">
        <f t="shared" si="143"/>
        <v>1031956.0703999852</v>
      </c>
      <c r="BF58" s="173"/>
      <c r="BG58" s="185"/>
      <c r="BH58" s="19" t="s">
        <v>45</v>
      </c>
      <c r="BI58" s="22">
        <f>BI60</f>
        <v>199999.99999999997</v>
      </c>
      <c r="BJ58" s="22">
        <f>BJ60-BI60</f>
        <v>240000.00000000003</v>
      </c>
      <c r="BK58" s="22">
        <f>BK60-BJ60</f>
        <v>288000.00000000023</v>
      </c>
      <c r="BL58" s="22">
        <f t="shared" ref="BL58:BR58" si="144">BL60-BK60</f>
        <v>345599.9999999993</v>
      </c>
      <c r="BM58" s="22">
        <f t="shared" si="144"/>
        <v>414720.00000000093</v>
      </c>
      <c r="BN58" s="22">
        <f>BN60-BM60</f>
        <v>497663.99999999767</v>
      </c>
      <c r="BO58" s="22">
        <f t="shared" si="144"/>
        <v>597196.80000000354</v>
      </c>
      <c r="BP58" s="22">
        <f t="shared" si="144"/>
        <v>716636.16000000061</v>
      </c>
      <c r="BQ58" s="22">
        <f t="shared" si="144"/>
        <v>859963.39200000558</v>
      </c>
      <c r="BR58" s="22">
        <f t="shared" si="144"/>
        <v>1031956.0703999852</v>
      </c>
    </row>
    <row r="59" spans="1:71" ht="14.25" x14ac:dyDescent="0.45">
      <c r="B59" s="173"/>
      <c r="C59" s="185"/>
      <c r="D59" s="19" t="s">
        <v>47</v>
      </c>
      <c r="E59" s="22"/>
      <c r="F59" s="22"/>
      <c r="G59" s="22"/>
      <c r="H59" s="22"/>
      <c r="I59" s="22">
        <f>AVERAGE(E58:I58)</f>
        <v>297664.00000000012</v>
      </c>
      <c r="J59" s="22"/>
      <c r="K59" s="22"/>
      <c r="L59" s="22"/>
      <c r="M59" s="22"/>
      <c r="N59" s="22">
        <f>AVERAGE(E58:N58)</f>
        <v>519173.64223999932</v>
      </c>
      <c r="P59" s="173"/>
      <c r="Q59" s="185"/>
      <c r="R59" s="19" t="s">
        <v>47</v>
      </c>
      <c r="S59" s="22"/>
      <c r="T59" s="22"/>
      <c r="U59" s="22"/>
      <c r="V59" s="22"/>
      <c r="W59" s="22">
        <f>AVERAGE(S58:W58)</f>
        <v>297664.00000000012</v>
      </c>
      <c r="X59" s="22"/>
      <c r="Y59" s="22"/>
      <c r="Z59" s="22"/>
      <c r="AA59" s="22"/>
      <c r="AB59" s="22">
        <f>AVERAGE(S58:AB58)</f>
        <v>519173.64223999932</v>
      </c>
      <c r="AD59" s="173"/>
      <c r="AE59" s="185"/>
      <c r="AF59" s="19" t="s">
        <v>47</v>
      </c>
      <c r="AG59" s="22"/>
      <c r="AH59" s="22"/>
      <c r="AI59" s="22"/>
      <c r="AJ59" s="22"/>
      <c r="AK59" s="22">
        <f>AVERAGE(AG58:AK58)</f>
        <v>297664.00000000012</v>
      </c>
      <c r="AL59" s="22"/>
      <c r="AM59" s="22"/>
      <c r="AN59" s="22"/>
      <c r="AO59" s="22"/>
      <c r="AP59" s="22">
        <f>AVERAGE(AG58:AP58)</f>
        <v>519173.64223999932</v>
      </c>
      <c r="AR59" s="173"/>
      <c r="AS59" s="185"/>
      <c r="AT59" s="19" t="s">
        <v>47</v>
      </c>
      <c r="AU59" s="22"/>
      <c r="AV59" s="22"/>
      <c r="AW59" s="22"/>
      <c r="AX59" s="22"/>
      <c r="AY59" s="22">
        <f>AVERAGE(AU58:AY58)</f>
        <v>297664.00000000012</v>
      </c>
      <c r="AZ59" s="22"/>
      <c r="BA59" s="22"/>
      <c r="BB59" s="22"/>
      <c r="BC59" s="22"/>
      <c r="BD59" s="22">
        <f>AVERAGE(AU58:BD58)</f>
        <v>519173.64223999932</v>
      </c>
      <c r="BF59" s="173"/>
      <c r="BG59" s="185"/>
      <c r="BH59" s="19" t="s">
        <v>47</v>
      </c>
      <c r="BI59" s="22"/>
      <c r="BJ59" s="22"/>
      <c r="BK59" s="22"/>
      <c r="BL59" s="22"/>
      <c r="BM59" s="22">
        <f>AVERAGE(BI58:BM58)</f>
        <v>297664.00000000012</v>
      </c>
      <c r="BN59" s="22"/>
      <c r="BO59" s="22"/>
      <c r="BP59" s="22"/>
      <c r="BQ59" s="22"/>
      <c r="BR59" s="22">
        <f>AVERAGE(BI58:BR58)</f>
        <v>519173.64223999932</v>
      </c>
    </row>
    <row r="60" spans="1:71" ht="14.25" x14ac:dyDescent="0.45">
      <c r="B60" s="174"/>
      <c r="C60" s="185"/>
      <c r="D60" s="19" t="s">
        <v>46</v>
      </c>
      <c r="E60" s="21">
        <f t="shared" ref="E60:N60" si="145">E52*E$14</f>
        <v>199999.99999999997</v>
      </c>
      <c r="F60" s="21">
        <f t="shared" si="145"/>
        <v>440000</v>
      </c>
      <c r="G60" s="21">
        <f t="shared" si="145"/>
        <v>728000.00000000023</v>
      </c>
      <c r="H60" s="21">
        <f t="shared" si="145"/>
        <v>1073599.9999999995</v>
      </c>
      <c r="I60" s="21">
        <f t="shared" si="145"/>
        <v>1488320.0000000005</v>
      </c>
      <c r="J60" s="21">
        <f t="shared" si="145"/>
        <v>1985983.9999999981</v>
      </c>
      <c r="K60" s="21">
        <f t="shared" si="145"/>
        <v>2583180.8000000017</v>
      </c>
      <c r="L60" s="21">
        <f t="shared" si="145"/>
        <v>3299816.9600000023</v>
      </c>
      <c r="M60" s="21">
        <f t="shared" si="145"/>
        <v>4159780.3520000079</v>
      </c>
      <c r="N60" s="21">
        <f t="shared" si="145"/>
        <v>5191736.4223999931</v>
      </c>
      <c r="P60" s="174"/>
      <c r="Q60" s="185"/>
      <c r="R60" s="19" t="s">
        <v>46</v>
      </c>
      <c r="S60" s="21">
        <f t="shared" ref="S60:AB60" si="146">S52*S$14</f>
        <v>199999.99999999997</v>
      </c>
      <c r="T60" s="21">
        <f t="shared" si="146"/>
        <v>440000</v>
      </c>
      <c r="U60" s="21">
        <f t="shared" si="146"/>
        <v>728000.00000000023</v>
      </c>
      <c r="V60" s="21">
        <f t="shared" si="146"/>
        <v>1073599.9999999995</v>
      </c>
      <c r="W60" s="21">
        <f t="shared" si="146"/>
        <v>1488320.0000000005</v>
      </c>
      <c r="X60" s="21">
        <f t="shared" si="146"/>
        <v>1985983.9999999981</v>
      </c>
      <c r="Y60" s="21">
        <f t="shared" si="146"/>
        <v>2583180.8000000017</v>
      </c>
      <c r="Z60" s="21">
        <f t="shared" si="146"/>
        <v>3299816.9600000023</v>
      </c>
      <c r="AA60" s="21">
        <f t="shared" si="146"/>
        <v>4159780.3520000079</v>
      </c>
      <c r="AB60" s="21">
        <f t="shared" si="146"/>
        <v>5191736.4223999931</v>
      </c>
      <c r="AD60" s="174"/>
      <c r="AE60" s="185"/>
      <c r="AF60" s="19" t="s">
        <v>46</v>
      </c>
      <c r="AG60" s="21">
        <f t="shared" ref="AG60:AP60" si="147">AG52*AG$14</f>
        <v>199999.99999999997</v>
      </c>
      <c r="AH60" s="21">
        <f t="shared" si="147"/>
        <v>440000</v>
      </c>
      <c r="AI60" s="21">
        <f t="shared" si="147"/>
        <v>728000.00000000023</v>
      </c>
      <c r="AJ60" s="21">
        <f t="shared" si="147"/>
        <v>1073599.9999999995</v>
      </c>
      <c r="AK60" s="21">
        <f t="shared" si="147"/>
        <v>1488320.0000000005</v>
      </c>
      <c r="AL60" s="21">
        <f t="shared" si="147"/>
        <v>1985983.9999999981</v>
      </c>
      <c r="AM60" s="21">
        <f t="shared" si="147"/>
        <v>2583180.8000000017</v>
      </c>
      <c r="AN60" s="21">
        <f t="shared" si="147"/>
        <v>3299816.9600000023</v>
      </c>
      <c r="AO60" s="21">
        <f t="shared" si="147"/>
        <v>4159780.3520000079</v>
      </c>
      <c r="AP60" s="21">
        <f t="shared" si="147"/>
        <v>5191736.4223999931</v>
      </c>
      <c r="AR60" s="174"/>
      <c r="AS60" s="185"/>
      <c r="AT60" s="19" t="s">
        <v>46</v>
      </c>
      <c r="AU60" s="21">
        <f t="shared" ref="AU60:BD60" si="148">AU52*AU$14</f>
        <v>199999.99999999997</v>
      </c>
      <c r="AV60" s="21">
        <f t="shared" si="148"/>
        <v>440000</v>
      </c>
      <c r="AW60" s="21">
        <f t="shared" si="148"/>
        <v>728000.00000000023</v>
      </c>
      <c r="AX60" s="21">
        <f t="shared" si="148"/>
        <v>1073599.9999999995</v>
      </c>
      <c r="AY60" s="21">
        <f t="shared" si="148"/>
        <v>1488320.0000000005</v>
      </c>
      <c r="AZ60" s="21">
        <f t="shared" si="148"/>
        <v>1985983.9999999981</v>
      </c>
      <c r="BA60" s="21">
        <f t="shared" si="148"/>
        <v>2583180.8000000017</v>
      </c>
      <c r="BB60" s="21">
        <f t="shared" si="148"/>
        <v>3299816.9600000023</v>
      </c>
      <c r="BC60" s="21">
        <f t="shared" si="148"/>
        <v>4159780.3520000079</v>
      </c>
      <c r="BD60" s="21">
        <f t="shared" si="148"/>
        <v>5191736.4223999931</v>
      </c>
      <c r="BF60" s="174"/>
      <c r="BG60" s="185"/>
      <c r="BH60" s="19" t="s">
        <v>46</v>
      </c>
      <c r="BI60" s="21">
        <f t="shared" ref="BI60:BR60" si="149">BI52*BI$14</f>
        <v>199999.99999999997</v>
      </c>
      <c r="BJ60" s="21">
        <f t="shared" si="149"/>
        <v>440000</v>
      </c>
      <c r="BK60" s="21">
        <f t="shared" si="149"/>
        <v>728000.00000000023</v>
      </c>
      <c r="BL60" s="21">
        <f t="shared" si="149"/>
        <v>1073599.9999999995</v>
      </c>
      <c r="BM60" s="21">
        <f t="shared" si="149"/>
        <v>1488320.0000000005</v>
      </c>
      <c r="BN60" s="21">
        <f t="shared" si="149"/>
        <v>1985983.9999999981</v>
      </c>
      <c r="BO60" s="21">
        <f t="shared" si="149"/>
        <v>2583180.8000000017</v>
      </c>
      <c r="BP60" s="21">
        <f t="shared" si="149"/>
        <v>3299816.9600000023</v>
      </c>
      <c r="BQ60" s="21">
        <f t="shared" si="149"/>
        <v>4159780.3520000079</v>
      </c>
      <c r="BR60" s="21">
        <f t="shared" si="149"/>
        <v>5191736.4223999931</v>
      </c>
    </row>
    <row r="61" spans="1:71" ht="15" customHeight="1" x14ac:dyDescent="0.45">
      <c r="A61" s="8"/>
      <c r="B61" s="3"/>
      <c r="C61" s="1"/>
      <c r="D61" s="43"/>
      <c r="E61" s="31"/>
      <c r="F61" s="31"/>
      <c r="G61" s="31"/>
      <c r="H61" s="31"/>
      <c r="I61" s="31"/>
      <c r="J61" s="31"/>
      <c r="K61" s="31"/>
      <c r="L61" s="31"/>
      <c r="M61" s="31"/>
      <c r="N61" s="31"/>
      <c r="O61" s="8"/>
      <c r="P61" s="3"/>
      <c r="Q61" s="1"/>
      <c r="R61" s="43"/>
      <c r="S61" s="31"/>
      <c r="T61" s="31"/>
      <c r="U61" s="31"/>
      <c r="V61" s="31"/>
      <c r="W61" s="31"/>
      <c r="X61" s="31"/>
      <c r="Y61" s="31"/>
      <c r="Z61" s="31"/>
      <c r="AA61" s="31"/>
      <c r="AB61" s="31"/>
      <c r="AC61" s="8"/>
      <c r="AD61" s="3"/>
      <c r="AE61" s="1"/>
      <c r="AF61" s="43"/>
      <c r="AG61" s="31"/>
      <c r="AH61" s="31"/>
      <c r="AI61" s="31"/>
      <c r="AJ61" s="31"/>
      <c r="AK61" s="31"/>
      <c r="AL61" s="31"/>
      <c r="AM61" s="31"/>
      <c r="AN61" s="31"/>
      <c r="AO61" s="31"/>
      <c r="AP61" s="31"/>
      <c r="AQ61" s="8"/>
      <c r="AR61" s="3"/>
      <c r="AS61" s="1"/>
      <c r="AT61" s="43"/>
      <c r="AU61" s="31"/>
      <c r="AV61" s="31"/>
      <c r="AW61" s="31"/>
      <c r="AX61" s="31"/>
      <c r="AY61" s="31"/>
      <c r="AZ61" s="31"/>
      <c r="BA61" s="31"/>
      <c r="BB61" s="31"/>
      <c r="BC61" s="31"/>
      <c r="BD61" s="31"/>
      <c r="BE61" s="8"/>
      <c r="BF61" s="3"/>
      <c r="BG61" s="1"/>
      <c r="BH61" s="43"/>
      <c r="BI61" s="31"/>
      <c r="BJ61" s="31"/>
      <c r="BK61" s="31"/>
      <c r="BL61" s="31"/>
      <c r="BM61" s="31"/>
      <c r="BN61" s="31"/>
      <c r="BO61" s="31"/>
      <c r="BP61" s="31"/>
      <c r="BQ61" s="31"/>
      <c r="BR61" s="31"/>
      <c r="BS61" s="8"/>
    </row>
    <row r="62" spans="1:71" ht="14.25" x14ac:dyDescent="0.45">
      <c r="B62" s="197" t="s">
        <v>147</v>
      </c>
      <c r="C62" s="195" t="s">
        <v>21</v>
      </c>
      <c r="D62" s="189" t="str">
        <f>"10 BTC / "&amp;TEXT($E$4*10, "$###0.00,,")&amp;"M USD"</f>
        <v>10 BTC / $1.00M USD</v>
      </c>
      <c r="E62" s="163" t="s">
        <v>3</v>
      </c>
      <c r="F62" s="163" t="s">
        <v>4</v>
      </c>
      <c r="G62" s="163" t="s">
        <v>5</v>
      </c>
      <c r="H62" s="163" t="s">
        <v>6</v>
      </c>
      <c r="I62" s="163" t="s">
        <v>7</v>
      </c>
      <c r="J62" s="163" t="s">
        <v>8</v>
      </c>
      <c r="K62" s="163" t="s">
        <v>9</v>
      </c>
      <c r="L62" s="163" t="s">
        <v>10</v>
      </c>
      <c r="M62" s="163" t="s">
        <v>11</v>
      </c>
      <c r="N62" s="163" t="s">
        <v>12</v>
      </c>
      <c r="P62" s="197" t="s">
        <v>147</v>
      </c>
      <c r="Q62" s="195" t="s">
        <v>21</v>
      </c>
      <c r="R62" s="189" t="str">
        <f>"10 BTC / "&amp;TEXT($E$4*10, "$###0.00,,")&amp;"M USD"</f>
        <v>10 BTC / $1.00M USD</v>
      </c>
      <c r="S62" s="163" t="s">
        <v>3</v>
      </c>
      <c r="T62" s="163" t="s">
        <v>4</v>
      </c>
      <c r="U62" s="163" t="s">
        <v>5</v>
      </c>
      <c r="V62" s="163" t="s">
        <v>6</v>
      </c>
      <c r="W62" s="163" t="s">
        <v>7</v>
      </c>
      <c r="X62" s="163" t="s">
        <v>8</v>
      </c>
      <c r="Y62" s="163" t="s">
        <v>9</v>
      </c>
      <c r="Z62" s="163" t="s">
        <v>10</v>
      </c>
      <c r="AA62" s="163" t="s">
        <v>11</v>
      </c>
      <c r="AB62" s="163" t="s">
        <v>12</v>
      </c>
      <c r="AD62" s="197" t="s">
        <v>147</v>
      </c>
      <c r="AE62" s="195" t="s">
        <v>21</v>
      </c>
      <c r="AF62" s="189" t="str">
        <f>"10 BTC / "&amp;TEXT($E$4*10, "$###0.00,,")&amp;"M USD"</f>
        <v>10 BTC / $1.00M USD</v>
      </c>
      <c r="AG62" s="163" t="s">
        <v>3</v>
      </c>
      <c r="AH62" s="163" t="s">
        <v>4</v>
      </c>
      <c r="AI62" s="163" t="s">
        <v>5</v>
      </c>
      <c r="AJ62" s="163" t="s">
        <v>6</v>
      </c>
      <c r="AK62" s="163" t="s">
        <v>7</v>
      </c>
      <c r="AL62" s="163" t="s">
        <v>8</v>
      </c>
      <c r="AM62" s="163" t="s">
        <v>9</v>
      </c>
      <c r="AN62" s="163" t="s">
        <v>10</v>
      </c>
      <c r="AO62" s="163" t="s">
        <v>11</v>
      </c>
      <c r="AP62" s="163" t="s">
        <v>12</v>
      </c>
      <c r="AR62" s="197" t="s">
        <v>147</v>
      </c>
      <c r="AS62" s="195" t="s">
        <v>21</v>
      </c>
      <c r="AT62" s="189" t="str">
        <f>"10 BTC / "&amp;TEXT($E$4*10, "$###0.00,,")&amp;"M USD"</f>
        <v>10 BTC / $1.00M USD</v>
      </c>
      <c r="AU62" s="163" t="s">
        <v>3</v>
      </c>
      <c r="AV62" s="163" t="s">
        <v>4</v>
      </c>
      <c r="AW62" s="163" t="s">
        <v>5</v>
      </c>
      <c r="AX62" s="163" t="s">
        <v>6</v>
      </c>
      <c r="AY62" s="163" t="s">
        <v>7</v>
      </c>
      <c r="AZ62" s="163" t="s">
        <v>8</v>
      </c>
      <c r="BA62" s="163" t="s">
        <v>9</v>
      </c>
      <c r="BB62" s="163" t="s">
        <v>10</v>
      </c>
      <c r="BC62" s="163" t="s">
        <v>11</v>
      </c>
      <c r="BD62" s="163" t="s">
        <v>12</v>
      </c>
      <c r="BF62" s="197" t="s">
        <v>147</v>
      </c>
      <c r="BG62" s="195" t="s">
        <v>21</v>
      </c>
      <c r="BH62" s="189" t="str">
        <f>"10 BTC / "&amp;TEXT($E$4*10, "$###0.00,,")&amp;"M USD"</f>
        <v>10 BTC / $1.00M USD</v>
      </c>
      <c r="BI62" s="163" t="s">
        <v>3</v>
      </c>
      <c r="BJ62" s="163" t="s">
        <v>4</v>
      </c>
      <c r="BK62" s="163" t="s">
        <v>5</v>
      </c>
      <c r="BL62" s="163" t="s">
        <v>6</v>
      </c>
      <c r="BM62" s="163" t="s">
        <v>7</v>
      </c>
      <c r="BN62" s="163" t="s">
        <v>8</v>
      </c>
      <c r="BO62" s="163" t="s">
        <v>9</v>
      </c>
      <c r="BP62" s="163" t="s">
        <v>10</v>
      </c>
      <c r="BQ62" s="163" t="s">
        <v>11</v>
      </c>
      <c r="BR62" s="163" t="s">
        <v>12</v>
      </c>
    </row>
    <row r="63" spans="1:71" ht="14.25" x14ac:dyDescent="0.45">
      <c r="B63" s="198"/>
      <c r="C63" s="196"/>
      <c r="D63" s="190"/>
      <c r="E63" s="164"/>
      <c r="F63" s="164"/>
      <c r="G63" s="164"/>
      <c r="H63" s="164"/>
      <c r="I63" s="164"/>
      <c r="J63" s="164"/>
      <c r="K63" s="164"/>
      <c r="L63" s="164"/>
      <c r="M63" s="164"/>
      <c r="N63" s="164"/>
      <c r="P63" s="198"/>
      <c r="Q63" s="196"/>
      <c r="R63" s="190"/>
      <c r="S63" s="164"/>
      <c r="T63" s="164"/>
      <c r="U63" s="164"/>
      <c r="V63" s="164"/>
      <c r="W63" s="164"/>
      <c r="X63" s="164"/>
      <c r="Y63" s="164"/>
      <c r="Z63" s="164"/>
      <c r="AA63" s="164"/>
      <c r="AB63" s="164"/>
      <c r="AD63" s="198"/>
      <c r="AE63" s="196"/>
      <c r="AF63" s="190"/>
      <c r="AG63" s="164"/>
      <c r="AH63" s="164"/>
      <c r="AI63" s="164"/>
      <c r="AJ63" s="164"/>
      <c r="AK63" s="164"/>
      <c r="AL63" s="164"/>
      <c r="AM63" s="164"/>
      <c r="AN63" s="164"/>
      <c r="AO63" s="164"/>
      <c r="AP63" s="164"/>
      <c r="AR63" s="198"/>
      <c r="AS63" s="196"/>
      <c r="AT63" s="190"/>
      <c r="AU63" s="164"/>
      <c r="AV63" s="164"/>
      <c r="AW63" s="164"/>
      <c r="AX63" s="164"/>
      <c r="AY63" s="164"/>
      <c r="AZ63" s="164"/>
      <c r="BA63" s="164"/>
      <c r="BB63" s="164"/>
      <c r="BC63" s="164"/>
      <c r="BD63" s="164"/>
      <c r="BF63" s="198"/>
      <c r="BG63" s="196"/>
      <c r="BH63" s="190"/>
      <c r="BI63" s="164"/>
      <c r="BJ63" s="164"/>
      <c r="BK63" s="164"/>
      <c r="BL63" s="164"/>
      <c r="BM63" s="164"/>
      <c r="BN63" s="164"/>
      <c r="BO63" s="164"/>
      <c r="BP63" s="164"/>
      <c r="BQ63" s="164"/>
      <c r="BR63" s="164"/>
    </row>
    <row r="64" spans="1:71" ht="14.25" x14ac:dyDescent="0.45">
      <c r="B64" s="185" t="s">
        <v>16</v>
      </c>
      <c r="C64" s="186" t="s">
        <v>32</v>
      </c>
      <c r="D64" s="15" t="s">
        <v>61</v>
      </c>
      <c r="E64" s="16">
        <f>E$22</f>
        <v>0.5</v>
      </c>
      <c r="F64" s="16">
        <f t="shared" ref="F64:N64" si="150">F$22</f>
        <v>0.41666666666666674</v>
      </c>
      <c r="G64" s="16">
        <f t="shared" si="150"/>
        <v>0.3472222222222221</v>
      </c>
      <c r="H64" s="16">
        <f t="shared" si="150"/>
        <v>0.28935185185185197</v>
      </c>
      <c r="I64" s="16">
        <f t="shared" si="150"/>
        <v>0.24112654320987648</v>
      </c>
      <c r="J64" s="16">
        <f t="shared" si="150"/>
        <v>0.20093878600823067</v>
      </c>
      <c r="K64" s="16">
        <f t="shared" si="150"/>
        <v>0.16744898834019195</v>
      </c>
      <c r="L64" s="16">
        <f t="shared" si="150"/>
        <v>0.13954082361682663</v>
      </c>
      <c r="M64" s="16">
        <f t="shared" si="150"/>
        <v>0.11628401968068869</v>
      </c>
      <c r="N64" s="16">
        <f t="shared" si="150"/>
        <v>9.6903349733907573E-2</v>
      </c>
      <c r="P64" s="185" t="s">
        <v>16</v>
      </c>
      <c r="Q64" s="186" t="s">
        <v>32</v>
      </c>
      <c r="R64" s="15" t="s">
        <v>61</v>
      </c>
      <c r="S64" s="16">
        <f>S$22</f>
        <v>0.5</v>
      </c>
      <c r="T64" s="16">
        <f t="shared" ref="T64:AB64" si="151">T$22</f>
        <v>0.41666666666666674</v>
      </c>
      <c r="U64" s="16">
        <f t="shared" si="151"/>
        <v>0.3472222222222221</v>
      </c>
      <c r="V64" s="16">
        <f t="shared" si="151"/>
        <v>0.28935185185185197</v>
      </c>
      <c r="W64" s="16">
        <f t="shared" si="151"/>
        <v>0.24112654320987648</v>
      </c>
      <c r="X64" s="16">
        <f t="shared" si="151"/>
        <v>0.20093878600823067</v>
      </c>
      <c r="Y64" s="16">
        <f t="shared" si="151"/>
        <v>0.16744898834019195</v>
      </c>
      <c r="Z64" s="16">
        <f t="shared" si="151"/>
        <v>0.13954082361682663</v>
      </c>
      <c r="AA64" s="16">
        <f t="shared" si="151"/>
        <v>0.11628401968068869</v>
      </c>
      <c r="AB64" s="16">
        <f t="shared" si="151"/>
        <v>9.6903349733907573E-2</v>
      </c>
      <c r="AD64" s="185" t="s">
        <v>16</v>
      </c>
      <c r="AE64" s="186" t="s">
        <v>32</v>
      </c>
      <c r="AF64" s="15" t="s">
        <v>61</v>
      </c>
      <c r="AG64" s="16">
        <f>AG$22</f>
        <v>0.5</v>
      </c>
      <c r="AH64" s="16">
        <f t="shared" ref="AH64:AP64" si="152">AH$22</f>
        <v>0.41666666666666674</v>
      </c>
      <c r="AI64" s="16">
        <f t="shared" si="152"/>
        <v>0.3472222222222221</v>
      </c>
      <c r="AJ64" s="16">
        <f t="shared" si="152"/>
        <v>0.28935185185185197</v>
      </c>
      <c r="AK64" s="16">
        <f t="shared" si="152"/>
        <v>0.24112654320987648</v>
      </c>
      <c r="AL64" s="16">
        <f t="shared" si="152"/>
        <v>0.20093878600823067</v>
      </c>
      <c r="AM64" s="16">
        <f t="shared" si="152"/>
        <v>0.16744898834019195</v>
      </c>
      <c r="AN64" s="16">
        <f t="shared" si="152"/>
        <v>0.13954082361682663</v>
      </c>
      <c r="AO64" s="16">
        <f t="shared" si="152"/>
        <v>0.11628401968068869</v>
      </c>
      <c r="AP64" s="16">
        <f t="shared" si="152"/>
        <v>9.6903349733907573E-2</v>
      </c>
      <c r="AR64" s="185" t="s">
        <v>16</v>
      </c>
      <c r="AS64" s="186" t="s">
        <v>32</v>
      </c>
      <c r="AT64" s="15" t="s">
        <v>61</v>
      </c>
      <c r="AU64" s="16">
        <f>AU$22</f>
        <v>0.5</v>
      </c>
      <c r="AV64" s="16">
        <f t="shared" ref="AV64:BD64" si="153">AV$22</f>
        <v>0.41666666666666674</v>
      </c>
      <c r="AW64" s="16">
        <f t="shared" si="153"/>
        <v>0.3472222222222221</v>
      </c>
      <c r="AX64" s="16">
        <f t="shared" si="153"/>
        <v>0.28935185185185197</v>
      </c>
      <c r="AY64" s="16">
        <f t="shared" si="153"/>
        <v>0.24112654320987648</v>
      </c>
      <c r="AZ64" s="16">
        <f t="shared" si="153"/>
        <v>0.20093878600823067</v>
      </c>
      <c r="BA64" s="16">
        <f t="shared" si="153"/>
        <v>0.16744898834019195</v>
      </c>
      <c r="BB64" s="16">
        <f t="shared" si="153"/>
        <v>0.13954082361682663</v>
      </c>
      <c r="BC64" s="16">
        <f t="shared" si="153"/>
        <v>0.11628401968068869</v>
      </c>
      <c r="BD64" s="16">
        <f t="shared" si="153"/>
        <v>9.6903349733907573E-2</v>
      </c>
      <c r="BF64" s="185" t="s">
        <v>16</v>
      </c>
      <c r="BG64" s="186" t="s">
        <v>32</v>
      </c>
      <c r="BH64" s="15" t="s">
        <v>61</v>
      </c>
      <c r="BI64" s="16">
        <f>BI$22</f>
        <v>0.5</v>
      </c>
      <c r="BJ64" s="16">
        <f t="shared" ref="BJ64:BR64" si="154">BJ$22</f>
        <v>0.41666666666666674</v>
      </c>
      <c r="BK64" s="16">
        <f t="shared" si="154"/>
        <v>0.3472222222222221</v>
      </c>
      <c r="BL64" s="16">
        <f t="shared" si="154"/>
        <v>0.28935185185185197</v>
      </c>
      <c r="BM64" s="16">
        <f t="shared" si="154"/>
        <v>0.24112654320987648</v>
      </c>
      <c r="BN64" s="16">
        <f t="shared" si="154"/>
        <v>0.20093878600823067</v>
      </c>
      <c r="BO64" s="16">
        <f t="shared" si="154"/>
        <v>0.16744898834019195</v>
      </c>
      <c r="BP64" s="16">
        <f t="shared" si="154"/>
        <v>0.13954082361682663</v>
      </c>
      <c r="BQ64" s="16">
        <f t="shared" si="154"/>
        <v>0.11628401968068869</v>
      </c>
      <c r="BR64" s="16">
        <f t="shared" si="154"/>
        <v>9.6903349733907573E-2</v>
      </c>
    </row>
    <row r="65" spans="2:70" ht="14.25" x14ac:dyDescent="0.45">
      <c r="B65" s="185"/>
      <c r="C65" s="186"/>
      <c r="D65" s="15" t="s">
        <v>62</v>
      </c>
      <c r="E65" s="16"/>
      <c r="F65" s="16"/>
      <c r="G65" s="16"/>
      <c r="H65" s="16"/>
      <c r="I65" s="82">
        <f>AVERAGE(E64:I64)</f>
        <v>0.3588734567901235</v>
      </c>
      <c r="J65" s="16"/>
      <c r="K65" s="16"/>
      <c r="L65" s="16"/>
      <c r="M65" s="16"/>
      <c r="N65" s="17">
        <f>AVERAGE(E64:N64)</f>
        <v>0.25154832513304626</v>
      </c>
      <c r="P65" s="185"/>
      <c r="Q65" s="186"/>
      <c r="R65" s="15" t="s">
        <v>62</v>
      </c>
      <c r="S65" s="16"/>
      <c r="T65" s="16"/>
      <c r="U65" s="16"/>
      <c r="V65" s="16"/>
      <c r="W65" s="82">
        <f>AVERAGE(S64:W64)</f>
        <v>0.3588734567901235</v>
      </c>
      <c r="X65" s="16"/>
      <c r="Y65" s="16"/>
      <c r="Z65" s="16"/>
      <c r="AA65" s="16"/>
      <c r="AB65" s="17">
        <f>AVERAGE(S64:AB64)</f>
        <v>0.25154832513304626</v>
      </c>
      <c r="AD65" s="185"/>
      <c r="AE65" s="186"/>
      <c r="AF65" s="15" t="s">
        <v>62</v>
      </c>
      <c r="AG65" s="16"/>
      <c r="AH65" s="16"/>
      <c r="AI65" s="16"/>
      <c r="AJ65" s="16"/>
      <c r="AK65" s="82">
        <f>AVERAGE(AG64:AK64)</f>
        <v>0.3588734567901235</v>
      </c>
      <c r="AL65" s="16"/>
      <c r="AM65" s="16"/>
      <c r="AN65" s="16"/>
      <c r="AO65" s="16"/>
      <c r="AP65" s="17">
        <f>AVERAGE(AG64:AP64)</f>
        <v>0.25154832513304626</v>
      </c>
      <c r="AR65" s="185"/>
      <c r="AS65" s="186"/>
      <c r="AT65" s="15" t="s">
        <v>62</v>
      </c>
      <c r="AU65" s="16"/>
      <c r="AV65" s="16"/>
      <c r="AW65" s="16"/>
      <c r="AX65" s="16"/>
      <c r="AY65" s="82">
        <f>AVERAGE(AU64:AY64)</f>
        <v>0.3588734567901235</v>
      </c>
      <c r="AZ65" s="16"/>
      <c r="BA65" s="16"/>
      <c r="BB65" s="16"/>
      <c r="BC65" s="16"/>
      <c r="BD65" s="17">
        <f>AVERAGE(AU64:BD64)</f>
        <v>0.25154832513304626</v>
      </c>
      <c r="BF65" s="185"/>
      <c r="BG65" s="186"/>
      <c r="BH65" s="15" t="s">
        <v>62</v>
      </c>
      <c r="BI65" s="16"/>
      <c r="BJ65" s="16"/>
      <c r="BK65" s="16"/>
      <c r="BL65" s="16"/>
      <c r="BM65" s="82">
        <f>AVERAGE(BI64:BM64)</f>
        <v>0.3588734567901235</v>
      </c>
      <c r="BN65" s="16"/>
      <c r="BO65" s="16"/>
      <c r="BP65" s="16"/>
      <c r="BQ65" s="16"/>
      <c r="BR65" s="17">
        <f>AVERAGE(BI64:BR64)</f>
        <v>0.25154832513304626</v>
      </c>
    </row>
    <row r="66" spans="2:70" ht="14.25" x14ac:dyDescent="0.45">
      <c r="B66" s="185"/>
      <c r="C66" s="186"/>
      <c r="D66" s="15" t="s">
        <v>42</v>
      </c>
      <c r="E66" s="16">
        <f>E$16*(E64/E$18)</f>
        <v>0.5</v>
      </c>
      <c r="F66" s="16">
        <f t="shared" ref="F66:N66" si="155">F$16*(F64/F$18)</f>
        <v>0.91666666666666674</v>
      </c>
      <c r="G66" s="16">
        <f>G$16*(G64/G$18)</f>
        <v>1.2638888888888888</v>
      </c>
      <c r="H66" s="16">
        <f>H$16*(H64/H$18)</f>
        <v>1.5532407407407409</v>
      </c>
      <c r="I66" s="16">
        <f>I$16*(I64/I$18)</f>
        <v>1.7943672839506173</v>
      </c>
      <c r="J66" s="16">
        <f t="shared" si="155"/>
        <v>1.9953060699588478</v>
      </c>
      <c r="K66" s="16">
        <f t="shared" si="155"/>
        <v>2.16275505829904</v>
      </c>
      <c r="L66" s="16">
        <f t="shared" si="155"/>
        <v>2.3022958819158665</v>
      </c>
      <c r="M66" s="16">
        <f t="shared" si="155"/>
        <v>2.418579901596555</v>
      </c>
      <c r="N66" s="16">
        <f t="shared" si="155"/>
        <v>2.5154832513304628</v>
      </c>
      <c r="P66" s="185"/>
      <c r="Q66" s="186"/>
      <c r="R66" s="15" t="s">
        <v>42</v>
      </c>
      <c r="S66" s="16">
        <f>S$16*(S64/S$18)</f>
        <v>0.5</v>
      </c>
      <c r="T66" s="16">
        <f t="shared" ref="T66:AB66" si="156">T$16*(T64/T$18)</f>
        <v>0.91666666666666674</v>
      </c>
      <c r="U66" s="16">
        <f>U$16*(U64/U$18)</f>
        <v>1.2638888888888888</v>
      </c>
      <c r="V66" s="16">
        <f>V$16*(V64/V$18)</f>
        <v>1.5532407407407409</v>
      </c>
      <c r="W66" s="16">
        <f>W$16*(W64/W$18)</f>
        <v>1.7943672839506173</v>
      </c>
      <c r="X66" s="16">
        <f t="shared" si="156"/>
        <v>1.9953060699588478</v>
      </c>
      <c r="Y66" s="16">
        <f t="shared" si="156"/>
        <v>2.16275505829904</v>
      </c>
      <c r="Z66" s="16">
        <f t="shared" si="156"/>
        <v>2.3022958819158665</v>
      </c>
      <c r="AA66" s="16">
        <f t="shared" si="156"/>
        <v>2.418579901596555</v>
      </c>
      <c r="AB66" s="16">
        <f t="shared" si="156"/>
        <v>2.5154832513304628</v>
      </c>
      <c r="AD66" s="185"/>
      <c r="AE66" s="186"/>
      <c r="AF66" s="15" t="s">
        <v>42</v>
      </c>
      <c r="AG66" s="16">
        <f>AG$16*(AG64/AG$18)</f>
        <v>0.5</v>
      </c>
      <c r="AH66" s="16">
        <f t="shared" ref="AH66:AP66" si="157">AH$16*(AH64/AH$18)</f>
        <v>0.91666666666666674</v>
      </c>
      <c r="AI66" s="16">
        <f>AI$16*(AI64/AI$18)</f>
        <v>1.2638888888888888</v>
      </c>
      <c r="AJ66" s="16">
        <f>AJ$16*(AJ64/AJ$18)</f>
        <v>1.5532407407407409</v>
      </c>
      <c r="AK66" s="16">
        <f>AK$16*(AK64/AK$18)</f>
        <v>1.7943672839506173</v>
      </c>
      <c r="AL66" s="16">
        <f t="shared" si="157"/>
        <v>1.9953060699588478</v>
      </c>
      <c r="AM66" s="16">
        <f t="shared" si="157"/>
        <v>2.16275505829904</v>
      </c>
      <c r="AN66" s="16">
        <f t="shared" si="157"/>
        <v>2.3022958819158665</v>
      </c>
      <c r="AO66" s="16">
        <f t="shared" si="157"/>
        <v>2.418579901596555</v>
      </c>
      <c r="AP66" s="16">
        <f t="shared" si="157"/>
        <v>2.5154832513304628</v>
      </c>
      <c r="AR66" s="185"/>
      <c r="AS66" s="186"/>
      <c r="AT66" s="15" t="s">
        <v>42</v>
      </c>
      <c r="AU66" s="16">
        <f>AU$16*(AU64/AU$18)</f>
        <v>0.5</v>
      </c>
      <c r="AV66" s="16">
        <f t="shared" ref="AV66:BD66" si="158">AV$16*(AV64/AV$18)</f>
        <v>0.91666666666666674</v>
      </c>
      <c r="AW66" s="16">
        <f>AW$16*(AW64/AW$18)</f>
        <v>1.2638888888888888</v>
      </c>
      <c r="AX66" s="16">
        <f>AX$16*(AX64/AX$18)</f>
        <v>1.5532407407407409</v>
      </c>
      <c r="AY66" s="16">
        <f>AY$16*(AY64/AY$18)</f>
        <v>1.7943672839506173</v>
      </c>
      <c r="AZ66" s="16">
        <f t="shared" si="158"/>
        <v>1.9953060699588478</v>
      </c>
      <c r="BA66" s="16">
        <f t="shared" si="158"/>
        <v>2.16275505829904</v>
      </c>
      <c r="BB66" s="16">
        <f t="shared" si="158"/>
        <v>2.3022958819158665</v>
      </c>
      <c r="BC66" s="16">
        <f t="shared" si="158"/>
        <v>2.418579901596555</v>
      </c>
      <c r="BD66" s="16">
        <f t="shared" si="158"/>
        <v>2.5154832513304628</v>
      </c>
      <c r="BF66" s="185"/>
      <c r="BG66" s="186"/>
      <c r="BH66" s="15" t="s">
        <v>42</v>
      </c>
      <c r="BI66" s="16">
        <f>BI$16*(BI64/BI$18)</f>
        <v>0.5</v>
      </c>
      <c r="BJ66" s="16">
        <f t="shared" ref="BJ66:BR66" si="159">BJ$16*(BJ64/BJ$18)</f>
        <v>0.91666666666666674</v>
      </c>
      <c r="BK66" s="16">
        <f>BK$16*(BK64/BK$18)</f>
        <v>1.2638888888888888</v>
      </c>
      <c r="BL66" s="16">
        <f>BL$16*(BL64/BL$18)</f>
        <v>1.5532407407407409</v>
      </c>
      <c r="BM66" s="16">
        <f>BM$16*(BM64/BM$18)</f>
        <v>1.7943672839506173</v>
      </c>
      <c r="BN66" s="16">
        <f t="shared" si="159"/>
        <v>1.9953060699588478</v>
      </c>
      <c r="BO66" s="16">
        <f t="shared" si="159"/>
        <v>2.16275505829904</v>
      </c>
      <c r="BP66" s="16">
        <f t="shared" si="159"/>
        <v>2.3022958819158665</v>
      </c>
      <c r="BQ66" s="16">
        <f t="shared" si="159"/>
        <v>2.418579901596555</v>
      </c>
      <c r="BR66" s="16">
        <f t="shared" si="159"/>
        <v>2.5154832513304628</v>
      </c>
    </row>
    <row r="67" spans="2:70" ht="14.25" x14ac:dyDescent="0.45">
      <c r="B67" s="185"/>
      <c r="C67" s="185"/>
      <c r="D67" s="19" t="s">
        <v>45</v>
      </c>
      <c r="E67" s="20">
        <f>10*E64</f>
        <v>5</v>
      </c>
      <c r="F67" s="20">
        <f t="shared" ref="F67:N67" si="160">10*F64</f>
        <v>4.1666666666666679</v>
      </c>
      <c r="G67" s="20">
        <f t="shared" si="160"/>
        <v>3.472222222222221</v>
      </c>
      <c r="H67" s="20">
        <f t="shared" si="160"/>
        <v>2.8935185185185199</v>
      </c>
      <c r="I67" s="20">
        <f t="shared" si="160"/>
        <v>2.411265432098765</v>
      </c>
      <c r="J67" s="20">
        <f t="shared" si="160"/>
        <v>2.009387860082307</v>
      </c>
      <c r="K67" s="20">
        <f t="shared" si="160"/>
        <v>1.6744898834019195</v>
      </c>
      <c r="L67" s="20">
        <f t="shared" si="160"/>
        <v>1.3954082361682663</v>
      </c>
      <c r="M67" s="20">
        <f t="shared" si="160"/>
        <v>1.1628401968068869</v>
      </c>
      <c r="N67" s="20">
        <f t="shared" si="160"/>
        <v>0.96903349733907573</v>
      </c>
      <c r="P67" s="185"/>
      <c r="Q67" s="185"/>
      <c r="R67" s="19" t="s">
        <v>45</v>
      </c>
      <c r="S67" s="20">
        <f>10*S64</f>
        <v>5</v>
      </c>
      <c r="T67" s="20">
        <f t="shared" ref="T67:AB67" si="161">10*T64</f>
        <v>4.1666666666666679</v>
      </c>
      <c r="U67" s="20">
        <f t="shared" si="161"/>
        <v>3.472222222222221</v>
      </c>
      <c r="V67" s="20">
        <f t="shared" si="161"/>
        <v>2.8935185185185199</v>
      </c>
      <c r="W67" s="20">
        <f t="shared" si="161"/>
        <v>2.411265432098765</v>
      </c>
      <c r="X67" s="20">
        <f t="shared" si="161"/>
        <v>2.009387860082307</v>
      </c>
      <c r="Y67" s="20">
        <f t="shared" si="161"/>
        <v>1.6744898834019195</v>
      </c>
      <c r="Z67" s="20">
        <f t="shared" si="161"/>
        <v>1.3954082361682663</v>
      </c>
      <c r="AA67" s="20">
        <f t="shared" si="161"/>
        <v>1.1628401968068869</v>
      </c>
      <c r="AB67" s="20">
        <f t="shared" si="161"/>
        <v>0.96903349733907573</v>
      </c>
      <c r="AD67" s="185"/>
      <c r="AE67" s="185"/>
      <c r="AF67" s="19" t="s">
        <v>45</v>
      </c>
      <c r="AG67" s="20">
        <f>10*AG64</f>
        <v>5</v>
      </c>
      <c r="AH67" s="20">
        <f t="shared" ref="AH67:AP67" si="162">10*AH64</f>
        <v>4.1666666666666679</v>
      </c>
      <c r="AI67" s="20">
        <f t="shared" si="162"/>
        <v>3.472222222222221</v>
      </c>
      <c r="AJ67" s="20">
        <f t="shared" si="162"/>
        <v>2.8935185185185199</v>
      </c>
      <c r="AK67" s="20">
        <f t="shared" si="162"/>
        <v>2.411265432098765</v>
      </c>
      <c r="AL67" s="20">
        <f t="shared" si="162"/>
        <v>2.009387860082307</v>
      </c>
      <c r="AM67" s="20">
        <f t="shared" si="162"/>
        <v>1.6744898834019195</v>
      </c>
      <c r="AN67" s="20">
        <f t="shared" si="162"/>
        <v>1.3954082361682663</v>
      </c>
      <c r="AO67" s="20">
        <f t="shared" si="162"/>
        <v>1.1628401968068869</v>
      </c>
      <c r="AP67" s="20">
        <f t="shared" si="162"/>
        <v>0.96903349733907573</v>
      </c>
      <c r="AR67" s="185"/>
      <c r="AS67" s="185"/>
      <c r="AT67" s="19" t="s">
        <v>45</v>
      </c>
      <c r="AU67" s="20">
        <f>10*AU64</f>
        <v>5</v>
      </c>
      <c r="AV67" s="20">
        <f t="shared" ref="AV67:BD67" si="163">10*AV64</f>
        <v>4.1666666666666679</v>
      </c>
      <c r="AW67" s="20">
        <f t="shared" si="163"/>
        <v>3.472222222222221</v>
      </c>
      <c r="AX67" s="20">
        <f t="shared" si="163"/>
        <v>2.8935185185185199</v>
      </c>
      <c r="AY67" s="20">
        <f t="shared" si="163"/>
        <v>2.411265432098765</v>
      </c>
      <c r="AZ67" s="20">
        <f t="shared" si="163"/>
        <v>2.009387860082307</v>
      </c>
      <c r="BA67" s="20">
        <f t="shared" si="163"/>
        <v>1.6744898834019195</v>
      </c>
      <c r="BB67" s="20">
        <f t="shared" si="163"/>
        <v>1.3954082361682663</v>
      </c>
      <c r="BC67" s="20">
        <f t="shared" si="163"/>
        <v>1.1628401968068869</v>
      </c>
      <c r="BD67" s="20">
        <f t="shared" si="163"/>
        <v>0.96903349733907573</v>
      </c>
      <c r="BF67" s="185"/>
      <c r="BG67" s="185"/>
      <c r="BH67" s="19" t="s">
        <v>45</v>
      </c>
      <c r="BI67" s="20">
        <f>10*BI64</f>
        <v>5</v>
      </c>
      <c r="BJ67" s="20">
        <f t="shared" ref="BJ67:BR67" si="164">10*BJ64</f>
        <v>4.1666666666666679</v>
      </c>
      <c r="BK67" s="20">
        <f t="shared" si="164"/>
        <v>3.472222222222221</v>
      </c>
      <c r="BL67" s="20">
        <f t="shared" si="164"/>
        <v>2.8935185185185199</v>
      </c>
      <c r="BM67" s="20">
        <f t="shared" si="164"/>
        <v>2.411265432098765</v>
      </c>
      <c r="BN67" s="20">
        <f t="shared" si="164"/>
        <v>2.009387860082307</v>
      </c>
      <c r="BO67" s="20">
        <f t="shared" si="164"/>
        <v>1.6744898834019195</v>
      </c>
      <c r="BP67" s="20">
        <f t="shared" si="164"/>
        <v>1.3954082361682663</v>
      </c>
      <c r="BQ67" s="20">
        <f t="shared" si="164"/>
        <v>1.1628401968068869</v>
      </c>
      <c r="BR67" s="20">
        <f t="shared" si="164"/>
        <v>0.96903349733907573</v>
      </c>
    </row>
    <row r="68" spans="2:70" ht="14.25" x14ac:dyDescent="0.45">
      <c r="B68" s="185"/>
      <c r="C68" s="185"/>
      <c r="D68" s="19" t="s">
        <v>46</v>
      </c>
      <c r="E68" s="20">
        <f>10*E66</f>
        <v>5</v>
      </c>
      <c r="F68" s="20">
        <f>10*F66</f>
        <v>9.1666666666666679</v>
      </c>
      <c r="G68" s="20">
        <f>10*G66</f>
        <v>12.638888888888889</v>
      </c>
      <c r="H68" s="20">
        <f t="shared" ref="H68:N68" si="165">10*H66</f>
        <v>15.532407407407408</v>
      </c>
      <c r="I68" s="20">
        <f t="shared" si="165"/>
        <v>17.943672839506174</v>
      </c>
      <c r="J68" s="20">
        <f t="shared" si="165"/>
        <v>19.953060699588477</v>
      </c>
      <c r="K68" s="20">
        <f t="shared" si="165"/>
        <v>21.627550582990402</v>
      </c>
      <c r="L68" s="20">
        <f t="shared" si="165"/>
        <v>23.022958819158667</v>
      </c>
      <c r="M68" s="20">
        <f t="shared" si="165"/>
        <v>24.18579901596555</v>
      </c>
      <c r="N68" s="20">
        <f t="shared" si="165"/>
        <v>25.154832513304626</v>
      </c>
      <c r="P68" s="185"/>
      <c r="Q68" s="185"/>
      <c r="R68" s="19" t="s">
        <v>46</v>
      </c>
      <c r="S68" s="20">
        <f>10*S66</f>
        <v>5</v>
      </c>
      <c r="T68" s="20">
        <f>10*T66</f>
        <v>9.1666666666666679</v>
      </c>
      <c r="U68" s="20">
        <f>10*U66</f>
        <v>12.638888888888889</v>
      </c>
      <c r="V68" s="20">
        <f t="shared" ref="V68:AB68" si="166">10*V66</f>
        <v>15.532407407407408</v>
      </c>
      <c r="W68" s="20">
        <f t="shared" si="166"/>
        <v>17.943672839506174</v>
      </c>
      <c r="X68" s="20">
        <f t="shared" si="166"/>
        <v>19.953060699588477</v>
      </c>
      <c r="Y68" s="20">
        <f t="shared" si="166"/>
        <v>21.627550582990402</v>
      </c>
      <c r="Z68" s="20">
        <f t="shared" si="166"/>
        <v>23.022958819158667</v>
      </c>
      <c r="AA68" s="20">
        <f t="shared" si="166"/>
        <v>24.18579901596555</v>
      </c>
      <c r="AB68" s="20">
        <f t="shared" si="166"/>
        <v>25.154832513304626</v>
      </c>
      <c r="AD68" s="185"/>
      <c r="AE68" s="185"/>
      <c r="AF68" s="19" t="s">
        <v>46</v>
      </c>
      <c r="AG68" s="20">
        <f>10*AG66</f>
        <v>5</v>
      </c>
      <c r="AH68" s="20">
        <f>10*AH66</f>
        <v>9.1666666666666679</v>
      </c>
      <c r="AI68" s="20">
        <f>10*AI66</f>
        <v>12.638888888888889</v>
      </c>
      <c r="AJ68" s="20">
        <f t="shared" ref="AJ68:AP68" si="167">10*AJ66</f>
        <v>15.532407407407408</v>
      </c>
      <c r="AK68" s="20">
        <f t="shared" si="167"/>
        <v>17.943672839506174</v>
      </c>
      <c r="AL68" s="20">
        <f t="shared" si="167"/>
        <v>19.953060699588477</v>
      </c>
      <c r="AM68" s="20">
        <f t="shared" si="167"/>
        <v>21.627550582990402</v>
      </c>
      <c r="AN68" s="20">
        <f t="shared" si="167"/>
        <v>23.022958819158667</v>
      </c>
      <c r="AO68" s="20">
        <f t="shared" si="167"/>
        <v>24.18579901596555</v>
      </c>
      <c r="AP68" s="20">
        <f t="shared" si="167"/>
        <v>25.154832513304626</v>
      </c>
      <c r="AR68" s="185"/>
      <c r="AS68" s="185"/>
      <c r="AT68" s="19" t="s">
        <v>46</v>
      </c>
      <c r="AU68" s="20">
        <f>10*AU66</f>
        <v>5</v>
      </c>
      <c r="AV68" s="20">
        <f>10*AV66</f>
        <v>9.1666666666666679</v>
      </c>
      <c r="AW68" s="20">
        <f>10*AW66</f>
        <v>12.638888888888889</v>
      </c>
      <c r="AX68" s="20">
        <f t="shared" ref="AX68:BD68" si="168">10*AX66</f>
        <v>15.532407407407408</v>
      </c>
      <c r="AY68" s="20">
        <f t="shared" si="168"/>
        <v>17.943672839506174</v>
      </c>
      <c r="AZ68" s="20">
        <f t="shared" si="168"/>
        <v>19.953060699588477</v>
      </c>
      <c r="BA68" s="20">
        <f t="shared" si="168"/>
        <v>21.627550582990402</v>
      </c>
      <c r="BB68" s="20">
        <f t="shared" si="168"/>
        <v>23.022958819158667</v>
      </c>
      <c r="BC68" s="20">
        <f t="shared" si="168"/>
        <v>24.18579901596555</v>
      </c>
      <c r="BD68" s="20">
        <f t="shared" si="168"/>
        <v>25.154832513304626</v>
      </c>
      <c r="BF68" s="185"/>
      <c r="BG68" s="185"/>
      <c r="BH68" s="19" t="s">
        <v>46</v>
      </c>
      <c r="BI68" s="20">
        <f>10*BI66</f>
        <v>5</v>
      </c>
      <c r="BJ68" s="20">
        <f>10*BJ66</f>
        <v>9.1666666666666679</v>
      </c>
      <c r="BK68" s="20">
        <f>10*BK66</f>
        <v>12.638888888888889</v>
      </c>
      <c r="BL68" s="20">
        <f t="shared" ref="BL68:BR68" si="169">10*BL66</f>
        <v>15.532407407407408</v>
      </c>
      <c r="BM68" s="20">
        <f t="shared" si="169"/>
        <v>17.943672839506174</v>
      </c>
      <c r="BN68" s="20">
        <f t="shared" si="169"/>
        <v>19.953060699588477</v>
      </c>
      <c r="BO68" s="20">
        <f t="shared" si="169"/>
        <v>21.627550582990402</v>
      </c>
      <c r="BP68" s="20">
        <f t="shared" si="169"/>
        <v>23.022958819158667</v>
      </c>
      <c r="BQ68" s="20">
        <f t="shared" si="169"/>
        <v>24.18579901596555</v>
      </c>
      <c r="BR68" s="20">
        <f t="shared" si="169"/>
        <v>25.154832513304626</v>
      </c>
    </row>
    <row r="69" spans="2:70" ht="14.25" x14ac:dyDescent="0.45">
      <c r="B69" s="185"/>
      <c r="C69" s="184" t="s">
        <v>36</v>
      </c>
      <c r="D69" s="15" t="s">
        <v>43</v>
      </c>
      <c r="E69" s="16">
        <f t="shared" ref="E69:N69" si="170">E64*E$14/$E$4</f>
        <v>0.6</v>
      </c>
      <c r="F69" s="16">
        <f t="shared" si="170"/>
        <v>0.60000000000000009</v>
      </c>
      <c r="G69" s="16">
        <f t="shared" si="170"/>
        <v>0.59999999999999976</v>
      </c>
      <c r="H69" s="16">
        <f t="shared" si="170"/>
        <v>0.6000000000000002</v>
      </c>
      <c r="I69" s="16">
        <f t="shared" si="170"/>
        <v>0.59999999999999987</v>
      </c>
      <c r="J69" s="16">
        <f t="shared" si="170"/>
        <v>0.60000000000000075</v>
      </c>
      <c r="K69" s="16">
        <f t="shared" si="170"/>
        <v>0.59999999999999976</v>
      </c>
      <c r="L69" s="16">
        <f t="shared" si="170"/>
        <v>0.59999999999999964</v>
      </c>
      <c r="M69" s="16">
        <f t="shared" si="170"/>
        <v>0.59999999999999876</v>
      </c>
      <c r="N69" s="16">
        <f t="shared" si="170"/>
        <v>0.60000000000000075</v>
      </c>
      <c r="P69" s="185"/>
      <c r="Q69" s="184" t="s">
        <v>36</v>
      </c>
      <c r="R69" s="15" t="s">
        <v>43</v>
      </c>
      <c r="S69" s="16">
        <f t="shared" ref="S69:AB69" si="171">S64*S$14/$E$4</f>
        <v>0.6</v>
      </c>
      <c r="T69" s="16">
        <f t="shared" si="171"/>
        <v>0.60000000000000009</v>
      </c>
      <c r="U69" s="16">
        <f t="shared" si="171"/>
        <v>0.59999999999999976</v>
      </c>
      <c r="V69" s="16">
        <f t="shared" si="171"/>
        <v>0.6000000000000002</v>
      </c>
      <c r="W69" s="16">
        <f t="shared" si="171"/>
        <v>0.59999999999999987</v>
      </c>
      <c r="X69" s="16">
        <f t="shared" si="171"/>
        <v>0.60000000000000075</v>
      </c>
      <c r="Y69" s="16">
        <f t="shared" si="171"/>
        <v>0.59999999999999976</v>
      </c>
      <c r="Z69" s="16">
        <f t="shared" si="171"/>
        <v>0.59999999999999964</v>
      </c>
      <c r="AA69" s="16">
        <f t="shared" si="171"/>
        <v>0.59999999999999876</v>
      </c>
      <c r="AB69" s="16">
        <f t="shared" si="171"/>
        <v>0.60000000000000075</v>
      </c>
      <c r="AD69" s="185"/>
      <c r="AE69" s="184" t="s">
        <v>36</v>
      </c>
      <c r="AF69" s="15" t="s">
        <v>43</v>
      </c>
      <c r="AG69" s="16">
        <f t="shared" ref="AG69:AP69" si="172">AG64*AG$14/$E$4</f>
        <v>0.6</v>
      </c>
      <c r="AH69" s="16">
        <f t="shared" si="172"/>
        <v>0.60000000000000009</v>
      </c>
      <c r="AI69" s="16">
        <f t="shared" si="172"/>
        <v>0.59999999999999976</v>
      </c>
      <c r="AJ69" s="16">
        <f t="shared" si="172"/>
        <v>0.6000000000000002</v>
      </c>
      <c r="AK69" s="16">
        <f t="shared" si="172"/>
        <v>0.59999999999999987</v>
      </c>
      <c r="AL69" s="16">
        <f t="shared" si="172"/>
        <v>0.60000000000000075</v>
      </c>
      <c r="AM69" s="16">
        <f t="shared" si="172"/>
        <v>0.59999999999999976</v>
      </c>
      <c r="AN69" s="16">
        <f t="shared" si="172"/>
        <v>0.59999999999999964</v>
      </c>
      <c r="AO69" s="16">
        <f t="shared" si="172"/>
        <v>0.59999999999999876</v>
      </c>
      <c r="AP69" s="16">
        <f t="shared" si="172"/>
        <v>0.60000000000000075</v>
      </c>
      <c r="AR69" s="185"/>
      <c r="AS69" s="184" t="s">
        <v>36</v>
      </c>
      <c r="AT69" s="15" t="s">
        <v>43</v>
      </c>
      <c r="AU69" s="16">
        <f t="shared" ref="AU69:BD69" si="173">AU64*AU$14/$E$4</f>
        <v>0.6</v>
      </c>
      <c r="AV69" s="16">
        <f t="shared" si="173"/>
        <v>0.60000000000000009</v>
      </c>
      <c r="AW69" s="16">
        <f t="shared" si="173"/>
        <v>0.59999999999999976</v>
      </c>
      <c r="AX69" s="16">
        <f t="shared" si="173"/>
        <v>0.6000000000000002</v>
      </c>
      <c r="AY69" s="16">
        <f t="shared" si="173"/>
        <v>0.59999999999999987</v>
      </c>
      <c r="AZ69" s="16">
        <f t="shared" si="173"/>
        <v>0.60000000000000075</v>
      </c>
      <c r="BA69" s="16">
        <f t="shared" si="173"/>
        <v>0.59999999999999976</v>
      </c>
      <c r="BB69" s="16">
        <f t="shared" si="173"/>
        <v>0.59999999999999964</v>
      </c>
      <c r="BC69" s="16">
        <f t="shared" si="173"/>
        <v>0.59999999999999876</v>
      </c>
      <c r="BD69" s="16">
        <f t="shared" si="173"/>
        <v>0.60000000000000075</v>
      </c>
      <c r="BF69" s="185"/>
      <c r="BG69" s="184" t="s">
        <v>36</v>
      </c>
      <c r="BH69" s="15" t="s">
        <v>43</v>
      </c>
      <c r="BI69" s="16">
        <f t="shared" ref="BI69:BR69" si="174">BI64*BI$14/$E$4</f>
        <v>0.6</v>
      </c>
      <c r="BJ69" s="16">
        <f t="shared" si="174"/>
        <v>0.60000000000000009</v>
      </c>
      <c r="BK69" s="16">
        <f t="shared" si="174"/>
        <v>0.59999999999999976</v>
      </c>
      <c r="BL69" s="16">
        <f t="shared" si="174"/>
        <v>0.6000000000000002</v>
      </c>
      <c r="BM69" s="16">
        <f t="shared" si="174"/>
        <v>0.59999999999999987</v>
      </c>
      <c r="BN69" s="16">
        <f t="shared" si="174"/>
        <v>0.60000000000000075</v>
      </c>
      <c r="BO69" s="16">
        <f t="shared" si="174"/>
        <v>0.59999999999999976</v>
      </c>
      <c r="BP69" s="16">
        <f t="shared" si="174"/>
        <v>0.59999999999999964</v>
      </c>
      <c r="BQ69" s="16">
        <f t="shared" si="174"/>
        <v>0.59999999999999876</v>
      </c>
      <c r="BR69" s="16">
        <f t="shared" si="174"/>
        <v>0.60000000000000075</v>
      </c>
    </row>
    <row r="70" spans="2:70" ht="14.25" x14ac:dyDescent="0.45">
      <c r="B70" s="185"/>
      <c r="C70" s="185"/>
      <c r="D70" s="19" t="s">
        <v>45</v>
      </c>
      <c r="E70" s="21">
        <f t="shared" ref="E70:N70" si="175">E67*E$14</f>
        <v>600000</v>
      </c>
      <c r="F70" s="21">
        <f t="shared" si="175"/>
        <v>600000.00000000012</v>
      </c>
      <c r="G70" s="21">
        <f>G67*G$14</f>
        <v>599999.99999999977</v>
      </c>
      <c r="H70" s="21">
        <f>H67*H$14</f>
        <v>600000.00000000035</v>
      </c>
      <c r="I70" s="21">
        <f>I67*I$14</f>
        <v>599999.99999999988</v>
      </c>
      <c r="J70" s="21">
        <f t="shared" si="175"/>
        <v>600000.00000000081</v>
      </c>
      <c r="K70" s="21">
        <f t="shared" si="175"/>
        <v>599999.99999999965</v>
      </c>
      <c r="L70" s="21">
        <f t="shared" si="175"/>
        <v>599999.99999999965</v>
      </c>
      <c r="M70" s="21">
        <f t="shared" si="175"/>
        <v>599999.99999999884</v>
      </c>
      <c r="N70" s="21">
        <f t="shared" si="175"/>
        <v>600000.00000000081</v>
      </c>
      <c r="P70" s="185"/>
      <c r="Q70" s="185"/>
      <c r="R70" s="19" t="s">
        <v>45</v>
      </c>
      <c r="S70" s="21">
        <f t="shared" ref="S70:AB70" si="176">S67*S$14</f>
        <v>600000</v>
      </c>
      <c r="T70" s="21">
        <f t="shared" si="176"/>
        <v>600000.00000000012</v>
      </c>
      <c r="U70" s="21">
        <f>U67*U$14</f>
        <v>599999.99999999977</v>
      </c>
      <c r="V70" s="21">
        <f>V67*V$14</f>
        <v>600000.00000000035</v>
      </c>
      <c r="W70" s="21">
        <f>W67*W$14</f>
        <v>599999.99999999988</v>
      </c>
      <c r="X70" s="21">
        <f t="shared" si="176"/>
        <v>600000.00000000081</v>
      </c>
      <c r="Y70" s="21">
        <f t="shared" si="176"/>
        <v>599999.99999999965</v>
      </c>
      <c r="Z70" s="21">
        <f t="shared" si="176"/>
        <v>599999.99999999965</v>
      </c>
      <c r="AA70" s="21">
        <f t="shared" si="176"/>
        <v>599999.99999999884</v>
      </c>
      <c r="AB70" s="21">
        <f t="shared" si="176"/>
        <v>600000.00000000081</v>
      </c>
      <c r="AD70" s="185"/>
      <c r="AE70" s="185"/>
      <c r="AF70" s="19" t="s">
        <v>45</v>
      </c>
      <c r="AG70" s="21">
        <f t="shared" ref="AG70:AP70" si="177">AG67*AG$14</f>
        <v>600000</v>
      </c>
      <c r="AH70" s="21">
        <f t="shared" si="177"/>
        <v>600000.00000000012</v>
      </c>
      <c r="AI70" s="21">
        <f>AI67*AI$14</f>
        <v>599999.99999999977</v>
      </c>
      <c r="AJ70" s="21">
        <f>AJ67*AJ$14</f>
        <v>600000.00000000035</v>
      </c>
      <c r="AK70" s="21">
        <f>AK67*AK$14</f>
        <v>599999.99999999988</v>
      </c>
      <c r="AL70" s="21">
        <f t="shared" si="177"/>
        <v>600000.00000000081</v>
      </c>
      <c r="AM70" s="21">
        <f t="shared" si="177"/>
        <v>599999.99999999965</v>
      </c>
      <c r="AN70" s="21">
        <f t="shared" si="177"/>
        <v>599999.99999999965</v>
      </c>
      <c r="AO70" s="21">
        <f t="shared" si="177"/>
        <v>599999.99999999884</v>
      </c>
      <c r="AP70" s="21">
        <f t="shared" si="177"/>
        <v>600000.00000000081</v>
      </c>
      <c r="AR70" s="185"/>
      <c r="AS70" s="185"/>
      <c r="AT70" s="19" t="s">
        <v>45</v>
      </c>
      <c r="AU70" s="21">
        <f t="shared" ref="AU70:BD70" si="178">AU67*AU$14</f>
        <v>600000</v>
      </c>
      <c r="AV70" s="21">
        <f t="shared" si="178"/>
        <v>600000.00000000012</v>
      </c>
      <c r="AW70" s="21">
        <f>AW67*AW$14</f>
        <v>599999.99999999977</v>
      </c>
      <c r="AX70" s="21">
        <f>AX67*AX$14</f>
        <v>600000.00000000035</v>
      </c>
      <c r="AY70" s="21">
        <f>AY67*AY$14</f>
        <v>599999.99999999988</v>
      </c>
      <c r="AZ70" s="21">
        <f t="shared" si="178"/>
        <v>600000.00000000081</v>
      </c>
      <c r="BA70" s="21">
        <f t="shared" si="178"/>
        <v>599999.99999999965</v>
      </c>
      <c r="BB70" s="21">
        <f t="shared" si="178"/>
        <v>599999.99999999965</v>
      </c>
      <c r="BC70" s="21">
        <f t="shared" si="178"/>
        <v>599999.99999999884</v>
      </c>
      <c r="BD70" s="21">
        <f t="shared" si="178"/>
        <v>600000.00000000081</v>
      </c>
      <c r="BF70" s="185"/>
      <c r="BG70" s="185"/>
      <c r="BH70" s="19" t="s">
        <v>45</v>
      </c>
      <c r="BI70" s="21">
        <f t="shared" ref="BI70:BR70" si="179">BI67*BI$14</f>
        <v>600000</v>
      </c>
      <c r="BJ70" s="21">
        <f t="shared" si="179"/>
        <v>600000.00000000012</v>
      </c>
      <c r="BK70" s="21">
        <f>BK67*BK$14</f>
        <v>599999.99999999977</v>
      </c>
      <c r="BL70" s="21">
        <f>BL67*BL$14</f>
        <v>600000.00000000035</v>
      </c>
      <c r="BM70" s="21">
        <f>BM67*BM$14</f>
        <v>599999.99999999988</v>
      </c>
      <c r="BN70" s="21">
        <f t="shared" si="179"/>
        <v>600000.00000000081</v>
      </c>
      <c r="BO70" s="21">
        <f t="shared" si="179"/>
        <v>599999.99999999965</v>
      </c>
      <c r="BP70" s="21">
        <f t="shared" si="179"/>
        <v>599999.99999999965</v>
      </c>
      <c r="BQ70" s="21">
        <f t="shared" si="179"/>
        <v>599999.99999999884</v>
      </c>
      <c r="BR70" s="21">
        <f t="shared" si="179"/>
        <v>600000.00000000081</v>
      </c>
    </row>
    <row r="71" spans="2:70" ht="14.25" x14ac:dyDescent="0.45">
      <c r="B71" s="185"/>
      <c r="C71" s="185"/>
      <c r="D71" s="19" t="s">
        <v>46</v>
      </c>
      <c r="E71" s="21">
        <f>E70</f>
        <v>600000</v>
      </c>
      <c r="F71" s="21">
        <f>E71+F70</f>
        <v>1200000</v>
      </c>
      <c r="G71" s="21">
        <f>F71+G70</f>
        <v>1799999.9999999998</v>
      </c>
      <c r="H71" s="21">
        <f t="shared" ref="H71:N71" si="180">G71+H70</f>
        <v>2400000</v>
      </c>
      <c r="I71" s="21">
        <f t="shared" si="180"/>
        <v>3000000</v>
      </c>
      <c r="J71" s="21">
        <f>I71+J70</f>
        <v>3600000.0000000009</v>
      </c>
      <c r="K71" s="21">
        <f t="shared" si="180"/>
        <v>4200000.0000000009</v>
      </c>
      <c r="L71" s="21">
        <f t="shared" si="180"/>
        <v>4800000.0000000009</v>
      </c>
      <c r="M71" s="21">
        <f t="shared" si="180"/>
        <v>5400000</v>
      </c>
      <c r="N71" s="21">
        <f t="shared" si="180"/>
        <v>6000000.0000000009</v>
      </c>
      <c r="P71" s="185"/>
      <c r="Q71" s="185"/>
      <c r="R71" s="19" t="s">
        <v>46</v>
      </c>
      <c r="S71" s="21">
        <f>S70</f>
        <v>600000</v>
      </c>
      <c r="T71" s="21">
        <f>S71+T70</f>
        <v>1200000</v>
      </c>
      <c r="U71" s="21">
        <f>T71+U70</f>
        <v>1799999.9999999998</v>
      </c>
      <c r="V71" s="21">
        <f t="shared" ref="V71:AB71" si="181">U71+V70</f>
        <v>2400000</v>
      </c>
      <c r="W71" s="21">
        <f t="shared" si="181"/>
        <v>3000000</v>
      </c>
      <c r="X71" s="21">
        <f>W71+X70</f>
        <v>3600000.0000000009</v>
      </c>
      <c r="Y71" s="21">
        <f t="shared" si="181"/>
        <v>4200000.0000000009</v>
      </c>
      <c r="Z71" s="21">
        <f t="shared" si="181"/>
        <v>4800000.0000000009</v>
      </c>
      <c r="AA71" s="21">
        <f t="shared" si="181"/>
        <v>5400000</v>
      </c>
      <c r="AB71" s="21">
        <f t="shared" si="181"/>
        <v>6000000.0000000009</v>
      </c>
      <c r="AD71" s="185"/>
      <c r="AE71" s="185"/>
      <c r="AF71" s="19" t="s">
        <v>46</v>
      </c>
      <c r="AG71" s="21">
        <f>AG70</f>
        <v>600000</v>
      </c>
      <c r="AH71" s="21">
        <f>AG71+AH70</f>
        <v>1200000</v>
      </c>
      <c r="AI71" s="21">
        <f>AH71+AI70</f>
        <v>1799999.9999999998</v>
      </c>
      <c r="AJ71" s="21">
        <f t="shared" ref="AJ71:AP71" si="182">AI71+AJ70</f>
        <v>2400000</v>
      </c>
      <c r="AK71" s="21">
        <f t="shared" si="182"/>
        <v>3000000</v>
      </c>
      <c r="AL71" s="21">
        <f>AK71+AL70</f>
        <v>3600000.0000000009</v>
      </c>
      <c r="AM71" s="21">
        <f t="shared" si="182"/>
        <v>4200000.0000000009</v>
      </c>
      <c r="AN71" s="21">
        <f t="shared" si="182"/>
        <v>4800000.0000000009</v>
      </c>
      <c r="AO71" s="21">
        <f t="shared" si="182"/>
        <v>5400000</v>
      </c>
      <c r="AP71" s="21">
        <f t="shared" si="182"/>
        <v>6000000.0000000009</v>
      </c>
      <c r="AR71" s="185"/>
      <c r="AS71" s="185"/>
      <c r="AT71" s="19" t="s">
        <v>46</v>
      </c>
      <c r="AU71" s="21">
        <f>AU70</f>
        <v>600000</v>
      </c>
      <c r="AV71" s="21">
        <f>AU71+AV70</f>
        <v>1200000</v>
      </c>
      <c r="AW71" s="21">
        <f>AV71+AW70</f>
        <v>1799999.9999999998</v>
      </c>
      <c r="AX71" s="21">
        <f t="shared" ref="AX71:BD71" si="183">AW71+AX70</f>
        <v>2400000</v>
      </c>
      <c r="AY71" s="21">
        <f t="shared" si="183"/>
        <v>3000000</v>
      </c>
      <c r="AZ71" s="21">
        <f>AY71+AZ70</f>
        <v>3600000.0000000009</v>
      </c>
      <c r="BA71" s="21">
        <f t="shared" si="183"/>
        <v>4200000.0000000009</v>
      </c>
      <c r="BB71" s="21">
        <f t="shared" si="183"/>
        <v>4800000.0000000009</v>
      </c>
      <c r="BC71" s="21">
        <f t="shared" si="183"/>
        <v>5400000</v>
      </c>
      <c r="BD71" s="21">
        <f t="shared" si="183"/>
        <v>6000000.0000000009</v>
      </c>
      <c r="BF71" s="185"/>
      <c r="BG71" s="185"/>
      <c r="BH71" s="19" t="s">
        <v>46</v>
      </c>
      <c r="BI71" s="21">
        <f>BI70</f>
        <v>600000</v>
      </c>
      <c r="BJ71" s="21">
        <f>BI71+BJ70</f>
        <v>1200000</v>
      </c>
      <c r="BK71" s="21">
        <f>BJ71+BK70</f>
        <v>1799999.9999999998</v>
      </c>
      <c r="BL71" s="21">
        <f t="shared" ref="BL71:BR71" si="184">BK71+BL70</f>
        <v>2400000</v>
      </c>
      <c r="BM71" s="21">
        <f t="shared" si="184"/>
        <v>3000000</v>
      </c>
      <c r="BN71" s="21">
        <f>BM71+BN70</f>
        <v>3600000.0000000009</v>
      </c>
      <c r="BO71" s="21">
        <f t="shared" si="184"/>
        <v>4200000.0000000009</v>
      </c>
      <c r="BP71" s="21">
        <f t="shared" si="184"/>
        <v>4800000.0000000009</v>
      </c>
      <c r="BQ71" s="21">
        <f t="shared" si="184"/>
        <v>5400000</v>
      </c>
      <c r="BR71" s="21">
        <f t="shared" si="184"/>
        <v>6000000.0000000009</v>
      </c>
    </row>
    <row r="72" spans="2:70" ht="14.25" x14ac:dyDescent="0.45">
      <c r="B72" s="185"/>
      <c r="C72" s="184" t="s">
        <v>35</v>
      </c>
      <c r="D72" s="15" t="s">
        <v>43</v>
      </c>
      <c r="E72" s="16">
        <f>E66*E$14/$E$4</f>
        <v>0.6</v>
      </c>
      <c r="F72" s="16">
        <f>F66*F$14/$E$4-E72</f>
        <v>0.72000000000000008</v>
      </c>
      <c r="G72" s="16">
        <f>G66*G$14/$E$4-F72-E72</f>
        <v>0.86399999999999999</v>
      </c>
      <c r="H72" s="16">
        <f>H66*H$14/$E$4-G72-F72-E72</f>
        <v>1.0368000000000004</v>
      </c>
      <c r="I72" s="16">
        <f>I66*I$14/$E$4-H72-G72-F72-E72</f>
        <v>1.244159999999999</v>
      </c>
      <c r="J72" s="16">
        <f>J66*J$14/$E$4-I72-H72-G72-F72-E72</f>
        <v>1.492992000000001</v>
      </c>
      <c r="K72" s="16">
        <f>K66*K$14/$E$4-J72-I72-H72-G72-F72-E72</f>
        <v>1.7915904000000005</v>
      </c>
      <c r="L72" s="16">
        <f>L66*L$14/$E$4-K72-J72-I72-H72-G72-F72-E72</f>
        <v>2.1499084799999988</v>
      </c>
      <c r="M72" s="16">
        <f>M66*M$14/$E$4-L72-K72-J72-I72-H72-G72-F72-E72</f>
        <v>2.5798901759999975</v>
      </c>
      <c r="N72" s="16">
        <f>N66*N$14/$E$4-M72-L72-K72-J72-I72-H72-G72-F72-E72</f>
        <v>3.0958682112000009</v>
      </c>
      <c r="P72" s="185"/>
      <c r="Q72" s="184" t="s">
        <v>35</v>
      </c>
      <c r="R72" s="15" t="s">
        <v>43</v>
      </c>
      <c r="S72" s="16">
        <f>S66*S$14/$E$4</f>
        <v>0.6</v>
      </c>
      <c r="T72" s="16">
        <f>T66*T$14/$E$4-S72</f>
        <v>0.72000000000000008</v>
      </c>
      <c r="U72" s="16">
        <f>U66*U$14/$E$4-T72-S72</f>
        <v>0.86399999999999999</v>
      </c>
      <c r="V72" s="16">
        <f>V66*V$14/$E$4-U72-T72-S72</f>
        <v>1.0368000000000004</v>
      </c>
      <c r="W72" s="16">
        <f>W66*W$14/$E$4-V72-U72-T72-S72</f>
        <v>1.244159999999999</v>
      </c>
      <c r="X72" s="16">
        <f>X66*X$14/$E$4-W72-V72-U72-T72-S72</f>
        <v>1.492992000000001</v>
      </c>
      <c r="Y72" s="16">
        <f>Y66*Y$14/$E$4-X72-W72-V72-U72-T72-S72</f>
        <v>1.7915904000000005</v>
      </c>
      <c r="Z72" s="16">
        <f>Z66*Z$14/$E$4-Y72-X72-W72-V72-U72-T72-S72</f>
        <v>2.1499084799999988</v>
      </c>
      <c r="AA72" s="16">
        <f>AA66*AA$14/$E$4-Z72-Y72-X72-W72-V72-U72-T72-S72</f>
        <v>2.5798901759999975</v>
      </c>
      <c r="AB72" s="16">
        <f>AB66*AB$14/$E$4-AA72-Z72-Y72-X72-W72-V72-U72-T72-S72</f>
        <v>3.0958682112000009</v>
      </c>
      <c r="AD72" s="185"/>
      <c r="AE72" s="184" t="s">
        <v>35</v>
      </c>
      <c r="AF72" s="15" t="s">
        <v>43</v>
      </c>
      <c r="AG72" s="16">
        <f>AG66*AG$14/$E$4</f>
        <v>0.6</v>
      </c>
      <c r="AH72" s="16">
        <f>AH66*AH$14/$E$4-AG72</f>
        <v>0.72000000000000008</v>
      </c>
      <c r="AI72" s="16">
        <f>AI66*AI$14/$E$4-AH72-AG72</f>
        <v>0.86399999999999999</v>
      </c>
      <c r="AJ72" s="16">
        <f>AJ66*AJ$14/$E$4-AI72-AH72-AG72</f>
        <v>1.0368000000000004</v>
      </c>
      <c r="AK72" s="16">
        <f>AK66*AK$14/$E$4-AJ72-AI72-AH72-AG72</f>
        <v>1.244159999999999</v>
      </c>
      <c r="AL72" s="16">
        <f>AL66*AL$14/$E$4-AK72-AJ72-AI72-AH72-AG72</f>
        <v>1.492992000000001</v>
      </c>
      <c r="AM72" s="16">
        <f>AM66*AM$14/$E$4-AL72-AK72-AJ72-AI72-AH72-AG72</f>
        <v>1.7915904000000005</v>
      </c>
      <c r="AN72" s="16">
        <f>AN66*AN$14/$E$4-AM72-AL72-AK72-AJ72-AI72-AH72-AG72</f>
        <v>2.1499084799999988</v>
      </c>
      <c r="AO72" s="16">
        <f>AO66*AO$14/$E$4-AN72-AM72-AL72-AK72-AJ72-AI72-AH72-AG72</f>
        <v>2.5798901759999975</v>
      </c>
      <c r="AP72" s="16">
        <f>AP66*AP$14/$E$4-AO72-AN72-AM72-AL72-AK72-AJ72-AI72-AH72-AG72</f>
        <v>3.0958682112000009</v>
      </c>
      <c r="AR72" s="185"/>
      <c r="AS72" s="184" t="s">
        <v>35</v>
      </c>
      <c r="AT72" s="15" t="s">
        <v>43</v>
      </c>
      <c r="AU72" s="16">
        <f>AU66*AU$14/$E$4</f>
        <v>0.6</v>
      </c>
      <c r="AV72" s="16">
        <f>AV66*AV$14/$E$4-AU72</f>
        <v>0.72000000000000008</v>
      </c>
      <c r="AW72" s="16">
        <f>AW66*AW$14/$E$4-AV72-AU72</f>
        <v>0.86399999999999999</v>
      </c>
      <c r="AX72" s="16">
        <f>AX66*AX$14/$E$4-AW72-AV72-AU72</f>
        <v>1.0368000000000004</v>
      </c>
      <c r="AY72" s="16">
        <f>AY66*AY$14/$E$4-AX72-AW72-AV72-AU72</f>
        <v>1.244159999999999</v>
      </c>
      <c r="AZ72" s="16">
        <f>AZ66*AZ$14/$E$4-AY72-AX72-AW72-AV72-AU72</f>
        <v>1.492992000000001</v>
      </c>
      <c r="BA72" s="16">
        <f>BA66*BA$14/$E$4-AZ72-AY72-AX72-AW72-AV72-AU72</f>
        <v>1.7915904000000005</v>
      </c>
      <c r="BB72" s="16">
        <f>BB66*BB$14/$E$4-BA72-AZ72-AY72-AX72-AW72-AV72-AU72</f>
        <v>2.1499084799999988</v>
      </c>
      <c r="BC72" s="16">
        <f>BC66*BC$14/$E$4-BB72-BA72-AZ72-AY72-AX72-AW72-AV72-AU72</f>
        <v>2.5798901759999975</v>
      </c>
      <c r="BD72" s="16">
        <f>BD66*BD$14/$E$4-BC72-BB72-BA72-AZ72-AY72-AX72-AW72-AV72-AU72</f>
        <v>3.0958682112000009</v>
      </c>
      <c r="BF72" s="185"/>
      <c r="BG72" s="184" t="s">
        <v>35</v>
      </c>
      <c r="BH72" s="15" t="s">
        <v>43</v>
      </c>
      <c r="BI72" s="16">
        <f>BI66*BI$14/$E$4</f>
        <v>0.6</v>
      </c>
      <c r="BJ72" s="16">
        <f>BJ66*BJ$14/$E$4-BI72</f>
        <v>0.72000000000000008</v>
      </c>
      <c r="BK72" s="16">
        <f>BK66*BK$14/$E$4-BJ72-BI72</f>
        <v>0.86399999999999999</v>
      </c>
      <c r="BL72" s="16">
        <f>BL66*BL$14/$E$4-BK72-BJ72-BI72</f>
        <v>1.0368000000000004</v>
      </c>
      <c r="BM72" s="16">
        <f>BM66*BM$14/$E$4-BL72-BK72-BJ72-BI72</f>
        <v>1.244159999999999</v>
      </c>
      <c r="BN72" s="16">
        <f>BN66*BN$14/$E$4-BM72-BL72-BK72-BJ72-BI72</f>
        <v>1.492992000000001</v>
      </c>
      <c r="BO72" s="16">
        <f>BO66*BO$14/$E$4-BN72-BM72-BL72-BK72-BJ72-BI72</f>
        <v>1.7915904000000005</v>
      </c>
      <c r="BP72" s="16">
        <f>BP66*BP$14/$E$4-BO72-BN72-BM72-BL72-BK72-BJ72-BI72</f>
        <v>2.1499084799999988</v>
      </c>
      <c r="BQ72" s="16">
        <f>BQ66*BQ$14/$E$4-BP72-BO72-BN72-BM72-BL72-BK72-BJ72-BI72</f>
        <v>2.5798901759999975</v>
      </c>
      <c r="BR72" s="16">
        <f>BR66*BR$14/$E$4-BQ72-BP72-BO72-BN72-BM72-BL72-BK72-BJ72-BI72</f>
        <v>3.0958682112000009</v>
      </c>
    </row>
    <row r="73" spans="2:70" ht="14.25" x14ac:dyDescent="0.45">
      <c r="B73" s="185"/>
      <c r="C73" s="186"/>
      <c r="D73" s="15" t="s">
        <v>44</v>
      </c>
      <c r="E73" s="17"/>
      <c r="F73" s="17"/>
      <c r="G73" s="17"/>
      <c r="H73" s="17"/>
      <c r="I73" s="17">
        <f>AVERAGE(E72:I72)</f>
        <v>0.8929919999999999</v>
      </c>
      <c r="J73" s="17"/>
      <c r="K73" s="17"/>
      <c r="L73" s="17"/>
      <c r="M73" s="17"/>
      <c r="N73" s="17">
        <f>AVERAGE(E72:N72)</f>
        <v>1.5575209267199999</v>
      </c>
      <c r="P73" s="185"/>
      <c r="Q73" s="186"/>
      <c r="R73" s="15" t="s">
        <v>44</v>
      </c>
      <c r="S73" s="17"/>
      <c r="T73" s="17"/>
      <c r="U73" s="17"/>
      <c r="V73" s="17"/>
      <c r="W73" s="17">
        <f>AVERAGE(S72:W72)</f>
        <v>0.8929919999999999</v>
      </c>
      <c r="X73" s="17"/>
      <c r="Y73" s="17"/>
      <c r="Z73" s="17"/>
      <c r="AA73" s="17"/>
      <c r="AB73" s="17">
        <f>AVERAGE(S72:AB72)</f>
        <v>1.5575209267199999</v>
      </c>
      <c r="AD73" s="185"/>
      <c r="AE73" s="186"/>
      <c r="AF73" s="15" t="s">
        <v>44</v>
      </c>
      <c r="AG73" s="17"/>
      <c r="AH73" s="17"/>
      <c r="AI73" s="17"/>
      <c r="AJ73" s="17"/>
      <c r="AK73" s="17">
        <f>AVERAGE(AG72:AK72)</f>
        <v>0.8929919999999999</v>
      </c>
      <c r="AL73" s="17"/>
      <c r="AM73" s="17"/>
      <c r="AN73" s="17"/>
      <c r="AO73" s="17"/>
      <c r="AP73" s="17">
        <f>AVERAGE(AG72:AP72)</f>
        <v>1.5575209267199999</v>
      </c>
      <c r="AR73" s="185"/>
      <c r="AS73" s="186"/>
      <c r="AT73" s="15" t="s">
        <v>44</v>
      </c>
      <c r="AU73" s="17"/>
      <c r="AV73" s="17"/>
      <c r="AW73" s="17"/>
      <c r="AX73" s="17"/>
      <c r="AY73" s="17">
        <f>AVERAGE(AU72:AY72)</f>
        <v>0.8929919999999999</v>
      </c>
      <c r="AZ73" s="17"/>
      <c r="BA73" s="17"/>
      <c r="BB73" s="17"/>
      <c r="BC73" s="17"/>
      <c r="BD73" s="17">
        <f>AVERAGE(AU72:BD72)</f>
        <v>1.5575209267199999</v>
      </c>
      <c r="BF73" s="185"/>
      <c r="BG73" s="186"/>
      <c r="BH73" s="15" t="s">
        <v>44</v>
      </c>
      <c r="BI73" s="17"/>
      <c r="BJ73" s="17"/>
      <c r="BK73" s="17"/>
      <c r="BL73" s="17"/>
      <c r="BM73" s="17">
        <f>AVERAGE(BI72:BM72)</f>
        <v>0.8929919999999999</v>
      </c>
      <c r="BN73" s="17"/>
      <c r="BO73" s="17"/>
      <c r="BP73" s="17"/>
      <c r="BQ73" s="17"/>
      <c r="BR73" s="17">
        <f>AVERAGE(BI72:BR72)</f>
        <v>1.5575209267199999</v>
      </c>
    </row>
    <row r="74" spans="2:70" ht="14.25" x14ac:dyDescent="0.45">
      <c r="B74" s="185"/>
      <c r="C74" s="185"/>
      <c r="D74" s="19" t="s">
        <v>45</v>
      </c>
      <c r="E74" s="22">
        <f>E76</f>
        <v>600000</v>
      </c>
      <c r="F74" s="22">
        <f>F76-E76</f>
        <v>720000.00000000023</v>
      </c>
      <c r="G74" s="22">
        <f>G76-F76</f>
        <v>863999.99999999977</v>
      </c>
      <c r="H74" s="22">
        <f t="shared" ref="H74:N74" si="185">H76-G76</f>
        <v>1036800</v>
      </c>
      <c r="I74" s="22">
        <f t="shared" si="185"/>
        <v>1244160</v>
      </c>
      <c r="J74" s="22">
        <f>J76-I76</f>
        <v>1492992</v>
      </c>
      <c r="K74" s="22">
        <f t="shared" si="185"/>
        <v>1791590.4000000022</v>
      </c>
      <c r="L74" s="22">
        <f t="shared" si="185"/>
        <v>2149908.4799999986</v>
      </c>
      <c r="M74" s="22">
        <f t="shared" si="185"/>
        <v>2579890.1759999972</v>
      </c>
      <c r="N74" s="22">
        <f t="shared" si="185"/>
        <v>3095868.2111999989</v>
      </c>
      <c r="P74" s="185"/>
      <c r="Q74" s="185"/>
      <c r="R74" s="19" t="s">
        <v>45</v>
      </c>
      <c r="S74" s="22">
        <f>S76</f>
        <v>600000</v>
      </c>
      <c r="T74" s="22">
        <f>T76-S76</f>
        <v>720000.00000000023</v>
      </c>
      <c r="U74" s="22">
        <f>U76-T76</f>
        <v>863999.99999999977</v>
      </c>
      <c r="V74" s="22">
        <f t="shared" ref="V74:AB74" si="186">V76-U76</f>
        <v>1036800</v>
      </c>
      <c r="W74" s="22">
        <f t="shared" si="186"/>
        <v>1244160</v>
      </c>
      <c r="X74" s="22">
        <f>X76-W76</f>
        <v>1492992</v>
      </c>
      <c r="Y74" s="22">
        <f t="shared" si="186"/>
        <v>1791590.4000000022</v>
      </c>
      <c r="Z74" s="22">
        <f t="shared" si="186"/>
        <v>2149908.4799999986</v>
      </c>
      <c r="AA74" s="22">
        <f t="shared" si="186"/>
        <v>2579890.1759999972</v>
      </c>
      <c r="AB74" s="22">
        <f t="shared" si="186"/>
        <v>3095868.2111999989</v>
      </c>
      <c r="AD74" s="185"/>
      <c r="AE74" s="185"/>
      <c r="AF74" s="19" t="s">
        <v>45</v>
      </c>
      <c r="AG74" s="22">
        <f>AG76</f>
        <v>600000</v>
      </c>
      <c r="AH74" s="22">
        <f>AH76-AG76</f>
        <v>720000.00000000023</v>
      </c>
      <c r="AI74" s="22">
        <f>AI76-AH76</f>
        <v>863999.99999999977</v>
      </c>
      <c r="AJ74" s="22">
        <f t="shared" ref="AJ74:AP74" si="187">AJ76-AI76</f>
        <v>1036800</v>
      </c>
      <c r="AK74" s="22">
        <f t="shared" si="187"/>
        <v>1244160</v>
      </c>
      <c r="AL74" s="22">
        <f>AL76-AK76</f>
        <v>1492992</v>
      </c>
      <c r="AM74" s="22">
        <f t="shared" si="187"/>
        <v>1791590.4000000022</v>
      </c>
      <c r="AN74" s="22">
        <f t="shared" si="187"/>
        <v>2149908.4799999986</v>
      </c>
      <c r="AO74" s="22">
        <f t="shared" si="187"/>
        <v>2579890.1759999972</v>
      </c>
      <c r="AP74" s="22">
        <f t="shared" si="187"/>
        <v>3095868.2111999989</v>
      </c>
      <c r="AR74" s="185"/>
      <c r="AS74" s="185"/>
      <c r="AT74" s="19" t="s">
        <v>45</v>
      </c>
      <c r="AU74" s="22">
        <f>AU76</f>
        <v>600000</v>
      </c>
      <c r="AV74" s="22">
        <f>AV76-AU76</f>
        <v>720000.00000000023</v>
      </c>
      <c r="AW74" s="22">
        <f>AW76-AV76</f>
        <v>863999.99999999977</v>
      </c>
      <c r="AX74" s="22">
        <f t="shared" ref="AX74:BD74" si="188">AX76-AW76</f>
        <v>1036800</v>
      </c>
      <c r="AY74" s="22">
        <f t="shared" si="188"/>
        <v>1244160</v>
      </c>
      <c r="AZ74" s="22">
        <f>AZ76-AY76</f>
        <v>1492992</v>
      </c>
      <c r="BA74" s="22">
        <f t="shared" si="188"/>
        <v>1791590.4000000022</v>
      </c>
      <c r="BB74" s="22">
        <f t="shared" si="188"/>
        <v>2149908.4799999986</v>
      </c>
      <c r="BC74" s="22">
        <f t="shared" si="188"/>
        <v>2579890.1759999972</v>
      </c>
      <c r="BD74" s="22">
        <f t="shared" si="188"/>
        <v>3095868.2111999989</v>
      </c>
      <c r="BF74" s="185"/>
      <c r="BG74" s="185"/>
      <c r="BH74" s="19" t="s">
        <v>45</v>
      </c>
      <c r="BI74" s="22">
        <f>BI76</f>
        <v>600000</v>
      </c>
      <c r="BJ74" s="22">
        <f>BJ76-BI76</f>
        <v>720000.00000000023</v>
      </c>
      <c r="BK74" s="22">
        <f>BK76-BJ76</f>
        <v>863999.99999999977</v>
      </c>
      <c r="BL74" s="22">
        <f t="shared" ref="BL74:BR74" si="189">BL76-BK76</f>
        <v>1036800</v>
      </c>
      <c r="BM74" s="22">
        <f t="shared" si="189"/>
        <v>1244160</v>
      </c>
      <c r="BN74" s="22">
        <f>BN76-BM76</f>
        <v>1492992</v>
      </c>
      <c r="BO74" s="22">
        <f t="shared" si="189"/>
        <v>1791590.4000000022</v>
      </c>
      <c r="BP74" s="22">
        <f t="shared" si="189"/>
        <v>2149908.4799999986</v>
      </c>
      <c r="BQ74" s="22">
        <f t="shared" si="189"/>
        <v>2579890.1759999972</v>
      </c>
      <c r="BR74" s="22">
        <f t="shared" si="189"/>
        <v>3095868.2111999989</v>
      </c>
    </row>
    <row r="75" spans="2:70" ht="14.25" x14ac:dyDescent="0.45">
      <c r="B75" s="185"/>
      <c r="C75" s="185"/>
      <c r="D75" s="19" t="s">
        <v>47</v>
      </c>
      <c r="E75" s="22"/>
      <c r="F75" s="22"/>
      <c r="G75" s="22"/>
      <c r="H75" s="22"/>
      <c r="I75" s="22">
        <f>AVERAGE(E74:I74)</f>
        <v>892992</v>
      </c>
      <c r="J75" s="22"/>
      <c r="K75" s="22"/>
      <c r="L75" s="22"/>
      <c r="M75" s="22"/>
      <c r="N75" s="22">
        <f>AVERAGE(E74:N74)</f>
        <v>1557520.9267199996</v>
      </c>
      <c r="P75" s="185"/>
      <c r="Q75" s="185"/>
      <c r="R75" s="19" t="s">
        <v>47</v>
      </c>
      <c r="S75" s="22"/>
      <c r="T75" s="22"/>
      <c r="U75" s="22"/>
      <c r="V75" s="22"/>
      <c r="W75" s="22">
        <f>AVERAGE(S74:W74)</f>
        <v>892992</v>
      </c>
      <c r="X75" s="22"/>
      <c r="Y75" s="22"/>
      <c r="Z75" s="22"/>
      <c r="AA75" s="22"/>
      <c r="AB75" s="22">
        <f>AVERAGE(S74:AB74)</f>
        <v>1557520.9267199996</v>
      </c>
      <c r="AD75" s="185"/>
      <c r="AE75" s="185"/>
      <c r="AF75" s="19" t="s">
        <v>47</v>
      </c>
      <c r="AG75" s="22"/>
      <c r="AH75" s="22"/>
      <c r="AI75" s="22"/>
      <c r="AJ75" s="22"/>
      <c r="AK75" s="22">
        <f>AVERAGE(AG74:AK74)</f>
        <v>892992</v>
      </c>
      <c r="AL75" s="22"/>
      <c r="AM75" s="22"/>
      <c r="AN75" s="22"/>
      <c r="AO75" s="22"/>
      <c r="AP75" s="22">
        <f>AVERAGE(AG74:AP74)</f>
        <v>1557520.9267199996</v>
      </c>
      <c r="AR75" s="185"/>
      <c r="AS75" s="185"/>
      <c r="AT75" s="19" t="s">
        <v>47</v>
      </c>
      <c r="AU75" s="22"/>
      <c r="AV75" s="22"/>
      <c r="AW75" s="22"/>
      <c r="AX75" s="22"/>
      <c r="AY75" s="22">
        <f>AVERAGE(AU74:AY74)</f>
        <v>892992</v>
      </c>
      <c r="AZ75" s="22"/>
      <c r="BA75" s="22"/>
      <c r="BB75" s="22"/>
      <c r="BC75" s="22"/>
      <c r="BD75" s="22">
        <f>AVERAGE(AU74:BD74)</f>
        <v>1557520.9267199996</v>
      </c>
      <c r="BF75" s="185"/>
      <c r="BG75" s="185"/>
      <c r="BH75" s="19" t="s">
        <v>47</v>
      </c>
      <c r="BI75" s="22"/>
      <c r="BJ75" s="22"/>
      <c r="BK75" s="22"/>
      <c r="BL75" s="22"/>
      <c r="BM75" s="22">
        <f>AVERAGE(BI74:BM74)</f>
        <v>892992</v>
      </c>
      <c r="BN75" s="22"/>
      <c r="BO75" s="22"/>
      <c r="BP75" s="22"/>
      <c r="BQ75" s="22"/>
      <c r="BR75" s="22">
        <f>AVERAGE(BI74:BR74)</f>
        <v>1557520.9267199996</v>
      </c>
    </row>
    <row r="76" spans="2:70" ht="14.25" x14ac:dyDescent="0.45">
      <c r="B76" s="185"/>
      <c r="C76" s="185"/>
      <c r="D76" s="19" t="s">
        <v>46</v>
      </c>
      <c r="E76" s="21">
        <f t="shared" ref="E76:N76" si="190">E68*E$14</f>
        <v>600000</v>
      </c>
      <c r="F76" s="21">
        <f t="shared" si="190"/>
        <v>1320000.0000000002</v>
      </c>
      <c r="G76" s="21">
        <f>G68*G$14</f>
        <v>2184000</v>
      </c>
      <c r="H76" s="21">
        <f>H68*H$14</f>
        <v>3220800</v>
      </c>
      <c r="I76" s="21">
        <f>I68*I$14</f>
        <v>4464960</v>
      </c>
      <c r="J76" s="21">
        <f t="shared" si="190"/>
        <v>5957952</v>
      </c>
      <c r="K76" s="21">
        <f t="shared" si="190"/>
        <v>7749542.4000000022</v>
      </c>
      <c r="L76" s="21">
        <f t="shared" si="190"/>
        <v>9899450.8800000008</v>
      </c>
      <c r="M76" s="21">
        <f t="shared" si="190"/>
        <v>12479341.055999998</v>
      </c>
      <c r="N76" s="21">
        <f t="shared" si="190"/>
        <v>15575209.267199997</v>
      </c>
      <c r="P76" s="185"/>
      <c r="Q76" s="185"/>
      <c r="R76" s="19" t="s">
        <v>46</v>
      </c>
      <c r="S76" s="21">
        <f t="shared" ref="S76:AB76" si="191">S68*S$14</f>
        <v>600000</v>
      </c>
      <c r="T76" s="21">
        <f t="shared" si="191"/>
        <v>1320000.0000000002</v>
      </c>
      <c r="U76" s="21">
        <f>U68*U$14</f>
        <v>2184000</v>
      </c>
      <c r="V76" s="21">
        <f>V68*V$14</f>
        <v>3220800</v>
      </c>
      <c r="W76" s="21">
        <f>W68*W$14</f>
        <v>4464960</v>
      </c>
      <c r="X76" s="21">
        <f t="shared" si="191"/>
        <v>5957952</v>
      </c>
      <c r="Y76" s="21">
        <f t="shared" si="191"/>
        <v>7749542.4000000022</v>
      </c>
      <c r="Z76" s="21">
        <f t="shared" si="191"/>
        <v>9899450.8800000008</v>
      </c>
      <c r="AA76" s="21">
        <f t="shared" si="191"/>
        <v>12479341.055999998</v>
      </c>
      <c r="AB76" s="21">
        <f t="shared" si="191"/>
        <v>15575209.267199997</v>
      </c>
      <c r="AD76" s="185"/>
      <c r="AE76" s="185"/>
      <c r="AF76" s="19" t="s">
        <v>46</v>
      </c>
      <c r="AG76" s="21">
        <f t="shared" ref="AG76:AP76" si="192">AG68*AG$14</f>
        <v>600000</v>
      </c>
      <c r="AH76" s="21">
        <f t="shared" si="192"/>
        <v>1320000.0000000002</v>
      </c>
      <c r="AI76" s="21">
        <f>AI68*AI$14</f>
        <v>2184000</v>
      </c>
      <c r="AJ76" s="21">
        <f>AJ68*AJ$14</f>
        <v>3220800</v>
      </c>
      <c r="AK76" s="21">
        <f>AK68*AK$14</f>
        <v>4464960</v>
      </c>
      <c r="AL76" s="21">
        <f t="shared" si="192"/>
        <v>5957952</v>
      </c>
      <c r="AM76" s="21">
        <f t="shared" si="192"/>
        <v>7749542.4000000022</v>
      </c>
      <c r="AN76" s="21">
        <f t="shared" si="192"/>
        <v>9899450.8800000008</v>
      </c>
      <c r="AO76" s="21">
        <f t="shared" si="192"/>
        <v>12479341.055999998</v>
      </c>
      <c r="AP76" s="21">
        <f t="shared" si="192"/>
        <v>15575209.267199997</v>
      </c>
      <c r="AR76" s="185"/>
      <c r="AS76" s="185"/>
      <c r="AT76" s="19" t="s">
        <v>46</v>
      </c>
      <c r="AU76" s="21">
        <f t="shared" ref="AU76:BD76" si="193">AU68*AU$14</f>
        <v>600000</v>
      </c>
      <c r="AV76" s="21">
        <f t="shared" si="193"/>
        <v>1320000.0000000002</v>
      </c>
      <c r="AW76" s="21">
        <f>AW68*AW$14</f>
        <v>2184000</v>
      </c>
      <c r="AX76" s="21">
        <f>AX68*AX$14</f>
        <v>3220800</v>
      </c>
      <c r="AY76" s="21">
        <f>AY68*AY$14</f>
        <v>4464960</v>
      </c>
      <c r="AZ76" s="21">
        <f t="shared" si="193"/>
        <v>5957952</v>
      </c>
      <c r="BA76" s="21">
        <f t="shared" si="193"/>
        <v>7749542.4000000022</v>
      </c>
      <c r="BB76" s="21">
        <f t="shared" si="193"/>
        <v>9899450.8800000008</v>
      </c>
      <c r="BC76" s="21">
        <f t="shared" si="193"/>
        <v>12479341.055999998</v>
      </c>
      <c r="BD76" s="21">
        <f t="shared" si="193"/>
        <v>15575209.267199997</v>
      </c>
      <c r="BF76" s="185"/>
      <c r="BG76" s="185"/>
      <c r="BH76" s="19" t="s">
        <v>46</v>
      </c>
      <c r="BI76" s="21">
        <f t="shared" ref="BI76:BR76" si="194">BI68*BI$14</f>
        <v>600000</v>
      </c>
      <c r="BJ76" s="21">
        <f t="shared" si="194"/>
        <v>1320000.0000000002</v>
      </c>
      <c r="BK76" s="21">
        <f>BK68*BK$14</f>
        <v>2184000</v>
      </c>
      <c r="BL76" s="21">
        <f>BL68*BL$14</f>
        <v>3220800</v>
      </c>
      <c r="BM76" s="21">
        <f>BM68*BM$14</f>
        <v>4464960</v>
      </c>
      <c r="BN76" s="21">
        <f t="shared" si="194"/>
        <v>5957952</v>
      </c>
      <c r="BO76" s="21">
        <f t="shared" si="194"/>
        <v>7749542.4000000022</v>
      </c>
      <c r="BP76" s="21">
        <f t="shared" si="194"/>
        <v>9899450.8800000008</v>
      </c>
      <c r="BQ76" s="21">
        <f t="shared" si="194"/>
        <v>12479341.055999998</v>
      </c>
      <c r="BR76" s="21">
        <f t="shared" si="194"/>
        <v>15575209.267199997</v>
      </c>
    </row>
    <row r="77" spans="2:70" ht="14.25" x14ac:dyDescent="0.45">
      <c r="B77" s="185" t="s">
        <v>17</v>
      </c>
      <c r="C77" s="186" t="s">
        <v>32</v>
      </c>
      <c r="D77" s="15" t="s">
        <v>43</v>
      </c>
      <c r="E77" s="16">
        <f>E$24</f>
        <v>3.833333333333333E-2</v>
      </c>
      <c r="F77" s="16">
        <f t="shared" ref="F77:N77" si="195">F$24</f>
        <v>3.6944444444444446E-2</v>
      </c>
      <c r="G77" s="16">
        <f t="shared" si="195"/>
        <v>3.5787037037037034E-2</v>
      </c>
      <c r="H77" s="16">
        <f t="shared" si="195"/>
        <v>3.482253086419753E-2</v>
      </c>
      <c r="I77" s="16">
        <f t="shared" si="195"/>
        <v>3.401877572016461E-2</v>
      </c>
      <c r="J77" s="16">
        <f t="shared" si="195"/>
        <v>3.3348979766803837E-2</v>
      </c>
      <c r="K77" s="16">
        <f t="shared" si="195"/>
        <v>3.2790816472336531E-2</v>
      </c>
      <c r="L77" s="16">
        <f t="shared" si="195"/>
        <v>3.2325680393613776E-2</v>
      </c>
      <c r="M77" s="16">
        <f t="shared" si="195"/>
        <v>3.1938066994678146E-2</v>
      </c>
      <c r="N77" s="16">
        <f t="shared" si="195"/>
        <v>3.1615055828898453E-2</v>
      </c>
      <c r="P77" s="185" t="s">
        <v>17</v>
      </c>
      <c r="Q77" s="186" t="s">
        <v>32</v>
      </c>
      <c r="R77" s="15" t="s">
        <v>43</v>
      </c>
      <c r="S77" s="16">
        <f>S$24</f>
        <v>3.833333333333333E-2</v>
      </c>
      <c r="T77" s="16">
        <f t="shared" ref="T77:AB77" si="196">T$24</f>
        <v>3.6944444444444446E-2</v>
      </c>
      <c r="U77" s="16">
        <f t="shared" si="196"/>
        <v>3.5787037037037034E-2</v>
      </c>
      <c r="V77" s="16">
        <f t="shared" si="196"/>
        <v>3.482253086419753E-2</v>
      </c>
      <c r="W77" s="16">
        <f t="shared" si="196"/>
        <v>3.401877572016461E-2</v>
      </c>
      <c r="X77" s="16">
        <f t="shared" si="196"/>
        <v>3.3348979766803837E-2</v>
      </c>
      <c r="Y77" s="16">
        <f t="shared" si="196"/>
        <v>3.2790816472336531E-2</v>
      </c>
      <c r="Z77" s="16">
        <f t="shared" si="196"/>
        <v>3.2325680393613776E-2</v>
      </c>
      <c r="AA77" s="16">
        <f t="shared" si="196"/>
        <v>3.1938066994678146E-2</v>
      </c>
      <c r="AB77" s="16">
        <f t="shared" si="196"/>
        <v>3.1615055828898453E-2</v>
      </c>
      <c r="AD77" s="185" t="s">
        <v>17</v>
      </c>
      <c r="AE77" s="186" t="s">
        <v>32</v>
      </c>
      <c r="AF77" s="15" t="s">
        <v>43</v>
      </c>
      <c r="AG77" s="16">
        <f>AG$24</f>
        <v>3.833333333333333E-2</v>
      </c>
      <c r="AH77" s="16">
        <f t="shared" ref="AH77:AP77" si="197">AH$24</f>
        <v>3.6944444444444446E-2</v>
      </c>
      <c r="AI77" s="16">
        <f t="shared" si="197"/>
        <v>3.5787037037037034E-2</v>
      </c>
      <c r="AJ77" s="16">
        <f t="shared" si="197"/>
        <v>3.482253086419753E-2</v>
      </c>
      <c r="AK77" s="16">
        <f t="shared" si="197"/>
        <v>3.401877572016461E-2</v>
      </c>
      <c r="AL77" s="16">
        <f t="shared" si="197"/>
        <v>3.3348979766803837E-2</v>
      </c>
      <c r="AM77" s="16">
        <f t="shared" si="197"/>
        <v>3.2790816472336531E-2</v>
      </c>
      <c r="AN77" s="16">
        <f t="shared" si="197"/>
        <v>3.2325680393613776E-2</v>
      </c>
      <c r="AO77" s="16">
        <f t="shared" si="197"/>
        <v>3.1938066994678146E-2</v>
      </c>
      <c r="AP77" s="16">
        <f t="shared" si="197"/>
        <v>3.1615055828898453E-2</v>
      </c>
      <c r="AR77" s="185" t="s">
        <v>17</v>
      </c>
      <c r="AS77" s="186" t="s">
        <v>32</v>
      </c>
      <c r="AT77" s="15" t="s">
        <v>43</v>
      </c>
      <c r="AU77" s="16">
        <f>AU$24</f>
        <v>3.833333333333333E-2</v>
      </c>
      <c r="AV77" s="16">
        <f t="shared" ref="AV77:BD77" si="198">AV$24</f>
        <v>3.6944444444444446E-2</v>
      </c>
      <c r="AW77" s="16">
        <f t="shared" si="198"/>
        <v>3.5787037037037034E-2</v>
      </c>
      <c r="AX77" s="16">
        <f t="shared" si="198"/>
        <v>3.482253086419753E-2</v>
      </c>
      <c r="AY77" s="16">
        <f t="shared" si="198"/>
        <v>3.401877572016461E-2</v>
      </c>
      <c r="AZ77" s="16">
        <f t="shared" si="198"/>
        <v>3.3348979766803837E-2</v>
      </c>
      <c r="BA77" s="16">
        <f t="shared" si="198"/>
        <v>3.2790816472336531E-2</v>
      </c>
      <c r="BB77" s="16">
        <f t="shared" si="198"/>
        <v>3.2325680393613776E-2</v>
      </c>
      <c r="BC77" s="16">
        <f t="shared" si="198"/>
        <v>3.1938066994678146E-2</v>
      </c>
      <c r="BD77" s="16">
        <f t="shared" si="198"/>
        <v>3.1615055828898453E-2</v>
      </c>
      <c r="BF77" s="185" t="s">
        <v>17</v>
      </c>
      <c r="BG77" s="186" t="s">
        <v>32</v>
      </c>
      <c r="BH77" s="15" t="s">
        <v>43</v>
      </c>
      <c r="BI77" s="16">
        <f>BI$24</f>
        <v>3.833333333333333E-2</v>
      </c>
      <c r="BJ77" s="16">
        <f t="shared" ref="BJ77:BR77" si="199">BJ$24</f>
        <v>3.6944444444444446E-2</v>
      </c>
      <c r="BK77" s="16">
        <f t="shared" si="199"/>
        <v>3.5787037037037034E-2</v>
      </c>
      <c r="BL77" s="16">
        <f t="shared" si="199"/>
        <v>3.482253086419753E-2</v>
      </c>
      <c r="BM77" s="16">
        <f t="shared" si="199"/>
        <v>3.401877572016461E-2</v>
      </c>
      <c r="BN77" s="16">
        <f t="shared" si="199"/>
        <v>3.3348979766803837E-2</v>
      </c>
      <c r="BO77" s="16">
        <f t="shared" si="199"/>
        <v>3.2790816472336531E-2</v>
      </c>
      <c r="BP77" s="16">
        <f t="shared" si="199"/>
        <v>3.2325680393613776E-2</v>
      </c>
      <c r="BQ77" s="16">
        <f t="shared" si="199"/>
        <v>3.1938066994678146E-2</v>
      </c>
      <c r="BR77" s="16">
        <f t="shared" si="199"/>
        <v>3.1615055828898453E-2</v>
      </c>
    </row>
    <row r="78" spans="2:70" ht="14.25" x14ac:dyDescent="0.45">
      <c r="B78" s="185"/>
      <c r="C78" s="186"/>
      <c r="D78" s="15" t="s">
        <v>44</v>
      </c>
      <c r="E78" s="16"/>
      <c r="F78" s="16"/>
      <c r="G78" s="16"/>
      <c r="H78" s="16"/>
      <c r="I78" s="82">
        <f>AVERAGE(E77:I77)</f>
        <v>3.598122427983539E-2</v>
      </c>
      <c r="J78" s="17"/>
      <c r="K78" s="17"/>
      <c r="L78" s="17"/>
      <c r="M78" s="17"/>
      <c r="N78" s="17">
        <f>AVERAGE(E77:N77)</f>
        <v>3.4192472085550776E-2</v>
      </c>
      <c r="P78" s="185"/>
      <c r="Q78" s="186"/>
      <c r="R78" s="15" t="s">
        <v>44</v>
      </c>
      <c r="S78" s="16"/>
      <c r="T78" s="16"/>
      <c r="U78" s="16"/>
      <c r="V78" s="16"/>
      <c r="W78" s="82">
        <f>AVERAGE(S77:W77)</f>
        <v>3.598122427983539E-2</v>
      </c>
      <c r="X78" s="17"/>
      <c r="Y78" s="17"/>
      <c r="Z78" s="17"/>
      <c r="AA78" s="17"/>
      <c r="AB78" s="17">
        <f>AVERAGE(S77:AB77)</f>
        <v>3.4192472085550776E-2</v>
      </c>
      <c r="AD78" s="185"/>
      <c r="AE78" s="186"/>
      <c r="AF78" s="15" t="s">
        <v>44</v>
      </c>
      <c r="AG78" s="16"/>
      <c r="AH78" s="16"/>
      <c r="AI78" s="16"/>
      <c r="AJ78" s="16"/>
      <c r="AK78" s="82">
        <f>AVERAGE(AG77:AK77)</f>
        <v>3.598122427983539E-2</v>
      </c>
      <c r="AL78" s="17"/>
      <c r="AM78" s="17"/>
      <c r="AN78" s="17"/>
      <c r="AO78" s="17"/>
      <c r="AP78" s="17">
        <f>AVERAGE(AG77:AP77)</f>
        <v>3.4192472085550776E-2</v>
      </c>
      <c r="AR78" s="185"/>
      <c r="AS78" s="186"/>
      <c r="AT78" s="15" t="s">
        <v>44</v>
      </c>
      <c r="AU78" s="16"/>
      <c r="AV78" s="16"/>
      <c r="AW78" s="16"/>
      <c r="AX78" s="16"/>
      <c r="AY78" s="82">
        <f>AVERAGE(AU77:AY77)</f>
        <v>3.598122427983539E-2</v>
      </c>
      <c r="AZ78" s="17"/>
      <c r="BA78" s="17"/>
      <c r="BB78" s="17"/>
      <c r="BC78" s="17"/>
      <c r="BD78" s="17">
        <f>AVERAGE(AU77:BD77)</f>
        <v>3.4192472085550776E-2</v>
      </c>
      <c r="BF78" s="185"/>
      <c r="BG78" s="186"/>
      <c r="BH78" s="15" t="s">
        <v>44</v>
      </c>
      <c r="BI78" s="16"/>
      <c r="BJ78" s="16"/>
      <c r="BK78" s="16"/>
      <c r="BL78" s="16"/>
      <c r="BM78" s="82">
        <f>AVERAGE(BI77:BM77)</f>
        <v>3.598122427983539E-2</v>
      </c>
      <c r="BN78" s="17"/>
      <c r="BO78" s="17"/>
      <c r="BP78" s="17"/>
      <c r="BQ78" s="17"/>
      <c r="BR78" s="17">
        <f>AVERAGE(BI77:BR77)</f>
        <v>3.4192472085550776E-2</v>
      </c>
    </row>
    <row r="79" spans="2:70" ht="14.25" x14ac:dyDescent="0.45">
      <c r="B79" s="185"/>
      <c r="C79" s="186"/>
      <c r="D79" s="15" t="s">
        <v>42</v>
      </c>
      <c r="E79" s="16">
        <f t="shared" ref="E79:N79" si="200">E$26</f>
        <v>3.833333333333333E-2</v>
      </c>
      <c r="F79" s="16">
        <f t="shared" si="200"/>
        <v>7.5277777777777777E-2</v>
      </c>
      <c r="G79" s="16">
        <f t="shared" si="200"/>
        <v>0.11106481481481481</v>
      </c>
      <c r="H79" s="16">
        <f t="shared" si="200"/>
        <v>0.14588734567901235</v>
      </c>
      <c r="I79" s="16">
        <f t="shared" si="200"/>
        <v>0.17990612139917694</v>
      </c>
      <c r="J79" s="16">
        <f t="shared" si="200"/>
        <v>0.21325510116598079</v>
      </c>
      <c r="K79" s="16">
        <f t="shared" si="200"/>
        <v>0.24604591763831732</v>
      </c>
      <c r="L79" s="16">
        <f t="shared" si="200"/>
        <v>0.27837159803193112</v>
      </c>
      <c r="M79" s="16">
        <f t="shared" si="200"/>
        <v>0.31030966502660928</v>
      </c>
      <c r="N79" s="16">
        <f t="shared" si="200"/>
        <v>0.34192472085550774</v>
      </c>
      <c r="P79" s="185"/>
      <c r="Q79" s="186"/>
      <c r="R79" s="15" t="s">
        <v>42</v>
      </c>
      <c r="S79" s="16">
        <f t="shared" ref="S79:AB79" si="201">S$26</f>
        <v>3.833333333333333E-2</v>
      </c>
      <c r="T79" s="16">
        <f t="shared" si="201"/>
        <v>7.5277777777777777E-2</v>
      </c>
      <c r="U79" s="16">
        <f t="shared" si="201"/>
        <v>0.11106481481481481</v>
      </c>
      <c r="V79" s="16">
        <f t="shared" si="201"/>
        <v>0.14588734567901235</v>
      </c>
      <c r="W79" s="16">
        <f t="shared" si="201"/>
        <v>0.17990612139917694</v>
      </c>
      <c r="X79" s="16">
        <f t="shared" si="201"/>
        <v>0.21325510116598079</v>
      </c>
      <c r="Y79" s="16">
        <f t="shared" si="201"/>
        <v>0.24604591763831732</v>
      </c>
      <c r="Z79" s="16">
        <f t="shared" si="201"/>
        <v>0.27837159803193112</v>
      </c>
      <c r="AA79" s="16">
        <f t="shared" si="201"/>
        <v>0.31030966502660928</v>
      </c>
      <c r="AB79" s="16">
        <f t="shared" si="201"/>
        <v>0.34192472085550774</v>
      </c>
      <c r="AD79" s="185"/>
      <c r="AE79" s="186"/>
      <c r="AF79" s="15" t="s">
        <v>42</v>
      </c>
      <c r="AG79" s="16">
        <f t="shared" ref="AG79:AP79" si="202">AG$26</f>
        <v>3.833333333333333E-2</v>
      </c>
      <c r="AH79" s="16">
        <f t="shared" si="202"/>
        <v>7.5277777777777777E-2</v>
      </c>
      <c r="AI79" s="16">
        <f t="shared" si="202"/>
        <v>0.11106481481481481</v>
      </c>
      <c r="AJ79" s="16">
        <f t="shared" si="202"/>
        <v>0.14588734567901235</v>
      </c>
      <c r="AK79" s="16">
        <f t="shared" si="202"/>
        <v>0.17990612139917694</v>
      </c>
      <c r="AL79" s="16">
        <f t="shared" si="202"/>
        <v>0.21325510116598079</v>
      </c>
      <c r="AM79" s="16">
        <f t="shared" si="202"/>
        <v>0.24604591763831732</v>
      </c>
      <c r="AN79" s="16">
        <f t="shared" si="202"/>
        <v>0.27837159803193112</v>
      </c>
      <c r="AO79" s="16">
        <f t="shared" si="202"/>
        <v>0.31030966502660928</v>
      </c>
      <c r="AP79" s="16">
        <f t="shared" si="202"/>
        <v>0.34192472085550774</v>
      </c>
      <c r="AR79" s="185"/>
      <c r="AS79" s="186"/>
      <c r="AT79" s="15" t="s">
        <v>42</v>
      </c>
      <c r="AU79" s="16">
        <f t="shared" ref="AU79:BD79" si="203">AU$26</f>
        <v>3.833333333333333E-2</v>
      </c>
      <c r="AV79" s="16">
        <f t="shared" si="203"/>
        <v>7.5277777777777777E-2</v>
      </c>
      <c r="AW79" s="16">
        <f t="shared" si="203"/>
        <v>0.11106481481481481</v>
      </c>
      <c r="AX79" s="16">
        <f t="shared" si="203"/>
        <v>0.14588734567901235</v>
      </c>
      <c r="AY79" s="16">
        <f t="shared" si="203"/>
        <v>0.17990612139917694</v>
      </c>
      <c r="AZ79" s="16">
        <f t="shared" si="203"/>
        <v>0.21325510116598079</v>
      </c>
      <c r="BA79" s="16">
        <f t="shared" si="203"/>
        <v>0.24604591763831732</v>
      </c>
      <c r="BB79" s="16">
        <f t="shared" si="203"/>
        <v>0.27837159803193112</v>
      </c>
      <c r="BC79" s="16">
        <f t="shared" si="203"/>
        <v>0.31030966502660928</v>
      </c>
      <c r="BD79" s="16">
        <f t="shared" si="203"/>
        <v>0.34192472085550774</v>
      </c>
      <c r="BF79" s="185"/>
      <c r="BG79" s="186"/>
      <c r="BH79" s="15" t="s">
        <v>42</v>
      </c>
      <c r="BI79" s="16">
        <f t="shared" ref="BI79:BR79" si="204">BI$26</f>
        <v>3.833333333333333E-2</v>
      </c>
      <c r="BJ79" s="16">
        <f t="shared" si="204"/>
        <v>7.5277777777777777E-2</v>
      </c>
      <c r="BK79" s="16">
        <f t="shared" si="204"/>
        <v>0.11106481481481481</v>
      </c>
      <c r="BL79" s="16">
        <f t="shared" si="204"/>
        <v>0.14588734567901235</v>
      </c>
      <c r="BM79" s="16">
        <f t="shared" si="204"/>
        <v>0.17990612139917694</v>
      </c>
      <c r="BN79" s="16">
        <f t="shared" si="204"/>
        <v>0.21325510116598079</v>
      </c>
      <c r="BO79" s="16">
        <f t="shared" si="204"/>
        <v>0.24604591763831732</v>
      </c>
      <c r="BP79" s="16">
        <f t="shared" si="204"/>
        <v>0.27837159803193112</v>
      </c>
      <c r="BQ79" s="16">
        <f t="shared" si="204"/>
        <v>0.31030966502660928</v>
      </c>
      <c r="BR79" s="16">
        <f t="shared" si="204"/>
        <v>0.34192472085550774</v>
      </c>
    </row>
    <row r="80" spans="2:70" ht="14.25" x14ac:dyDescent="0.45">
      <c r="B80" s="185"/>
      <c r="C80" s="185"/>
      <c r="D80" s="19" t="s">
        <v>45</v>
      </c>
      <c r="E80" s="20">
        <f t="shared" ref="E80:N80" si="205">10*E77</f>
        <v>0.3833333333333333</v>
      </c>
      <c r="F80" s="20">
        <f t="shared" si="205"/>
        <v>0.36944444444444446</v>
      </c>
      <c r="G80" s="20">
        <f t="shared" si="205"/>
        <v>0.35787037037037034</v>
      </c>
      <c r="H80" s="20">
        <f t="shared" si="205"/>
        <v>0.34822530864197532</v>
      </c>
      <c r="I80" s="20">
        <f t="shared" si="205"/>
        <v>0.34018775720164607</v>
      </c>
      <c r="J80" s="20">
        <f t="shared" si="205"/>
        <v>0.33348979766803838</v>
      </c>
      <c r="K80" s="20">
        <f t="shared" si="205"/>
        <v>0.32790816472336531</v>
      </c>
      <c r="L80" s="20">
        <f t="shared" si="205"/>
        <v>0.32325680393613776</v>
      </c>
      <c r="M80" s="20">
        <f t="shared" si="205"/>
        <v>0.31938066994678149</v>
      </c>
      <c r="N80" s="20">
        <f t="shared" si="205"/>
        <v>0.31615055828898453</v>
      </c>
      <c r="P80" s="185"/>
      <c r="Q80" s="185"/>
      <c r="R80" s="19" t="s">
        <v>45</v>
      </c>
      <c r="S80" s="20">
        <f t="shared" ref="S80:AB80" si="206">10*S77</f>
        <v>0.3833333333333333</v>
      </c>
      <c r="T80" s="20">
        <f t="shared" si="206"/>
        <v>0.36944444444444446</v>
      </c>
      <c r="U80" s="20">
        <f t="shared" si="206"/>
        <v>0.35787037037037034</v>
      </c>
      <c r="V80" s="20">
        <f t="shared" si="206"/>
        <v>0.34822530864197532</v>
      </c>
      <c r="W80" s="20">
        <f t="shared" si="206"/>
        <v>0.34018775720164607</v>
      </c>
      <c r="X80" s="20">
        <f t="shared" si="206"/>
        <v>0.33348979766803838</v>
      </c>
      <c r="Y80" s="20">
        <f t="shared" si="206"/>
        <v>0.32790816472336531</v>
      </c>
      <c r="Z80" s="20">
        <f t="shared" si="206"/>
        <v>0.32325680393613776</v>
      </c>
      <c r="AA80" s="20">
        <f t="shared" si="206"/>
        <v>0.31938066994678149</v>
      </c>
      <c r="AB80" s="20">
        <f t="shared" si="206"/>
        <v>0.31615055828898453</v>
      </c>
      <c r="AD80" s="185"/>
      <c r="AE80" s="185"/>
      <c r="AF80" s="19" t="s">
        <v>45</v>
      </c>
      <c r="AG80" s="20">
        <f t="shared" ref="AG80:AP80" si="207">10*AG77</f>
        <v>0.3833333333333333</v>
      </c>
      <c r="AH80" s="20">
        <f t="shared" si="207"/>
        <v>0.36944444444444446</v>
      </c>
      <c r="AI80" s="20">
        <f t="shared" si="207"/>
        <v>0.35787037037037034</v>
      </c>
      <c r="AJ80" s="20">
        <f t="shared" si="207"/>
        <v>0.34822530864197532</v>
      </c>
      <c r="AK80" s="20">
        <f t="shared" si="207"/>
        <v>0.34018775720164607</v>
      </c>
      <c r="AL80" s="20">
        <f t="shared" si="207"/>
        <v>0.33348979766803838</v>
      </c>
      <c r="AM80" s="20">
        <f t="shared" si="207"/>
        <v>0.32790816472336531</v>
      </c>
      <c r="AN80" s="20">
        <f t="shared" si="207"/>
        <v>0.32325680393613776</v>
      </c>
      <c r="AO80" s="20">
        <f t="shared" si="207"/>
        <v>0.31938066994678149</v>
      </c>
      <c r="AP80" s="20">
        <f t="shared" si="207"/>
        <v>0.31615055828898453</v>
      </c>
      <c r="AR80" s="185"/>
      <c r="AS80" s="185"/>
      <c r="AT80" s="19" t="s">
        <v>45</v>
      </c>
      <c r="AU80" s="20">
        <f t="shared" ref="AU80:BD80" si="208">10*AU77</f>
        <v>0.3833333333333333</v>
      </c>
      <c r="AV80" s="20">
        <f t="shared" si="208"/>
        <v>0.36944444444444446</v>
      </c>
      <c r="AW80" s="20">
        <f t="shared" si="208"/>
        <v>0.35787037037037034</v>
      </c>
      <c r="AX80" s="20">
        <f t="shared" si="208"/>
        <v>0.34822530864197532</v>
      </c>
      <c r="AY80" s="20">
        <f t="shared" si="208"/>
        <v>0.34018775720164607</v>
      </c>
      <c r="AZ80" s="20">
        <f t="shared" si="208"/>
        <v>0.33348979766803838</v>
      </c>
      <c r="BA80" s="20">
        <f t="shared" si="208"/>
        <v>0.32790816472336531</v>
      </c>
      <c r="BB80" s="20">
        <f t="shared" si="208"/>
        <v>0.32325680393613776</v>
      </c>
      <c r="BC80" s="20">
        <f t="shared" si="208"/>
        <v>0.31938066994678149</v>
      </c>
      <c r="BD80" s="20">
        <f t="shared" si="208"/>
        <v>0.31615055828898453</v>
      </c>
      <c r="BF80" s="185"/>
      <c r="BG80" s="185"/>
      <c r="BH80" s="19" t="s">
        <v>45</v>
      </c>
      <c r="BI80" s="20">
        <f t="shared" ref="BI80:BR80" si="209">10*BI77</f>
        <v>0.3833333333333333</v>
      </c>
      <c r="BJ80" s="20">
        <f t="shared" si="209"/>
        <v>0.36944444444444446</v>
      </c>
      <c r="BK80" s="20">
        <f t="shared" si="209"/>
        <v>0.35787037037037034</v>
      </c>
      <c r="BL80" s="20">
        <f t="shared" si="209"/>
        <v>0.34822530864197532</v>
      </c>
      <c r="BM80" s="20">
        <f t="shared" si="209"/>
        <v>0.34018775720164607</v>
      </c>
      <c r="BN80" s="20">
        <f t="shared" si="209"/>
        <v>0.33348979766803838</v>
      </c>
      <c r="BO80" s="20">
        <f t="shared" si="209"/>
        <v>0.32790816472336531</v>
      </c>
      <c r="BP80" s="20">
        <f t="shared" si="209"/>
        <v>0.32325680393613776</v>
      </c>
      <c r="BQ80" s="20">
        <f t="shared" si="209"/>
        <v>0.31938066994678149</v>
      </c>
      <c r="BR80" s="20">
        <f t="shared" si="209"/>
        <v>0.31615055828898453</v>
      </c>
    </row>
    <row r="81" spans="2:70" ht="14.25" x14ac:dyDescent="0.45">
      <c r="B81" s="185"/>
      <c r="C81" s="185"/>
      <c r="D81" s="19" t="s">
        <v>46</v>
      </c>
      <c r="E81" s="20">
        <f>10*E79</f>
        <v>0.3833333333333333</v>
      </c>
      <c r="F81" s="20">
        <f t="shared" ref="F81:N81" si="210">10*F79</f>
        <v>0.75277777777777777</v>
      </c>
      <c r="G81" s="20">
        <f t="shared" si="210"/>
        <v>1.1106481481481481</v>
      </c>
      <c r="H81" s="20">
        <f t="shared" si="210"/>
        <v>1.4588734567901236</v>
      </c>
      <c r="I81" s="20">
        <f t="shared" si="210"/>
        <v>1.7990612139917694</v>
      </c>
      <c r="J81" s="20">
        <f t="shared" si="210"/>
        <v>2.1325510116598076</v>
      </c>
      <c r="K81" s="20">
        <f t="shared" si="210"/>
        <v>2.4604591763831731</v>
      </c>
      <c r="L81" s="20">
        <f t="shared" si="210"/>
        <v>2.783715980319311</v>
      </c>
      <c r="M81" s="20">
        <f t="shared" si="210"/>
        <v>3.1030966502660928</v>
      </c>
      <c r="N81" s="20">
        <f t="shared" si="210"/>
        <v>3.4192472085550776</v>
      </c>
      <c r="P81" s="185"/>
      <c r="Q81" s="185"/>
      <c r="R81" s="19" t="s">
        <v>46</v>
      </c>
      <c r="S81" s="20">
        <f>10*S79</f>
        <v>0.3833333333333333</v>
      </c>
      <c r="T81" s="20">
        <f t="shared" ref="T81:AB81" si="211">10*T79</f>
        <v>0.75277777777777777</v>
      </c>
      <c r="U81" s="20">
        <f t="shared" si="211"/>
        <v>1.1106481481481481</v>
      </c>
      <c r="V81" s="20">
        <f t="shared" si="211"/>
        <v>1.4588734567901236</v>
      </c>
      <c r="W81" s="20">
        <f t="shared" si="211"/>
        <v>1.7990612139917694</v>
      </c>
      <c r="X81" s="20">
        <f t="shared" si="211"/>
        <v>2.1325510116598076</v>
      </c>
      <c r="Y81" s="20">
        <f t="shared" si="211"/>
        <v>2.4604591763831731</v>
      </c>
      <c r="Z81" s="20">
        <f t="shared" si="211"/>
        <v>2.783715980319311</v>
      </c>
      <c r="AA81" s="20">
        <f t="shared" si="211"/>
        <v>3.1030966502660928</v>
      </c>
      <c r="AB81" s="20">
        <f t="shared" si="211"/>
        <v>3.4192472085550776</v>
      </c>
      <c r="AD81" s="185"/>
      <c r="AE81" s="185"/>
      <c r="AF81" s="19" t="s">
        <v>46</v>
      </c>
      <c r="AG81" s="20">
        <f>10*AG79</f>
        <v>0.3833333333333333</v>
      </c>
      <c r="AH81" s="20">
        <f t="shared" ref="AH81:AP81" si="212">10*AH79</f>
        <v>0.75277777777777777</v>
      </c>
      <c r="AI81" s="20">
        <f t="shared" si="212"/>
        <v>1.1106481481481481</v>
      </c>
      <c r="AJ81" s="20">
        <f t="shared" si="212"/>
        <v>1.4588734567901236</v>
      </c>
      <c r="AK81" s="20">
        <f t="shared" si="212"/>
        <v>1.7990612139917694</v>
      </c>
      <c r="AL81" s="20">
        <f t="shared" si="212"/>
        <v>2.1325510116598076</v>
      </c>
      <c r="AM81" s="20">
        <f t="shared" si="212"/>
        <v>2.4604591763831731</v>
      </c>
      <c r="AN81" s="20">
        <f t="shared" si="212"/>
        <v>2.783715980319311</v>
      </c>
      <c r="AO81" s="20">
        <f t="shared" si="212"/>
        <v>3.1030966502660928</v>
      </c>
      <c r="AP81" s="20">
        <f t="shared" si="212"/>
        <v>3.4192472085550776</v>
      </c>
      <c r="AR81" s="185"/>
      <c r="AS81" s="185"/>
      <c r="AT81" s="19" t="s">
        <v>46</v>
      </c>
      <c r="AU81" s="20">
        <f>10*AU79</f>
        <v>0.3833333333333333</v>
      </c>
      <c r="AV81" s="20">
        <f t="shared" ref="AV81:BD81" si="213">10*AV79</f>
        <v>0.75277777777777777</v>
      </c>
      <c r="AW81" s="20">
        <f t="shared" si="213"/>
        <v>1.1106481481481481</v>
      </c>
      <c r="AX81" s="20">
        <f t="shared" si="213"/>
        <v>1.4588734567901236</v>
      </c>
      <c r="AY81" s="20">
        <f t="shared" si="213"/>
        <v>1.7990612139917694</v>
      </c>
      <c r="AZ81" s="20">
        <f t="shared" si="213"/>
        <v>2.1325510116598076</v>
      </c>
      <c r="BA81" s="20">
        <f t="shared" si="213"/>
        <v>2.4604591763831731</v>
      </c>
      <c r="BB81" s="20">
        <f t="shared" si="213"/>
        <v>2.783715980319311</v>
      </c>
      <c r="BC81" s="20">
        <f t="shared" si="213"/>
        <v>3.1030966502660928</v>
      </c>
      <c r="BD81" s="20">
        <f t="shared" si="213"/>
        <v>3.4192472085550776</v>
      </c>
      <c r="BF81" s="185"/>
      <c r="BG81" s="185"/>
      <c r="BH81" s="19" t="s">
        <v>46</v>
      </c>
      <c r="BI81" s="20">
        <f>10*BI79</f>
        <v>0.3833333333333333</v>
      </c>
      <c r="BJ81" s="20">
        <f t="shared" ref="BJ81:BR81" si="214">10*BJ79</f>
        <v>0.75277777777777777</v>
      </c>
      <c r="BK81" s="20">
        <f t="shared" si="214"/>
        <v>1.1106481481481481</v>
      </c>
      <c r="BL81" s="20">
        <f t="shared" si="214"/>
        <v>1.4588734567901236</v>
      </c>
      <c r="BM81" s="20">
        <f t="shared" si="214"/>
        <v>1.7990612139917694</v>
      </c>
      <c r="BN81" s="20">
        <f t="shared" si="214"/>
        <v>2.1325510116598076</v>
      </c>
      <c r="BO81" s="20">
        <f t="shared" si="214"/>
        <v>2.4604591763831731</v>
      </c>
      <c r="BP81" s="20">
        <f t="shared" si="214"/>
        <v>2.783715980319311</v>
      </c>
      <c r="BQ81" s="20">
        <f t="shared" si="214"/>
        <v>3.1030966502660928</v>
      </c>
      <c r="BR81" s="20">
        <f t="shared" si="214"/>
        <v>3.4192472085550776</v>
      </c>
    </row>
    <row r="82" spans="2:70" ht="14.25" x14ac:dyDescent="0.45">
      <c r="B82" s="185"/>
      <c r="C82" s="184" t="s">
        <v>36</v>
      </c>
      <c r="D82" s="15" t="s">
        <v>43</v>
      </c>
      <c r="E82" s="16">
        <f t="shared" ref="E82:N82" si="215">E77*E$14/$E$4</f>
        <v>4.5999999999999999E-2</v>
      </c>
      <c r="F82" s="16">
        <f t="shared" si="215"/>
        <v>5.3199999999999997E-2</v>
      </c>
      <c r="G82" s="16">
        <f t="shared" si="215"/>
        <v>6.1839999999999992E-2</v>
      </c>
      <c r="H82" s="16">
        <f t="shared" si="215"/>
        <v>7.2208000000000008E-2</v>
      </c>
      <c r="I82" s="16">
        <f t="shared" si="215"/>
        <v>8.4649600000000005E-2</v>
      </c>
      <c r="J82" s="16">
        <f t="shared" si="215"/>
        <v>9.9579519999999991E-2</v>
      </c>
      <c r="K82" s="16">
        <f t="shared" si="215"/>
        <v>0.117495424</v>
      </c>
      <c r="L82" s="16">
        <f t="shared" si="215"/>
        <v>0.13899450879999997</v>
      </c>
      <c r="M82" s="16">
        <f t="shared" si="215"/>
        <v>0.16479341055999996</v>
      </c>
      <c r="N82" s="16">
        <f t="shared" si="215"/>
        <v>0.19575209267199997</v>
      </c>
      <c r="P82" s="185"/>
      <c r="Q82" s="184" t="s">
        <v>36</v>
      </c>
      <c r="R82" s="15" t="s">
        <v>43</v>
      </c>
      <c r="S82" s="16">
        <f t="shared" ref="S82:AB82" si="216">S77*S$14/$E$4</f>
        <v>4.5999999999999999E-2</v>
      </c>
      <c r="T82" s="16">
        <f t="shared" si="216"/>
        <v>5.3199999999999997E-2</v>
      </c>
      <c r="U82" s="16">
        <f t="shared" si="216"/>
        <v>6.1839999999999992E-2</v>
      </c>
      <c r="V82" s="16">
        <f t="shared" si="216"/>
        <v>7.2208000000000008E-2</v>
      </c>
      <c r="W82" s="16">
        <f t="shared" si="216"/>
        <v>8.4649600000000005E-2</v>
      </c>
      <c r="X82" s="16">
        <f t="shared" si="216"/>
        <v>9.9579519999999991E-2</v>
      </c>
      <c r="Y82" s="16">
        <f t="shared" si="216"/>
        <v>0.117495424</v>
      </c>
      <c r="Z82" s="16">
        <f t="shared" si="216"/>
        <v>0.13899450879999997</v>
      </c>
      <c r="AA82" s="16">
        <f t="shared" si="216"/>
        <v>0.16479341055999996</v>
      </c>
      <c r="AB82" s="16">
        <f t="shared" si="216"/>
        <v>0.19575209267199997</v>
      </c>
      <c r="AD82" s="185"/>
      <c r="AE82" s="184" t="s">
        <v>36</v>
      </c>
      <c r="AF82" s="15" t="s">
        <v>43</v>
      </c>
      <c r="AG82" s="16">
        <f t="shared" ref="AG82:AP82" si="217">AG77*AG$14/$E$4</f>
        <v>4.5999999999999999E-2</v>
      </c>
      <c r="AH82" s="16">
        <f t="shared" si="217"/>
        <v>5.3199999999999997E-2</v>
      </c>
      <c r="AI82" s="16">
        <f t="shared" si="217"/>
        <v>6.1839999999999992E-2</v>
      </c>
      <c r="AJ82" s="16">
        <f t="shared" si="217"/>
        <v>7.2208000000000008E-2</v>
      </c>
      <c r="AK82" s="16">
        <f t="shared" si="217"/>
        <v>8.4649600000000005E-2</v>
      </c>
      <c r="AL82" s="16">
        <f t="shared" si="217"/>
        <v>9.9579519999999991E-2</v>
      </c>
      <c r="AM82" s="16">
        <f t="shared" si="217"/>
        <v>0.117495424</v>
      </c>
      <c r="AN82" s="16">
        <f t="shared" si="217"/>
        <v>0.13899450879999997</v>
      </c>
      <c r="AO82" s="16">
        <f t="shared" si="217"/>
        <v>0.16479341055999996</v>
      </c>
      <c r="AP82" s="16">
        <f t="shared" si="217"/>
        <v>0.19575209267199997</v>
      </c>
      <c r="AR82" s="185"/>
      <c r="AS82" s="184" t="s">
        <v>36</v>
      </c>
      <c r="AT82" s="15" t="s">
        <v>43</v>
      </c>
      <c r="AU82" s="16">
        <f t="shared" ref="AU82:BD82" si="218">AU77*AU$14/$E$4</f>
        <v>4.5999999999999999E-2</v>
      </c>
      <c r="AV82" s="16">
        <f t="shared" si="218"/>
        <v>5.3199999999999997E-2</v>
      </c>
      <c r="AW82" s="16">
        <f t="shared" si="218"/>
        <v>6.1839999999999992E-2</v>
      </c>
      <c r="AX82" s="16">
        <f t="shared" si="218"/>
        <v>7.2208000000000008E-2</v>
      </c>
      <c r="AY82" s="16">
        <f t="shared" si="218"/>
        <v>8.4649600000000005E-2</v>
      </c>
      <c r="AZ82" s="16">
        <f t="shared" si="218"/>
        <v>9.9579519999999991E-2</v>
      </c>
      <c r="BA82" s="16">
        <f t="shared" si="218"/>
        <v>0.117495424</v>
      </c>
      <c r="BB82" s="16">
        <f t="shared" si="218"/>
        <v>0.13899450879999997</v>
      </c>
      <c r="BC82" s="16">
        <f t="shared" si="218"/>
        <v>0.16479341055999996</v>
      </c>
      <c r="BD82" s="16">
        <f t="shared" si="218"/>
        <v>0.19575209267199997</v>
      </c>
      <c r="BF82" s="185"/>
      <c r="BG82" s="184" t="s">
        <v>36</v>
      </c>
      <c r="BH82" s="15" t="s">
        <v>43</v>
      </c>
      <c r="BI82" s="16">
        <f t="shared" ref="BI82:BR82" si="219">BI77*BI$14/$E$4</f>
        <v>4.5999999999999999E-2</v>
      </c>
      <c r="BJ82" s="16">
        <f t="shared" si="219"/>
        <v>5.3199999999999997E-2</v>
      </c>
      <c r="BK82" s="16">
        <f t="shared" si="219"/>
        <v>6.1839999999999992E-2</v>
      </c>
      <c r="BL82" s="16">
        <f t="shared" si="219"/>
        <v>7.2208000000000008E-2</v>
      </c>
      <c r="BM82" s="16">
        <f t="shared" si="219"/>
        <v>8.4649600000000005E-2</v>
      </c>
      <c r="BN82" s="16">
        <f t="shared" si="219"/>
        <v>9.9579519999999991E-2</v>
      </c>
      <c r="BO82" s="16">
        <f t="shared" si="219"/>
        <v>0.117495424</v>
      </c>
      <c r="BP82" s="16">
        <f t="shared" si="219"/>
        <v>0.13899450879999997</v>
      </c>
      <c r="BQ82" s="16">
        <f t="shared" si="219"/>
        <v>0.16479341055999996</v>
      </c>
      <c r="BR82" s="16">
        <f t="shared" si="219"/>
        <v>0.19575209267199997</v>
      </c>
    </row>
    <row r="83" spans="2:70" ht="14.25" x14ac:dyDescent="0.45">
      <c r="B83" s="185"/>
      <c r="C83" s="186"/>
      <c r="D83" s="15" t="s">
        <v>44</v>
      </c>
      <c r="E83" s="16"/>
      <c r="F83" s="16"/>
      <c r="G83" s="16"/>
      <c r="H83" s="16"/>
      <c r="I83" s="17">
        <f>AVERAGE(E82:I82)</f>
        <v>6.357952E-2</v>
      </c>
      <c r="J83" s="17"/>
      <c r="K83" s="17"/>
      <c r="L83" s="17"/>
      <c r="M83" s="17"/>
      <c r="N83" s="17">
        <f>AVERAGE(E82:N82)</f>
        <v>0.10345125560319998</v>
      </c>
      <c r="P83" s="185"/>
      <c r="Q83" s="186"/>
      <c r="R83" s="15" t="s">
        <v>44</v>
      </c>
      <c r="S83" s="16"/>
      <c r="T83" s="16"/>
      <c r="U83" s="16"/>
      <c r="V83" s="16"/>
      <c r="W83" s="17">
        <f>AVERAGE(S82:W82)</f>
        <v>6.357952E-2</v>
      </c>
      <c r="X83" s="17"/>
      <c r="Y83" s="17"/>
      <c r="Z83" s="17"/>
      <c r="AA83" s="17"/>
      <c r="AB83" s="17">
        <f>AVERAGE(S82:AB82)</f>
        <v>0.10345125560319998</v>
      </c>
      <c r="AD83" s="185"/>
      <c r="AE83" s="186"/>
      <c r="AF83" s="15" t="s">
        <v>44</v>
      </c>
      <c r="AG83" s="16"/>
      <c r="AH83" s="16"/>
      <c r="AI83" s="16"/>
      <c r="AJ83" s="16"/>
      <c r="AK83" s="17">
        <f>AVERAGE(AG82:AK82)</f>
        <v>6.357952E-2</v>
      </c>
      <c r="AL83" s="17"/>
      <c r="AM83" s="17"/>
      <c r="AN83" s="17"/>
      <c r="AO83" s="17"/>
      <c r="AP83" s="17">
        <f>AVERAGE(AG82:AP82)</f>
        <v>0.10345125560319998</v>
      </c>
      <c r="AR83" s="185"/>
      <c r="AS83" s="186"/>
      <c r="AT83" s="15" t="s">
        <v>44</v>
      </c>
      <c r="AU83" s="16"/>
      <c r="AV83" s="16"/>
      <c r="AW83" s="16"/>
      <c r="AX83" s="16"/>
      <c r="AY83" s="17">
        <f>AVERAGE(AU82:AY82)</f>
        <v>6.357952E-2</v>
      </c>
      <c r="AZ83" s="17"/>
      <c r="BA83" s="17"/>
      <c r="BB83" s="17"/>
      <c r="BC83" s="17"/>
      <c r="BD83" s="17">
        <f>AVERAGE(AU82:BD82)</f>
        <v>0.10345125560319998</v>
      </c>
      <c r="BF83" s="185"/>
      <c r="BG83" s="186"/>
      <c r="BH83" s="15" t="s">
        <v>44</v>
      </c>
      <c r="BI83" s="16"/>
      <c r="BJ83" s="16"/>
      <c r="BK83" s="16"/>
      <c r="BL83" s="16"/>
      <c r="BM83" s="17">
        <f>AVERAGE(BI82:BM82)</f>
        <v>6.357952E-2</v>
      </c>
      <c r="BN83" s="17"/>
      <c r="BO83" s="17"/>
      <c r="BP83" s="17"/>
      <c r="BQ83" s="17"/>
      <c r="BR83" s="17">
        <f>AVERAGE(BI82:BR82)</f>
        <v>0.10345125560319998</v>
      </c>
    </row>
    <row r="84" spans="2:70" ht="14.25" x14ac:dyDescent="0.45">
      <c r="B84" s="185"/>
      <c r="C84" s="185"/>
      <c r="D84" s="19" t="s">
        <v>45</v>
      </c>
      <c r="E84" s="23">
        <f t="shared" ref="E84:N84" si="220">E80*E$14</f>
        <v>46000</v>
      </c>
      <c r="F84" s="23">
        <f t="shared" si="220"/>
        <v>53200</v>
      </c>
      <c r="G84" s="23">
        <f>G80*G$14</f>
        <v>61839.999999999993</v>
      </c>
      <c r="H84" s="23">
        <f>H80*H$14</f>
        <v>72208</v>
      </c>
      <c r="I84" s="23">
        <f>I80*I$14</f>
        <v>84649.599999999991</v>
      </c>
      <c r="J84" s="23">
        <f t="shared" si="220"/>
        <v>99579.520000000004</v>
      </c>
      <c r="K84" s="23">
        <f t="shared" si="220"/>
        <v>117495.424</v>
      </c>
      <c r="L84" s="23">
        <f t="shared" si="220"/>
        <v>138994.50879999998</v>
      </c>
      <c r="M84" s="23">
        <f t="shared" si="220"/>
        <v>164793.41055999999</v>
      </c>
      <c r="N84" s="23">
        <f t="shared" si="220"/>
        <v>195752.09267199997</v>
      </c>
      <c r="P84" s="185"/>
      <c r="Q84" s="185"/>
      <c r="R84" s="19" t="s">
        <v>45</v>
      </c>
      <c r="S84" s="23">
        <f t="shared" ref="S84:AB84" si="221">S80*S$14</f>
        <v>46000</v>
      </c>
      <c r="T84" s="23">
        <f t="shared" si="221"/>
        <v>53200</v>
      </c>
      <c r="U84" s="23">
        <f>U80*U$14</f>
        <v>61839.999999999993</v>
      </c>
      <c r="V84" s="23">
        <f>V80*V$14</f>
        <v>72208</v>
      </c>
      <c r="W84" s="23">
        <f>W80*W$14</f>
        <v>84649.599999999991</v>
      </c>
      <c r="X84" s="23">
        <f t="shared" si="221"/>
        <v>99579.520000000004</v>
      </c>
      <c r="Y84" s="23">
        <f t="shared" si="221"/>
        <v>117495.424</v>
      </c>
      <c r="Z84" s="23">
        <f t="shared" si="221"/>
        <v>138994.50879999998</v>
      </c>
      <c r="AA84" s="23">
        <f t="shared" si="221"/>
        <v>164793.41055999999</v>
      </c>
      <c r="AB84" s="23">
        <f t="shared" si="221"/>
        <v>195752.09267199997</v>
      </c>
      <c r="AD84" s="185"/>
      <c r="AE84" s="185"/>
      <c r="AF84" s="19" t="s">
        <v>45</v>
      </c>
      <c r="AG84" s="23">
        <f t="shared" ref="AG84:AP84" si="222">AG80*AG$14</f>
        <v>46000</v>
      </c>
      <c r="AH84" s="23">
        <f t="shared" si="222"/>
        <v>53200</v>
      </c>
      <c r="AI84" s="23">
        <f>AI80*AI$14</f>
        <v>61839.999999999993</v>
      </c>
      <c r="AJ84" s="23">
        <f>AJ80*AJ$14</f>
        <v>72208</v>
      </c>
      <c r="AK84" s="23">
        <f>AK80*AK$14</f>
        <v>84649.599999999991</v>
      </c>
      <c r="AL84" s="23">
        <f t="shared" si="222"/>
        <v>99579.520000000004</v>
      </c>
      <c r="AM84" s="23">
        <f t="shared" si="222"/>
        <v>117495.424</v>
      </c>
      <c r="AN84" s="23">
        <f t="shared" si="222"/>
        <v>138994.50879999998</v>
      </c>
      <c r="AO84" s="23">
        <f t="shared" si="222"/>
        <v>164793.41055999999</v>
      </c>
      <c r="AP84" s="23">
        <f t="shared" si="222"/>
        <v>195752.09267199997</v>
      </c>
      <c r="AR84" s="185"/>
      <c r="AS84" s="185"/>
      <c r="AT84" s="19" t="s">
        <v>45</v>
      </c>
      <c r="AU84" s="23">
        <f t="shared" ref="AU84:BD84" si="223">AU80*AU$14</f>
        <v>46000</v>
      </c>
      <c r="AV84" s="23">
        <f t="shared" si="223"/>
        <v>53200</v>
      </c>
      <c r="AW84" s="23">
        <f>AW80*AW$14</f>
        <v>61839.999999999993</v>
      </c>
      <c r="AX84" s="23">
        <f>AX80*AX$14</f>
        <v>72208</v>
      </c>
      <c r="AY84" s="23">
        <f>AY80*AY$14</f>
        <v>84649.599999999991</v>
      </c>
      <c r="AZ84" s="23">
        <f t="shared" si="223"/>
        <v>99579.520000000004</v>
      </c>
      <c r="BA84" s="23">
        <f t="shared" si="223"/>
        <v>117495.424</v>
      </c>
      <c r="BB84" s="23">
        <f t="shared" si="223"/>
        <v>138994.50879999998</v>
      </c>
      <c r="BC84" s="23">
        <f t="shared" si="223"/>
        <v>164793.41055999999</v>
      </c>
      <c r="BD84" s="23">
        <f t="shared" si="223"/>
        <v>195752.09267199997</v>
      </c>
      <c r="BF84" s="185"/>
      <c r="BG84" s="185"/>
      <c r="BH84" s="19" t="s">
        <v>45</v>
      </c>
      <c r="BI84" s="23">
        <f t="shared" ref="BI84:BR84" si="224">BI80*BI$14</f>
        <v>46000</v>
      </c>
      <c r="BJ84" s="23">
        <f t="shared" si="224"/>
        <v>53200</v>
      </c>
      <c r="BK84" s="23">
        <f>BK80*BK$14</f>
        <v>61839.999999999993</v>
      </c>
      <c r="BL84" s="23">
        <f>BL80*BL$14</f>
        <v>72208</v>
      </c>
      <c r="BM84" s="23">
        <f>BM80*BM$14</f>
        <v>84649.599999999991</v>
      </c>
      <c r="BN84" s="23">
        <f t="shared" si="224"/>
        <v>99579.520000000004</v>
      </c>
      <c r="BO84" s="23">
        <f t="shared" si="224"/>
        <v>117495.424</v>
      </c>
      <c r="BP84" s="23">
        <f t="shared" si="224"/>
        <v>138994.50879999998</v>
      </c>
      <c r="BQ84" s="23">
        <f t="shared" si="224"/>
        <v>164793.41055999999</v>
      </c>
      <c r="BR84" s="23">
        <f t="shared" si="224"/>
        <v>195752.09267199997</v>
      </c>
    </row>
    <row r="85" spans="2:70" ht="14.25" x14ac:dyDescent="0.45">
      <c r="B85" s="185"/>
      <c r="C85" s="185"/>
      <c r="D85" s="19" t="s">
        <v>47</v>
      </c>
      <c r="E85" s="24"/>
      <c r="F85" s="24"/>
      <c r="G85" s="24"/>
      <c r="H85" s="24"/>
      <c r="I85" s="23">
        <f>AVERAGE(E84:I84)</f>
        <v>63579.519999999997</v>
      </c>
      <c r="J85" s="23"/>
      <c r="K85" s="23"/>
      <c r="L85" s="23"/>
      <c r="M85" s="23"/>
      <c r="N85" s="23">
        <f>AVERAGE(E84:N84)</f>
        <v>103451.25560319998</v>
      </c>
      <c r="P85" s="185"/>
      <c r="Q85" s="185"/>
      <c r="R85" s="19" t="s">
        <v>47</v>
      </c>
      <c r="S85" s="24"/>
      <c r="T85" s="24"/>
      <c r="U85" s="24"/>
      <c r="V85" s="24"/>
      <c r="W85" s="23">
        <f>AVERAGE(S84:W84)</f>
        <v>63579.519999999997</v>
      </c>
      <c r="X85" s="23"/>
      <c r="Y85" s="23"/>
      <c r="Z85" s="23"/>
      <c r="AA85" s="23"/>
      <c r="AB85" s="23">
        <f>AVERAGE(S84:AB84)</f>
        <v>103451.25560319998</v>
      </c>
      <c r="AD85" s="185"/>
      <c r="AE85" s="185"/>
      <c r="AF85" s="19" t="s">
        <v>47</v>
      </c>
      <c r="AG85" s="24"/>
      <c r="AH85" s="24"/>
      <c r="AI85" s="24"/>
      <c r="AJ85" s="24"/>
      <c r="AK85" s="23">
        <f>AVERAGE(AG84:AK84)</f>
        <v>63579.519999999997</v>
      </c>
      <c r="AL85" s="23"/>
      <c r="AM85" s="23"/>
      <c r="AN85" s="23"/>
      <c r="AO85" s="23"/>
      <c r="AP85" s="23">
        <f>AVERAGE(AG84:AP84)</f>
        <v>103451.25560319998</v>
      </c>
      <c r="AR85" s="185"/>
      <c r="AS85" s="185"/>
      <c r="AT85" s="19" t="s">
        <v>47</v>
      </c>
      <c r="AU85" s="24"/>
      <c r="AV85" s="24"/>
      <c r="AW85" s="24"/>
      <c r="AX85" s="24"/>
      <c r="AY85" s="23">
        <f>AVERAGE(AU84:AY84)</f>
        <v>63579.519999999997</v>
      </c>
      <c r="AZ85" s="23"/>
      <c r="BA85" s="23"/>
      <c r="BB85" s="23"/>
      <c r="BC85" s="23"/>
      <c r="BD85" s="23">
        <f>AVERAGE(AU84:BD84)</f>
        <v>103451.25560319998</v>
      </c>
      <c r="BF85" s="185"/>
      <c r="BG85" s="185"/>
      <c r="BH85" s="19" t="s">
        <v>47</v>
      </c>
      <c r="BI85" s="24"/>
      <c r="BJ85" s="24"/>
      <c r="BK85" s="24"/>
      <c r="BL85" s="24"/>
      <c r="BM85" s="23">
        <f>AVERAGE(BI84:BM84)</f>
        <v>63579.519999999997</v>
      </c>
      <c r="BN85" s="23"/>
      <c r="BO85" s="23"/>
      <c r="BP85" s="23"/>
      <c r="BQ85" s="23"/>
      <c r="BR85" s="23">
        <f>AVERAGE(BI84:BR84)</f>
        <v>103451.25560319998</v>
      </c>
    </row>
    <row r="86" spans="2:70" ht="14.25" x14ac:dyDescent="0.45">
      <c r="B86" s="185"/>
      <c r="C86" s="185"/>
      <c r="D86" s="19" t="s">
        <v>46</v>
      </c>
      <c r="E86" s="24">
        <f>E84</f>
        <v>46000</v>
      </c>
      <c r="F86" s="24">
        <f t="shared" ref="F86:N86" si="225">E86+F84</f>
        <v>99200</v>
      </c>
      <c r="G86" s="24">
        <f>F86+G84</f>
        <v>161040</v>
      </c>
      <c r="H86" s="24">
        <f t="shared" si="225"/>
        <v>233248</v>
      </c>
      <c r="I86" s="24">
        <f t="shared" si="225"/>
        <v>317897.59999999998</v>
      </c>
      <c r="J86" s="24">
        <f>I86+J84</f>
        <v>417477.12</v>
      </c>
      <c r="K86" s="24">
        <f t="shared" si="225"/>
        <v>534972.54399999999</v>
      </c>
      <c r="L86" s="24">
        <f t="shared" si="225"/>
        <v>673967.05279999995</v>
      </c>
      <c r="M86" s="24">
        <f t="shared" si="225"/>
        <v>838760.46335999994</v>
      </c>
      <c r="N86" s="24">
        <f t="shared" si="225"/>
        <v>1034512.5560319999</v>
      </c>
      <c r="P86" s="185"/>
      <c r="Q86" s="185"/>
      <c r="R86" s="19" t="s">
        <v>46</v>
      </c>
      <c r="S86" s="24">
        <f>S84</f>
        <v>46000</v>
      </c>
      <c r="T86" s="24">
        <f t="shared" ref="T86:AB86" si="226">S86+T84</f>
        <v>99200</v>
      </c>
      <c r="U86" s="24">
        <f>T86+U84</f>
        <v>161040</v>
      </c>
      <c r="V86" s="24">
        <f t="shared" si="226"/>
        <v>233248</v>
      </c>
      <c r="W86" s="24">
        <f t="shared" si="226"/>
        <v>317897.59999999998</v>
      </c>
      <c r="X86" s="24">
        <f>W86+X84</f>
        <v>417477.12</v>
      </c>
      <c r="Y86" s="24">
        <f t="shared" si="226"/>
        <v>534972.54399999999</v>
      </c>
      <c r="Z86" s="24">
        <f t="shared" si="226"/>
        <v>673967.05279999995</v>
      </c>
      <c r="AA86" s="24">
        <f t="shared" si="226"/>
        <v>838760.46335999994</v>
      </c>
      <c r="AB86" s="24">
        <f t="shared" si="226"/>
        <v>1034512.5560319999</v>
      </c>
      <c r="AD86" s="185"/>
      <c r="AE86" s="185"/>
      <c r="AF86" s="19" t="s">
        <v>46</v>
      </c>
      <c r="AG86" s="24">
        <f>AG84</f>
        <v>46000</v>
      </c>
      <c r="AH86" s="24">
        <f t="shared" ref="AH86:AP86" si="227">AG86+AH84</f>
        <v>99200</v>
      </c>
      <c r="AI86" s="24">
        <f>AH86+AI84</f>
        <v>161040</v>
      </c>
      <c r="AJ86" s="24">
        <f t="shared" si="227"/>
        <v>233248</v>
      </c>
      <c r="AK86" s="24">
        <f t="shared" si="227"/>
        <v>317897.59999999998</v>
      </c>
      <c r="AL86" s="24">
        <f>AK86+AL84</f>
        <v>417477.12</v>
      </c>
      <c r="AM86" s="24">
        <f t="shared" si="227"/>
        <v>534972.54399999999</v>
      </c>
      <c r="AN86" s="24">
        <f t="shared" si="227"/>
        <v>673967.05279999995</v>
      </c>
      <c r="AO86" s="24">
        <f t="shared" si="227"/>
        <v>838760.46335999994</v>
      </c>
      <c r="AP86" s="24">
        <f t="shared" si="227"/>
        <v>1034512.5560319999</v>
      </c>
      <c r="AR86" s="185"/>
      <c r="AS86" s="185"/>
      <c r="AT86" s="19" t="s">
        <v>46</v>
      </c>
      <c r="AU86" s="24">
        <f>AU84</f>
        <v>46000</v>
      </c>
      <c r="AV86" s="24">
        <f t="shared" ref="AV86:BD86" si="228">AU86+AV84</f>
        <v>99200</v>
      </c>
      <c r="AW86" s="24">
        <f>AV86+AW84</f>
        <v>161040</v>
      </c>
      <c r="AX86" s="24">
        <f t="shared" si="228"/>
        <v>233248</v>
      </c>
      <c r="AY86" s="24">
        <f t="shared" si="228"/>
        <v>317897.59999999998</v>
      </c>
      <c r="AZ86" s="24">
        <f>AY86+AZ84</f>
        <v>417477.12</v>
      </c>
      <c r="BA86" s="24">
        <f t="shared" si="228"/>
        <v>534972.54399999999</v>
      </c>
      <c r="BB86" s="24">
        <f t="shared" si="228"/>
        <v>673967.05279999995</v>
      </c>
      <c r="BC86" s="24">
        <f t="shared" si="228"/>
        <v>838760.46335999994</v>
      </c>
      <c r="BD86" s="24">
        <f t="shared" si="228"/>
        <v>1034512.5560319999</v>
      </c>
      <c r="BF86" s="185"/>
      <c r="BG86" s="185"/>
      <c r="BH86" s="19" t="s">
        <v>46</v>
      </c>
      <c r="BI86" s="24">
        <f>BI84</f>
        <v>46000</v>
      </c>
      <c r="BJ86" s="24">
        <f t="shared" ref="BJ86:BR86" si="229">BI86+BJ84</f>
        <v>99200</v>
      </c>
      <c r="BK86" s="24">
        <f>BJ86+BK84</f>
        <v>161040</v>
      </c>
      <c r="BL86" s="24">
        <f t="shared" si="229"/>
        <v>233248</v>
      </c>
      <c r="BM86" s="24">
        <f t="shared" si="229"/>
        <v>317897.59999999998</v>
      </c>
      <c r="BN86" s="24">
        <f>BM86+BN84</f>
        <v>417477.12</v>
      </c>
      <c r="BO86" s="24">
        <f t="shared" si="229"/>
        <v>534972.54399999999</v>
      </c>
      <c r="BP86" s="24">
        <f t="shared" si="229"/>
        <v>673967.05279999995</v>
      </c>
      <c r="BQ86" s="24">
        <f t="shared" si="229"/>
        <v>838760.46335999994</v>
      </c>
      <c r="BR86" s="24">
        <f t="shared" si="229"/>
        <v>1034512.5560319999</v>
      </c>
    </row>
    <row r="87" spans="2:70" ht="14.25" x14ac:dyDescent="0.45">
      <c r="B87" s="185"/>
      <c r="C87" s="184" t="s">
        <v>35</v>
      </c>
      <c r="D87" s="15" t="s">
        <v>43</v>
      </c>
      <c r="E87" s="16">
        <f>E79*E$14/$E$4</f>
        <v>4.5999999999999999E-2</v>
      </c>
      <c r="F87" s="16">
        <f>F79*F$14/$E$4-E87</f>
        <v>6.2399999999999997E-2</v>
      </c>
      <c r="G87" s="16">
        <f>G79*G$14/$E$4-F87-E87</f>
        <v>8.3520000000000025E-2</v>
      </c>
      <c r="H87" s="16">
        <f>H79*H$14/$E$4-G87-F87-E87</f>
        <v>0.11059199999999995</v>
      </c>
      <c r="I87" s="16">
        <f>I79*I$14/$E$4-H87-G87-F87-E87</f>
        <v>0.14515199999999995</v>
      </c>
      <c r="J87" s="16">
        <f>J79*J$14/$E$4-I87-H87-G87-F87-E87</f>
        <v>0.18911232000000011</v>
      </c>
      <c r="K87" s="16">
        <f>K79*K$14/$E$4-J87-I87-H87-G87-F87-E87</f>
        <v>0.24485068799999998</v>
      </c>
      <c r="L87" s="16">
        <f>L79*L$14/$E$4-K87-J87-I87-H87-G87-F87-E87</f>
        <v>0.3153199103999999</v>
      </c>
      <c r="M87" s="16">
        <f>M79*M$14/$E$4-L87-K87-J87-I87-H87-G87-F87-E87</f>
        <v>0.40418279424000009</v>
      </c>
      <c r="N87" s="16">
        <f>N79*N$14/$E$4-M87-L87-K87-J87-I87-H87-G87-F87-E87</f>
        <v>0.51597803519999985</v>
      </c>
      <c r="P87" s="185"/>
      <c r="Q87" s="184" t="s">
        <v>35</v>
      </c>
      <c r="R87" s="15" t="s">
        <v>43</v>
      </c>
      <c r="S87" s="16">
        <f>S79*S$14/$E$4</f>
        <v>4.5999999999999999E-2</v>
      </c>
      <c r="T87" s="16">
        <f>T79*T$14/$E$4-S87</f>
        <v>6.2399999999999997E-2</v>
      </c>
      <c r="U87" s="16">
        <f>U79*U$14/$E$4-T87-S87</f>
        <v>8.3520000000000025E-2</v>
      </c>
      <c r="V87" s="16">
        <f>V79*V$14/$E$4-U87-T87-S87</f>
        <v>0.11059199999999995</v>
      </c>
      <c r="W87" s="16">
        <f>W79*W$14/$E$4-V87-U87-T87-S87</f>
        <v>0.14515199999999995</v>
      </c>
      <c r="X87" s="16">
        <f>X79*X$14/$E$4-W87-V87-U87-T87-S87</f>
        <v>0.18911232000000011</v>
      </c>
      <c r="Y87" s="16">
        <f>Y79*Y$14/$E$4-X87-W87-V87-U87-T87-S87</f>
        <v>0.24485068799999998</v>
      </c>
      <c r="Z87" s="16">
        <f>Z79*Z$14/$E$4-Y87-X87-W87-V87-U87-T87-S87</f>
        <v>0.3153199103999999</v>
      </c>
      <c r="AA87" s="16">
        <f>AA79*AA$14/$E$4-Z87-Y87-X87-W87-V87-U87-T87-S87</f>
        <v>0.40418279424000009</v>
      </c>
      <c r="AB87" s="16">
        <f>AB79*AB$14/$E$4-AA87-Z87-Y87-X87-W87-V87-U87-T87-S87</f>
        <v>0.51597803519999985</v>
      </c>
      <c r="AD87" s="185"/>
      <c r="AE87" s="184" t="s">
        <v>35</v>
      </c>
      <c r="AF87" s="15" t="s">
        <v>43</v>
      </c>
      <c r="AG87" s="16">
        <f>AG79*AG$14/$E$4</f>
        <v>4.5999999999999999E-2</v>
      </c>
      <c r="AH87" s="16">
        <f>AH79*AH$14/$E$4-AG87</f>
        <v>6.2399999999999997E-2</v>
      </c>
      <c r="AI87" s="16">
        <f>AI79*AI$14/$E$4-AH87-AG87</f>
        <v>8.3520000000000025E-2</v>
      </c>
      <c r="AJ87" s="16">
        <f>AJ79*AJ$14/$E$4-AI87-AH87-AG87</f>
        <v>0.11059199999999995</v>
      </c>
      <c r="AK87" s="16">
        <f>AK79*AK$14/$E$4-AJ87-AI87-AH87-AG87</f>
        <v>0.14515199999999995</v>
      </c>
      <c r="AL87" s="16">
        <f>AL79*AL$14/$E$4-AK87-AJ87-AI87-AH87-AG87</f>
        <v>0.18911232000000011</v>
      </c>
      <c r="AM87" s="16">
        <f>AM79*AM$14/$E$4-AL87-AK87-AJ87-AI87-AH87-AG87</f>
        <v>0.24485068799999998</v>
      </c>
      <c r="AN87" s="16">
        <f>AN79*AN$14/$E$4-AM87-AL87-AK87-AJ87-AI87-AH87-AG87</f>
        <v>0.3153199103999999</v>
      </c>
      <c r="AO87" s="16">
        <f>AO79*AO$14/$E$4-AN87-AM87-AL87-AK87-AJ87-AI87-AH87-AG87</f>
        <v>0.40418279424000009</v>
      </c>
      <c r="AP87" s="16">
        <f>AP79*AP$14/$E$4-AO87-AN87-AM87-AL87-AK87-AJ87-AI87-AH87-AG87</f>
        <v>0.51597803519999985</v>
      </c>
      <c r="AR87" s="185"/>
      <c r="AS87" s="184" t="s">
        <v>35</v>
      </c>
      <c r="AT87" s="15" t="s">
        <v>43</v>
      </c>
      <c r="AU87" s="16">
        <f>AU79*AU$14/$E$4</f>
        <v>4.5999999999999999E-2</v>
      </c>
      <c r="AV87" s="16">
        <f>AV79*AV$14/$E$4-AU87</f>
        <v>6.2399999999999997E-2</v>
      </c>
      <c r="AW87" s="16">
        <f>AW79*AW$14/$E$4-AV87-AU87</f>
        <v>8.3520000000000025E-2</v>
      </c>
      <c r="AX87" s="16">
        <f>AX79*AX$14/$E$4-AW87-AV87-AU87</f>
        <v>0.11059199999999995</v>
      </c>
      <c r="AY87" s="16">
        <f>AY79*AY$14/$E$4-AX87-AW87-AV87-AU87</f>
        <v>0.14515199999999995</v>
      </c>
      <c r="AZ87" s="16">
        <f>AZ79*AZ$14/$E$4-AY87-AX87-AW87-AV87-AU87</f>
        <v>0.18911232000000011</v>
      </c>
      <c r="BA87" s="16">
        <f>BA79*BA$14/$E$4-AZ87-AY87-AX87-AW87-AV87-AU87</f>
        <v>0.24485068799999998</v>
      </c>
      <c r="BB87" s="16">
        <f>BB79*BB$14/$E$4-BA87-AZ87-AY87-AX87-AW87-AV87-AU87</f>
        <v>0.3153199103999999</v>
      </c>
      <c r="BC87" s="16">
        <f>BC79*BC$14/$E$4-BB87-BA87-AZ87-AY87-AX87-AW87-AV87-AU87</f>
        <v>0.40418279424000009</v>
      </c>
      <c r="BD87" s="16">
        <f>BD79*BD$14/$E$4-BC87-BB87-BA87-AZ87-AY87-AX87-AW87-AV87-AU87</f>
        <v>0.51597803519999985</v>
      </c>
      <c r="BF87" s="185"/>
      <c r="BG87" s="184" t="s">
        <v>35</v>
      </c>
      <c r="BH87" s="15" t="s">
        <v>43</v>
      </c>
      <c r="BI87" s="16">
        <f>BI79*BI$14/$E$4</f>
        <v>4.5999999999999999E-2</v>
      </c>
      <c r="BJ87" s="16">
        <f>BJ79*BJ$14/$E$4-BI87</f>
        <v>6.2399999999999997E-2</v>
      </c>
      <c r="BK87" s="16">
        <f>BK79*BK$14/$E$4-BJ87-BI87</f>
        <v>8.3520000000000025E-2</v>
      </c>
      <c r="BL87" s="16">
        <f>BL79*BL$14/$E$4-BK87-BJ87-BI87</f>
        <v>0.11059199999999995</v>
      </c>
      <c r="BM87" s="16">
        <f>BM79*BM$14/$E$4-BL87-BK87-BJ87-BI87</f>
        <v>0.14515199999999995</v>
      </c>
      <c r="BN87" s="16">
        <f>BN79*BN$14/$E$4-BM87-BL87-BK87-BJ87-BI87</f>
        <v>0.18911232000000011</v>
      </c>
      <c r="BO87" s="16">
        <f>BO79*BO$14/$E$4-BN87-BM87-BL87-BK87-BJ87-BI87</f>
        <v>0.24485068799999998</v>
      </c>
      <c r="BP87" s="16">
        <f>BP79*BP$14/$E$4-BO87-BN87-BM87-BL87-BK87-BJ87-BI87</f>
        <v>0.3153199103999999</v>
      </c>
      <c r="BQ87" s="16">
        <f>BQ79*BQ$14/$E$4-BP87-BO87-BN87-BM87-BL87-BK87-BJ87-BI87</f>
        <v>0.40418279424000009</v>
      </c>
      <c r="BR87" s="16">
        <f>BR79*BR$14/$E$4-BQ87-BP87-BO87-BN87-BM87-BL87-BK87-BJ87-BI87</f>
        <v>0.51597803519999985</v>
      </c>
    </row>
    <row r="88" spans="2:70" ht="14.25" x14ac:dyDescent="0.45">
      <c r="B88" s="185"/>
      <c r="C88" s="186"/>
      <c r="D88" s="15" t="s">
        <v>44</v>
      </c>
      <c r="E88" s="17"/>
      <c r="F88" s="17"/>
      <c r="G88" s="17"/>
      <c r="H88" s="17"/>
      <c r="I88" s="17">
        <f>AVERAGE(E87:I87)</f>
        <v>8.9532799999999996E-2</v>
      </c>
      <c r="J88" s="17"/>
      <c r="K88" s="17"/>
      <c r="L88" s="17"/>
      <c r="M88" s="17"/>
      <c r="N88" s="17">
        <f>AVERAGE(E87:N87)</f>
        <v>0.21171077478399997</v>
      </c>
      <c r="P88" s="185"/>
      <c r="Q88" s="186"/>
      <c r="R88" s="15" t="s">
        <v>44</v>
      </c>
      <c r="S88" s="17"/>
      <c r="T88" s="17"/>
      <c r="U88" s="17"/>
      <c r="V88" s="17"/>
      <c r="W88" s="17">
        <f>AVERAGE(S87:W87)</f>
        <v>8.9532799999999996E-2</v>
      </c>
      <c r="X88" s="17"/>
      <c r="Y88" s="17"/>
      <c r="Z88" s="17"/>
      <c r="AA88" s="17"/>
      <c r="AB88" s="17">
        <f>AVERAGE(S87:AB87)</f>
        <v>0.21171077478399997</v>
      </c>
      <c r="AD88" s="185"/>
      <c r="AE88" s="186"/>
      <c r="AF88" s="15" t="s">
        <v>44</v>
      </c>
      <c r="AG88" s="17"/>
      <c r="AH88" s="17"/>
      <c r="AI88" s="17"/>
      <c r="AJ88" s="17"/>
      <c r="AK88" s="17">
        <f>AVERAGE(AG87:AK87)</f>
        <v>8.9532799999999996E-2</v>
      </c>
      <c r="AL88" s="17"/>
      <c r="AM88" s="17"/>
      <c r="AN88" s="17"/>
      <c r="AO88" s="17"/>
      <c r="AP88" s="17">
        <f>AVERAGE(AG87:AP87)</f>
        <v>0.21171077478399997</v>
      </c>
      <c r="AR88" s="185"/>
      <c r="AS88" s="186"/>
      <c r="AT88" s="15" t="s">
        <v>44</v>
      </c>
      <c r="AU88" s="17"/>
      <c r="AV88" s="17"/>
      <c r="AW88" s="17"/>
      <c r="AX88" s="17"/>
      <c r="AY88" s="17">
        <f>AVERAGE(AU87:AY87)</f>
        <v>8.9532799999999996E-2</v>
      </c>
      <c r="AZ88" s="17"/>
      <c r="BA88" s="17"/>
      <c r="BB88" s="17"/>
      <c r="BC88" s="17"/>
      <c r="BD88" s="17">
        <f>AVERAGE(AU87:BD87)</f>
        <v>0.21171077478399997</v>
      </c>
      <c r="BF88" s="185"/>
      <c r="BG88" s="186"/>
      <c r="BH88" s="15" t="s">
        <v>44</v>
      </c>
      <c r="BI88" s="17"/>
      <c r="BJ88" s="17"/>
      <c r="BK88" s="17"/>
      <c r="BL88" s="17"/>
      <c r="BM88" s="17">
        <f>AVERAGE(BI87:BM87)</f>
        <v>8.9532799999999996E-2</v>
      </c>
      <c r="BN88" s="17"/>
      <c r="BO88" s="17"/>
      <c r="BP88" s="17"/>
      <c r="BQ88" s="17"/>
      <c r="BR88" s="17">
        <f>AVERAGE(BI87:BR87)</f>
        <v>0.21171077478399997</v>
      </c>
    </row>
    <row r="89" spans="2:70" ht="14.25" x14ac:dyDescent="0.45">
      <c r="B89" s="185"/>
      <c r="C89" s="185"/>
      <c r="D89" s="19" t="s">
        <v>45</v>
      </c>
      <c r="E89" s="23">
        <f>E91</f>
        <v>46000</v>
      </c>
      <c r="F89" s="23">
        <f>F91-E91</f>
        <v>62400</v>
      </c>
      <c r="G89" s="23">
        <f>G91-F91</f>
        <v>83519.999999999971</v>
      </c>
      <c r="H89" s="23">
        <f>H91-G91</f>
        <v>110592.00000000003</v>
      </c>
      <c r="I89" s="23">
        <f>I91-H91</f>
        <v>145152</v>
      </c>
      <c r="J89" s="23">
        <f>J91-I91</f>
        <v>189112.31999999995</v>
      </c>
      <c r="K89" s="23">
        <f t="shared" ref="K89:N89" si="230">K91-J91</f>
        <v>244850.68800000008</v>
      </c>
      <c r="L89" s="23">
        <f t="shared" si="230"/>
        <v>315319.91039999982</v>
      </c>
      <c r="M89" s="23">
        <f t="shared" si="230"/>
        <v>404182.79424000019</v>
      </c>
      <c r="N89" s="23">
        <f t="shared" si="230"/>
        <v>515978.03520000027</v>
      </c>
      <c r="P89" s="185"/>
      <c r="Q89" s="185"/>
      <c r="R89" s="19" t="s">
        <v>45</v>
      </c>
      <c r="S89" s="23">
        <f>S91</f>
        <v>46000</v>
      </c>
      <c r="T89" s="23">
        <f>T91-S91</f>
        <v>62400</v>
      </c>
      <c r="U89" s="23">
        <f>U91-T91</f>
        <v>83519.999999999971</v>
      </c>
      <c r="V89" s="23">
        <f>V91-U91</f>
        <v>110592.00000000003</v>
      </c>
      <c r="W89" s="23">
        <f>W91-V91</f>
        <v>145152</v>
      </c>
      <c r="X89" s="23">
        <f>X91-W91</f>
        <v>189112.31999999995</v>
      </c>
      <c r="Y89" s="23">
        <f t="shared" ref="Y89:AB89" si="231">Y91-X91</f>
        <v>244850.68800000008</v>
      </c>
      <c r="Z89" s="23">
        <f t="shared" si="231"/>
        <v>315319.91039999982</v>
      </c>
      <c r="AA89" s="23">
        <f t="shared" si="231"/>
        <v>404182.79424000019</v>
      </c>
      <c r="AB89" s="23">
        <f t="shared" si="231"/>
        <v>515978.03520000027</v>
      </c>
      <c r="AD89" s="185"/>
      <c r="AE89" s="185"/>
      <c r="AF89" s="19" t="s">
        <v>45</v>
      </c>
      <c r="AG89" s="23">
        <f>AG91</f>
        <v>46000</v>
      </c>
      <c r="AH89" s="23">
        <f>AH91-AG91</f>
        <v>62400</v>
      </c>
      <c r="AI89" s="23">
        <f>AI91-AH91</f>
        <v>83519.999999999971</v>
      </c>
      <c r="AJ89" s="23">
        <f>AJ91-AI91</f>
        <v>110592.00000000003</v>
      </c>
      <c r="AK89" s="23">
        <f>AK91-AJ91</f>
        <v>145152</v>
      </c>
      <c r="AL89" s="23">
        <f>AL91-AK91</f>
        <v>189112.31999999995</v>
      </c>
      <c r="AM89" s="23">
        <f t="shared" ref="AM89:AP89" si="232">AM91-AL91</f>
        <v>244850.68800000008</v>
      </c>
      <c r="AN89" s="23">
        <f t="shared" si="232"/>
        <v>315319.91039999982</v>
      </c>
      <c r="AO89" s="23">
        <f t="shared" si="232"/>
        <v>404182.79424000019</v>
      </c>
      <c r="AP89" s="23">
        <f t="shared" si="232"/>
        <v>515978.03520000027</v>
      </c>
      <c r="AR89" s="185"/>
      <c r="AS89" s="185"/>
      <c r="AT89" s="19" t="s">
        <v>45</v>
      </c>
      <c r="AU89" s="23">
        <f>AU91</f>
        <v>46000</v>
      </c>
      <c r="AV89" s="23">
        <f>AV91-AU91</f>
        <v>62400</v>
      </c>
      <c r="AW89" s="23">
        <f>AW91-AV91</f>
        <v>83519.999999999971</v>
      </c>
      <c r="AX89" s="23">
        <f>AX91-AW91</f>
        <v>110592.00000000003</v>
      </c>
      <c r="AY89" s="23">
        <f>AY91-AX91</f>
        <v>145152</v>
      </c>
      <c r="AZ89" s="23">
        <f>AZ91-AY91</f>
        <v>189112.31999999995</v>
      </c>
      <c r="BA89" s="23">
        <f t="shared" ref="BA89:BD89" si="233">BA91-AZ91</f>
        <v>244850.68800000008</v>
      </c>
      <c r="BB89" s="23">
        <f t="shared" si="233"/>
        <v>315319.91039999982</v>
      </c>
      <c r="BC89" s="23">
        <f t="shared" si="233"/>
        <v>404182.79424000019</v>
      </c>
      <c r="BD89" s="23">
        <f t="shared" si="233"/>
        <v>515978.03520000027</v>
      </c>
      <c r="BF89" s="185"/>
      <c r="BG89" s="185"/>
      <c r="BH89" s="19" t="s">
        <v>45</v>
      </c>
      <c r="BI89" s="23">
        <f>BI91</f>
        <v>46000</v>
      </c>
      <c r="BJ89" s="23">
        <f>BJ91-BI91</f>
        <v>62400</v>
      </c>
      <c r="BK89" s="23">
        <f>BK91-BJ91</f>
        <v>83519.999999999971</v>
      </c>
      <c r="BL89" s="23">
        <f>BL91-BK91</f>
        <v>110592.00000000003</v>
      </c>
      <c r="BM89" s="23">
        <f>BM91-BL91</f>
        <v>145152</v>
      </c>
      <c r="BN89" s="23">
        <f>BN91-BM91</f>
        <v>189112.31999999995</v>
      </c>
      <c r="BO89" s="23">
        <f t="shared" ref="BO89:BR89" si="234">BO91-BN91</f>
        <v>244850.68800000008</v>
      </c>
      <c r="BP89" s="23">
        <f t="shared" si="234"/>
        <v>315319.91039999982</v>
      </c>
      <c r="BQ89" s="23">
        <f t="shared" si="234"/>
        <v>404182.79424000019</v>
      </c>
      <c r="BR89" s="23">
        <f t="shared" si="234"/>
        <v>515978.03520000027</v>
      </c>
    </row>
    <row r="90" spans="2:70" ht="14.25" x14ac:dyDescent="0.45">
      <c r="B90" s="185"/>
      <c r="C90" s="185"/>
      <c r="D90" s="19" t="s">
        <v>47</v>
      </c>
      <c r="E90" s="23"/>
      <c r="F90" s="23"/>
      <c r="G90" s="23"/>
      <c r="H90" s="23"/>
      <c r="I90" s="23">
        <f>AVERAGE(E89:I89)</f>
        <v>89532.800000000003</v>
      </c>
      <c r="J90" s="23"/>
      <c r="K90" s="23"/>
      <c r="L90" s="23"/>
      <c r="M90" s="23"/>
      <c r="N90" s="23">
        <f>AVERAGE(E89:N89)</f>
        <v>211710.77478400004</v>
      </c>
      <c r="P90" s="185"/>
      <c r="Q90" s="185"/>
      <c r="R90" s="19" t="s">
        <v>47</v>
      </c>
      <c r="S90" s="23"/>
      <c r="T90" s="23"/>
      <c r="U90" s="23"/>
      <c r="V90" s="23"/>
      <c r="W90" s="23">
        <f>AVERAGE(S89:W89)</f>
        <v>89532.800000000003</v>
      </c>
      <c r="X90" s="23"/>
      <c r="Y90" s="23"/>
      <c r="Z90" s="23"/>
      <c r="AA90" s="23"/>
      <c r="AB90" s="23">
        <f>AVERAGE(S89:AB89)</f>
        <v>211710.77478400004</v>
      </c>
      <c r="AD90" s="185"/>
      <c r="AE90" s="185"/>
      <c r="AF90" s="19" t="s">
        <v>47</v>
      </c>
      <c r="AG90" s="23"/>
      <c r="AH90" s="23"/>
      <c r="AI90" s="23"/>
      <c r="AJ90" s="23"/>
      <c r="AK90" s="23">
        <f>AVERAGE(AG89:AK89)</f>
        <v>89532.800000000003</v>
      </c>
      <c r="AL90" s="23"/>
      <c r="AM90" s="23"/>
      <c r="AN90" s="23"/>
      <c r="AO90" s="23"/>
      <c r="AP90" s="23">
        <f>AVERAGE(AG89:AP89)</f>
        <v>211710.77478400004</v>
      </c>
      <c r="AR90" s="185"/>
      <c r="AS90" s="185"/>
      <c r="AT90" s="19" t="s">
        <v>47</v>
      </c>
      <c r="AU90" s="23"/>
      <c r="AV90" s="23"/>
      <c r="AW90" s="23"/>
      <c r="AX90" s="23"/>
      <c r="AY90" s="23">
        <f>AVERAGE(AU89:AY89)</f>
        <v>89532.800000000003</v>
      </c>
      <c r="AZ90" s="23"/>
      <c r="BA90" s="23"/>
      <c r="BB90" s="23"/>
      <c r="BC90" s="23"/>
      <c r="BD90" s="23">
        <f>AVERAGE(AU89:BD89)</f>
        <v>211710.77478400004</v>
      </c>
      <c r="BF90" s="185"/>
      <c r="BG90" s="185"/>
      <c r="BH90" s="19" t="s">
        <v>47</v>
      </c>
      <c r="BI90" s="23"/>
      <c r="BJ90" s="23"/>
      <c r="BK90" s="23"/>
      <c r="BL90" s="23"/>
      <c r="BM90" s="23">
        <f>AVERAGE(BI89:BM89)</f>
        <v>89532.800000000003</v>
      </c>
      <c r="BN90" s="23"/>
      <c r="BO90" s="23"/>
      <c r="BP90" s="23"/>
      <c r="BQ90" s="23"/>
      <c r="BR90" s="23">
        <f>AVERAGE(BI89:BR89)</f>
        <v>211710.77478400004</v>
      </c>
    </row>
    <row r="91" spans="2:70" ht="14.25" x14ac:dyDescent="0.45">
      <c r="B91" s="185"/>
      <c r="C91" s="185"/>
      <c r="D91" s="19" t="s">
        <v>46</v>
      </c>
      <c r="E91" s="24">
        <f t="shared" ref="E91:N91" si="235">E81*E$14</f>
        <v>46000</v>
      </c>
      <c r="F91" s="24">
        <f t="shared" si="235"/>
        <v>108400</v>
      </c>
      <c r="G91" s="24">
        <f>G81*G$14</f>
        <v>191919.99999999997</v>
      </c>
      <c r="H91" s="24">
        <f>H81*H$14</f>
        <v>302512</v>
      </c>
      <c r="I91" s="24">
        <f>I81*I$14</f>
        <v>447664</v>
      </c>
      <c r="J91" s="24">
        <f t="shared" si="235"/>
        <v>636776.31999999995</v>
      </c>
      <c r="K91" s="24">
        <f t="shared" si="235"/>
        <v>881627.00800000003</v>
      </c>
      <c r="L91" s="24">
        <f t="shared" si="235"/>
        <v>1196946.9183999998</v>
      </c>
      <c r="M91" s="24">
        <f t="shared" si="235"/>
        <v>1601129.71264</v>
      </c>
      <c r="N91" s="24">
        <f t="shared" si="235"/>
        <v>2117107.7478400003</v>
      </c>
      <c r="P91" s="185"/>
      <c r="Q91" s="185"/>
      <c r="R91" s="19" t="s">
        <v>46</v>
      </c>
      <c r="S91" s="24">
        <f t="shared" ref="S91:AB91" si="236">S81*S$14</f>
        <v>46000</v>
      </c>
      <c r="T91" s="24">
        <f t="shared" si="236"/>
        <v>108400</v>
      </c>
      <c r="U91" s="24">
        <f>U81*U$14</f>
        <v>191919.99999999997</v>
      </c>
      <c r="V91" s="24">
        <f>V81*V$14</f>
        <v>302512</v>
      </c>
      <c r="W91" s="24">
        <f>W81*W$14</f>
        <v>447664</v>
      </c>
      <c r="X91" s="24">
        <f t="shared" si="236"/>
        <v>636776.31999999995</v>
      </c>
      <c r="Y91" s="24">
        <f t="shared" si="236"/>
        <v>881627.00800000003</v>
      </c>
      <c r="Z91" s="24">
        <f t="shared" si="236"/>
        <v>1196946.9183999998</v>
      </c>
      <c r="AA91" s="24">
        <f t="shared" si="236"/>
        <v>1601129.71264</v>
      </c>
      <c r="AB91" s="24">
        <f t="shared" si="236"/>
        <v>2117107.7478400003</v>
      </c>
      <c r="AD91" s="185"/>
      <c r="AE91" s="185"/>
      <c r="AF91" s="19" t="s">
        <v>46</v>
      </c>
      <c r="AG91" s="24">
        <f t="shared" ref="AG91:AP91" si="237">AG81*AG$14</f>
        <v>46000</v>
      </c>
      <c r="AH91" s="24">
        <f t="shared" si="237"/>
        <v>108400</v>
      </c>
      <c r="AI91" s="24">
        <f>AI81*AI$14</f>
        <v>191919.99999999997</v>
      </c>
      <c r="AJ91" s="24">
        <f>AJ81*AJ$14</f>
        <v>302512</v>
      </c>
      <c r="AK91" s="24">
        <f>AK81*AK$14</f>
        <v>447664</v>
      </c>
      <c r="AL91" s="24">
        <f t="shared" si="237"/>
        <v>636776.31999999995</v>
      </c>
      <c r="AM91" s="24">
        <f t="shared" si="237"/>
        <v>881627.00800000003</v>
      </c>
      <c r="AN91" s="24">
        <f t="shared" si="237"/>
        <v>1196946.9183999998</v>
      </c>
      <c r="AO91" s="24">
        <f t="shared" si="237"/>
        <v>1601129.71264</v>
      </c>
      <c r="AP91" s="24">
        <f t="shared" si="237"/>
        <v>2117107.7478400003</v>
      </c>
      <c r="AR91" s="185"/>
      <c r="AS91" s="185"/>
      <c r="AT91" s="19" t="s">
        <v>46</v>
      </c>
      <c r="AU91" s="24">
        <f t="shared" ref="AU91:BD91" si="238">AU81*AU$14</f>
        <v>46000</v>
      </c>
      <c r="AV91" s="24">
        <f t="shared" si="238"/>
        <v>108400</v>
      </c>
      <c r="AW91" s="24">
        <f>AW81*AW$14</f>
        <v>191919.99999999997</v>
      </c>
      <c r="AX91" s="24">
        <f>AX81*AX$14</f>
        <v>302512</v>
      </c>
      <c r="AY91" s="24">
        <f>AY81*AY$14</f>
        <v>447664</v>
      </c>
      <c r="AZ91" s="24">
        <f t="shared" si="238"/>
        <v>636776.31999999995</v>
      </c>
      <c r="BA91" s="24">
        <f t="shared" si="238"/>
        <v>881627.00800000003</v>
      </c>
      <c r="BB91" s="24">
        <f t="shared" si="238"/>
        <v>1196946.9183999998</v>
      </c>
      <c r="BC91" s="24">
        <f t="shared" si="238"/>
        <v>1601129.71264</v>
      </c>
      <c r="BD91" s="24">
        <f t="shared" si="238"/>
        <v>2117107.7478400003</v>
      </c>
      <c r="BF91" s="185"/>
      <c r="BG91" s="185"/>
      <c r="BH91" s="19" t="s">
        <v>46</v>
      </c>
      <c r="BI91" s="24">
        <f t="shared" ref="BI91:BR91" si="239">BI81*BI$14</f>
        <v>46000</v>
      </c>
      <c r="BJ91" s="24">
        <f t="shared" si="239"/>
        <v>108400</v>
      </c>
      <c r="BK91" s="24">
        <f>BK81*BK$14</f>
        <v>191919.99999999997</v>
      </c>
      <c r="BL91" s="24">
        <f>BL81*BL$14</f>
        <v>302512</v>
      </c>
      <c r="BM91" s="24">
        <f>BM81*BM$14</f>
        <v>447664</v>
      </c>
      <c r="BN91" s="24">
        <f t="shared" si="239"/>
        <v>636776.31999999995</v>
      </c>
      <c r="BO91" s="24">
        <f t="shared" si="239"/>
        <v>881627.00800000003</v>
      </c>
      <c r="BP91" s="24">
        <f t="shared" si="239"/>
        <v>1196946.9183999998</v>
      </c>
      <c r="BQ91" s="24">
        <f t="shared" si="239"/>
        <v>1601129.71264</v>
      </c>
      <c r="BR91" s="24">
        <f t="shared" si="239"/>
        <v>2117107.7478400003</v>
      </c>
    </row>
    <row r="92" spans="2:70" ht="14.25" x14ac:dyDescent="0.45">
      <c r="B92" s="185" t="s">
        <v>18</v>
      </c>
      <c r="C92" s="186" t="s">
        <v>32</v>
      </c>
      <c r="D92" s="15" t="s">
        <v>43</v>
      </c>
      <c r="E92" s="16">
        <f>E64+E77-E32-E48</f>
        <v>0.24666666666666667</v>
      </c>
      <c r="F92" s="16">
        <f t="shared" ref="F92:N92" si="240">F64+F77-F32-F48</f>
        <v>0.21055555555555561</v>
      </c>
      <c r="G92" s="16">
        <f t="shared" si="240"/>
        <v>0.18046296296296277</v>
      </c>
      <c r="H92" s="16">
        <f t="shared" si="240"/>
        <v>0.15538580246913591</v>
      </c>
      <c r="I92" s="16">
        <f t="shared" si="240"/>
        <v>0.13448816872427974</v>
      </c>
      <c r="J92" s="16">
        <f t="shared" si="240"/>
        <v>0.1170734739369001</v>
      </c>
      <c r="K92" s="16">
        <f t="shared" si="240"/>
        <v>0.10256122828074979</v>
      </c>
      <c r="L92" s="16">
        <f t="shared" si="240"/>
        <v>9.0467690233958148E-2</v>
      </c>
      <c r="M92" s="16">
        <f t="shared" si="240"/>
        <v>8.0389741861631642E-2</v>
      </c>
      <c r="N92" s="16">
        <f t="shared" si="240"/>
        <v>7.1991451551360011E-2</v>
      </c>
      <c r="P92" s="185" t="s">
        <v>18</v>
      </c>
      <c r="Q92" s="186" t="s">
        <v>32</v>
      </c>
      <c r="R92" s="15" t="s">
        <v>43</v>
      </c>
      <c r="S92" s="16">
        <f>S64+S77-S32-S48</f>
        <v>0.26749999999999996</v>
      </c>
      <c r="T92" s="16">
        <f t="shared" ref="T92:AB92" si="241">T64+T77-T32-T48</f>
        <v>0.22791666666666671</v>
      </c>
      <c r="U92" s="16">
        <f t="shared" si="241"/>
        <v>0.19493055555555538</v>
      </c>
      <c r="V92" s="16">
        <f t="shared" si="241"/>
        <v>0.16744212962962973</v>
      </c>
      <c r="W92" s="16">
        <f t="shared" si="241"/>
        <v>0.14453510802469127</v>
      </c>
      <c r="X92" s="16">
        <f t="shared" si="241"/>
        <v>0.12544592335390969</v>
      </c>
      <c r="Y92" s="16">
        <f t="shared" si="241"/>
        <v>0.10953826946159112</v>
      </c>
      <c r="Z92" s="16">
        <f t="shared" si="241"/>
        <v>9.6281891217992605E-2</v>
      </c>
      <c r="AA92" s="16">
        <f t="shared" si="241"/>
        <v>8.5234909348327004E-2</v>
      </c>
      <c r="AB92" s="16">
        <f t="shared" si="241"/>
        <v>7.602909112360616E-2</v>
      </c>
      <c r="AD92" s="185" t="s">
        <v>18</v>
      </c>
      <c r="AE92" s="186" t="s">
        <v>32</v>
      </c>
      <c r="AF92" s="15" t="s">
        <v>43</v>
      </c>
      <c r="AG92" s="16">
        <f>AG64+AG77-AG32-AG48</f>
        <v>0.28833333333333333</v>
      </c>
      <c r="AH92" s="16">
        <f t="shared" ref="AH92:AP92" si="242">AH64+AH77-AH32-AH48</f>
        <v>0.24527777777777787</v>
      </c>
      <c r="AI92" s="16">
        <f t="shared" si="242"/>
        <v>0.209398148148148</v>
      </c>
      <c r="AJ92" s="16">
        <f t="shared" si="242"/>
        <v>0.17949845679012355</v>
      </c>
      <c r="AK92" s="16">
        <f t="shared" si="242"/>
        <v>0.15458204732510281</v>
      </c>
      <c r="AL92" s="16">
        <f t="shared" si="242"/>
        <v>0.13381837277091932</v>
      </c>
      <c r="AM92" s="16">
        <f t="shared" si="242"/>
        <v>0.11651531064243245</v>
      </c>
      <c r="AN92" s="16">
        <f t="shared" si="242"/>
        <v>0.10209609220202706</v>
      </c>
      <c r="AO92" s="16">
        <f t="shared" si="242"/>
        <v>9.0080076835022393E-2</v>
      </c>
      <c r="AP92" s="16">
        <f t="shared" si="242"/>
        <v>8.0066730695852309E-2</v>
      </c>
      <c r="AR92" s="185" t="s">
        <v>18</v>
      </c>
      <c r="AS92" s="186" t="s">
        <v>32</v>
      </c>
      <c r="AT92" s="15" t="s">
        <v>43</v>
      </c>
      <c r="AU92" s="16">
        <f>AU64+AU77-AU32-AU48</f>
        <v>0.3091666666666667</v>
      </c>
      <c r="AV92" s="16">
        <f t="shared" ref="AV92:BD92" si="243">AV64+AV77-AV32-AV48</f>
        <v>0.26263888888888892</v>
      </c>
      <c r="AW92" s="16">
        <f t="shared" si="243"/>
        <v>0.22386574074074056</v>
      </c>
      <c r="AX92" s="16">
        <f t="shared" si="243"/>
        <v>0.19155478395061737</v>
      </c>
      <c r="AY92" s="16">
        <f t="shared" si="243"/>
        <v>0.16462898662551431</v>
      </c>
      <c r="AZ92" s="16">
        <f t="shared" si="243"/>
        <v>0.14219082218792892</v>
      </c>
      <c r="BA92" s="16">
        <f t="shared" si="243"/>
        <v>0.12349235182327381</v>
      </c>
      <c r="BB92" s="16">
        <f t="shared" si="243"/>
        <v>0.10791029318606149</v>
      </c>
      <c r="BC92" s="16">
        <f t="shared" si="243"/>
        <v>9.4925244321717756E-2</v>
      </c>
      <c r="BD92" s="16">
        <f t="shared" si="243"/>
        <v>8.4104370268098444E-2</v>
      </c>
      <c r="BF92" s="185" t="s">
        <v>18</v>
      </c>
      <c r="BG92" s="186" t="s">
        <v>32</v>
      </c>
      <c r="BH92" s="15" t="s">
        <v>43</v>
      </c>
      <c r="BI92" s="16">
        <f>BI64+BI77-BI32-BI48</f>
        <v>0.32999999999999996</v>
      </c>
      <c r="BJ92" s="16">
        <f t="shared" ref="BJ92:BR92" si="244">BJ64+BJ77-BJ32-BJ48</f>
        <v>0.28000000000000008</v>
      </c>
      <c r="BK92" s="16">
        <f t="shared" si="244"/>
        <v>0.23833333333333317</v>
      </c>
      <c r="BL92" s="16">
        <f t="shared" si="244"/>
        <v>0.20361111111111124</v>
      </c>
      <c r="BM92" s="16">
        <f t="shared" si="244"/>
        <v>0.17467592592592582</v>
      </c>
      <c r="BN92" s="16">
        <f t="shared" si="244"/>
        <v>0.15056327160493851</v>
      </c>
      <c r="BO92" s="16">
        <f t="shared" si="244"/>
        <v>0.13046939300411514</v>
      </c>
      <c r="BP92" s="16">
        <f t="shared" si="244"/>
        <v>0.11372449417009595</v>
      </c>
      <c r="BQ92" s="16">
        <f t="shared" si="244"/>
        <v>9.9770411808413118E-2</v>
      </c>
      <c r="BR92" s="16">
        <f t="shared" si="244"/>
        <v>8.8142009840344593E-2</v>
      </c>
    </row>
    <row r="93" spans="2:70" ht="14.25" x14ac:dyDescent="0.45">
      <c r="B93" s="185"/>
      <c r="C93" s="186"/>
      <c r="D93" s="15" t="s">
        <v>44</v>
      </c>
      <c r="E93" s="16"/>
      <c r="F93" s="16"/>
      <c r="G93" s="16"/>
      <c r="H93" s="16"/>
      <c r="I93" s="38">
        <f>AVERAGE(E92:I92)</f>
        <v>0.18551183127572013</v>
      </c>
      <c r="J93" s="16"/>
      <c r="K93" s="16"/>
      <c r="L93" s="16"/>
      <c r="M93" s="16"/>
      <c r="N93" s="17">
        <f>AVERAGE(E92:N92)</f>
        <v>0.13900427422432002</v>
      </c>
      <c r="P93" s="185"/>
      <c r="Q93" s="186"/>
      <c r="R93" s="15" t="s">
        <v>44</v>
      </c>
      <c r="S93" s="16"/>
      <c r="T93" s="16"/>
      <c r="U93" s="16"/>
      <c r="V93" s="16"/>
      <c r="W93" s="38">
        <f>AVERAGE(S92:W92)</f>
        <v>0.20046489197530862</v>
      </c>
      <c r="X93" s="16"/>
      <c r="Y93" s="16"/>
      <c r="Z93" s="16"/>
      <c r="AA93" s="16"/>
      <c r="AB93" s="17">
        <f>AVERAGE(S92:AB92)</f>
        <v>0.14948545443819694</v>
      </c>
      <c r="AD93" s="185"/>
      <c r="AE93" s="186"/>
      <c r="AF93" s="15" t="s">
        <v>44</v>
      </c>
      <c r="AG93" s="16"/>
      <c r="AH93" s="16"/>
      <c r="AI93" s="16"/>
      <c r="AJ93" s="16"/>
      <c r="AK93" s="38">
        <f>AVERAGE(AG92:AK92)</f>
        <v>0.21541795267489711</v>
      </c>
      <c r="AL93" s="16"/>
      <c r="AM93" s="16"/>
      <c r="AN93" s="16"/>
      <c r="AO93" s="16"/>
      <c r="AP93" s="17">
        <f>AVERAGE(AG92:AP92)</f>
        <v>0.15996663465207389</v>
      </c>
      <c r="AR93" s="185"/>
      <c r="AS93" s="186"/>
      <c r="AT93" s="15" t="s">
        <v>44</v>
      </c>
      <c r="AU93" s="16"/>
      <c r="AV93" s="16"/>
      <c r="AW93" s="16"/>
      <c r="AX93" s="16"/>
      <c r="AY93" s="38">
        <f>AVERAGE(AU92:AY92)</f>
        <v>0.23037101337448557</v>
      </c>
      <c r="AZ93" s="16"/>
      <c r="BA93" s="16"/>
      <c r="BB93" s="16"/>
      <c r="BC93" s="16"/>
      <c r="BD93" s="17">
        <f>AVERAGE(AU92:BD92)</f>
        <v>0.17044781486595079</v>
      </c>
      <c r="BF93" s="185"/>
      <c r="BG93" s="186"/>
      <c r="BH93" s="15" t="s">
        <v>44</v>
      </c>
      <c r="BI93" s="16"/>
      <c r="BJ93" s="16"/>
      <c r="BK93" s="16"/>
      <c r="BL93" s="16"/>
      <c r="BM93" s="38">
        <f>AVERAGE(BI92:BM92)</f>
        <v>0.24532407407407408</v>
      </c>
      <c r="BN93" s="16"/>
      <c r="BO93" s="16"/>
      <c r="BP93" s="16"/>
      <c r="BQ93" s="16"/>
      <c r="BR93" s="17">
        <f>AVERAGE(BI92:BR92)</f>
        <v>0.18092899507982776</v>
      </c>
    </row>
    <row r="94" spans="2:70" ht="14.25" x14ac:dyDescent="0.45">
      <c r="B94" s="185"/>
      <c r="C94" s="186"/>
      <c r="D94" s="15" t="s">
        <v>42</v>
      </c>
      <c r="E94" s="16">
        <f>E66+E79-E34-E50</f>
        <v>0.24666666666666667</v>
      </c>
      <c r="F94" s="16">
        <f t="shared" ref="F94:N94" si="245">F66+F79-F34-F50</f>
        <v>0.45722222222222236</v>
      </c>
      <c r="G94" s="16">
        <f t="shared" si="245"/>
        <v>0.6376851851851848</v>
      </c>
      <c r="H94" s="16">
        <f t="shared" si="245"/>
        <v>0.79307098765432171</v>
      </c>
      <c r="I94" s="16">
        <f t="shared" si="245"/>
        <v>0.92755915637860054</v>
      </c>
      <c r="J94" s="16">
        <f t="shared" si="245"/>
        <v>1.044632630315502</v>
      </c>
      <c r="K94" s="16">
        <f t="shared" si="245"/>
        <v>1.1471938585962502</v>
      </c>
      <c r="L94" s="16">
        <f t="shared" si="245"/>
        <v>1.2376615488302081</v>
      </c>
      <c r="M94" s="16">
        <f t="shared" si="245"/>
        <v>1.3180512906918374</v>
      </c>
      <c r="N94" s="16">
        <f t="shared" si="245"/>
        <v>1.3900427422432025</v>
      </c>
      <c r="P94" s="185"/>
      <c r="Q94" s="186"/>
      <c r="R94" s="15" t="s">
        <v>42</v>
      </c>
      <c r="S94" s="16">
        <f>S66+S79-S34-S50</f>
        <v>0.26749999999999996</v>
      </c>
      <c r="T94" s="16">
        <f t="shared" ref="T94:AB94" si="246">T66+T79-T34-T50</f>
        <v>0.49541666666666678</v>
      </c>
      <c r="U94" s="16">
        <f t="shared" si="246"/>
        <v>0.69034722222222178</v>
      </c>
      <c r="V94" s="16">
        <f t="shared" si="246"/>
        <v>0.85778935185185257</v>
      </c>
      <c r="W94" s="16">
        <f t="shared" si="246"/>
        <v>1.0023244598765428</v>
      </c>
      <c r="X94" s="16">
        <f t="shared" si="246"/>
        <v>1.127770383230454</v>
      </c>
      <c r="Y94" s="16">
        <f t="shared" si="246"/>
        <v>1.2373086526920436</v>
      </c>
      <c r="Z94" s="16">
        <f t="shared" si="246"/>
        <v>1.3335905439100357</v>
      </c>
      <c r="AA94" s="16">
        <f t="shared" si="246"/>
        <v>1.4188254532583606</v>
      </c>
      <c r="AB94" s="16">
        <f t="shared" si="246"/>
        <v>1.4948545443819719</v>
      </c>
      <c r="AD94" s="185"/>
      <c r="AE94" s="186"/>
      <c r="AF94" s="15" t="s">
        <v>42</v>
      </c>
      <c r="AG94" s="16">
        <f>AG66+AG79-AG34-AG50</f>
        <v>0.28833333333333333</v>
      </c>
      <c r="AH94" s="16">
        <f t="shared" ref="AH94:AP94" si="247">AH66+AH79-AH34-AH50</f>
        <v>0.53361111111111126</v>
      </c>
      <c r="AI94" s="16">
        <f t="shared" si="247"/>
        <v>0.74300925925925898</v>
      </c>
      <c r="AJ94" s="16">
        <f t="shared" si="247"/>
        <v>0.9225077160493832</v>
      </c>
      <c r="AK94" s="16">
        <f t="shared" si="247"/>
        <v>1.0770897633744854</v>
      </c>
      <c r="AL94" s="16">
        <f t="shared" si="247"/>
        <v>1.2109081361454057</v>
      </c>
      <c r="AM94" s="16">
        <f t="shared" si="247"/>
        <v>1.327423446787837</v>
      </c>
      <c r="AN94" s="16">
        <f t="shared" si="247"/>
        <v>1.4295195389898634</v>
      </c>
      <c r="AO94" s="16">
        <f t="shared" si="247"/>
        <v>1.5195996158248839</v>
      </c>
      <c r="AP94" s="16">
        <f t="shared" si="247"/>
        <v>1.5996663465207408</v>
      </c>
      <c r="AR94" s="185"/>
      <c r="AS94" s="186"/>
      <c r="AT94" s="15" t="s">
        <v>42</v>
      </c>
      <c r="AU94" s="16">
        <f>AU66+AU79-AU34-AU50</f>
        <v>0.3091666666666667</v>
      </c>
      <c r="AV94" s="16">
        <f t="shared" ref="AV94:BD94" si="248">AV66+AV79-AV34-AV50</f>
        <v>0.57180555555555568</v>
      </c>
      <c r="AW94" s="16">
        <f t="shared" si="248"/>
        <v>0.79567129629629596</v>
      </c>
      <c r="AX94" s="16">
        <f t="shared" si="248"/>
        <v>0.98722608024691405</v>
      </c>
      <c r="AY94" s="16">
        <f t="shared" si="248"/>
        <v>1.1518550668724279</v>
      </c>
      <c r="AZ94" s="16">
        <f t="shared" si="248"/>
        <v>1.2940458890603577</v>
      </c>
      <c r="BA94" s="16">
        <f t="shared" si="248"/>
        <v>1.4175382408836303</v>
      </c>
      <c r="BB94" s="16">
        <f t="shared" si="248"/>
        <v>1.5254485340696915</v>
      </c>
      <c r="BC94" s="16">
        <f t="shared" si="248"/>
        <v>1.6203737783914072</v>
      </c>
      <c r="BD94" s="16">
        <f t="shared" si="248"/>
        <v>1.7044781486595102</v>
      </c>
      <c r="BF94" s="185"/>
      <c r="BG94" s="186"/>
      <c r="BH94" s="15" t="s">
        <v>42</v>
      </c>
      <c r="BI94" s="16">
        <f>BI66+BI79-BI34-BI50</f>
        <v>0.32999999999999996</v>
      </c>
      <c r="BJ94" s="16">
        <f t="shared" ref="BJ94:BR94" si="249">BJ66+BJ79-BJ34-BJ50</f>
        <v>0.6100000000000001</v>
      </c>
      <c r="BK94" s="16">
        <f t="shared" si="249"/>
        <v>0.84833333333333294</v>
      </c>
      <c r="BL94" s="16">
        <f t="shared" si="249"/>
        <v>1.051944444444445</v>
      </c>
      <c r="BM94" s="16">
        <f t="shared" si="249"/>
        <v>1.2266203703703702</v>
      </c>
      <c r="BN94" s="16">
        <f t="shared" si="249"/>
        <v>1.3771836419753094</v>
      </c>
      <c r="BO94" s="16">
        <f t="shared" si="249"/>
        <v>1.5076530349794237</v>
      </c>
      <c r="BP94" s="16">
        <f t="shared" si="249"/>
        <v>1.6213775291495192</v>
      </c>
      <c r="BQ94" s="16">
        <f t="shared" si="249"/>
        <v>1.7211479409579309</v>
      </c>
      <c r="BR94" s="16">
        <f t="shared" si="249"/>
        <v>1.8092899507982791</v>
      </c>
    </row>
    <row r="95" spans="2:70" ht="14.25" x14ac:dyDescent="0.45">
      <c r="B95" s="185"/>
      <c r="C95" s="185"/>
      <c r="D95" s="19" t="s">
        <v>45</v>
      </c>
      <c r="E95" s="20">
        <f>10*E92</f>
        <v>2.4666666666666668</v>
      </c>
      <c r="F95" s="20">
        <f t="shared" ref="F95:N95" si="250">10*F92</f>
        <v>2.1055555555555561</v>
      </c>
      <c r="G95" s="20">
        <f t="shared" si="250"/>
        <v>1.8046296296296278</v>
      </c>
      <c r="H95" s="20">
        <f t="shared" si="250"/>
        <v>1.5538580246913591</v>
      </c>
      <c r="I95" s="20">
        <f t="shared" si="250"/>
        <v>1.3448816872427973</v>
      </c>
      <c r="J95" s="20">
        <f t="shared" si="250"/>
        <v>1.1707347393690011</v>
      </c>
      <c r="K95" s="20">
        <f t="shared" si="250"/>
        <v>1.0256122828074978</v>
      </c>
      <c r="L95" s="20">
        <f t="shared" si="250"/>
        <v>0.90467690233958153</v>
      </c>
      <c r="M95" s="20">
        <f t="shared" si="250"/>
        <v>0.80389741861631636</v>
      </c>
      <c r="N95" s="20">
        <f t="shared" si="250"/>
        <v>0.71991451551360008</v>
      </c>
      <c r="P95" s="185"/>
      <c r="Q95" s="185"/>
      <c r="R95" s="19" t="s">
        <v>45</v>
      </c>
      <c r="S95" s="20">
        <f>10*S92</f>
        <v>2.6749999999999998</v>
      </c>
      <c r="T95" s="20">
        <f t="shared" ref="T95:AB95" si="251">10*T92</f>
        <v>2.2791666666666672</v>
      </c>
      <c r="U95" s="20">
        <f t="shared" si="251"/>
        <v>1.9493055555555538</v>
      </c>
      <c r="V95" s="20">
        <f t="shared" si="251"/>
        <v>1.6744212962962974</v>
      </c>
      <c r="W95" s="20">
        <f t="shared" si="251"/>
        <v>1.4453510802469127</v>
      </c>
      <c r="X95" s="20">
        <f t="shared" si="251"/>
        <v>1.2544592335390969</v>
      </c>
      <c r="Y95" s="20">
        <f t="shared" si="251"/>
        <v>1.0953826946159113</v>
      </c>
      <c r="Z95" s="20">
        <f t="shared" si="251"/>
        <v>0.96281891217992599</v>
      </c>
      <c r="AA95" s="20">
        <f t="shared" si="251"/>
        <v>0.85234909348327004</v>
      </c>
      <c r="AB95" s="20">
        <f t="shared" si="251"/>
        <v>0.76029091123606163</v>
      </c>
      <c r="AD95" s="185"/>
      <c r="AE95" s="185"/>
      <c r="AF95" s="19" t="s">
        <v>45</v>
      </c>
      <c r="AG95" s="20">
        <f>10*AG92</f>
        <v>2.8833333333333333</v>
      </c>
      <c r="AH95" s="20">
        <f t="shared" ref="AH95:AP95" si="252">10*AH92</f>
        <v>2.4527777777777788</v>
      </c>
      <c r="AI95" s="20">
        <f t="shared" si="252"/>
        <v>2.0939814814814799</v>
      </c>
      <c r="AJ95" s="20">
        <f t="shared" si="252"/>
        <v>1.7949845679012355</v>
      </c>
      <c r="AK95" s="20">
        <f t="shared" si="252"/>
        <v>1.5458204732510281</v>
      </c>
      <c r="AL95" s="20">
        <f t="shared" si="252"/>
        <v>1.3381837277091932</v>
      </c>
      <c r="AM95" s="20">
        <f t="shared" si="252"/>
        <v>1.1651531064243246</v>
      </c>
      <c r="AN95" s="20">
        <f t="shared" si="252"/>
        <v>1.0209609220202707</v>
      </c>
      <c r="AO95" s="20">
        <f t="shared" si="252"/>
        <v>0.90080076835022393</v>
      </c>
      <c r="AP95" s="20">
        <f t="shared" si="252"/>
        <v>0.80066730695852306</v>
      </c>
      <c r="AR95" s="185"/>
      <c r="AS95" s="185"/>
      <c r="AT95" s="19" t="s">
        <v>45</v>
      </c>
      <c r="AU95" s="20">
        <f>10*AU92</f>
        <v>3.0916666666666668</v>
      </c>
      <c r="AV95" s="20">
        <f t="shared" ref="AV95:BD95" si="253">10*AV92</f>
        <v>2.6263888888888891</v>
      </c>
      <c r="AW95" s="20">
        <f t="shared" si="253"/>
        <v>2.2386574074074055</v>
      </c>
      <c r="AX95" s="20">
        <f t="shared" si="253"/>
        <v>1.9155478395061736</v>
      </c>
      <c r="AY95" s="20">
        <f t="shared" si="253"/>
        <v>1.6462898662551431</v>
      </c>
      <c r="AZ95" s="20">
        <f t="shared" si="253"/>
        <v>1.4219082218792891</v>
      </c>
      <c r="BA95" s="20">
        <f t="shared" si="253"/>
        <v>1.234923518232738</v>
      </c>
      <c r="BB95" s="20">
        <f t="shared" si="253"/>
        <v>1.0791029318606149</v>
      </c>
      <c r="BC95" s="20">
        <f t="shared" si="253"/>
        <v>0.94925244321717761</v>
      </c>
      <c r="BD95" s="20">
        <f t="shared" si="253"/>
        <v>0.8410437026809845</v>
      </c>
      <c r="BF95" s="185"/>
      <c r="BG95" s="185"/>
      <c r="BH95" s="19" t="s">
        <v>45</v>
      </c>
      <c r="BI95" s="20">
        <f>10*BI92</f>
        <v>3.3</v>
      </c>
      <c r="BJ95" s="20">
        <f t="shared" ref="BJ95:BR95" si="254">10*BJ92</f>
        <v>2.8000000000000007</v>
      </c>
      <c r="BK95" s="20">
        <f t="shared" si="254"/>
        <v>2.383333333333332</v>
      </c>
      <c r="BL95" s="20">
        <f t="shared" si="254"/>
        <v>2.0361111111111123</v>
      </c>
      <c r="BM95" s="20">
        <f t="shared" si="254"/>
        <v>1.7467592592592582</v>
      </c>
      <c r="BN95" s="20">
        <f t="shared" si="254"/>
        <v>1.5056327160493852</v>
      </c>
      <c r="BO95" s="20">
        <f t="shared" si="254"/>
        <v>1.3046939300411515</v>
      </c>
      <c r="BP95" s="20">
        <f t="shared" si="254"/>
        <v>1.1372449417009594</v>
      </c>
      <c r="BQ95" s="20">
        <f t="shared" si="254"/>
        <v>0.99770411808413118</v>
      </c>
      <c r="BR95" s="20">
        <f t="shared" si="254"/>
        <v>0.88142009840344593</v>
      </c>
    </row>
    <row r="96" spans="2:70" ht="14.25" x14ac:dyDescent="0.45">
      <c r="B96" s="185"/>
      <c r="C96" s="185"/>
      <c r="D96" s="19" t="s">
        <v>46</v>
      </c>
      <c r="E96" s="20">
        <f>10*E94</f>
        <v>2.4666666666666668</v>
      </c>
      <c r="F96" s="20">
        <f>10*F94</f>
        <v>4.5722222222222237</v>
      </c>
      <c r="G96" s="20">
        <f>10*G94</f>
        <v>6.376851851851848</v>
      </c>
      <c r="H96" s="20">
        <f t="shared" ref="H96:N96" si="255">10*H94</f>
        <v>7.9307098765432169</v>
      </c>
      <c r="I96" s="20">
        <f t="shared" si="255"/>
        <v>9.2755915637860049</v>
      </c>
      <c r="J96" s="20">
        <f t="shared" si="255"/>
        <v>10.44632630315502</v>
      </c>
      <c r="K96" s="20">
        <f t="shared" si="255"/>
        <v>11.471938585962501</v>
      </c>
      <c r="L96" s="20">
        <f t="shared" si="255"/>
        <v>12.376615488302081</v>
      </c>
      <c r="M96" s="20">
        <f t="shared" si="255"/>
        <v>13.180512906918374</v>
      </c>
      <c r="N96" s="20">
        <f t="shared" si="255"/>
        <v>13.900427422432024</v>
      </c>
      <c r="P96" s="185"/>
      <c r="Q96" s="185"/>
      <c r="R96" s="19" t="s">
        <v>46</v>
      </c>
      <c r="S96" s="20">
        <f>10*S94</f>
        <v>2.6749999999999998</v>
      </c>
      <c r="T96" s="20">
        <f>10*T94</f>
        <v>4.9541666666666675</v>
      </c>
      <c r="U96" s="20">
        <f>10*U94</f>
        <v>6.9034722222222182</v>
      </c>
      <c r="V96" s="20">
        <f t="shared" ref="V96:AB96" si="256">10*V94</f>
        <v>8.5778935185185254</v>
      </c>
      <c r="W96" s="20">
        <f t="shared" si="256"/>
        <v>10.023244598765428</v>
      </c>
      <c r="X96" s="20">
        <f t="shared" si="256"/>
        <v>11.277703832304539</v>
      </c>
      <c r="Y96" s="20">
        <f t="shared" si="256"/>
        <v>12.373086526920435</v>
      </c>
      <c r="Z96" s="20">
        <f t="shared" si="256"/>
        <v>13.335905439100358</v>
      </c>
      <c r="AA96" s="20">
        <f t="shared" si="256"/>
        <v>14.188254532583606</v>
      </c>
      <c r="AB96" s="20">
        <f t="shared" si="256"/>
        <v>14.948545443819718</v>
      </c>
      <c r="AD96" s="185"/>
      <c r="AE96" s="185"/>
      <c r="AF96" s="19" t="s">
        <v>46</v>
      </c>
      <c r="AG96" s="20">
        <f>10*AG94</f>
        <v>2.8833333333333333</v>
      </c>
      <c r="AH96" s="20">
        <f>10*AH94</f>
        <v>5.3361111111111121</v>
      </c>
      <c r="AI96" s="20">
        <f>10*AI94</f>
        <v>7.4300925925925903</v>
      </c>
      <c r="AJ96" s="20">
        <f t="shared" ref="AJ96:AP96" si="257">10*AJ94</f>
        <v>9.2250771604938322</v>
      </c>
      <c r="AK96" s="20">
        <f t="shared" si="257"/>
        <v>10.770897633744854</v>
      </c>
      <c r="AL96" s="20">
        <f t="shared" si="257"/>
        <v>12.109081361454058</v>
      </c>
      <c r="AM96" s="20">
        <f t="shared" si="257"/>
        <v>13.274234467878369</v>
      </c>
      <c r="AN96" s="20">
        <f t="shared" si="257"/>
        <v>14.295195389898634</v>
      </c>
      <c r="AO96" s="20">
        <f t="shared" si="257"/>
        <v>15.195996158248839</v>
      </c>
      <c r="AP96" s="20">
        <f t="shared" si="257"/>
        <v>15.996663465207408</v>
      </c>
      <c r="AR96" s="185"/>
      <c r="AS96" s="185"/>
      <c r="AT96" s="19" t="s">
        <v>46</v>
      </c>
      <c r="AU96" s="20">
        <f>10*AU94</f>
        <v>3.0916666666666668</v>
      </c>
      <c r="AV96" s="20">
        <f>10*AV94</f>
        <v>5.7180555555555568</v>
      </c>
      <c r="AW96" s="20">
        <f>10*AW94</f>
        <v>7.9567129629629596</v>
      </c>
      <c r="AX96" s="20">
        <f t="shared" ref="AX96:BD96" si="258">10*AX94</f>
        <v>9.8722608024691407</v>
      </c>
      <c r="AY96" s="20">
        <f t="shared" si="258"/>
        <v>11.518550668724279</v>
      </c>
      <c r="AZ96" s="20">
        <f t="shared" si="258"/>
        <v>12.940458890603576</v>
      </c>
      <c r="BA96" s="20">
        <f t="shared" si="258"/>
        <v>14.175382408836303</v>
      </c>
      <c r="BB96" s="20">
        <f t="shared" si="258"/>
        <v>15.254485340696915</v>
      </c>
      <c r="BC96" s="20">
        <f t="shared" si="258"/>
        <v>16.203737783914072</v>
      </c>
      <c r="BD96" s="20">
        <f t="shared" si="258"/>
        <v>17.044781486595102</v>
      </c>
      <c r="BF96" s="185"/>
      <c r="BG96" s="185"/>
      <c r="BH96" s="19" t="s">
        <v>46</v>
      </c>
      <c r="BI96" s="20">
        <f>10*BI94</f>
        <v>3.3</v>
      </c>
      <c r="BJ96" s="20">
        <f>10*BJ94</f>
        <v>6.1000000000000014</v>
      </c>
      <c r="BK96" s="20">
        <f>10*BK94</f>
        <v>8.483333333333329</v>
      </c>
      <c r="BL96" s="20">
        <f t="shared" ref="BL96:BR96" si="259">10*BL94</f>
        <v>10.519444444444449</v>
      </c>
      <c r="BM96" s="20">
        <f t="shared" si="259"/>
        <v>12.266203703703702</v>
      </c>
      <c r="BN96" s="20">
        <f t="shared" si="259"/>
        <v>13.771836419753093</v>
      </c>
      <c r="BO96" s="20">
        <f t="shared" si="259"/>
        <v>15.076530349794236</v>
      </c>
      <c r="BP96" s="20">
        <f t="shared" si="259"/>
        <v>16.213775291495192</v>
      </c>
      <c r="BQ96" s="20">
        <f t="shared" si="259"/>
        <v>17.211479409579308</v>
      </c>
      <c r="BR96" s="20">
        <f t="shared" si="259"/>
        <v>18.092899507982793</v>
      </c>
    </row>
    <row r="97" spans="1:71" ht="14.25" x14ac:dyDescent="0.45">
      <c r="B97" s="185"/>
      <c r="C97" s="184" t="s">
        <v>36</v>
      </c>
      <c r="D97" s="15" t="s">
        <v>43</v>
      </c>
      <c r="E97" s="16">
        <f>E69+E82-E37-E53</f>
        <v>0.29599999999999999</v>
      </c>
      <c r="F97" s="16">
        <f t="shared" ref="F97:N97" si="260">F69+F82-F37-F53</f>
        <v>0.30320000000000008</v>
      </c>
      <c r="G97" s="16">
        <f t="shared" si="260"/>
        <v>0.31183999999999973</v>
      </c>
      <c r="H97" s="16">
        <f t="shared" si="260"/>
        <v>0.32220800000000022</v>
      </c>
      <c r="I97" s="16">
        <f t="shared" si="260"/>
        <v>0.33464959999999982</v>
      </c>
      <c r="J97" s="16">
        <f t="shared" si="260"/>
        <v>0.34957952000000075</v>
      </c>
      <c r="K97" s="16">
        <f t="shared" si="260"/>
        <v>0.36749542399999974</v>
      </c>
      <c r="L97" s="16">
        <f t="shared" si="260"/>
        <v>0.38899450879999958</v>
      </c>
      <c r="M97" s="16">
        <f t="shared" si="260"/>
        <v>0.41479341055999869</v>
      </c>
      <c r="N97" s="16">
        <f t="shared" si="260"/>
        <v>0.44575209267200072</v>
      </c>
      <c r="P97" s="185"/>
      <c r="Q97" s="184" t="s">
        <v>36</v>
      </c>
      <c r="R97" s="15" t="s">
        <v>43</v>
      </c>
      <c r="S97" s="16">
        <f>S69+S82-S37-S53</f>
        <v>0.32100000000000001</v>
      </c>
      <c r="T97" s="16">
        <f t="shared" ref="T97:AB97" si="261">T69+T82-T37-T53</f>
        <v>0.3282000000000001</v>
      </c>
      <c r="U97" s="16">
        <f t="shared" si="261"/>
        <v>0.33683999999999975</v>
      </c>
      <c r="V97" s="16">
        <f t="shared" si="261"/>
        <v>0.34720800000000024</v>
      </c>
      <c r="W97" s="16">
        <f t="shared" si="261"/>
        <v>0.35964959999999985</v>
      </c>
      <c r="X97" s="16">
        <f t="shared" si="261"/>
        <v>0.37457952000000078</v>
      </c>
      <c r="Y97" s="16">
        <f t="shared" si="261"/>
        <v>0.39249542399999976</v>
      </c>
      <c r="Z97" s="16">
        <f t="shared" si="261"/>
        <v>0.41399450879999961</v>
      </c>
      <c r="AA97" s="16">
        <f t="shared" si="261"/>
        <v>0.43979341055999871</v>
      </c>
      <c r="AB97" s="16">
        <f t="shared" si="261"/>
        <v>0.47075209267200074</v>
      </c>
      <c r="AD97" s="185"/>
      <c r="AE97" s="184" t="s">
        <v>36</v>
      </c>
      <c r="AF97" s="15" t="s">
        <v>43</v>
      </c>
      <c r="AG97" s="16">
        <f>AG69+AG82-AG37-AG53</f>
        <v>0.34600000000000003</v>
      </c>
      <c r="AH97" s="16">
        <f t="shared" ref="AH97:AP97" si="262">AH69+AH82-AH37-AH53</f>
        <v>0.35320000000000012</v>
      </c>
      <c r="AI97" s="16">
        <f t="shared" si="262"/>
        <v>0.36183999999999977</v>
      </c>
      <c r="AJ97" s="16">
        <f t="shared" si="262"/>
        <v>0.37220800000000026</v>
      </c>
      <c r="AK97" s="16">
        <f t="shared" si="262"/>
        <v>0.38464959999999987</v>
      </c>
      <c r="AL97" s="16">
        <f t="shared" si="262"/>
        <v>0.3995795200000008</v>
      </c>
      <c r="AM97" s="16">
        <f t="shared" si="262"/>
        <v>0.41749542399999978</v>
      </c>
      <c r="AN97" s="16">
        <f t="shared" si="262"/>
        <v>0.43899450879999963</v>
      </c>
      <c r="AO97" s="16">
        <f t="shared" si="262"/>
        <v>0.46479341055999873</v>
      </c>
      <c r="AP97" s="16">
        <f t="shared" si="262"/>
        <v>0.49575209267200077</v>
      </c>
      <c r="AR97" s="185"/>
      <c r="AS97" s="184" t="s">
        <v>36</v>
      </c>
      <c r="AT97" s="15" t="s">
        <v>43</v>
      </c>
      <c r="AU97" s="16">
        <f>AU69+AU82-AU37-AU53</f>
        <v>0.37099999999999994</v>
      </c>
      <c r="AV97" s="16">
        <f t="shared" ref="AV97:BD97" si="263">AV69+AV82-AV37-AV53</f>
        <v>0.37820000000000004</v>
      </c>
      <c r="AW97" s="16">
        <f t="shared" si="263"/>
        <v>0.3868399999999998</v>
      </c>
      <c r="AX97" s="16">
        <f t="shared" si="263"/>
        <v>0.39720800000000017</v>
      </c>
      <c r="AY97" s="16">
        <f t="shared" si="263"/>
        <v>0.40964959999999978</v>
      </c>
      <c r="AZ97" s="16">
        <f t="shared" si="263"/>
        <v>0.42457952000000082</v>
      </c>
      <c r="BA97" s="16">
        <f t="shared" si="263"/>
        <v>0.4424954239999998</v>
      </c>
      <c r="BB97" s="16">
        <f t="shared" si="263"/>
        <v>0.46399450879999965</v>
      </c>
      <c r="BC97" s="16">
        <f t="shared" si="263"/>
        <v>0.48979341055999875</v>
      </c>
      <c r="BD97" s="16">
        <f t="shared" si="263"/>
        <v>0.52075209267200084</v>
      </c>
      <c r="BF97" s="185"/>
      <c r="BG97" s="184" t="s">
        <v>36</v>
      </c>
      <c r="BH97" s="15" t="s">
        <v>43</v>
      </c>
      <c r="BI97" s="16">
        <f>BI69+BI82-BI37-BI53</f>
        <v>0.39599999999999996</v>
      </c>
      <c r="BJ97" s="16">
        <f t="shared" ref="BJ97:BR97" si="264">BJ69+BJ82-BJ37-BJ53</f>
        <v>0.40320000000000006</v>
      </c>
      <c r="BK97" s="16">
        <f t="shared" si="264"/>
        <v>0.41183999999999971</v>
      </c>
      <c r="BL97" s="16">
        <f t="shared" si="264"/>
        <v>0.42220800000000019</v>
      </c>
      <c r="BM97" s="16">
        <f t="shared" si="264"/>
        <v>0.4346495999999998</v>
      </c>
      <c r="BN97" s="16">
        <f t="shared" si="264"/>
        <v>0.44957952000000073</v>
      </c>
      <c r="BO97" s="16">
        <f t="shared" si="264"/>
        <v>0.46749542399999972</v>
      </c>
      <c r="BP97" s="16">
        <f t="shared" si="264"/>
        <v>0.48899450879999956</v>
      </c>
      <c r="BQ97" s="16">
        <f t="shared" si="264"/>
        <v>0.51479341055999872</v>
      </c>
      <c r="BR97" s="16">
        <f t="shared" si="264"/>
        <v>0.54575209267200075</v>
      </c>
    </row>
    <row r="98" spans="1:71" ht="14.25" x14ac:dyDescent="0.45">
      <c r="B98" s="185"/>
      <c r="C98" s="186"/>
      <c r="D98" s="15" t="s">
        <v>44</v>
      </c>
      <c r="E98" s="16"/>
      <c r="F98" s="16"/>
      <c r="G98" s="16"/>
      <c r="H98" s="16"/>
      <c r="I98" s="17">
        <f>AVERAGE(E97:I97)</f>
        <v>0.31357952</v>
      </c>
      <c r="J98" s="17"/>
      <c r="K98" s="17"/>
      <c r="L98" s="17"/>
      <c r="M98" s="17"/>
      <c r="N98" s="17">
        <f>AVERAGE(E97:N97)</f>
        <v>0.35345125560320001</v>
      </c>
      <c r="P98" s="185"/>
      <c r="Q98" s="186"/>
      <c r="R98" s="15" t="s">
        <v>44</v>
      </c>
      <c r="S98" s="16"/>
      <c r="T98" s="16"/>
      <c r="U98" s="16"/>
      <c r="V98" s="16"/>
      <c r="W98" s="17">
        <f>AVERAGE(S97:W97)</f>
        <v>0.33857951999999997</v>
      </c>
      <c r="X98" s="17"/>
      <c r="Y98" s="17"/>
      <c r="Z98" s="17"/>
      <c r="AA98" s="17"/>
      <c r="AB98" s="17">
        <f>AVERAGE(S97:AB97)</f>
        <v>0.37845125560319992</v>
      </c>
      <c r="AD98" s="185"/>
      <c r="AE98" s="186"/>
      <c r="AF98" s="15" t="s">
        <v>44</v>
      </c>
      <c r="AG98" s="16"/>
      <c r="AH98" s="16"/>
      <c r="AI98" s="16"/>
      <c r="AJ98" s="16"/>
      <c r="AK98" s="17">
        <f>AVERAGE(AG97:AK97)</f>
        <v>0.36357952000000004</v>
      </c>
      <c r="AL98" s="17"/>
      <c r="AM98" s="17"/>
      <c r="AN98" s="17"/>
      <c r="AO98" s="17"/>
      <c r="AP98" s="17">
        <f>AVERAGE(AG97:AP97)</f>
        <v>0.40345125560320005</v>
      </c>
      <c r="AR98" s="185"/>
      <c r="AS98" s="186"/>
      <c r="AT98" s="15" t="s">
        <v>44</v>
      </c>
      <c r="AU98" s="16"/>
      <c r="AV98" s="16"/>
      <c r="AW98" s="16"/>
      <c r="AX98" s="16"/>
      <c r="AY98" s="17">
        <f>AVERAGE(AU97:AY97)</f>
        <v>0.38857951999999996</v>
      </c>
      <c r="AZ98" s="17"/>
      <c r="BA98" s="17"/>
      <c r="BB98" s="17"/>
      <c r="BC98" s="17"/>
      <c r="BD98" s="17">
        <f>AVERAGE(AU97:BD97)</f>
        <v>0.42845125560319997</v>
      </c>
      <c r="BF98" s="185"/>
      <c r="BG98" s="186"/>
      <c r="BH98" s="15" t="s">
        <v>44</v>
      </c>
      <c r="BI98" s="16"/>
      <c r="BJ98" s="16"/>
      <c r="BK98" s="16"/>
      <c r="BL98" s="16"/>
      <c r="BM98" s="17">
        <f>AVERAGE(BI97:BM97)</f>
        <v>0.41357951999999998</v>
      </c>
      <c r="BN98" s="17"/>
      <c r="BO98" s="17"/>
      <c r="BP98" s="17"/>
      <c r="BQ98" s="17"/>
      <c r="BR98" s="17">
        <f>AVERAGE(BI97:BR97)</f>
        <v>0.45345125560319993</v>
      </c>
    </row>
    <row r="99" spans="1:71" ht="14.25" x14ac:dyDescent="0.45">
      <c r="B99" s="185"/>
      <c r="C99" s="185"/>
      <c r="D99" s="19" t="s">
        <v>45</v>
      </c>
      <c r="E99" s="22">
        <f t="shared" ref="E99:N99" si="265">E95*E$14</f>
        <v>296000</v>
      </c>
      <c r="F99" s="22">
        <f t="shared" si="265"/>
        <v>303200.00000000006</v>
      </c>
      <c r="G99" s="22">
        <f>G95*G$14</f>
        <v>311839.99999999971</v>
      </c>
      <c r="H99" s="22">
        <f>H95*H$14</f>
        <v>322208.00000000023</v>
      </c>
      <c r="I99" s="22">
        <f>I95*I$14</f>
        <v>334649.59999999974</v>
      </c>
      <c r="J99" s="22">
        <f t="shared" si="265"/>
        <v>349579.52000000078</v>
      </c>
      <c r="K99" s="22">
        <f t="shared" si="265"/>
        <v>367495.42399999965</v>
      </c>
      <c r="L99" s="22">
        <f t="shared" si="265"/>
        <v>388994.50879999966</v>
      </c>
      <c r="M99" s="22">
        <f t="shared" si="265"/>
        <v>414793.41055999883</v>
      </c>
      <c r="N99" s="22">
        <f t="shared" si="265"/>
        <v>445752.0926720007</v>
      </c>
      <c r="P99" s="185"/>
      <c r="Q99" s="185"/>
      <c r="R99" s="19" t="s">
        <v>45</v>
      </c>
      <c r="S99" s="22">
        <f t="shared" ref="S99:AB99" si="266">S95*S$14</f>
        <v>321000</v>
      </c>
      <c r="T99" s="22">
        <f t="shared" si="266"/>
        <v>328200.00000000006</v>
      </c>
      <c r="U99" s="22">
        <f>U95*U$14</f>
        <v>336839.99999999971</v>
      </c>
      <c r="V99" s="22">
        <f>V95*V$14</f>
        <v>347208.00000000023</v>
      </c>
      <c r="W99" s="22">
        <f>W95*W$14</f>
        <v>359649.5999999998</v>
      </c>
      <c r="X99" s="22">
        <f t="shared" si="266"/>
        <v>374579.52000000072</v>
      </c>
      <c r="Y99" s="22">
        <f t="shared" si="266"/>
        <v>392495.42399999971</v>
      </c>
      <c r="Z99" s="22">
        <f t="shared" si="266"/>
        <v>413994.5087999996</v>
      </c>
      <c r="AA99" s="22">
        <f t="shared" si="266"/>
        <v>439793.41055999877</v>
      </c>
      <c r="AB99" s="22">
        <f t="shared" si="266"/>
        <v>470752.09267200081</v>
      </c>
      <c r="AD99" s="185"/>
      <c r="AE99" s="185"/>
      <c r="AF99" s="19" t="s">
        <v>45</v>
      </c>
      <c r="AG99" s="22">
        <f t="shared" ref="AG99:AP99" si="267">AG95*AG$14</f>
        <v>346000</v>
      </c>
      <c r="AH99" s="22">
        <f t="shared" si="267"/>
        <v>353200.00000000017</v>
      </c>
      <c r="AI99" s="22">
        <f>AI95*AI$14</f>
        <v>361839.99999999971</v>
      </c>
      <c r="AJ99" s="22">
        <f>AJ95*AJ$14</f>
        <v>372208.00000000017</v>
      </c>
      <c r="AK99" s="22">
        <f>AK95*AK$14</f>
        <v>384649.5999999998</v>
      </c>
      <c r="AL99" s="22">
        <f t="shared" si="267"/>
        <v>399579.52000000078</v>
      </c>
      <c r="AM99" s="22">
        <f t="shared" si="267"/>
        <v>417495.42399999965</v>
      </c>
      <c r="AN99" s="22">
        <f t="shared" si="267"/>
        <v>438994.50879999972</v>
      </c>
      <c r="AO99" s="22">
        <f t="shared" si="267"/>
        <v>464793.41055999888</v>
      </c>
      <c r="AP99" s="22">
        <f t="shared" si="267"/>
        <v>495752.09267200081</v>
      </c>
      <c r="AR99" s="185"/>
      <c r="AS99" s="185"/>
      <c r="AT99" s="19" t="s">
        <v>45</v>
      </c>
      <c r="AU99" s="22">
        <f t="shared" ref="AU99:BD99" si="268">AU95*AU$14</f>
        <v>371000</v>
      </c>
      <c r="AV99" s="22">
        <f t="shared" si="268"/>
        <v>378200.00000000006</v>
      </c>
      <c r="AW99" s="22">
        <f>AW95*AW$14</f>
        <v>386839.99999999965</v>
      </c>
      <c r="AX99" s="22">
        <f>AX95*AX$14</f>
        <v>397208.00000000017</v>
      </c>
      <c r="AY99" s="22">
        <f>AY95*AY$14</f>
        <v>409649.59999999974</v>
      </c>
      <c r="AZ99" s="22">
        <f t="shared" si="268"/>
        <v>424579.52000000078</v>
      </c>
      <c r="BA99" s="22">
        <f t="shared" si="268"/>
        <v>442495.42399999971</v>
      </c>
      <c r="BB99" s="22">
        <f t="shared" si="268"/>
        <v>463994.5087999996</v>
      </c>
      <c r="BC99" s="22">
        <f t="shared" si="268"/>
        <v>489793.41055999888</v>
      </c>
      <c r="BD99" s="22">
        <f t="shared" si="268"/>
        <v>520752.09267200081</v>
      </c>
      <c r="BF99" s="185"/>
      <c r="BG99" s="185"/>
      <c r="BH99" s="19" t="s">
        <v>45</v>
      </c>
      <c r="BI99" s="22">
        <f t="shared" ref="BI99:BR99" si="269">BI95*BI$14</f>
        <v>396000</v>
      </c>
      <c r="BJ99" s="22">
        <f t="shared" si="269"/>
        <v>403200.00000000012</v>
      </c>
      <c r="BK99" s="22">
        <f>BK95*BK$14</f>
        <v>411839.99999999977</v>
      </c>
      <c r="BL99" s="22">
        <f>BL95*BL$14</f>
        <v>422208.00000000023</v>
      </c>
      <c r="BM99" s="22">
        <f>BM95*BM$14</f>
        <v>434649.59999999974</v>
      </c>
      <c r="BN99" s="22">
        <f t="shared" si="269"/>
        <v>449579.52000000078</v>
      </c>
      <c r="BO99" s="22">
        <f t="shared" si="269"/>
        <v>467495.42399999977</v>
      </c>
      <c r="BP99" s="22">
        <f t="shared" si="269"/>
        <v>488994.5087999996</v>
      </c>
      <c r="BQ99" s="22">
        <f t="shared" si="269"/>
        <v>514793.41055999877</v>
      </c>
      <c r="BR99" s="22">
        <f t="shared" si="269"/>
        <v>545752.09267200076</v>
      </c>
    </row>
    <row r="100" spans="1:71" ht="14.25" x14ac:dyDescent="0.45">
      <c r="B100" s="185"/>
      <c r="C100" s="185"/>
      <c r="D100" s="19" t="s">
        <v>47</v>
      </c>
      <c r="E100" s="21"/>
      <c r="F100" s="21"/>
      <c r="G100" s="21"/>
      <c r="H100" s="21"/>
      <c r="I100" s="22">
        <f>AVERAGE(E99:I99)</f>
        <v>313579.5199999999</v>
      </c>
      <c r="J100" s="22"/>
      <c r="K100" s="22"/>
      <c r="L100" s="22"/>
      <c r="M100" s="22"/>
      <c r="N100" s="22">
        <f>AVERAGE(E99:N99)</f>
        <v>353451.25560319988</v>
      </c>
      <c r="P100" s="185"/>
      <c r="Q100" s="185"/>
      <c r="R100" s="19" t="s">
        <v>47</v>
      </c>
      <c r="S100" s="21"/>
      <c r="T100" s="21"/>
      <c r="U100" s="21"/>
      <c r="V100" s="21"/>
      <c r="W100" s="22">
        <f>AVERAGE(S99:W99)</f>
        <v>338579.51999999996</v>
      </c>
      <c r="X100" s="22"/>
      <c r="Y100" s="22"/>
      <c r="Z100" s="22"/>
      <c r="AA100" s="22"/>
      <c r="AB100" s="22">
        <f>AVERAGE(S99:AB99)</f>
        <v>378451.25560319994</v>
      </c>
      <c r="AD100" s="185"/>
      <c r="AE100" s="185"/>
      <c r="AF100" s="19" t="s">
        <v>47</v>
      </c>
      <c r="AG100" s="21"/>
      <c r="AH100" s="21"/>
      <c r="AI100" s="21"/>
      <c r="AJ100" s="21"/>
      <c r="AK100" s="22">
        <f>AVERAGE(AG99:AK99)</f>
        <v>363579.52</v>
      </c>
      <c r="AL100" s="22"/>
      <c r="AM100" s="22"/>
      <c r="AN100" s="22"/>
      <c r="AO100" s="22"/>
      <c r="AP100" s="22">
        <f>AVERAGE(AG99:AP99)</f>
        <v>403451.2556032</v>
      </c>
      <c r="AR100" s="185"/>
      <c r="AS100" s="185"/>
      <c r="AT100" s="19" t="s">
        <v>47</v>
      </c>
      <c r="AU100" s="21"/>
      <c r="AV100" s="21"/>
      <c r="AW100" s="21"/>
      <c r="AX100" s="21"/>
      <c r="AY100" s="22">
        <f>AVERAGE(AU99:AY99)</f>
        <v>388579.5199999999</v>
      </c>
      <c r="AZ100" s="22"/>
      <c r="BA100" s="22"/>
      <c r="BB100" s="22"/>
      <c r="BC100" s="22"/>
      <c r="BD100" s="22">
        <f>AVERAGE(AU99:BD99)</f>
        <v>428451.25560319994</v>
      </c>
      <c r="BF100" s="185"/>
      <c r="BG100" s="185"/>
      <c r="BH100" s="19" t="s">
        <v>47</v>
      </c>
      <c r="BI100" s="21"/>
      <c r="BJ100" s="21"/>
      <c r="BK100" s="21"/>
      <c r="BL100" s="21"/>
      <c r="BM100" s="22">
        <f>AVERAGE(BI99:BM99)</f>
        <v>413579.52000000002</v>
      </c>
      <c r="BN100" s="22"/>
      <c r="BO100" s="22"/>
      <c r="BP100" s="22"/>
      <c r="BQ100" s="22"/>
      <c r="BR100" s="22">
        <f>AVERAGE(BI99:BR99)</f>
        <v>453451.2556032</v>
      </c>
    </row>
    <row r="101" spans="1:71" ht="14.25" x14ac:dyDescent="0.45">
      <c r="B101" s="185"/>
      <c r="C101" s="185"/>
      <c r="D101" s="19" t="s">
        <v>46</v>
      </c>
      <c r="E101" s="21">
        <f>E99</f>
        <v>296000</v>
      </c>
      <c r="F101" s="21">
        <f t="shared" ref="F101:N101" si="270">E101+F99</f>
        <v>599200</v>
      </c>
      <c r="G101" s="21">
        <f>F101+G99</f>
        <v>911039.99999999977</v>
      </c>
      <c r="H101" s="21">
        <f t="shared" si="270"/>
        <v>1233248</v>
      </c>
      <c r="I101" s="21">
        <f t="shared" si="270"/>
        <v>1567897.5999999996</v>
      </c>
      <c r="J101" s="21">
        <f>I101+J99</f>
        <v>1917477.1200000003</v>
      </c>
      <c r="K101" s="21">
        <f t="shared" si="270"/>
        <v>2284972.5439999998</v>
      </c>
      <c r="L101" s="21">
        <f t="shared" si="270"/>
        <v>2673967.0527999992</v>
      </c>
      <c r="M101" s="21">
        <f t="shared" si="270"/>
        <v>3088760.4633599981</v>
      </c>
      <c r="N101" s="21">
        <f t="shared" si="270"/>
        <v>3534512.5560319987</v>
      </c>
      <c r="P101" s="185"/>
      <c r="Q101" s="185"/>
      <c r="R101" s="19" t="s">
        <v>46</v>
      </c>
      <c r="S101" s="21">
        <f>S99</f>
        <v>321000</v>
      </c>
      <c r="T101" s="21">
        <f t="shared" ref="T101:AB101" si="271">S101+T99</f>
        <v>649200</v>
      </c>
      <c r="U101" s="21">
        <f>T101+U99</f>
        <v>986039.99999999977</v>
      </c>
      <c r="V101" s="21">
        <f t="shared" si="271"/>
        <v>1333248</v>
      </c>
      <c r="W101" s="21">
        <f t="shared" si="271"/>
        <v>1692897.5999999999</v>
      </c>
      <c r="X101" s="21">
        <f>W101+X99</f>
        <v>2067477.1200000006</v>
      </c>
      <c r="Y101" s="21">
        <f t="shared" si="271"/>
        <v>2459972.5440000002</v>
      </c>
      <c r="Z101" s="21">
        <f t="shared" si="271"/>
        <v>2873967.0527999997</v>
      </c>
      <c r="AA101" s="21">
        <f t="shared" si="271"/>
        <v>3313760.4633599985</v>
      </c>
      <c r="AB101" s="21">
        <f t="shared" si="271"/>
        <v>3784512.5560319992</v>
      </c>
      <c r="AD101" s="185"/>
      <c r="AE101" s="185"/>
      <c r="AF101" s="19" t="s">
        <v>46</v>
      </c>
      <c r="AG101" s="21">
        <f>AG99</f>
        <v>346000</v>
      </c>
      <c r="AH101" s="21">
        <f t="shared" ref="AH101:AP101" si="272">AG101+AH99</f>
        <v>699200.00000000023</v>
      </c>
      <c r="AI101" s="21">
        <f>AH101+AI99</f>
        <v>1061040</v>
      </c>
      <c r="AJ101" s="21">
        <f t="shared" si="272"/>
        <v>1433248.0000000002</v>
      </c>
      <c r="AK101" s="21">
        <f t="shared" si="272"/>
        <v>1817897.6</v>
      </c>
      <c r="AL101" s="21">
        <f>AK101+AL99</f>
        <v>2217477.120000001</v>
      </c>
      <c r="AM101" s="21">
        <f t="shared" si="272"/>
        <v>2634972.5440000007</v>
      </c>
      <c r="AN101" s="21">
        <f t="shared" si="272"/>
        <v>3073967.0528000006</v>
      </c>
      <c r="AO101" s="21">
        <f t="shared" si="272"/>
        <v>3538760.4633599995</v>
      </c>
      <c r="AP101" s="21">
        <f t="shared" si="272"/>
        <v>4034512.5560320001</v>
      </c>
      <c r="AR101" s="185"/>
      <c r="AS101" s="185"/>
      <c r="AT101" s="19" t="s">
        <v>46</v>
      </c>
      <c r="AU101" s="21">
        <f>AU99</f>
        <v>371000</v>
      </c>
      <c r="AV101" s="21">
        <f t="shared" ref="AV101:BD101" si="273">AU101+AV99</f>
        <v>749200</v>
      </c>
      <c r="AW101" s="21">
        <f>AV101+AW99</f>
        <v>1136039.9999999995</v>
      </c>
      <c r="AX101" s="21">
        <f t="shared" si="273"/>
        <v>1533247.9999999998</v>
      </c>
      <c r="AY101" s="21">
        <f t="shared" si="273"/>
        <v>1942897.5999999996</v>
      </c>
      <c r="AZ101" s="21">
        <f>AY101+AZ99</f>
        <v>2367477.1200000006</v>
      </c>
      <c r="BA101" s="21">
        <f t="shared" si="273"/>
        <v>2809972.5440000002</v>
      </c>
      <c r="BB101" s="21">
        <f t="shared" si="273"/>
        <v>3273967.0527999997</v>
      </c>
      <c r="BC101" s="21">
        <f t="shared" si="273"/>
        <v>3763760.4633599985</v>
      </c>
      <c r="BD101" s="21">
        <f t="shared" si="273"/>
        <v>4284512.5560319992</v>
      </c>
      <c r="BF101" s="185"/>
      <c r="BG101" s="185"/>
      <c r="BH101" s="19" t="s">
        <v>46</v>
      </c>
      <c r="BI101" s="21">
        <f>BI99</f>
        <v>396000</v>
      </c>
      <c r="BJ101" s="21">
        <f t="shared" ref="BJ101:BR101" si="274">BI101+BJ99</f>
        <v>799200.00000000012</v>
      </c>
      <c r="BK101" s="21">
        <f>BJ101+BK99</f>
        <v>1211040</v>
      </c>
      <c r="BL101" s="21">
        <f t="shared" si="274"/>
        <v>1633248.0000000002</v>
      </c>
      <c r="BM101" s="21">
        <f t="shared" si="274"/>
        <v>2067897.6</v>
      </c>
      <c r="BN101" s="21">
        <f>BM101+BN99</f>
        <v>2517477.120000001</v>
      </c>
      <c r="BO101" s="21">
        <f t="shared" si="274"/>
        <v>2984972.5440000007</v>
      </c>
      <c r="BP101" s="21">
        <f t="shared" si="274"/>
        <v>3473967.0528000002</v>
      </c>
      <c r="BQ101" s="21">
        <f t="shared" si="274"/>
        <v>3988760.463359999</v>
      </c>
      <c r="BR101" s="21">
        <f t="shared" si="274"/>
        <v>4534512.5560320001</v>
      </c>
    </row>
    <row r="102" spans="1:71" ht="14.25" x14ac:dyDescent="0.45">
      <c r="B102" s="185"/>
      <c r="C102" s="184" t="s">
        <v>35</v>
      </c>
      <c r="D102" s="15" t="s">
        <v>43</v>
      </c>
      <c r="E102" s="16">
        <f>E72+E87-E40-E56</f>
        <v>0.29599999999999999</v>
      </c>
      <c r="F102" s="16">
        <f t="shared" ref="F102:N102" si="275">F72+F87-F40-F56</f>
        <v>0.36240000000000011</v>
      </c>
      <c r="G102" s="16">
        <f t="shared" si="275"/>
        <v>0.44351999999999958</v>
      </c>
      <c r="H102" s="16">
        <f t="shared" si="275"/>
        <v>0.54259200000000152</v>
      </c>
      <c r="I102" s="16">
        <f t="shared" si="275"/>
        <v>0.66355199999999748</v>
      </c>
      <c r="J102" s="16">
        <f t="shared" si="275"/>
        <v>0.8111923200000053</v>
      </c>
      <c r="K102" s="16">
        <f t="shared" si="275"/>
        <v>0.99134668799999481</v>
      </c>
      <c r="L102" s="16">
        <f t="shared" si="275"/>
        <v>1.2111151103999975</v>
      </c>
      <c r="M102" s="16">
        <f t="shared" si="275"/>
        <v>1.479137034239987</v>
      </c>
      <c r="N102" s="16">
        <f t="shared" si="275"/>
        <v>1.8059231232000283</v>
      </c>
      <c r="P102" s="185"/>
      <c r="Q102" s="184" t="s">
        <v>35</v>
      </c>
      <c r="R102" s="15" t="s">
        <v>43</v>
      </c>
      <c r="S102" s="16">
        <f>S72+S87-S40-S56</f>
        <v>0.32100000000000001</v>
      </c>
      <c r="T102" s="16">
        <f t="shared" ref="T102:AB102" si="276">T72+T87-T40-T56</f>
        <v>0.39240000000000025</v>
      </c>
      <c r="U102" s="16">
        <f t="shared" si="276"/>
        <v>0.47951999999999939</v>
      </c>
      <c r="V102" s="16">
        <f t="shared" si="276"/>
        <v>0.58579200000000142</v>
      </c>
      <c r="W102" s="16">
        <f t="shared" si="276"/>
        <v>0.71539199999999759</v>
      </c>
      <c r="X102" s="16">
        <f t="shared" si="276"/>
        <v>0.87340032000000489</v>
      </c>
      <c r="Y102" s="16">
        <f t="shared" si="276"/>
        <v>1.0659962879999951</v>
      </c>
      <c r="Z102" s="16">
        <f t="shared" si="276"/>
        <v>1.3006946303999976</v>
      </c>
      <c r="AA102" s="16">
        <f t="shared" si="276"/>
        <v>1.586632458239988</v>
      </c>
      <c r="AB102" s="16">
        <f t="shared" si="276"/>
        <v>1.9349176320000265</v>
      </c>
      <c r="AD102" s="185"/>
      <c r="AE102" s="184" t="s">
        <v>35</v>
      </c>
      <c r="AF102" s="15" t="s">
        <v>43</v>
      </c>
      <c r="AG102" s="16">
        <f>AG72+AG87-AG40-AG56</f>
        <v>0.34600000000000003</v>
      </c>
      <c r="AH102" s="16">
        <f t="shared" ref="AH102:AP102" si="277">AH72+AH87-AH40-AH56</f>
        <v>0.42240000000000016</v>
      </c>
      <c r="AI102" s="16">
        <f t="shared" si="277"/>
        <v>0.51551999999999942</v>
      </c>
      <c r="AJ102" s="16">
        <f t="shared" si="277"/>
        <v>0.62899200000000133</v>
      </c>
      <c r="AK102" s="16">
        <f t="shared" si="277"/>
        <v>0.76723199999999769</v>
      </c>
      <c r="AL102" s="16">
        <f t="shared" si="277"/>
        <v>0.93560832000000449</v>
      </c>
      <c r="AM102" s="16">
        <f t="shared" si="277"/>
        <v>1.1406458879999961</v>
      </c>
      <c r="AN102" s="16">
        <f t="shared" si="277"/>
        <v>1.3902741503999971</v>
      </c>
      <c r="AO102" s="16">
        <f t="shared" si="277"/>
        <v>1.694127882239989</v>
      </c>
      <c r="AP102" s="16">
        <f t="shared" si="277"/>
        <v>2.0639121408000247</v>
      </c>
      <c r="AR102" s="185"/>
      <c r="AS102" s="184" t="s">
        <v>35</v>
      </c>
      <c r="AT102" s="15" t="s">
        <v>43</v>
      </c>
      <c r="AU102" s="16">
        <f>AU72+AU87-AU40-AU56</f>
        <v>0.37099999999999994</v>
      </c>
      <c r="AV102" s="16">
        <f t="shared" ref="AV102:BD102" si="278">AV72+AV87-AV40-AV56</f>
        <v>0.45240000000000019</v>
      </c>
      <c r="AW102" s="16">
        <f t="shared" si="278"/>
        <v>0.55151999999999957</v>
      </c>
      <c r="AX102" s="16">
        <f t="shared" si="278"/>
        <v>0.67219200000000123</v>
      </c>
      <c r="AY102" s="16">
        <f t="shared" si="278"/>
        <v>0.8190719999999978</v>
      </c>
      <c r="AZ102" s="16">
        <f t="shared" si="278"/>
        <v>0.99781632000000409</v>
      </c>
      <c r="BA102" s="16">
        <f t="shared" si="278"/>
        <v>1.2152954879999964</v>
      </c>
      <c r="BB102" s="16">
        <f t="shared" si="278"/>
        <v>1.4798536703999976</v>
      </c>
      <c r="BC102" s="16">
        <f t="shared" si="278"/>
        <v>1.8016233062399887</v>
      </c>
      <c r="BD102" s="16">
        <f t="shared" si="278"/>
        <v>2.1929066496000229</v>
      </c>
      <c r="BF102" s="185"/>
      <c r="BG102" s="184" t="s">
        <v>35</v>
      </c>
      <c r="BH102" s="15" t="s">
        <v>43</v>
      </c>
      <c r="BI102" s="16">
        <f>BI72+BI87-BI40-BI56</f>
        <v>0.39599999999999996</v>
      </c>
      <c r="BJ102" s="16">
        <f t="shared" ref="BJ102:BR102" si="279">BJ72+BJ87-BJ40-BJ56</f>
        <v>0.48240000000000022</v>
      </c>
      <c r="BK102" s="16">
        <f t="shared" si="279"/>
        <v>0.5875199999999996</v>
      </c>
      <c r="BL102" s="16">
        <f t="shared" si="279"/>
        <v>0.71539200000000114</v>
      </c>
      <c r="BM102" s="16">
        <f t="shared" si="279"/>
        <v>0.87091199999999791</v>
      </c>
      <c r="BN102" s="16">
        <f t="shared" si="279"/>
        <v>1.0600243200000039</v>
      </c>
      <c r="BO102" s="16">
        <f t="shared" si="279"/>
        <v>1.2899450879999967</v>
      </c>
      <c r="BP102" s="16">
        <f t="shared" si="279"/>
        <v>1.5694331903999976</v>
      </c>
      <c r="BQ102" s="16">
        <f t="shared" si="279"/>
        <v>1.9091187302399901</v>
      </c>
      <c r="BR102" s="16">
        <f t="shared" si="279"/>
        <v>2.3219011584000202</v>
      </c>
    </row>
    <row r="103" spans="1:71" ht="14.25" x14ac:dyDescent="0.45">
      <c r="B103" s="185"/>
      <c r="C103" s="186"/>
      <c r="D103" s="15" t="s">
        <v>44</v>
      </c>
      <c r="E103" s="17"/>
      <c r="F103" s="17"/>
      <c r="G103" s="17"/>
      <c r="H103" s="17"/>
      <c r="I103" s="17">
        <f>AVERAGE(E102:I102)</f>
        <v>0.46161279999999982</v>
      </c>
      <c r="J103" s="17"/>
      <c r="K103" s="17"/>
      <c r="L103" s="17"/>
      <c r="M103" s="17"/>
      <c r="N103" s="17">
        <f>AVERAGE(E102:N102)</f>
        <v>0.86067782758400102</v>
      </c>
      <c r="P103" s="185"/>
      <c r="Q103" s="186"/>
      <c r="R103" s="15" t="s">
        <v>44</v>
      </c>
      <c r="S103" s="17"/>
      <c r="T103" s="17"/>
      <c r="U103" s="17"/>
      <c r="V103" s="17"/>
      <c r="W103" s="17">
        <f>AVERAGE(S102:W102)</f>
        <v>0.49882079999999968</v>
      </c>
      <c r="X103" s="17"/>
      <c r="Y103" s="17"/>
      <c r="Z103" s="17"/>
      <c r="AA103" s="17"/>
      <c r="AB103" s="17">
        <f>AVERAGE(S102:AB102)</f>
        <v>0.92557453286400104</v>
      </c>
      <c r="AD103" s="185"/>
      <c r="AE103" s="186"/>
      <c r="AF103" s="15" t="s">
        <v>44</v>
      </c>
      <c r="AG103" s="17"/>
      <c r="AH103" s="17"/>
      <c r="AI103" s="17"/>
      <c r="AJ103" s="17"/>
      <c r="AK103" s="17">
        <f>AVERAGE(AG102:AK102)</f>
        <v>0.53602879999999975</v>
      </c>
      <c r="AL103" s="17"/>
      <c r="AM103" s="17"/>
      <c r="AN103" s="17"/>
      <c r="AO103" s="17"/>
      <c r="AP103" s="17">
        <f>AVERAGE(AG102:AP102)</f>
        <v>0.99047123814400106</v>
      </c>
      <c r="AR103" s="185"/>
      <c r="AS103" s="186"/>
      <c r="AT103" s="15" t="s">
        <v>44</v>
      </c>
      <c r="AU103" s="17"/>
      <c r="AV103" s="17"/>
      <c r="AW103" s="17"/>
      <c r="AX103" s="17"/>
      <c r="AY103" s="17">
        <f>AVERAGE(AU102:AY102)</f>
        <v>0.57323679999999977</v>
      </c>
      <c r="AZ103" s="17"/>
      <c r="BA103" s="17"/>
      <c r="BB103" s="17"/>
      <c r="BC103" s="17"/>
      <c r="BD103" s="17">
        <f>AVERAGE(AU102:BD102)</f>
        <v>1.0553679434240009</v>
      </c>
      <c r="BF103" s="185"/>
      <c r="BG103" s="186"/>
      <c r="BH103" s="15" t="s">
        <v>44</v>
      </c>
      <c r="BI103" s="17"/>
      <c r="BJ103" s="17"/>
      <c r="BK103" s="17"/>
      <c r="BL103" s="17"/>
      <c r="BM103" s="17">
        <f>AVERAGE(BI102:BM102)</f>
        <v>0.61044479999999979</v>
      </c>
      <c r="BN103" s="17"/>
      <c r="BO103" s="17"/>
      <c r="BP103" s="17"/>
      <c r="BQ103" s="17"/>
      <c r="BR103" s="17">
        <f>AVERAGE(BI102:BR102)</f>
        <v>1.1202646487040009</v>
      </c>
    </row>
    <row r="104" spans="1:71" ht="14.25" x14ac:dyDescent="0.45">
      <c r="B104" s="185"/>
      <c r="C104" s="185"/>
      <c r="D104" s="19" t="s">
        <v>45</v>
      </c>
      <c r="E104" s="22">
        <f>E106</f>
        <v>296000</v>
      </c>
      <c r="F104" s="22">
        <f>F106-E106</f>
        <v>362400.00000000023</v>
      </c>
      <c r="G104" s="22">
        <f>G106-F106</f>
        <v>443519.99999999907</v>
      </c>
      <c r="H104" s="22">
        <f t="shared" ref="H104:N104" si="280">H106-G106</f>
        <v>542592.0000000021</v>
      </c>
      <c r="I104" s="22">
        <f t="shared" si="280"/>
        <v>663551.99999999767</v>
      </c>
      <c r="J104" s="22">
        <f>J106-I106</f>
        <v>811192.32000000495</v>
      </c>
      <c r="K104" s="22">
        <f t="shared" si="280"/>
        <v>991346.68799999449</v>
      </c>
      <c r="L104" s="22">
        <f t="shared" si="280"/>
        <v>1211115.1103999978</v>
      </c>
      <c r="M104" s="22">
        <f t="shared" si="280"/>
        <v>1479137.034239986</v>
      </c>
      <c r="N104" s="22">
        <f t="shared" si="280"/>
        <v>1805923.1232000282</v>
      </c>
      <c r="P104" s="185"/>
      <c r="Q104" s="185"/>
      <c r="R104" s="19" t="s">
        <v>45</v>
      </c>
      <c r="S104" s="22">
        <f>S106</f>
        <v>321000</v>
      </c>
      <c r="T104" s="22">
        <f>T106-S106</f>
        <v>392400.00000000012</v>
      </c>
      <c r="U104" s="22">
        <f>U106-T106</f>
        <v>479519.99999999919</v>
      </c>
      <c r="V104" s="22">
        <f t="shared" ref="V104:AB104" si="281">V106-U106</f>
        <v>585792.0000000021</v>
      </c>
      <c r="W104" s="22">
        <f t="shared" si="281"/>
        <v>715391.99999999767</v>
      </c>
      <c r="X104" s="22">
        <f>X106-W106</f>
        <v>873400.32000000495</v>
      </c>
      <c r="Y104" s="22">
        <f t="shared" si="281"/>
        <v>1065996.2879999951</v>
      </c>
      <c r="Z104" s="22">
        <f t="shared" si="281"/>
        <v>1300694.6303999973</v>
      </c>
      <c r="AA104" s="22">
        <f t="shared" si="281"/>
        <v>1586632.4582399866</v>
      </c>
      <c r="AB104" s="22">
        <f t="shared" si="281"/>
        <v>1934917.6320000291</v>
      </c>
      <c r="AD104" s="185"/>
      <c r="AE104" s="185"/>
      <c r="AF104" s="19" t="s">
        <v>45</v>
      </c>
      <c r="AG104" s="22">
        <f>AG106</f>
        <v>346000</v>
      </c>
      <c r="AH104" s="22">
        <f>AH106-AG106</f>
        <v>422400.00000000012</v>
      </c>
      <c r="AI104" s="22">
        <f>AI106-AH106</f>
        <v>515519.99999999942</v>
      </c>
      <c r="AJ104" s="22">
        <f t="shared" ref="AJ104:AP104" si="282">AJ106-AI106</f>
        <v>628992.0000000014</v>
      </c>
      <c r="AK104" s="22">
        <f t="shared" si="282"/>
        <v>767231.9999999986</v>
      </c>
      <c r="AL104" s="22">
        <f>AL106-AK106</f>
        <v>935608.32000000402</v>
      </c>
      <c r="AM104" s="22">
        <f t="shared" si="282"/>
        <v>1140645.8879999951</v>
      </c>
      <c r="AN104" s="22">
        <f t="shared" si="282"/>
        <v>1390274.1503999969</v>
      </c>
      <c r="AO104" s="22">
        <f t="shared" si="282"/>
        <v>1694127.8822399881</v>
      </c>
      <c r="AP104" s="22">
        <f t="shared" si="282"/>
        <v>2063912.1408000262</v>
      </c>
      <c r="AR104" s="185"/>
      <c r="AS104" s="185"/>
      <c r="AT104" s="19" t="s">
        <v>45</v>
      </c>
      <c r="AU104" s="22">
        <f>AU106</f>
        <v>371000</v>
      </c>
      <c r="AV104" s="22">
        <f>AV106-AU106</f>
        <v>452400.00000000023</v>
      </c>
      <c r="AW104" s="22">
        <f>AW106-AV106</f>
        <v>551519.9999999993</v>
      </c>
      <c r="AX104" s="22">
        <f t="shared" ref="AX104:BD104" si="283">AX106-AW106</f>
        <v>672192.0000000014</v>
      </c>
      <c r="AY104" s="22">
        <f t="shared" si="283"/>
        <v>819071.99999999907</v>
      </c>
      <c r="AZ104" s="22">
        <f>AZ106-AY106</f>
        <v>997816.32000000309</v>
      </c>
      <c r="BA104" s="22">
        <f t="shared" si="283"/>
        <v>1215295.4879999962</v>
      </c>
      <c r="BB104" s="22">
        <f t="shared" si="283"/>
        <v>1479853.6703999983</v>
      </c>
      <c r="BC104" s="22">
        <f t="shared" si="283"/>
        <v>1801623.3062399868</v>
      </c>
      <c r="BD104" s="22">
        <f t="shared" si="283"/>
        <v>2192906.6496000253</v>
      </c>
      <c r="BF104" s="185"/>
      <c r="BG104" s="185"/>
      <c r="BH104" s="19" t="s">
        <v>45</v>
      </c>
      <c r="BI104" s="22">
        <f>BI106</f>
        <v>396000</v>
      </c>
      <c r="BJ104" s="22">
        <f>BJ106-BI106</f>
        <v>482400.00000000023</v>
      </c>
      <c r="BK104" s="22">
        <f>BK106-BJ106</f>
        <v>587519.99999999907</v>
      </c>
      <c r="BL104" s="22">
        <f t="shared" ref="BL104:BR104" si="284">BL106-BK106</f>
        <v>715392.00000000163</v>
      </c>
      <c r="BM104" s="22">
        <f t="shared" si="284"/>
        <v>870911.9999999986</v>
      </c>
      <c r="BN104" s="22">
        <f>BN106-BM106</f>
        <v>1060024.3200000026</v>
      </c>
      <c r="BO104" s="22">
        <f t="shared" si="284"/>
        <v>1289945.0879999977</v>
      </c>
      <c r="BP104" s="22">
        <f t="shared" si="284"/>
        <v>1569433.1903999969</v>
      </c>
      <c r="BQ104" s="22">
        <f t="shared" si="284"/>
        <v>1909118.7302399911</v>
      </c>
      <c r="BR104" s="22">
        <f t="shared" si="284"/>
        <v>2321901.1584000215</v>
      </c>
    </row>
    <row r="105" spans="1:71" ht="14.25" x14ac:dyDescent="0.45">
      <c r="A105" s="8"/>
      <c r="B105" s="185"/>
      <c r="C105" s="185"/>
      <c r="D105" s="19" t="s">
        <v>47</v>
      </c>
      <c r="E105" s="22"/>
      <c r="F105" s="22"/>
      <c r="G105" s="22"/>
      <c r="H105" s="22"/>
      <c r="I105" s="22">
        <f>AVERAGE(E104:I104)</f>
        <v>461612.79999999981</v>
      </c>
      <c r="J105" s="22"/>
      <c r="K105" s="22"/>
      <c r="L105" s="22"/>
      <c r="M105" s="22"/>
      <c r="N105" s="22">
        <f>AVERAGE(E104:N104)</f>
        <v>860677.827584001</v>
      </c>
      <c r="O105" s="8"/>
      <c r="P105" s="185"/>
      <c r="Q105" s="185"/>
      <c r="R105" s="19" t="s">
        <v>47</v>
      </c>
      <c r="S105" s="22"/>
      <c r="T105" s="22"/>
      <c r="U105" s="22"/>
      <c r="V105" s="22"/>
      <c r="W105" s="22">
        <f>AVERAGE(S104:W104)</f>
        <v>498820.79999999981</v>
      </c>
      <c r="X105" s="22"/>
      <c r="Y105" s="22"/>
      <c r="Z105" s="22"/>
      <c r="AA105" s="22"/>
      <c r="AB105" s="22">
        <f>AVERAGE(S104:AB104)</f>
        <v>925574.53286400123</v>
      </c>
      <c r="AC105" s="8"/>
      <c r="AD105" s="185"/>
      <c r="AE105" s="185"/>
      <c r="AF105" s="19" t="s">
        <v>47</v>
      </c>
      <c r="AG105" s="22"/>
      <c r="AH105" s="22"/>
      <c r="AI105" s="22"/>
      <c r="AJ105" s="22"/>
      <c r="AK105" s="22">
        <f>AVERAGE(AG104:AK104)</f>
        <v>536028.79999999993</v>
      </c>
      <c r="AL105" s="22"/>
      <c r="AM105" s="22"/>
      <c r="AN105" s="22"/>
      <c r="AO105" s="22"/>
      <c r="AP105" s="22">
        <f>AVERAGE(AG104:AP104)</f>
        <v>990471.23814400099</v>
      </c>
      <c r="AQ105" s="8"/>
      <c r="AR105" s="185"/>
      <c r="AS105" s="185"/>
      <c r="AT105" s="19" t="s">
        <v>47</v>
      </c>
      <c r="AU105" s="22"/>
      <c r="AV105" s="22"/>
      <c r="AW105" s="22"/>
      <c r="AX105" s="22"/>
      <c r="AY105" s="22">
        <f>AVERAGE(AU104:AY104)</f>
        <v>573236.80000000005</v>
      </c>
      <c r="AZ105" s="22"/>
      <c r="BA105" s="22"/>
      <c r="BB105" s="22"/>
      <c r="BC105" s="22"/>
      <c r="BD105" s="22">
        <f>AVERAGE(AU104:BD104)</f>
        <v>1055367.9434240009</v>
      </c>
      <c r="BE105" s="8"/>
      <c r="BF105" s="185"/>
      <c r="BG105" s="185"/>
      <c r="BH105" s="19" t="s">
        <v>47</v>
      </c>
      <c r="BI105" s="22"/>
      <c r="BJ105" s="22"/>
      <c r="BK105" s="22"/>
      <c r="BL105" s="22"/>
      <c r="BM105" s="22">
        <f>AVERAGE(BI104:BM104)</f>
        <v>610444.79999999993</v>
      </c>
      <c r="BN105" s="22"/>
      <c r="BO105" s="22"/>
      <c r="BP105" s="22"/>
      <c r="BQ105" s="22"/>
      <c r="BR105" s="22">
        <f>AVERAGE(BI104:BR104)</f>
        <v>1120264.648704001</v>
      </c>
      <c r="BS105" s="8"/>
    </row>
    <row r="106" spans="1:71" ht="14.25" x14ac:dyDescent="0.45">
      <c r="B106" s="185"/>
      <c r="C106" s="185"/>
      <c r="D106" s="19" t="s">
        <v>46</v>
      </c>
      <c r="E106" s="21">
        <f t="shared" ref="E106:N106" si="285">E96*E$14</f>
        <v>296000</v>
      </c>
      <c r="F106" s="21">
        <f t="shared" si="285"/>
        <v>658400.00000000023</v>
      </c>
      <c r="G106" s="21">
        <f>G96*G$14</f>
        <v>1101919.9999999993</v>
      </c>
      <c r="H106" s="21">
        <f>H96*H$14</f>
        <v>1644512.0000000014</v>
      </c>
      <c r="I106" s="21">
        <f>I96*I$14</f>
        <v>2308063.9999999991</v>
      </c>
      <c r="J106" s="21">
        <f t="shared" si="285"/>
        <v>3119256.320000004</v>
      </c>
      <c r="K106" s="21">
        <f t="shared" si="285"/>
        <v>4110603.0079999985</v>
      </c>
      <c r="L106" s="21">
        <f t="shared" si="285"/>
        <v>5321718.1183999963</v>
      </c>
      <c r="M106" s="21">
        <f t="shared" si="285"/>
        <v>6800855.1526399823</v>
      </c>
      <c r="N106" s="21">
        <f t="shared" si="285"/>
        <v>8606778.2758400105</v>
      </c>
      <c r="P106" s="185"/>
      <c r="Q106" s="185"/>
      <c r="R106" s="19" t="s">
        <v>46</v>
      </c>
      <c r="S106" s="21">
        <f t="shared" ref="S106:AB106" si="286">S96*S$14</f>
        <v>321000</v>
      </c>
      <c r="T106" s="21">
        <f t="shared" si="286"/>
        <v>713400.00000000012</v>
      </c>
      <c r="U106" s="21">
        <f>U96*U$14</f>
        <v>1192919.9999999993</v>
      </c>
      <c r="V106" s="21">
        <f>V96*V$14</f>
        <v>1778712.0000000014</v>
      </c>
      <c r="W106" s="21">
        <f>W96*W$14</f>
        <v>2494103.9999999991</v>
      </c>
      <c r="X106" s="21">
        <f t="shared" si="286"/>
        <v>3367504.320000004</v>
      </c>
      <c r="Y106" s="21">
        <f t="shared" si="286"/>
        <v>4433500.6079999991</v>
      </c>
      <c r="Z106" s="21">
        <f t="shared" si="286"/>
        <v>5734195.2383999964</v>
      </c>
      <c r="AA106" s="21">
        <f t="shared" si="286"/>
        <v>7320827.696639983</v>
      </c>
      <c r="AB106" s="21">
        <f t="shared" si="286"/>
        <v>9255745.3286400121</v>
      </c>
      <c r="AD106" s="185"/>
      <c r="AE106" s="185"/>
      <c r="AF106" s="19" t="s">
        <v>46</v>
      </c>
      <c r="AG106" s="21">
        <f t="shared" ref="AG106:AP106" si="287">AG96*AG$14</f>
        <v>346000</v>
      </c>
      <c r="AH106" s="21">
        <f t="shared" si="287"/>
        <v>768400.00000000012</v>
      </c>
      <c r="AI106" s="21">
        <f>AI96*AI$14</f>
        <v>1283919.9999999995</v>
      </c>
      <c r="AJ106" s="21">
        <f>AJ96*AJ$14</f>
        <v>1912912.0000000009</v>
      </c>
      <c r="AK106" s="21">
        <f>AK96*AK$14</f>
        <v>2680143.9999999995</v>
      </c>
      <c r="AL106" s="21">
        <f t="shared" si="287"/>
        <v>3615752.3200000036</v>
      </c>
      <c r="AM106" s="21">
        <f t="shared" si="287"/>
        <v>4756398.2079999987</v>
      </c>
      <c r="AN106" s="21">
        <f t="shared" si="287"/>
        <v>6146672.3583999956</v>
      </c>
      <c r="AO106" s="21">
        <f t="shared" si="287"/>
        <v>7840800.2406399837</v>
      </c>
      <c r="AP106" s="21">
        <f t="shared" si="287"/>
        <v>9904712.3814400099</v>
      </c>
      <c r="AR106" s="185"/>
      <c r="AS106" s="185"/>
      <c r="AT106" s="19" t="s">
        <v>46</v>
      </c>
      <c r="AU106" s="21">
        <f t="shared" ref="AU106:BD106" si="288">AU96*AU$14</f>
        <v>371000</v>
      </c>
      <c r="AV106" s="21">
        <f t="shared" si="288"/>
        <v>823400.00000000023</v>
      </c>
      <c r="AW106" s="21">
        <f>AW96*AW$14</f>
        <v>1374919.9999999995</v>
      </c>
      <c r="AX106" s="21">
        <f>AX96*AX$14</f>
        <v>2047112.0000000009</v>
      </c>
      <c r="AY106" s="21">
        <f>AY96*AY$14</f>
        <v>2866184</v>
      </c>
      <c r="AZ106" s="21">
        <f t="shared" si="288"/>
        <v>3864000.3200000031</v>
      </c>
      <c r="BA106" s="21">
        <f t="shared" si="288"/>
        <v>5079295.8079999993</v>
      </c>
      <c r="BB106" s="21">
        <f t="shared" si="288"/>
        <v>6559149.4783999976</v>
      </c>
      <c r="BC106" s="21">
        <f t="shared" si="288"/>
        <v>8360772.7846399844</v>
      </c>
      <c r="BD106" s="21">
        <f t="shared" si="288"/>
        <v>10553679.43424001</v>
      </c>
      <c r="BF106" s="185"/>
      <c r="BG106" s="185"/>
      <c r="BH106" s="19" t="s">
        <v>46</v>
      </c>
      <c r="BI106" s="21">
        <f t="shared" ref="BI106:BR106" si="289">BI96*BI$14</f>
        <v>396000</v>
      </c>
      <c r="BJ106" s="21">
        <f t="shared" si="289"/>
        <v>878400.00000000023</v>
      </c>
      <c r="BK106" s="21">
        <f>BK96*BK$14</f>
        <v>1465919.9999999993</v>
      </c>
      <c r="BL106" s="21">
        <f>BL96*BL$14</f>
        <v>2181312.0000000009</v>
      </c>
      <c r="BM106" s="21">
        <f>BM96*BM$14</f>
        <v>3052223.9999999995</v>
      </c>
      <c r="BN106" s="21">
        <f t="shared" si="289"/>
        <v>4112248.3200000022</v>
      </c>
      <c r="BO106" s="21">
        <f t="shared" si="289"/>
        <v>5402193.4079999998</v>
      </c>
      <c r="BP106" s="21">
        <f t="shared" si="289"/>
        <v>6971626.5983999968</v>
      </c>
      <c r="BQ106" s="21">
        <f t="shared" si="289"/>
        <v>8880745.3286399879</v>
      </c>
      <c r="BR106" s="21">
        <f t="shared" si="289"/>
        <v>11202646.487040009</v>
      </c>
    </row>
    <row r="107" spans="1:71" ht="15" customHeight="1" x14ac:dyDescent="0.45">
      <c r="B107" s="1"/>
      <c r="C107" s="1"/>
      <c r="D107" s="40"/>
      <c r="E107" s="10"/>
      <c r="F107" s="10"/>
      <c r="G107" s="10"/>
      <c r="H107" s="10"/>
      <c r="I107" s="10"/>
      <c r="J107" s="10"/>
      <c r="K107" s="10"/>
      <c r="L107" s="10"/>
      <c r="M107" s="10"/>
      <c r="N107" s="10"/>
      <c r="P107" s="1"/>
      <c r="Q107" s="1"/>
      <c r="R107" s="40"/>
      <c r="S107" s="10"/>
      <c r="T107" s="10"/>
      <c r="U107" s="10"/>
      <c r="V107" s="10"/>
      <c r="W107" s="10"/>
      <c r="X107" s="10"/>
      <c r="Y107" s="10"/>
      <c r="Z107" s="10"/>
      <c r="AA107" s="10"/>
      <c r="AB107" s="10"/>
      <c r="AD107" s="1"/>
      <c r="AE107" s="1"/>
      <c r="AF107" s="40"/>
      <c r="AG107" s="10"/>
      <c r="AH107" s="10"/>
      <c r="AI107" s="10"/>
      <c r="AJ107" s="10"/>
      <c r="AK107" s="10"/>
      <c r="AL107" s="10"/>
      <c r="AM107" s="10"/>
      <c r="AN107" s="10"/>
      <c r="AO107" s="10"/>
      <c r="AP107" s="10"/>
      <c r="AR107" s="1"/>
      <c r="AS107" s="1"/>
      <c r="AT107" s="40"/>
      <c r="AU107" s="10"/>
      <c r="AV107" s="10"/>
      <c r="AW107" s="10"/>
      <c r="AX107" s="10"/>
      <c r="AY107" s="10"/>
      <c r="AZ107" s="10"/>
      <c r="BA107" s="10"/>
      <c r="BB107" s="10"/>
      <c r="BC107" s="10"/>
      <c r="BD107" s="10"/>
      <c r="BF107" s="1"/>
      <c r="BG107" s="1"/>
      <c r="BH107" s="40"/>
      <c r="BI107" s="10"/>
      <c r="BJ107" s="10"/>
      <c r="BK107" s="10"/>
      <c r="BL107" s="10"/>
      <c r="BM107" s="10"/>
      <c r="BN107" s="10"/>
      <c r="BO107" s="10"/>
      <c r="BP107" s="10"/>
      <c r="BQ107" s="10"/>
      <c r="BR107" s="10"/>
    </row>
    <row r="108" spans="1:71" ht="14.25" x14ac:dyDescent="0.45">
      <c r="B108" s="187" t="s">
        <v>148</v>
      </c>
      <c r="C108" s="193" t="s">
        <v>55</v>
      </c>
      <c r="D108" s="193" t="s">
        <v>54</v>
      </c>
      <c r="E108" s="163" t="s">
        <v>3</v>
      </c>
      <c r="F108" s="163" t="s">
        <v>4</v>
      </c>
      <c r="G108" s="163" t="s">
        <v>5</v>
      </c>
      <c r="H108" s="163" t="s">
        <v>6</v>
      </c>
      <c r="I108" s="163" t="s">
        <v>7</v>
      </c>
      <c r="J108" s="163" t="s">
        <v>8</v>
      </c>
      <c r="K108" s="163" t="s">
        <v>9</v>
      </c>
      <c r="L108" s="163" t="s">
        <v>10</v>
      </c>
      <c r="M108" s="163" t="s">
        <v>11</v>
      </c>
      <c r="N108" s="163" t="s">
        <v>12</v>
      </c>
      <c r="P108" s="187" t="s">
        <v>148</v>
      </c>
      <c r="Q108" s="193" t="s">
        <v>55</v>
      </c>
      <c r="R108" s="193" t="s">
        <v>54</v>
      </c>
      <c r="S108" s="163" t="s">
        <v>3</v>
      </c>
      <c r="T108" s="163" t="s">
        <v>4</v>
      </c>
      <c r="U108" s="163" t="s">
        <v>5</v>
      </c>
      <c r="V108" s="163" t="s">
        <v>6</v>
      </c>
      <c r="W108" s="163" t="s">
        <v>7</v>
      </c>
      <c r="X108" s="163" t="s">
        <v>8</v>
      </c>
      <c r="Y108" s="163" t="s">
        <v>9</v>
      </c>
      <c r="Z108" s="163" t="s">
        <v>10</v>
      </c>
      <c r="AA108" s="163" t="s">
        <v>11</v>
      </c>
      <c r="AB108" s="163" t="s">
        <v>12</v>
      </c>
      <c r="AD108" s="187" t="s">
        <v>148</v>
      </c>
      <c r="AE108" s="193" t="s">
        <v>55</v>
      </c>
      <c r="AF108" s="193" t="s">
        <v>54</v>
      </c>
      <c r="AG108" s="163" t="s">
        <v>3</v>
      </c>
      <c r="AH108" s="163" t="s">
        <v>4</v>
      </c>
      <c r="AI108" s="163" t="s">
        <v>5</v>
      </c>
      <c r="AJ108" s="163" t="s">
        <v>6</v>
      </c>
      <c r="AK108" s="163" t="s">
        <v>7</v>
      </c>
      <c r="AL108" s="163" t="s">
        <v>8</v>
      </c>
      <c r="AM108" s="163" t="s">
        <v>9</v>
      </c>
      <c r="AN108" s="163" t="s">
        <v>10</v>
      </c>
      <c r="AO108" s="163" t="s">
        <v>11</v>
      </c>
      <c r="AP108" s="163" t="s">
        <v>12</v>
      </c>
      <c r="AR108" s="187" t="s">
        <v>148</v>
      </c>
      <c r="AS108" s="193" t="s">
        <v>55</v>
      </c>
      <c r="AT108" s="193" t="s">
        <v>54</v>
      </c>
      <c r="AU108" s="163" t="s">
        <v>3</v>
      </c>
      <c r="AV108" s="163" t="s">
        <v>4</v>
      </c>
      <c r="AW108" s="163" t="s">
        <v>5</v>
      </c>
      <c r="AX108" s="163" t="s">
        <v>6</v>
      </c>
      <c r="AY108" s="163" t="s">
        <v>7</v>
      </c>
      <c r="AZ108" s="163" t="s">
        <v>8</v>
      </c>
      <c r="BA108" s="163" t="s">
        <v>9</v>
      </c>
      <c r="BB108" s="163" t="s">
        <v>10</v>
      </c>
      <c r="BC108" s="163" t="s">
        <v>11</v>
      </c>
      <c r="BD108" s="163" t="s">
        <v>12</v>
      </c>
      <c r="BF108" s="187" t="s">
        <v>148</v>
      </c>
      <c r="BG108" s="193" t="s">
        <v>55</v>
      </c>
      <c r="BH108" s="193" t="s">
        <v>54</v>
      </c>
      <c r="BI108" s="163" t="s">
        <v>3</v>
      </c>
      <c r="BJ108" s="163" t="s">
        <v>4</v>
      </c>
      <c r="BK108" s="163" t="s">
        <v>5</v>
      </c>
      <c r="BL108" s="163" t="s">
        <v>6</v>
      </c>
      <c r="BM108" s="163" t="s">
        <v>7</v>
      </c>
      <c r="BN108" s="163" t="s">
        <v>8</v>
      </c>
      <c r="BO108" s="163" t="s">
        <v>9</v>
      </c>
      <c r="BP108" s="163" t="s">
        <v>10</v>
      </c>
      <c r="BQ108" s="163" t="s">
        <v>11</v>
      </c>
      <c r="BR108" s="163" t="s">
        <v>12</v>
      </c>
    </row>
    <row r="109" spans="1:71" ht="14.25" x14ac:dyDescent="0.45">
      <c r="B109" s="188"/>
      <c r="C109" s="194"/>
      <c r="D109" s="194"/>
      <c r="E109" s="164"/>
      <c r="F109" s="164"/>
      <c r="G109" s="164"/>
      <c r="H109" s="164"/>
      <c r="I109" s="164"/>
      <c r="J109" s="164"/>
      <c r="K109" s="164"/>
      <c r="L109" s="164"/>
      <c r="M109" s="164"/>
      <c r="N109" s="164"/>
      <c r="P109" s="188"/>
      <c r="Q109" s="194"/>
      <c r="R109" s="194"/>
      <c r="S109" s="164"/>
      <c r="T109" s="164"/>
      <c r="U109" s="164"/>
      <c r="V109" s="164"/>
      <c r="W109" s="164"/>
      <c r="X109" s="164"/>
      <c r="Y109" s="164"/>
      <c r="Z109" s="164"/>
      <c r="AA109" s="164"/>
      <c r="AB109" s="164"/>
      <c r="AD109" s="188"/>
      <c r="AE109" s="194"/>
      <c r="AF109" s="194"/>
      <c r="AG109" s="164"/>
      <c r="AH109" s="164"/>
      <c r="AI109" s="164"/>
      <c r="AJ109" s="164"/>
      <c r="AK109" s="164"/>
      <c r="AL109" s="164"/>
      <c r="AM109" s="164"/>
      <c r="AN109" s="164"/>
      <c r="AO109" s="164"/>
      <c r="AP109" s="164"/>
      <c r="AR109" s="188"/>
      <c r="AS109" s="194"/>
      <c r="AT109" s="194"/>
      <c r="AU109" s="164"/>
      <c r="AV109" s="164"/>
      <c r="AW109" s="164"/>
      <c r="AX109" s="164"/>
      <c r="AY109" s="164"/>
      <c r="AZ109" s="164"/>
      <c r="BA109" s="164"/>
      <c r="BB109" s="164"/>
      <c r="BC109" s="164"/>
      <c r="BD109" s="164"/>
      <c r="BF109" s="188"/>
      <c r="BG109" s="194"/>
      <c r="BH109" s="194"/>
      <c r="BI109" s="164"/>
      <c r="BJ109" s="164"/>
      <c r="BK109" s="164"/>
      <c r="BL109" s="164"/>
      <c r="BM109" s="164"/>
      <c r="BN109" s="164"/>
      <c r="BO109" s="164"/>
      <c r="BP109" s="164"/>
      <c r="BQ109" s="164"/>
      <c r="BR109" s="164"/>
    </row>
    <row r="110" spans="1:71" ht="14.25" x14ac:dyDescent="0.45">
      <c r="B110" s="172" t="s">
        <v>57</v>
      </c>
      <c r="C110" s="199">
        <v>20000</v>
      </c>
      <c r="D110" s="44" t="s">
        <v>19</v>
      </c>
      <c r="E110" s="27">
        <f t="shared" ref="E110:N110" si="290">E$51/10*$C110/(2+$E$10)</f>
        <v>833.33333333333326</v>
      </c>
      <c r="F110" s="27">
        <f t="shared" si="290"/>
        <v>694.44444444444446</v>
      </c>
      <c r="G110" s="27">
        <f t="shared" si="290"/>
        <v>578.7037037037037</v>
      </c>
      <c r="H110" s="27">
        <f t="shared" si="290"/>
        <v>482.25308641975306</v>
      </c>
      <c r="I110" s="27">
        <f t="shared" si="290"/>
        <v>401.87757201646093</v>
      </c>
      <c r="J110" s="27">
        <f t="shared" si="290"/>
        <v>334.89797668038403</v>
      </c>
      <c r="K110" s="27">
        <f t="shared" si="290"/>
        <v>279.08164723365337</v>
      </c>
      <c r="L110" s="27">
        <f t="shared" si="290"/>
        <v>232.56803936137786</v>
      </c>
      <c r="M110" s="27">
        <f t="shared" si="290"/>
        <v>193.80669946781487</v>
      </c>
      <c r="N110" s="27">
        <f t="shared" si="290"/>
        <v>161.50558288984575</v>
      </c>
      <c r="P110" s="172" t="s">
        <v>57</v>
      </c>
      <c r="Q110" s="199">
        <v>20000</v>
      </c>
      <c r="R110" s="44" t="s">
        <v>19</v>
      </c>
      <c r="S110" s="27">
        <f t="shared" ref="S110:AB110" si="291">S$51/10*$C110/(2+$E$10)</f>
        <v>833.33333333333326</v>
      </c>
      <c r="T110" s="27">
        <f t="shared" si="291"/>
        <v>694.44444444444446</v>
      </c>
      <c r="U110" s="27">
        <f t="shared" si="291"/>
        <v>578.7037037037037</v>
      </c>
      <c r="V110" s="27">
        <f t="shared" si="291"/>
        <v>482.25308641975306</v>
      </c>
      <c r="W110" s="27">
        <f t="shared" si="291"/>
        <v>401.87757201646093</v>
      </c>
      <c r="X110" s="27">
        <f t="shared" si="291"/>
        <v>334.89797668038403</v>
      </c>
      <c r="Y110" s="27">
        <f t="shared" si="291"/>
        <v>279.08164723365337</v>
      </c>
      <c r="Z110" s="27">
        <f t="shared" si="291"/>
        <v>232.56803936137786</v>
      </c>
      <c r="AA110" s="27">
        <f t="shared" si="291"/>
        <v>193.80669946781487</v>
      </c>
      <c r="AB110" s="27">
        <f t="shared" si="291"/>
        <v>161.50558288984575</v>
      </c>
      <c r="AD110" s="172" t="s">
        <v>57</v>
      </c>
      <c r="AE110" s="199">
        <v>20000</v>
      </c>
      <c r="AF110" s="44" t="s">
        <v>19</v>
      </c>
      <c r="AG110" s="27">
        <f t="shared" ref="AG110:AP110" si="292">AG$51/10*$C110/(2+$E$10)</f>
        <v>833.33333333333326</v>
      </c>
      <c r="AH110" s="27">
        <f t="shared" si="292"/>
        <v>694.44444444444446</v>
      </c>
      <c r="AI110" s="27">
        <f t="shared" si="292"/>
        <v>578.7037037037037</v>
      </c>
      <c r="AJ110" s="27">
        <f t="shared" si="292"/>
        <v>482.25308641975306</v>
      </c>
      <c r="AK110" s="27">
        <f t="shared" si="292"/>
        <v>401.87757201646093</v>
      </c>
      <c r="AL110" s="27">
        <f t="shared" si="292"/>
        <v>334.89797668038403</v>
      </c>
      <c r="AM110" s="27">
        <f t="shared" si="292"/>
        <v>279.08164723365337</v>
      </c>
      <c r="AN110" s="27">
        <f t="shared" si="292"/>
        <v>232.56803936137786</v>
      </c>
      <c r="AO110" s="27">
        <f t="shared" si="292"/>
        <v>193.80669946781487</v>
      </c>
      <c r="AP110" s="27">
        <f t="shared" si="292"/>
        <v>161.50558288984575</v>
      </c>
      <c r="AR110" s="172" t="s">
        <v>57</v>
      </c>
      <c r="AS110" s="199">
        <v>20000</v>
      </c>
      <c r="AT110" s="44" t="s">
        <v>19</v>
      </c>
      <c r="AU110" s="27">
        <f t="shared" ref="AU110:BD110" si="293">AU$51/10*$C110/(2+$E$10)</f>
        <v>833.33333333333326</v>
      </c>
      <c r="AV110" s="27">
        <f t="shared" si="293"/>
        <v>694.44444444444446</v>
      </c>
      <c r="AW110" s="27">
        <f t="shared" si="293"/>
        <v>578.7037037037037</v>
      </c>
      <c r="AX110" s="27">
        <f t="shared" si="293"/>
        <v>482.25308641975306</v>
      </c>
      <c r="AY110" s="27">
        <f t="shared" si="293"/>
        <v>401.87757201646093</v>
      </c>
      <c r="AZ110" s="27">
        <f t="shared" si="293"/>
        <v>334.89797668038403</v>
      </c>
      <c r="BA110" s="27">
        <f t="shared" si="293"/>
        <v>279.08164723365337</v>
      </c>
      <c r="BB110" s="27">
        <f t="shared" si="293"/>
        <v>232.56803936137786</v>
      </c>
      <c r="BC110" s="27">
        <f t="shared" si="293"/>
        <v>193.80669946781487</v>
      </c>
      <c r="BD110" s="27">
        <f t="shared" si="293"/>
        <v>161.50558288984575</v>
      </c>
      <c r="BF110" s="172" t="s">
        <v>57</v>
      </c>
      <c r="BG110" s="199">
        <v>20000</v>
      </c>
      <c r="BH110" s="44" t="s">
        <v>19</v>
      </c>
      <c r="BI110" s="27">
        <f t="shared" ref="BI110:BR110" si="294">BI$51/10*$C110/(2+$E$10)</f>
        <v>833.33333333333326</v>
      </c>
      <c r="BJ110" s="27">
        <f t="shared" si="294"/>
        <v>694.44444444444446</v>
      </c>
      <c r="BK110" s="27">
        <f t="shared" si="294"/>
        <v>578.7037037037037</v>
      </c>
      <c r="BL110" s="27">
        <f t="shared" si="294"/>
        <v>482.25308641975306</v>
      </c>
      <c r="BM110" s="27">
        <f t="shared" si="294"/>
        <v>401.87757201646093</v>
      </c>
      <c r="BN110" s="27">
        <f t="shared" si="294"/>
        <v>334.89797668038403</v>
      </c>
      <c r="BO110" s="27">
        <f t="shared" si="294"/>
        <v>279.08164723365337</v>
      </c>
      <c r="BP110" s="27">
        <f t="shared" si="294"/>
        <v>232.56803936137786</v>
      </c>
      <c r="BQ110" s="27">
        <f t="shared" si="294"/>
        <v>193.80669946781487</v>
      </c>
      <c r="BR110" s="27">
        <f t="shared" si="294"/>
        <v>161.50558288984575</v>
      </c>
    </row>
    <row r="111" spans="1:71" ht="14.25" x14ac:dyDescent="0.45">
      <c r="B111" s="173"/>
      <c r="C111" s="199"/>
      <c r="D111" s="19" t="s">
        <v>22</v>
      </c>
      <c r="E111" s="27"/>
      <c r="F111" s="27"/>
      <c r="G111" s="27"/>
      <c r="H111" s="27"/>
      <c r="I111" s="28">
        <f>AVERAGE(E110:I110)</f>
        <v>598.12242798353907</v>
      </c>
      <c r="J111" s="27"/>
      <c r="K111" s="27"/>
      <c r="L111" s="27"/>
      <c r="M111" s="27"/>
      <c r="N111" s="27">
        <f>AVERAGE(E110:N110)</f>
        <v>419.24720855507712</v>
      </c>
      <c r="P111" s="173"/>
      <c r="Q111" s="199"/>
      <c r="R111" s="19" t="s">
        <v>22</v>
      </c>
      <c r="S111" s="27"/>
      <c r="T111" s="27"/>
      <c r="U111" s="27"/>
      <c r="V111" s="27"/>
      <c r="W111" s="28">
        <f>AVERAGE(S110:W110)</f>
        <v>598.12242798353907</v>
      </c>
      <c r="X111" s="27"/>
      <c r="Y111" s="27"/>
      <c r="Z111" s="27"/>
      <c r="AA111" s="27"/>
      <c r="AB111" s="27">
        <f>AVERAGE(S110:AB110)</f>
        <v>419.24720855507712</v>
      </c>
      <c r="AD111" s="173"/>
      <c r="AE111" s="199"/>
      <c r="AF111" s="19" t="s">
        <v>22</v>
      </c>
      <c r="AG111" s="27"/>
      <c r="AH111" s="27"/>
      <c r="AI111" s="27"/>
      <c r="AJ111" s="27"/>
      <c r="AK111" s="28">
        <f>AVERAGE(AG110:AK110)</f>
        <v>598.12242798353907</v>
      </c>
      <c r="AL111" s="27"/>
      <c r="AM111" s="27"/>
      <c r="AN111" s="27"/>
      <c r="AO111" s="27"/>
      <c r="AP111" s="27">
        <f>AVERAGE(AG110:AP110)</f>
        <v>419.24720855507712</v>
      </c>
      <c r="AR111" s="173"/>
      <c r="AS111" s="199"/>
      <c r="AT111" s="19" t="s">
        <v>22</v>
      </c>
      <c r="AU111" s="27"/>
      <c r="AV111" s="27"/>
      <c r="AW111" s="27"/>
      <c r="AX111" s="27"/>
      <c r="AY111" s="28">
        <f>AVERAGE(AU110:AY110)</f>
        <v>598.12242798353907</v>
      </c>
      <c r="AZ111" s="27"/>
      <c r="BA111" s="27"/>
      <c r="BB111" s="27"/>
      <c r="BC111" s="27"/>
      <c r="BD111" s="27">
        <f>AVERAGE(AU110:BD110)</f>
        <v>419.24720855507712</v>
      </c>
      <c r="BF111" s="173"/>
      <c r="BG111" s="199"/>
      <c r="BH111" s="19" t="s">
        <v>22</v>
      </c>
      <c r="BI111" s="27"/>
      <c r="BJ111" s="27"/>
      <c r="BK111" s="27"/>
      <c r="BL111" s="27"/>
      <c r="BM111" s="28">
        <f>AVERAGE(BI110:BM110)</f>
        <v>598.12242798353907</v>
      </c>
      <c r="BN111" s="27"/>
      <c r="BO111" s="27"/>
      <c r="BP111" s="27"/>
      <c r="BQ111" s="27"/>
      <c r="BR111" s="27">
        <f>AVERAGE(BI110:BR110)</f>
        <v>419.24720855507712</v>
      </c>
    </row>
    <row r="112" spans="1:71" ht="14.25" x14ac:dyDescent="0.45">
      <c r="B112" s="173"/>
      <c r="C112" s="199"/>
      <c r="D112" s="19" t="s">
        <v>41</v>
      </c>
      <c r="E112" s="27">
        <f t="shared" ref="E112:N112" si="295">E$52/10*$C110/(2+$E$10)</f>
        <v>833.33333333333326</v>
      </c>
      <c r="F112" s="27">
        <f t="shared" si="295"/>
        <v>1527.7777777777776</v>
      </c>
      <c r="G112" s="27">
        <f t="shared" si="295"/>
        <v>2106.4814814814822</v>
      </c>
      <c r="H112" s="27">
        <f t="shared" si="295"/>
        <v>2588.7345679012337</v>
      </c>
      <c r="I112" s="28">
        <f t="shared" si="295"/>
        <v>2990.6121399176964</v>
      </c>
      <c r="J112" s="27">
        <f t="shared" si="295"/>
        <v>3325.5101165980759</v>
      </c>
      <c r="K112" s="27">
        <f t="shared" si="295"/>
        <v>3604.5917638317351</v>
      </c>
      <c r="L112" s="27">
        <f t="shared" si="295"/>
        <v>3837.1598031931135</v>
      </c>
      <c r="M112" s="27">
        <f t="shared" si="295"/>
        <v>4030.9665026609337</v>
      </c>
      <c r="N112" s="27">
        <f t="shared" si="295"/>
        <v>4192.4720855507658</v>
      </c>
      <c r="P112" s="173"/>
      <c r="Q112" s="199"/>
      <c r="R112" s="19" t="s">
        <v>41</v>
      </c>
      <c r="S112" s="27">
        <f t="shared" ref="S112:AB112" si="296">S$52/10*$C110/(2+$E$10)</f>
        <v>833.33333333333326</v>
      </c>
      <c r="T112" s="27">
        <f t="shared" si="296"/>
        <v>1527.7777777777776</v>
      </c>
      <c r="U112" s="27">
        <f t="shared" si="296"/>
        <v>2106.4814814814822</v>
      </c>
      <c r="V112" s="27">
        <f t="shared" si="296"/>
        <v>2588.7345679012337</v>
      </c>
      <c r="W112" s="28">
        <f t="shared" si="296"/>
        <v>2990.6121399176964</v>
      </c>
      <c r="X112" s="27">
        <f t="shared" si="296"/>
        <v>3325.5101165980759</v>
      </c>
      <c r="Y112" s="27">
        <f t="shared" si="296"/>
        <v>3604.5917638317351</v>
      </c>
      <c r="Z112" s="27">
        <f t="shared" si="296"/>
        <v>3837.1598031931135</v>
      </c>
      <c r="AA112" s="27">
        <f t="shared" si="296"/>
        <v>4030.9665026609337</v>
      </c>
      <c r="AB112" s="27">
        <f t="shared" si="296"/>
        <v>4192.4720855507658</v>
      </c>
      <c r="AD112" s="173"/>
      <c r="AE112" s="199"/>
      <c r="AF112" s="19" t="s">
        <v>41</v>
      </c>
      <c r="AG112" s="27">
        <f t="shared" ref="AG112:AP112" si="297">AG$52/10*$C110/(2+$E$10)</f>
        <v>833.33333333333326</v>
      </c>
      <c r="AH112" s="27">
        <f t="shared" si="297"/>
        <v>1527.7777777777776</v>
      </c>
      <c r="AI112" s="27">
        <f t="shared" si="297"/>
        <v>2106.4814814814822</v>
      </c>
      <c r="AJ112" s="27">
        <f t="shared" si="297"/>
        <v>2588.7345679012337</v>
      </c>
      <c r="AK112" s="28">
        <f t="shared" si="297"/>
        <v>2990.6121399176964</v>
      </c>
      <c r="AL112" s="27">
        <f t="shared" si="297"/>
        <v>3325.5101165980759</v>
      </c>
      <c r="AM112" s="27">
        <f t="shared" si="297"/>
        <v>3604.5917638317351</v>
      </c>
      <c r="AN112" s="27">
        <f t="shared" si="297"/>
        <v>3837.1598031931135</v>
      </c>
      <c r="AO112" s="27">
        <f t="shared" si="297"/>
        <v>4030.9665026609337</v>
      </c>
      <c r="AP112" s="27">
        <f t="shared" si="297"/>
        <v>4192.4720855507658</v>
      </c>
      <c r="AR112" s="173"/>
      <c r="AS112" s="199"/>
      <c r="AT112" s="19" t="s">
        <v>41</v>
      </c>
      <c r="AU112" s="27">
        <f t="shared" ref="AU112:BD112" si="298">AU$52/10*$C110/(2+$E$10)</f>
        <v>833.33333333333326</v>
      </c>
      <c r="AV112" s="27">
        <f t="shared" si="298"/>
        <v>1527.7777777777776</v>
      </c>
      <c r="AW112" s="27">
        <f t="shared" si="298"/>
        <v>2106.4814814814822</v>
      </c>
      <c r="AX112" s="27">
        <f t="shared" si="298"/>
        <v>2588.7345679012337</v>
      </c>
      <c r="AY112" s="28">
        <f t="shared" si="298"/>
        <v>2990.6121399176964</v>
      </c>
      <c r="AZ112" s="27">
        <f t="shared" si="298"/>
        <v>3325.5101165980759</v>
      </c>
      <c r="BA112" s="27">
        <f t="shared" si="298"/>
        <v>3604.5917638317351</v>
      </c>
      <c r="BB112" s="27">
        <f t="shared" si="298"/>
        <v>3837.1598031931135</v>
      </c>
      <c r="BC112" s="27">
        <f t="shared" si="298"/>
        <v>4030.9665026609337</v>
      </c>
      <c r="BD112" s="27">
        <f t="shared" si="298"/>
        <v>4192.4720855507658</v>
      </c>
      <c r="BF112" s="173"/>
      <c r="BG112" s="199"/>
      <c r="BH112" s="19" t="s">
        <v>41</v>
      </c>
      <c r="BI112" s="27">
        <f t="shared" ref="BI112:BR112" si="299">BI$52/10*$C110/(2+$E$10)</f>
        <v>833.33333333333326</v>
      </c>
      <c r="BJ112" s="27">
        <f t="shared" si="299"/>
        <v>1527.7777777777776</v>
      </c>
      <c r="BK112" s="27">
        <f t="shared" si="299"/>
        <v>2106.4814814814822</v>
      </c>
      <c r="BL112" s="27">
        <f t="shared" si="299"/>
        <v>2588.7345679012337</v>
      </c>
      <c r="BM112" s="28">
        <f t="shared" si="299"/>
        <v>2990.6121399176964</v>
      </c>
      <c r="BN112" s="27">
        <f t="shared" si="299"/>
        <v>3325.5101165980759</v>
      </c>
      <c r="BO112" s="27">
        <f t="shared" si="299"/>
        <v>3604.5917638317351</v>
      </c>
      <c r="BP112" s="27">
        <f t="shared" si="299"/>
        <v>3837.1598031931135</v>
      </c>
      <c r="BQ112" s="27">
        <f t="shared" si="299"/>
        <v>4030.9665026609337</v>
      </c>
      <c r="BR112" s="27">
        <f t="shared" si="299"/>
        <v>4192.4720855507658</v>
      </c>
    </row>
    <row r="113" spans="2:70" ht="14.25" x14ac:dyDescent="0.45">
      <c r="B113" s="173"/>
      <c r="C113" s="199">
        <v>400000</v>
      </c>
      <c r="D113" s="44" t="s">
        <v>19</v>
      </c>
      <c r="E113" s="27">
        <f>E$51/10*$C113/(2+$E$10)</f>
        <v>16666.666666666664</v>
      </c>
      <c r="F113" s="27">
        <f t="shared" ref="F113:N113" si="300">F$51/10*$C113/(2+$E$10)</f>
        <v>13888.888888888889</v>
      </c>
      <c r="G113" s="27">
        <f t="shared" si="300"/>
        <v>11574.074074074075</v>
      </c>
      <c r="H113" s="27">
        <f t="shared" si="300"/>
        <v>9645.0617283950614</v>
      </c>
      <c r="I113" s="27">
        <f t="shared" si="300"/>
        <v>8037.5514403292191</v>
      </c>
      <c r="J113" s="27">
        <f t="shared" si="300"/>
        <v>6697.9595336076809</v>
      </c>
      <c r="K113" s="27">
        <f t="shared" si="300"/>
        <v>5581.632944673067</v>
      </c>
      <c r="L113" s="27">
        <f t="shared" si="300"/>
        <v>4651.360787227557</v>
      </c>
      <c r="M113" s="27">
        <f t="shared" si="300"/>
        <v>3876.1339893562972</v>
      </c>
      <c r="N113" s="27">
        <f t="shared" si="300"/>
        <v>3230.1116577969151</v>
      </c>
      <c r="P113" s="173"/>
      <c r="Q113" s="199">
        <v>400000</v>
      </c>
      <c r="R113" s="44" t="s">
        <v>19</v>
      </c>
      <c r="S113" s="27">
        <f>S$51/10*$C113/(2+$E$10)</f>
        <v>16666.666666666664</v>
      </c>
      <c r="T113" s="27">
        <f t="shared" ref="T113:AB113" si="301">T$51/10*$C113/(2+$E$10)</f>
        <v>13888.888888888889</v>
      </c>
      <c r="U113" s="27">
        <f t="shared" si="301"/>
        <v>11574.074074074075</v>
      </c>
      <c r="V113" s="27">
        <f t="shared" si="301"/>
        <v>9645.0617283950614</v>
      </c>
      <c r="W113" s="27">
        <f t="shared" si="301"/>
        <v>8037.5514403292191</v>
      </c>
      <c r="X113" s="27">
        <f t="shared" si="301"/>
        <v>6697.9595336076809</v>
      </c>
      <c r="Y113" s="27">
        <f t="shared" si="301"/>
        <v>5581.632944673067</v>
      </c>
      <c r="Z113" s="27">
        <f t="shared" si="301"/>
        <v>4651.360787227557</v>
      </c>
      <c r="AA113" s="27">
        <f t="shared" si="301"/>
        <v>3876.1339893562972</v>
      </c>
      <c r="AB113" s="27">
        <f t="shared" si="301"/>
        <v>3230.1116577969151</v>
      </c>
      <c r="AD113" s="173"/>
      <c r="AE113" s="199">
        <v>400000</v>
      </c>
      <c r="AF113" s="44" t="s">
        <v>19</v>
      </c>
      <c r="AG113" s="27">
        <f>AG$51/10*$C113/(2+$E$10)</f>
        <v>16666.666666666664</v>
      </c>
      <c r="AH113" s="27">
        <f t="shared" ref="AH113:AP113" si="302">AH$51/10*$C113/(2+$E$10)</f>
        <v>13888.888888888889</v>
      </c>
      <c r="AI113" s="27">
        <f t="shared" si="302"/>
        <v>11574.074074074075</v>
      </c>
      <c r="AJ113" s="27">
        <f t="shared" si="302"/>
        <v>9645.0617283950614</v>
      </c>
      <c r="AK113" s="27">
        <f t="shared" si="302"/>
        <v>8037.5514403292191</v>
      </c>
      <c r="AL113" s="27">
        <f t="shared" si="302"/>
        <v>6697.9595336076809</v>
      </c>
      <c r="AM113" s="27">
        <f t="shared" si="302"/>
        <v>5581.632944673067</v>
      </c>
      <c r="AN113" s="27">
        <f t="shared" si="302"/>
        <v>4651.360787227557</v>
      </c>
      <c r="AO113" s="27">
        <f t="shared" si="302"/>
        <v>3876.1339893562972</v>
      </c>
      <c r="AP113" s="27">
        <f t="shared" si="302"/>
        <v>3230.1116577969151</v>
      </c>
      <c r="AR113" s="173"/>
      <c r="AS113" s="199">
        <v>400000</v>
      </c>
      <c r="AT113" s="44" t="s">
        <v>19</v>
      </c>
      <c r="AU113" s="27">
        <f>AU$51/10*$C113/(2+$E$10)</f>
        <v>16666.666666666664</v>
      </c>
      <c r="AV113" s="27">
        <f t="shared" ref="AV113:BD113" si="303">AV$51/10*$C113/(2+$E$10)</f>
        <v>13888.888888888889</v>
      </c>
      <c r="AW113" s="27">
        <f t="shared" si="303"/>
        <v>11574.074074074075</v>
      </c>
      <c r="AX113" s="27">
        <f t="shared" si="303"/>
        <v>9645.0617283950614</v>
      </c>
      <c r="AY113" s="27">
        <f t="shared" si="303"/>
        <v>8037.5514403292191</v>
      </c>
      <c r="AZ113" s="27">
        <f t="shared" si="303"/>
        <v>6697.9595336076809</v>
      </c>
      <c r="BA113" s="27">
        <f t="shared" si="303"/>
        <v>5581.632944673067</v>
      </c>
      <c r="BB113" s="27">
        <f t="shared" si="303"/>
        <v>4651.360787227557</v>
      </c>
      <c r="BC113" s="27">
        <f t="shared" si="303"/>
        <v>3876.1339893562972</v>
      </c>
      <c r="BD113" s="27">
        <f t="shared" si="303"/>
        <v>3230.1116577969151</v>
      </c>
      <c r="BF113" s="173"/>
      <c r="BG113" s="199">
        <v>400000</v>
      </c>
      <c r="BH113" s="44" t="s">
        <v>19</v>
      </c>
      <c r="BI113" s="27">
        <f>BI$51/10*$C113/(2+$E$10)</f>
        <v>16666.666666666664</v>
      </c>
      <c r="BJ113" s="27">
        <f t="shared" ref="BJ113:BR113" si="304">BJ$51/10*$C113/(2+$E$10)</f>
        <v>13888.888888888889</v>
      </c>
      <c r="BK113" s="27">
        <f t="shared" si="304"/>
        <v>11574.074074074075</v>
      </c>
      <c r="BL113" s="27">
        <f t="shared" si="304"/>
        <v>9645.0617283950614</v>
      </c>
      <c r="BM113" s="27">
        <f t="shared" si="304"/>
        <v>8037.5514403292191</v>
      </c>
      <c r="BN113" s="27">
        <f t="shared" si="304"/>
        <v>6697.9595336076809</v>
      </c>
      <c r="BO113" s="27">
        <f t="shared" si="304"/>
        <v>5581.632944673067</v>
      </c>
      <c r="BP113" s="27">
        <f t="shared" si="304"/>
        <v>4651.360787227557</v>
      </c>
      <c r="BQ113" s="27">
        <f t="shared" si="304"/>
        <v>3876.1339893562972</v>
      </c>
      <c r="BR113" s="27">
        <f t="shared" si="304"/>
        <v>3230.1116577969151</v>
      </c>
    </row>
    <row r="114" spans="2:70" ht="14.25" x14ac:dyDescent="0.45">
      <c r="B114" s="173"/>
      <c r="C114" s="199"/>
      <c r="D114" s="19" t="s">
        <v>22</v>
      </c>
      <c r="E114" s="27"/>
      <c r="F114" s="27"/>
      <c r="G114" s="27"/>
      <c r="H114" s="27"/>
      <c r="I114" s="28">
        <f>AVERAGE(E113:I113)</f>
        <v>11962.448559670782</v>
      </c>
      <c r="J114" s="27"/>
      <c r="K114" s="27"/>
      <c r="L114" s="27"/>
      <c r="M114" s="27"/>
      <c r="N114" s="27">
        <f>AVERAGE(E113:N113)</f>
        <v>8384.9441711015425</v>
      </c>
      <c r="P114" s="173"/>
      <c r="Q114" s="199"/>
      <c r="R114" s="19" t="s">
        <v>22</v>
      </c>
      <c r="S114" s="27"/>
      <c r="T114" s="27"/>
      <c r="U114" s="27"/>
      <c r="V114" s="27"/>
      <c r="W114" s="28">
        <f>AVERAGE(S113:W113)</f>
        <v>11962.448559670782</v>
      </c>
      <c r="X114" s="27"/>
      <c r="Y114" s="27"/>
      <c r="Z114" s="27"/>
      <c r="AA114" s="27"/>
      <c r="AB114" s="27">
        <f>AVERAGE(S113:AB113)</f>
        <v>8384.9441711015425</v>
      </c>
      <c r="AD114" s="173"/>
      <c r="AE114" s="199"/>
      <c r="AF114" s="19" t="s">
        <v>22</v>
      </c>
      <c r="AG114" s="27"/>
      <c r="AH114" s="27"/>
      <c r="AI114" s="27"/>
      <c r="AJ114" s="27"/>
      <c r="AK114" s="28">
        <f>AVERAGE(AG113:AK113)</f>
        <v>11962.448559670782</v>
      </c>
      <c r="AL114" s="27"/>
      <c r="AM114" s="27"/>
      <c r="AN114" s="27"/>
      <c r="AO114" s="27"/>
      <c r="AP114" s="27">
        <f>AVERAGE(AG113:AP113)</f>
        <v>8384.9441711015425</v>
      </c>
      <c r="AR114" s="173"/>
      <c r="AS114" s="199"/>
      <c r="AT114" s="19" t="s">
        <v>22</v>
      </c>
      <c r="AU114" s="27"/>
      <c r="AV114" s="27"/>
      <c r="AW114" s="27"/>
      <c r="AX114" s="27"/>
      <c r="AY114" s="28">
        <f>AVERAGE(AU113:AY113)</f>
        <v>11962.448559670782</v>
      </c>
      <c r="AZ114" s="27"/>
      <c r="BA114" s="27"/>
      <c r="BB114" s="27"/>
      <c r="BC114" s="27"/>
      <c r="BD114" s="27">
        <f>AVERAGE(AU113:BD113)</f>
        <v>8384.9441711015425</v>
      </c>
      <c r="BF114" s="173"/>
      <c r="BG114" s="199"/>
      <c r="BH114" s="19" t="s">
        <v>22</v>
      </c>
      <c r="BI114" s="27"/>
      <c r="BJ114" s="27"/>
      <c r="BK114" s="27"/>
      <c r="BL114" s="27"/>
      <c r="BM114" s="28">
        <f>AVERAGE(BI113:BM113)</f>
        <v>11962.448559670782</v>
      </c>
      <c r="BN114" s="27"/>
      <c r="BO114" s="27"/>
      <c r="BP114" s="27"/>
      <c r="BQ114" s="27"/>
      <c r="BR114" s="27">
        <f>AVERAGE(BI113:BR113)</f>
        <v>8384.9441711015425</v>
      </c>
    </row>
    <row r="115" spans="2:70" ht="14.25" x14ac:dyDescent="0.45">
      <c r="B115" s="173"/>
      <c r="C115" s="199"/>
      <c r="D115" s="19" t="s">
        <v>41</v>
      </c>
      <c r="E115" s="27">
        <f t="shared" ref="E115:N115" si="305">E$52/10*$C113/(2+$E$10)</f>
        <v>16666.666666666664</v>
      </c>
      <c r="F115" s="27">
        <f t="shared" si="305"/>
        <v>30555.555555555551</v>
      </c>
      <c r="G115" s="27">
        <f t="shared" si="305"/>
        <v>42129.629629629642</v>
      </c>
      <c r="H115" s="27">
        <f t="shared" si="305"/>
        <v>51774.691358024669</v>
      </c>
      <c r="I115" s="28">
        <f t="shared" si="305"/>
        <v>59812.242798353931</v>
      </c>
      <c r="J115" s="27">
        <f t="shared" si="305"/>
        <v>66510.202331961525</v>
      </c>
      <c r="K115" s="27">
        <f t="shared" si="305"/>
        <v>72091.835276634694</v>
      </c>
      <c r="L115" s="27">
        <f t="shared" si="305"/>
        <v>76743.19606386227</v>
      </c>
      <c r="M115" s="27">
        <f t="shared" si="305"/>
        <v>80619.330053218669</v>
      </c>
      <c r="N115" s="27">
        <f t="shared" si="305"/>
        <v>83849.441711015315</v>
      </c>
      <c r="P115" s="173"/>
      <c r="Q115" s="199"/>
      <c r="R115" s="19" t="s">
        <v>41</v>
      </c>
      <c r="S115" s="27">
        <f t="shared" ref="S115:AB115" si="306">S$52/10*$C113/(2+$E$10)</f>
        <v>16666.666666666664</v>
      </c>
      <c r="T115" s="27">
        <f t="shared" si="306"/>
        <v>30555.555555555551</v>
      </c>
      <c r="U115" s="27">
        <f t="shared" si="306"/>
        <v>42129.629629629642</v>
      </c>
      <c r="V115" s="27">
        <f t="shared" si="306"/>
        <v>51774.691358024669</v>
      </c>
      <c r="W115" s="28">
        <f t="shared" si="306"/>
        <v>59812.242798353931</v>
      </c>
      <c r="X115" s="27">
        <f t="shared" si="306"/>
        <v>66510.202331961525</v>
      </c>
      <c r="Y115" s="27">
        <f t="shared" si="306"/>
        <v>72091.835276634694</v>
      </c>
      <c r="Z115" s="27">
        <f t="shared" si="306"/>
        <v>76743.19606386227</v>
      </c>
      <c r="AA115" s="27">
        <f t="shared" si="306"/>
        <v>80619.330053218669</v>
      </c>
      <c r="AB115" s="27">
        <f t="shared" si="306"/>
        <v>83849.441711015315</v>
      </c>
      <c r="AD115" s="173"/>
      <c r="AE115" s="199"/>
      <c r="AF115" s="19" t="s">
        <v>41</v>
      </c>
      <c r="AG115" s="27">
        <f t="shared" ref="AG115:AP115" si="307">AG$52/10*$C113/(2+$E$10)</f>
        <v>16666.666666666664</v>
      </c>
      <c r="AH115" s="27">
        <f t="shared" si="307"/>
        <v>30555.555555555551</v>
      </c>
      <c r="AI115" s="27">
        <f t="shared" si="307"/>
        <v>42129.629629629642</v>
      </c>
      <c r="AJ115" s="27">
        <f t="shared" si="307"/>
        <v>51774.691358024669</v>
      </c>
      <c r="AK115" s="28">
        <f t="shared" si="307"/>
        <v>59812.242798353931</v>
      </c>
      <c r="AL115" s="27">
        <f t="shared" si="307"/>
        <v>66510.202331961525</v>
      </c>
      <c r="AM115" s="27">
        <f t="shared" si="307"/>
        <v>72091.835276634694</v>
      </c>
      <c r="AN115" s="27">
        <f t="shared" si="307"/>
        <v>76743.19606386227</v>
      </c>
      <c r="AO115" s="27">
        <f t="shared" si="307"/>
        <v>80619.330053218669</v>
      </c>
      <c r="AP115" s="27">
        <f t="shared" si="307"/>
        <v>83849.441711015315</v>
      </c>
      <c r="AR115" s="173"/>
      <c r="AS115" s="199"/>
      <c r="AT115" s="19" t="s">
        <v>41</v>
      </c>
      <c r="AU115" s="27">
        <f t="shared" ref="AU115:BD115" si="308">AU$52/10*$C113/(2+$E$10)</f>
        <v>16666.666666666664</v>
      </c>
      <c r="AV115" s="27">
        <f t="shared" si="308"/>
        <v>30555.555555555551</v>
      </c>
      <c r="AW115" s="27">
        <f t="shared" si="308"/>
        <v>42129.629629629642</v>
      </c>
      <c r="AX115" s="27">
        <f t="shared" si="308"/>
        <v>51774.691358024669</v>
      </c>
      <c r="AY115" s="28">
        <f t="shared" si="308"/>
        <v>59812.242798353931</v>
      </c>
      <c r="AZ115" s="27">
        <f t="shared" si="308"/>
        <v>66510.202331961525</v>
      </c>
      <c r="BA115" s="27">
        <f t="shared" si="308"/>
        <v>72091.835276634694</v>
      </c>
      <c r="BB115" s="27">
        <f t="shared" si="308"/>
        <v>76743.19606386227</v>
      </c>
      <c r="BC115" s="27">
        <f t="shared" si="308"/>
        <v>80619.330053218669</v>
      </c>
      <c r="BD115" s="27">
        <f t="shared" si="308"/>
        <v>83849.441711015315</v>
      </c>
      <c r="BF115" s="173"/>
      <c r="BG115" s="199"/>
      <c r="BH115" s="19" t="s">
        <v>41</v>
      </c>
      <c r="BI115" s="27">
        <f t="shared" ref="BI115:BR115" si="309">BI$52/10*$C113/(2+$E$10)</f>
        <v>16666.666666666664</v>
      </c>
      <c r="BJ115" s="27">
        <f t="shared" si="309"/>
        <v>30555.555555555551</v>
      </c>
      <c r="BK115" s="27">
        <f t="shared" si="309"/>
        <v>42129.629629629642</v>
      </c>
      <c r="BL115" s="27">
        <f t="shared" si="309"/>
        <v>51774.691358024669</v>
      </c>
      <c r="BM115" s="28">
        <f t="shared" si="309"/>
        <v>59812.242798353931</v>
      </c>
      <c r="BN115" s="27">
        <f t="shared" si="309"/>
        <v>66510.202331961525</v>
      </c>
      <c r="BO115" s="27">
        <f t="shared" si="309"/>
        <v>72091.835276634694</v>
      </c>
      <c r="BP115" s="27">
        <f t="shared" si="309"/>
        <v>76743.19606386227</v>
      </c>
      <c r="BQ115" s="27">
        <f t="shared" si="309"/>
        <v>80619.330053218669</v>
      </c>
      <c r="BR115" s="27">
        <f t="shared" si="309"/>
        <v>83849.441711015315</v>
      </c>
    </row>
    <row r="116" spans="2:70" ht="14.25" x14ac:dyDescent="0.45">
      <c r="B116" s="173"/>
      <c r="C116" s="200">
        <v>1000000</v>
      </c>
      <c r="D116" s="15" t="s">
        <v>19</v>
      </c>
      <c r="E116" s="29">
        <f t="shared" ref="E116:N116" si="310">E$51/10*$C116/(2+$E$10)</f>
        <v>41666.666666666664</v>
      </c>
      <c r="F116" s="29">
        <f t="shared" si="310"/>
        <v>34722.222222222226</v>
      </c>
      <c r="G116" s="29">
        <f t="shared" si="310"/>
        <v>28935.185185185186</v>
      </c>
      <c r="H116" s="29">
        <f t="shared" si="310"/>
        <v>24112.654320987655</v>
      </c>
      <c r="I116" s="29">
        <f t="shared" si="310"/>
        <v>20093.878600823045</v>
      </c>
      <c r="J116" s="29">
        <f t="shared" si="310"/>
        <v>16744.898834019201</v>
      </c>
      <c r="K116" s="29">
        <f t="shared" si="310"/>
        <v>13954.082361682667</v>
      </c>
      <c r="L116" s="29">
        <f t="shared" si="310"/>
        <v>11628.401968068893</v>
      </c>
      <c r="M116" s="29">
        <f t="shared" si="310"/>
        <v>9690.3349733907435</v>
      </c>
      <c r="N116" s="29">
        <f t="shared" si="310"/>
        <v>8075.2791444922877</v>
      </c>
      <c r="P116" s="173"/>
      <c r="Q116" s="200">
        <v>1000000</v>
      </c>
      <c r="R116" s="15" t="s">
        <v>19</v>
      </c>
      <c r="S116" s="29">
        <f t="shared" ref="S116:AB116" si="311">S$51/10*$C116/(2+$E$10)</f>
        <v>41666.666666666664</v>
      </c>
      <c r="T116" s="29">
        <f t="shared" si="311"/>
        <v>34722.222222222226</v>
      </c>
      <c r="U116" s="29">
        <f t="shared" si="311"/>
        <v>28935.185185185186</v>
      </c>
      <c r="V116" s="29">
        <f t="shared" si="311"/>
        <v>24112.654320987655</v>
      </c>
      <c r="W116" s="29">
        <f t="shared" si="311"/>
        <v>20093.878600823045</v>
      </c>
      <c r="X116" s="29">
        <f t="shared" si="311"/>
        <v>16744.898834019201</v>
      </c>
      <c r="Y116" s="29">
        <f t="shared" si="311"/>
        <v>13954.082361682667</v>
      </c>
      <c r="Z116" s="29">
        <f t="shared" si="311"/>
        <v>11628.401968068893</v>
      </c>
      <c r="AA116" s="29">
        <f t="shared" si="311"/>
        <v>9690.3349733907435</v>
      </c>
      <c r="AB116" s="29">
        <f t="shared" si="311"/>
        <v>8075.2791444922877</v>
      </c>
      <c r="AD116" s="173"/>
      <c r="AE116" s="200">
        <v>1000000</v>
      </c>
      <c r="AF116" s="15" t="s">
        <v>19</v>
      </c>
      <c r="AG116" s="29">
        <f t="shared" ref="AG116:AP116" si="312">AG$51/10*$C116/(2+$E$10)</f>
        <v>41666.666666666664</v>
      </c>
      <c r="AH116" s="29">
        <f t="shared" si="312"/>
        <v>34722.222222222226</v>
      </c>
      <c r="AI116" s="29">
        <f t="shared" si="312"/>
        <v>28935.185185185186</v>
      </c>
      <c r="AJ116" s="29">
        <f t="shared" si="312"/>
        <v>24112.654320987655</v>
      </c>
      <c r="AK116" s="29">
        <f t="shared" si="312"/>
        <v>20093.878600823045</v>
      </c>
      <c r="AL116" s="29">
        <f t="shared" si="312"/>
        <v>16744.898834019201</v>
      </c>
      <c r="AM116" s="29">
        <f t="shared" si="312"/>
        <v>13954.082361682667</v>
      </c>
      <c r="AN116" s="29">
        <f t="shared" si="312"/>
        <v>11628.401968068893</v>
      </c>
      <c r="AO116" s="29">
        <f t="shared" si="312"/>
        <v>9690.3349733907435</v>
      </c>
      <c r="AP116" s="29">
        <f t="shared" si="312"/>
        <v>8075.2791444922877</v>
      </c>
      <c r="AR116" s="173"/>
      <c r="AS116" s="200">
        <v>1000000</v>
      </c>
      <c r="AT116" s="15" t="s">
        <v>19</v>
      </c>
      <c r="AU116" s="29">
        <f t="shared" ref="AU116:BD116" si="313">AU$51/10*$C116/(2+$E$10)</f>
        <v>41666.666666666664</v>
      </c>
      <c r="AV116" s="29">
        <f t="shared" si="313"/>
        <v>34722.222222222226</v>
      </c>
      <c r="AW116" s="29">
        <f t="shared" si="313"/>
        <v>28935.185185185186</v>
      </c>
      <c r="AX116" s="29">
        <f t="shared" si="313"/>
        <v>24112.654320987655</v>
      </c>
      <c r="AY116" s="29">
        <f t="shared" si="313"/>
        <v>20093.878600823045</v>
      </c>
      <c r="AZ116" s="29">
        <f t="shared" si="313"/>
        <v>16744.898834019201</v>
      </c>
      <c r="BA116" s="29">
        <f t="shared" si="313"/>
        <v>13954.082361682667</v>
      </c>
      <c r="BB116" s="29">
        <f t="shared" si="313"/>
        <v>11628.401968068893</v>
      </c>
      <c r="BC116" s="29">
        <f t="shared" si="313"/>
        <v>9690.3349733907435</v>
      </c>
      <c r="BD116" s="29">
        <f t="shared" si="313"/>
        <v>8075.2791444922877</v>
      </c>
      <c r="BF116" s="173"/>
      <c r="BG116" s="200">
        <v>1000000</v>
      </c>
      <c r="BH116" s="15" t="s">
        <v>19</v>
      </c>
      <c r="BI116" s="29">
        <f t="shared" ref="BI116:BR116" si="314">BI$51/10*$C116/(2+$E$10)</f>
        <v>41666.666666666664</v>
      </c>
      <c r="BJ116" s="29">
        <f t="shared" si="314"/>
        <v>34722.222222222226</v>
      </c>
      <c r="BK116" s="29">
        <f t="shared" si="314"/>
        <v>28935.185185185186</v>
      </c>
      <c r="BL116" s="29">
        <f t="shared" si="314"/>
        <v>24112.654320987655</v>
      </c>
      <c r="BM116" s="29">
        <f t="shared" si="314"/>
        <v>20093.878600823045</v>
      </c>
      <c r="BN116" s="29">
        <f t="shared" si="314"/>
        <v>16744.898834019201</v>
      </c>
      <c r="BO116" s="29">
        <f t="shared" si="314"/>
        <v>13954.082361682667</v>
      </c>
      <c r="BP116" s="29">
        <f t="shared" si="314"/>
        <v>11628.401968068893</v>
      </c>
      <c r="BQ116" s="29">
        <f t="shared" si="314"/>
        <v>9690.3349733907435</v>
      </c>
      <c r="BR116" s="29">
        <f t="shared" si="314"/>
        <v>8075.2791444922877</v>
      </c>
    </row>
    <row r="117" spans="2:70" ht="14.25" x14ac:dyDescent="0.45">
      <c r="B117" s="173"/>
      <c r="C117" s="200"/>
      <c r="D117" s="15" t="s">
        <v>22</v>
      </c>
      <c r="E117" s="29"/>
      <c r="F117" s="29"/>
      <c r="G117" s="29"/>
      <c r="H117" s="29"/>
      <c r="I117" s="30">
        <f>AVERAGE(E116:I116)</f>
        <v>29906.121399176955</v>
      </c>
      <c r="J117" s="29"/>
      <c r="K117" s="29"/>
      <c r="L117" s="29"/>
      <c r="M117" s="29"/>
      <c r="N117" s="29">
        <f>AVERAGE(E116:N116)</f>
        <v>20962.360427753854</v>
      </c>
      <c r="P117" s="173"/>
      <c r="Q117" s="200"/>
      <c r="R117" s="15" t="s">
        <v>22</v>
      </c>
      <c r="S117" s="29"/>
      <c r="T117" s="29"/>
      <c r="U117" s="29"/>
      <c r="V117" s="29"/>
      <c r="W117" s="30">
        <f>AVERAGE(S116:W116)</f>
        <v>29906.121399176955</v>
      </c>
      <c r="X117" s="29"/>
      <c r="Y117" s="29"/>
      <c r="Z117" s="29"/>
      <c r="AA117" s="29"/>
      <c r="AB117" s="29">
        <f>AVERAGE(S116:AB116)</f>
        <v>20962.360427753854</v>
      </c>
      <c r="AD117" s="173"/>
      <c r="AE117" s="200"/>
      <c r="AF117" s="15" t="s">
        <v>22</v>
      </c>
      <c r="AG117" s="29"/>
      <c r="AH117" s="29"/>
      <c r="AI117" s="29"/>
      <c r="AJ117" s="29"/>
      <c r="AK117" s="30">
        <f>AVERAGE(AG116:AK116)</f>
        <v>29906.121399176955</v>
      </c>
      <c r="AL117" s="29"/>
      <c r="AM117" s="29"/>
      <c r="AN117" s="29"/>
      <c r="AO117" s="29"/>
      <c r="AP117" s="29">
        <f>AVERAGE(AG116:AP116)</f>
        <v>20962.360427753854</v>
      </c>
      <c r="AR117" s="173"/>
      <c r="AS117" s="200"/>
      <c r="AT117" s="15" t="s">
        <v>22</v>
      </c>
      <c r="AU117" s="29"/>
      <c r="AV117" s="29"/>
      <c r="AW117" s="29"/>
      <c r="AX117" s="29"/>
      <c r="AY117" s="30">
        <f>AVERAGE(AU116:AY116)</f>
        <v>29906.121399176955</v>
      </c>
      <c r="AZ117" s="29"/>
      <c r="BA117" s="29"/>
      <c r="BB117" s="29"/>
      <c r="BC117" s="29"/>
      <c r="BD117" s="29">
        <f>AVERAGE(AU116:BD116)</f>
        <v>20962.360427753854</v>
      </c>
      <c r="BF117" s="173"/>
      <c r="BG117" s="200"/>
      <c r="BH117" s="15" t="s">
        <v>22</v>
      </c>
      <c r="BI117" s="29"/>
      <c r="BJ117" s="29"/>
      <c r="BK117" s="29"/>
      <c r="BL117" s="29"/>
      <c r="BM117" s="30">
        <f>AVERAGE(BI116:BM116)</f>
        <v>29906.121399176955</v>
      </c>
      <c r="BN117" s="29"/>
      <c r="BO117" s="29"/>
      <c r="BP117" s="29"/>
      <c r="BQ117" s="29"/>
      <c r="BR117" s="29">
        <f>AVERAGE(BI116:BR116)</f>
        <v>20962.360427753854</v>
      </c>
    </row>
    <row r="118" spans="2:70" ht="14.25" x14ac:dyDescent="0.45">
      <c r="B118" s="174"/>
      <c r="C118" s="200"/>
      <c r="D118" s="15" t="s">
        <v>41</v>
      </c>
      <c r="E118" s="29">
        <f t="shared" ref="E118:N118" si="315">E$52/10*$C116/(2+$E$10)</f>
        <v>41666.666666666664</v>
      </c>
      <c r="F118" s="29">
        <f t="shared" si="315"/>
        <v>76388.888888888876</v>
      </c>
      <c r="G118" s="29">
        <f t="shared" si="315"/>
        <v>105324.07407407412</v>
      </c>
      <c r="H118" s="29">
        <f t="shared" si="315"/>
        <v>129436.72839506168</v>
      </c>
      <c r="I118" s="30">
        <f t="shared" si="315"/>
        <v>149530.60699588482</v>
      </c>
      <c r="J118" s="29">
        <f t="shared" si="315"/>
        <v>166275.50582990379</v>
      </c>
      <c r="K118" s="29">
        <f t="shared" si="315"/>
        <v>180229.58819158675</v>
      </c>
      <c r="L118" s="29">
        <f t="shared" si="315"/>
        <v>191857.99015965569</v>
      </c>
      <c r="M118" s="29">
        <f t="shared" si="315"/>
        <v>201548.32513304669</v>
      </c>
      <c r="N118" s="29">
        <f t="shared" si="315"/>
        <v>209623.60427753828</v>
      </c>
      <c r="P118" s="174"/>
      <c r="Q118" s="200"/>
      <c r="R118" s="15" t="s">
        <v>41</v>
      </c>
      <c r="S118" s="29">
        <f t="shared" ref="S118:AB118" si="316">S$52/10*$C116/(2+$E$10)</f>
        <v>41666.666666666664</v>
      </c>
      <c r="T118" s="29">
        <f t="shared" si="316"/>
        <v>76388.888888888876</v>
      </c>
      <c r="U118" s="29">
        <f t="shared" si="316"/>
        <v>105324.07407407412</v>
      </c>
      <c r="V118" s="29">
        <f t="shared" si="316"/>
        <v>129436.72839506168</v>
      </c>
      <c r="W118" s="30">
        <f t="shared" si="316"/>
        <v>149530.60699588482</v>
      </c>
      <c r="X118" s="29">
        <f t="shared" si="316"/>
        <v>166275.50582990379</v>
      </c>
      <c r="Y118" s="29">
        <f t="shared" si="316"/>
        <v>180229.58819158675</v>
      </c>
      <c r="Z118" s="29">
        <f t="shared" si="316"/>
        <v>191857.99015965569</v>
      </c>
      <c r="AA118" s="29">
        <f t="shared" si="316"/>
        <v>201548.32513304669</v>
      </c>
      <c r="AB118" s="29">
        <f t="shared" si="316"/>
        <v>209623.60427753828</v>
      </c>
      <c r="AD118" s="174"/>
      <c r="AE118" s="200"/>
      <c r="AF118" s="15" t="s">
        <v>41</v>
      </c>
      <c r="AG118" s="29">
        <f t="shared" ref="AG118:AP118" si="317">AG$52/10*$C116/(2+$E$10)</f>
        <v>41666.666666666664</v>
      </c>
      <c r="AH118" s="29">
        <f t="shared" si="317"/>
        <v>76388.888888888876</v>
      </c>
      <c r="AI118" s="29">
        <f t="shared" si="317"/>
        <v>105324.07407407412</v>
      </c>
      <c r="AJ118" s="29">
        <f t="shared" si="317"/>
        <v>129436.72839506168</v>
      </c>
      <c r="AK118" s="30">
        <f t="shared" si="317"/>
        <v>149530.60699588482</v>
      </c>
      <c r="AL118" s="29">
        <f t="shared" si="317"/>
        <v>166275.50582990379</v>
      </c>
      <c r="AM118" s="29">
        <f t="shared" si="317"/>
        <v>180229.58819158675</v>
      </c>
      <c r="AN118" s="29">
        <f t="shared" si="317"/>
        <v>191857.99015965569</v>
      </c>
      <c r="AO118" s="29">
        <f t="shared" si="317"/>
        <v>201548.32513304669</v>
      </c>
      <c r="AP118" s="29">
        <f t="shared" si="317"/>
        <v>209623.60427753828</v>
      </c>
      <c r="AR118" s="174"/>
      <c r="AS118" s="200"/>
      <c r="AT118" s="15" t="s">
        <v>41</v>
      </c>
      <c r="AU118" s="29">
        <f t="shared" ref="AU118:BD118" si="318">AU$52/10*$C116/(2+$E$10)</f>
        <v>41666.666666666664</v>
      </c>
      <c r="AV118" s="29">
        <f t="shared" si="318"/>
        <v>76388.888888888876</v>
      </c>
      <c r="AW118" s="29">
        <f t="shared" si="318"/>
        <v>105324.07407407412</v>
      </c>
      <c r="AX118" s="29">
        <f t="shared" si="318"/>
        <v>129436.72839506168</v>
      </c>
      <c r="AY118" s="30">
        <f t="shared" si="318"/>
        <v>149530.60699588482</v>
      </c>
      <c r="AZ118" s="29">
        <f t="shared" si="318"/>
        <v>166275.50582990379</v>
      </c>
      <c r="BA118" s="29">
        <f t="shared" si="318"/>
        <v>180229.58819158675</v>
      </c>
      <c r="BB118" s="29">
        <f t="shared" si="318"/>
        <v>191857.99015965569</v>
      </c>
      <c r="BC118" s="29">
        <f t="shared" si="318"/>
        <v>201548.32513304669</v>
      </c>
      <c r="BD118" s="29">
        <f t="shared" si="318"/>
        <v>209623.60427753828</v>
      </c>
      <c r="BF118" s="174"/>
      <c r="BG118" s="200"/>
      <c r="BH118" s="15" t="s">
        <v>41</v>
      </c>
      <c r="BI118" s="29">
        <f t="shared" ref="BI118:BR118" si="319">BI$52/10*$C116/(2+$E$10)</f>
        <v>41666.666666666664</v>
      </c>
      <c r="BJ118" s="29">
        <f t="shared" si="319"/>
        <v>76388.888888888876</v>
      </c>
      <c r="BK118" s="29">
        <f t="shared" si="319"/>
        <v>105324.07407407412</v>
      </c>
      <c r="BL118" s="29">
        <f t="shared" si="319"/>
        <v>129436.72839506168</v>
      </c>
      <c r="BM118" s="30">
        <f t="shared" si="319"/>
        <v>149530.60699588482</v>
      </c>
      <c r="BN118" s="29">
        <f t="shared" si="319"/>
        <v>166275.50582990379</v>
      </c>
      <c r="BO118" s="29">
        <f t="shared" si="319"/>
        <v>180229.58819158675</v>
      </c>
      <c r="BP118" s="29">
        <f t="shared" si="319"/>
        <v>191857.99015965569</v>
      </c>
      <c r="BQ118" s="29">
        <f t="shared" si="319"/>
        <v>201548.32513304669</v>
      </c>
      <c r="BR118" s="29">
        <f t="shared" si="319"/>
        <v>209623.60427753828</v>
      </c>
    </row>
    <row r="119" spans="2:70" ht="15" customHeight="1" x14ac:dyDescent="0.45">
      <c r="B119" s="3"/>
      <c r="C119" s="1"/>
      <c r="D119" s="40"/>
      <c r="E119" s="10"/>
      <c r="F119" s="10"/>
      <c r="G119" s="10"/>
      <c r="H119" s="10"/>
      <c r="I119" s="10"/>
      <c r="J119" s="10"/>
      <c r="K119" s="10"/>
      <c r="L119" s="10"/>
      <c r="M119" s="10"/>
      <c r="N119" s="10"/>
      <c r="P119" s="3"/>
      <c r="Q119" s="1"/>
      <c r="R119" s="40"/>
      <c r="S119" s="10"/>
      <c r="T119" s="10"/>
      <c r="U119" s="10"/>
      <c r="V119" s="10"/>
      <c r="W119" s="10"/>
      <c r="X119" s="10"/>
      <c r="Y119" s="10"/>
      <c r="Z119" s="10"/>
      <c r="AA119" s="10"/>
      <c r="AB119" s="10"/>
      <c r="AD119" s="3"/>
      <c r="AE119" s="1"/>
      <c r="AF119" s="40"/>
      <c r="AG119" s="10"/>
      <c r="AH119" s="10"/>
      <c r="AI119" s="10"/>
      <c r="AJ119" s="10"/>
      <c r="AK119" s="10"/>
      <c r="AL119" s="10"/>
      <c r="AM119" s="10"/>
      <c r="AN119" s="10"/>
      <c r="AO119" s="10"/>
      <c r="AP119" s="10"/>
      <c r="AR119" s="3"/>
      <c r="AS119" s="1"/>
      <c r="AT119" s="40"/>
      <c r="AU119" s="10"/>
      <c r="AV119" s="10"/>
      <c r="AW119" s="10"/>
      <c r="AX119" s="10"/>
      <c r="AY119" s="10"/>
      <c r="AZ119" s="10"/>
      <c r="BA119" s="10"/>
      <c r="BB119" s="10"/>
      <c r="BC119" s="10"/>
      <c r="BD119" s="10"/>
      <c r="BF119" s="3"/>
      <c r="BG119" s="1"/>
      <c r="BH119" s="40"/>
      <c r="BI119" s="10"/>
      <c r="BJ119" s="10"/>
      <c r="BK119" s="10"/>
      <c r="BL119" s="10"/>
      <c r="BM119" s="10"/>
      <c r="BN119" s="10"/>
      <c r="BO119" s="10"/>
      <c r="BP119" s="10"/>
      <c r="BQ119" s="10"/>
      <c r="BR119" s="10"/>
    </row>
    <row r="120" spans="2:70" ht="15" customHeight="1" x14ac:dyDescent="0.45">
      <c r="D120" s="14"/>
      <c r="E120" s="13"/>
      <c r="F120" s="13"/>
      <c r="G120" s="13"/>
      <c r="H120" s="13"/>
      <c r="I120" s="13"/>
      <c r="J120" s="13"/>
      <c r="K120" s="13"/>
      <c r="L120" s="13"/>
      <c r="M120" s="13"/>
      <c r="N120" s="13"/>
      <c r="R120" s="14"/>
      <c r="S120" s="13"/>
      <c r="T120" s="13"/>
      <c r="U120" s="13"/>
      <c r="V120" s="13"/>
      <c r="W120" s="13"/>
      <c r="X120" s="13"/>
      <c r="Y120" s="13"/>
      <c r="Z120" s="13"/>
      <c r="AA120" s="13"/>
      <c r="AB120" s="13"/>
      <c r="AF120" s="14"/>
      <c r="AG120" s="13"/>
      <c r="AH120" s="13"/>
      <c r="AI120" s="13"/>
      <c r="AJ120" s="13"/>
      <c r="AK120" s="13"/>
      <c r="AL120" s="13"/>
      <c r="AM120" s="13"/>
      <c r="AN120" s="13"/>
      <c r="AO120" s="13"/>
      <c r="AP120" s="13"/>
      <c r="AT120" s="14"/>
      <c r="AU120" s="13"/>
      <c r="AV120" s="13"/>
      <c r="AW120" s="13"/>
      <c r="AX120" s="13"/>
      <c r="AY120" s="13"/>
      <c r="AZ120" s="13"/>
      <c r="BA120" s="13"/>
      <c r="BB120" s="13"/>
      <c r="BC120" s="13"/>
      <c r="BD120" s="13"/>
      <c r="BH120" s="14"/>
      <c r="BI120" s="13"/>
      <c r="BJ120" s="13"/>
      <c r="BK120" s="13"/>
      <c r="BL120" s="13"/>
      <c r="BM120" s="13"/>
      <c r="BN120" s="13"/>
      <c r="BO120" s="13"/>
      <c r="BP120" s="13"/>
      <c r="BQ120" s="13"/>
      <c r="BR120" s="13"/>
    </row>
    <row r="121" spans="2:70" ht="15" customHeight="1" x14ac:dyDescent="0.45">
      <c r="G121" s="12"/>
      <c r="U121" s="12"/>
      <c r="AI121" s="12"/>
      <c r="AW121" s="12"/>
      <c r="BK121" s="12"/>
    </row>
  </sheetData>
  <mergeCells count="495">
    <mergeCell ref="T108:T109"/>
    <mergeCell ref="U108:U109"/>
    <mergeCell ref="B92:B106"/>
    <mergeCell ref="K108:K109"/>
    <mergeCell ref="L108:L109"/>
    <mergeCell ref="M108:M109"/>
    <mergeCell ref="N108:N109"/>
    <mergeCell ref="P108:P109"/>
    <mergeCell ref="Q108:Q109"/>
    <mergeCell ref="R108:R109"/>
    <mergeCell ref="S108:S109"/>
    <mergeCell ref="Q97:Q101"/>
    <mergeCell ref="BG77:BG81"/>
    <mergeCell ref="BG82:BG86"/>
    <mergeCell ref="AE87:AE91"/>
    <mergeCell ref="AS87:AS91"/>
    <mergeCell ref="BG87:BG91"/>
    <mergeCell ref="C92:C96"/>
    <mergeCell ref="P92:P106"/>
    <mergeCell ref="Q92:Q96"/>
    <mergeCell ref="AD92:AD106"/>
    <mergeCell ref="AE92:AE96"/>
    <mergeCell ref="AR92:AR106"/>
    <mergeCell ref="AS92:AS96"/>
    <mergeCell ref="BF92:BF106"/>
    <mergeCell ref="AR77:AR91"/>
    <mergeCell ref="AS77:AS81"/>
    <mergeCell ref="BF77:BF91"/>
    <mergeCell ref="C82:C86"/>
    <mergeCell ref="Q82:Q86"/>
    <mergeCell ref="AE82:AE86"/>
    <mergeCell ref="AS82:AS86"/>
    <mergeCell ref="C87:C91"/>
    <mergeCell ref="Q87:Q91"/>
    <mergeCell ref="BG92:BG96"/>
    <mergeCell ref="C97:C101"/>
    <mergeCell ref="AH62:AH63"/>
    <mergeCell ref="AI62:AI63"/>
    <mergeCell ref="AJ62:AJ63"/>
    <mergeCell ref="AK62:AK63"/>
    <mergeCell ref="B77:B91"/>
    <mergeCell ref="C77:C81"/>
    <mergeCell ref="P77:P91"/>
    <mergeCell ref="Q77:Q81"/>
    <mergeCell ref="AD77:AD91"/>
    <mergeCell ref="AE77:AE81"/>
    <mergeCell ref="B62:B63"/>
    <mergeCell ref="I62:I63"/>
    <mergeCell ref="J62:J63"/>
    <mergeCell ref="K62:K63"/>
    <mergeCell ref="L62:L63"/>
    <mergeCell ref="M62:M63"/>
    <mergeCell ref="N62:N63"/>
    <mergeCell ref="P62:P63"/>
    <mergeCell ref="Q62:Q63"/>
    <mergeCell ref="AE56:AE60"/>
    <mergeCell ref="AS56:AS60"/>
    <mergeCell ref="BG56:BG60"/>
    <mergeCell ref="C62:C63"/>
    <mergeCell ref="D62:D63"/>
    <mergeCell ref="E62:E63"/>
    <mergeCell ref="F62:F63"/>
    <mergeCell ref="G62:G63"/>
    <mergeCell ref="H62:H63"/>
    <mergeCell ref="R62:R63"/>
    <mergeCell ref="S62:S63"/>
    <mergeCell ref="T62:T63"/>
    <mergeCell ref="U62:U63"/>
    <mergeCell ref="V62:V63"/>
    <mergeCell ref="W62:W63"/>
    <mergeCell ref="X62:X63"/>
    <mergeCell ref="Y62:Y63"/>
    <mergeCell ref="Z62:Z63"/>
    <mergeCell ref="AA62:AA63"/>
    <mergeCell ref="AB62:AB63"/>
    <mergeCell ref="AD62:AD63"/>
    <mergeCell ref="AE62:AE63"/>
    <mergeCell ref="AF62:AF63"/>
    <mergeCell ref="AG62:AG63"/>
    <mergeCell ref="BG40:BG44"/>
    <mergeCell ref="B46:B47"/>
    <mergeCell ref="C46:C47"/>
    <mergeCell ref="D46:D47"/>
    <mergeCell ref="E46:E47"/>
    <mergeCell ref="F46:F47"/>
    <mergeCell ref="G46:G47"/>
    <mergeCell ref="H46:H47"/>
    <mergeCell ref="I46:I47"/>
    <mergeCell ref="J46:J47"/>
    <mergeCell ref="K46:K47"/>
    <mergeCell ref="L46:L47"/>
    <mergeCell ref="M46:M47"/>
    <mergeCell ref="N46:N47"/>
    <mergeCell ref="P46:P47"/>
    <mergeCell ref="Q46:Q47"/>
    <mergeCell ref="R46:R47"/>
    <mergeCell ref="S46:S47"/>
    <mergeCell ref="T46:T47"/>
    <mergeCell ref="U46:U47"/>
    <mergeCell ref="V46:V47"/>
    <mergeCell ref="W46:W47"/>
    <mergeCell ref="X46:X47"/>
    <mergeCell ref="Y46:Y47"/>
    <mergeCell ref="BG24:BG28"/>
    <mergeCell ref="B30:B31"/>
    <mergeCell ref="C30:C31"/>
    <mergeCell ref="D30:D31"/>
    <mergeCell ref="E30:E31"/>
    <mergeCell ref="F30:F31"/>
    <mergeCell ref="G30:G31"/>
    <mergeCell ref="H30:H31"/>
    <mergeCell ref="I30:I31"/>
    <mergeCell ref="J30:J31"/>
    <mergeCell ref="K30:K31"/>
    <mergeCell ref="L30:L31"/>
    <mergeCell ref="M30:M31"/>
    <mergeCell ref="N30:N31"/>
    <mergeCell ref="P30:P31"/>
    <mergeCell ref="Q30:Q31"/>
    <mergeCell ref="B24:B28"/>
    <mergeCell ref="C24:C28"/>
    <mergeCell ref="P24:P28"/>
    <mergeCell ref="Q24:Q28"/>
    <mergeCell ref="AD24:AD28"/>
    <mergeCell ref="AE24:AE28"/>
    <mergeCell ref="AR24:AR28"/>
    <mergeCell ref="AS24:AS28"/>
    <mergeCell ref="AP12:AP13"/>
    <mergeCell ref="BF24:BF28"/>
    <mergeCell ref="AI12:AI13"/>
    <mergeCell ref="AJ12:AJ13"/>
    <mergeCell ref="P14:P15"/>
    <mergeCell ref="BK2:BM3"/>
    <mergeCell ref="BO2:BR2"/>
    <mergeCell ref="B14:B15"/>
    <mergeCell ref="C14:C15"/>
    <mergeCell ref="AT2:AU3"/>
    <mergeCell ref="AW2:AY3"/>
    <mergeCell ref="BA2:BD2"/>
    <mergeCell ref="BH2:BI3"/>
    <mergeCell ref="U2:W3"/>
    <mergeCell ref="Y2:AB2"/>
    <mergeCell ref="Q14:Q15"/>
    <mergeCell ref="AD14:AD15"/>
    <mergeCell ref="AE14:AE15"/>
    <mergeCell ref="AR14:AR15"/>
    <mergeCell ref="AS14:AS15"/>
    <mergeCell ref="BF14:BF15"/>
    <mergeCell ref="BG14:BG15"/>
    <mergeCell ref="Y12:Y13"/>
    <mergeCell ref="Z12:Z13"/>
    <mergeCell ref="D2:E3"/>
    <mergeCell ref="G2:I3"/>
    <mergeCell ref="K2:N2"/>
    <mergeCell ref="R2:S3"/>
    <mergeCell ref="B2:C10"/>
    <mergeCell ref="P2:Q10"/>
    <mergeCell ref="AD2:AE10"/>
    <mergeCell ref="AR2:AS10"/>
    <mergeCell ref="BF2:BG10"/>
    <mergeCell ref="AF2:AG3"/>
    <mergeCell ref="AI2:AK3"/>
    <mergeCell ref="AM2:AP2"/>
    <mergeCell ref="B12:B13"/>
    <mergeCell ref="C12:C13"/>
    <mergeCell ref="D12:D13"/>
    <mergeCell ref="E12:E13"/>
    <mergeCell ref="F12:F13"/>
    <mergeCell ref="G12:G13"/>
    <mergeCell ref="H12:H13"/>
    <mergeCell ref="I12:I13"/>
    <mergeCell ref="J12:J13"/>
    <mergeCell ref="K12:K13"/>
    <mergeCell ref="L12:L13"/>
    <mergeCell ref="M12:M13"/>
    <mergeCell ref="N12:N13"/>
    <mergeCell ref="P12:P13"/>
    <mergeCell ref="Q12:Q13"/>
    <mergeCell ref="R12:R13"/>
    <mergeCell ref="S12:S13"/>
    <mergeCell ref="T12:T13"/>
    <mergeCell ref="U12:U13"/>
    <mergeCell ref="V12:V13"/>
    <mergeCell ref="W12:W13"/>
    <mergeCell ref="X12:X13"/>
    <mergeCell ref="AK12:AK13"/>
    <mergeCell ref="AL12:AL13"/>
    <mergeCell ref="AM12:AM13"/>
    <mergeCell ref="AN12:AN13"/>
    <mergeCell ref="AO12:AO13"/>
    <mergeCell ref="AB12:AB13"/>
    <mergeCell ref="AD12:AD13"/>
    <mergeCell ref="AE12:AE13"/>
    <mergeCell ref="AF12:AF13"/>
    <mergeCell ref="AG12:AG13"/>
    <mergeCell ref="AH12:AH13"/>
    <mergeCell ref="AA12:AA13"/>
    <mergeCell ref="AR12:AR13"/>
    <mergeCell ref="AS12:AS13"/>
    <mergeCell ref="AT12:AT13"/>
    <mergeCell ref="AU12:AU13"/>
    <mergeCell ref="AV12:AV13"/>
    <mergeCell ref="AW12:AW13"/>
    <mergeCell ref="AX12:AX13"/>
    <mergeCell ref="AY12:AY13"/>
    <mergeCell ref="AZ12:AZ13"/>
    <mergeCell ref="BA12:BA13"/>
    <mergeCell ref="BB12:BB13"/>
    <mergeCell ref="BC12:BC13"/>
    <mergeCell ref="BN12:BN13"/>
    <mergeCell ref="BO12:BO13"/>
    <mergeCell ref="BP12:BP13"/>
    <mergeCell ref="BQ12:BQ13"/>
    <mergeCell ref="BR12:BR13"/>
    <mergeCell ref="B16:B23"/>
    <mergeCell ref="C16:C23"/>
    <mergeCell ref="P16:P23"/>
    <mergeCell ref="Q16:Q23"/>
    <mergeCell ref="AD16:AD23"/>
    <mergeCell ref="AE16:AE23"/>
    <mergeCell ref="AR16:AR23"/>
    <mergeCell ref="AS16:AS23"/>
    <mergeCell ref="BF16:BF23"/>
    <mergeCell ref="BG16:BG23"/>
    <mergeCell ref="BD12:BD13"/>
    <mergeCell ref="BF12:BF13"/>
    <mergeCell ref="BG12:BG13"/>
    <mergeCell ref="BH12:BH13"/>
    <mergeCell ref="BI12:BI13"/>
    <mergeCell ref="BJ12:BJ13"/>
    <mergeCell ref="BK12:BK13"/>
    <mergeCell ref="BL12:BL13"/>
    <mergeCell ref="BM12:BM13"/>
    <mergeCell ref="R30:R31"/>
    <mergeCell ref="S30:S31"/>
    <mergeCell ref="T30:T31"/>
    <mergeCell ref="U30:U31"/>
    <mergeCell ref="V30:V31"/>
    <mergeCell ref="W30:W31"/>
    <mergeCell ref="X30:X31"/>
    <mergeCell ref="Y30:Y31"/>
    <mergeCell ref="Z30:Z31"/>
    <mergeCell ref="AA30:AA31"/>
    <mergeCell ref="AB30:AB31"/>
    <mergeCell ref="AD30:AD31"/>
    <mergeCell ref="AE30:AE31"/>
    <mergeCell ref="AF30:AF31"/>
    <mergeCell ref="AG30:AG31"/>
    <mergeCell ref="AH30:AH31"/>
    <mergeCell ref="AI30:AI31"/>
    <mergeCell ref="AJ30:AJ31"/>
    <mergeCell ref="AK30:AK31"/>
    <mergeCell ref="AL30:AL31"/>
    <mergeCell ref="AM30:AM31"/>
    <mergeCell ref="AN30:AN31"/>
    <mergeCell ref="AO30:AO31"/>
    <mergeCell ref="AP30:AP31"/>
    <mergeCell ref="AR30:AR31"/>
    <mergeCell ref="AS30:AS31"/>
    <mergeCell ref="AT30:AT31"/>
    <mergeCell ref="AU30:AU31"/>
    <mergeCell ref="AV30:AV31"/>
    <mergeCell ref="AW30:AW31"/>
    <mergeCell ref="BK30:BK31"/>
    <mergeCell ref="BL30:BL31"/>
    <mergeCell ref="BM30:BM31"/>
    <mergeCell ref="BN30:BN31"/>
    <mergeCell ref="BO30:BO31"/>
    <mergeCell ref="BP30:BP31"/>
    <mergeCell ref="AX30:AX31"/>
    <mergeCell ref="AY30:AY31"/>
    <mergeCell ref="AZ30:AZ31"/>
    <mergeCell ref="BA30:BA31"/>
    <mergeCell ref="BB30:BB31"/>
    <mergeCell ref="BC30:BC31"/>
    <mergeCell ref="BD30:BD31"/>
    <mergeCell ref="BF30:BF31"/>
    <mergeCell ref="BG30:BG31"/>
    <mergeCell ref="BQ30:BQ31"/>
    <mergeCell ref="BR30:BR31"/>
    <mergeCell ref="B32:B44"/>
    <mergeCell ref="C32:C36"/>
    <mergeCell ref="P32:P44"/>
    <mergeCell ref="Q32:Q36"/>
    <mergeCell ref="AD32:AD44"/>
    <mergeCell ref="AE32:AE36"/>
    <mergeCell ref="AR32:AR44"/>
    <mergeCell ref="AS32:AS36"/>
    <mergeCell ref="BF32:BF44"/>
    <mergeCell ref="BG32:BG36"/>
    <mergeCell ref="C37:C39"/>
    <mergeCell ref="Q37:Q39"/>
    <mergeCell ref="AE37:AE39"/>
    <mergeCell ref="AS37:AS39"/>
    <mergeCell ref="BG37:BG39"/>
    <mergeCell ref="C40:C44"/>
    <mergeCell ref="Q40:Q44"/>
    <mergeCell ref="AE40:AE44"/>
    <mergeCell ref="AS40:AS44"/>
    <mergeCell ref="BH30:BH31"/>
    <mergeCell ref="BI30:BI31"/>
    <mergeCell ref="BJ30:BJ31"/>
    <mergeCell ref="Z46:Z47"/>
    <mergeCell ref="AA46:AA47"/>
    <mergeCell ref="AB46:AB47"/>
    <mergeCell ref="AD46:AD47"/>
    <mergeCell ref="AE46:AE47"/>
    <mergeCell ref="AF46:AF47"/>
    <mergeCell ref="AG46:AG47"/>
    <mergeCell ref="AH46:AH47"/>
    <mergeCell ref="AI46:AI47"/>
    <mergeCell ref="AJ46:AJ47"/>
    <mergeCell ref="AK46:AK47"/>
    <mergeCell ref="AL46:AL47"/>
    <mergeCell ref="AM46:AM47"/>
    <mergeCell ref="AN46:AN47"/>
    <mergeCell ref="AO46:AO47"/>
    <mergeCell ref="AP46:AP47"/>
    <mergeCell ref="AR46:AR47"/>
    <mergeCell ref="AS46:AS47"/>
    <mergeCell ref="BD46:BD47"/>
    <mergeCell ref="BF46:BF47"/>
    <mergeCell ref="BG46:BG47"/>
    <mergeCell ref="BH46:BH47"/>
    <mergeCell ref="BI46:BI47"/>
    <mergeCell ref="BJ46:BJ47"/>
    <mergeCell ref="BK46:BK47"/>
    <mergeCell ref="BL46:BL47"/>
    <mergeCell ref="AT46:AT47"/>
    <mergeCell ref="AU46:AU47"/>
    <mergeCell ref="AV46:AV47"/>
    <mergeCell ref="AW46:AW47"/>
    <mergeCell ref="AX46:AX47"/>
    <mergeCell ref="AY46:AY47"/>
    <mergeCell ref="AZ46:AZ47"/>
    <mergeCell ref="BA46:BA47"/>
    <mergeCell ref="BB46:BB47"/>
    <mergeCell ref="BM46:BM47"/>
    <mergeCell ref="BN46:BN47"/>
    <mergeCell ref="BO46:BO47"/>
    <mergeCell ref="BP46:BP47"/>
    <mergeCell ref="BQ46:BQ47"/>
    <mergeCell ref="BR46:BR47"/>
    <mergeCell ref="B48:B60"/>
    <mergeCell ref="C48:C52"/>
    <mergeCell ref="P48:P60"/>
    <mergeCell ref="Q48:Q52"/>
    <mergeCell ref="AD48:AD60"/>
    <mergeCell ref="AE48:AE52"/>
    <mergeCell ref="AR48:AR60"/>
    <mergeCell ref="AS48:AS52"/>
    <mergeCell ref="BF48:BF60"/>
    <mergeCell ref="BG48:BG52"/>
    <mergeCell ref="C53:C55"/>
    <mergeCell ref="Q53:Q55"/>
    <mergeCell ref="AE53:AE55"/>
    <mergeCell ref="AS53:AS55"/>
    <mergeCell ref="BG53:BG55"/>
    <mergeCell ref="C56:C60"/>
    <mergeCell ref="Q56:Q60"/>
    <mergeCell ref="BC46:BC47"/>
    <mergeCell ref="AL62:AL63"/>
    <mergeCell ref="AM62:AM63"/>
    <mergeCell ref="AN62:AN63"/>
    <mergeCell ref="AO62:AO63"/>
    <mergeCell ref="AP62:AP63"/>
    <mergeCell ref="AR62:AR63"/>
    <mergeCell ref="AS62:AS63"/>
    <mergeCell ref="AT62:AT63"/>
    <mergeCell ref="AU62:AU63"/>
    <mergeCell ref="AV62:AV63"/>
    <mergeCell ref="AW62:AW63"/>
    <mergeCell ref="AX62:AX63"/>
    <mergeCell ref="AY62:AY63"/>
    <mergeCell ref="AZ62:AZ63"/>
    <mergeCell ref="BA62:BA63"/>
    <mergeCell ref="BB62:BB63"/>
    <mergeCell ref="BC62:BC63"/>
    <mergeCell ref="BD62:BD63"/>
    <mergeCell ref="BF62:BF63"/>
    <mergeCell ref="BG62:BG63"/>
    <mergeCell ref="BH62:BH63"/>
    <mergeCell ref="BI62:BI63"/>
    <mergeCell ref="BJ62:BJ63"/>
    <mergeCell ref="BK62:BK63"/>
    <mergeCell ref="BL62:BL63"/>
    <mergeCell ref="BM62:BM63"/>
    <mergeCell ref="BN62:BN63"/>
    <mergeCell ref="BO62:BO63"/>
    <mergeCell ref="BP62:BP63"/>
    <mergeCell ref="BQ62:BQ63"/>
    <mergeCell ref="BR62:BR63"/>
    <mergeCell ref="B64:B76"/>
    <mergeCell ref="C64:C68"/>
    <mergeCell ref="P64:P76"/>
    <mergeCell ref="Q64:Q68"/>
    <mergeCell ref="AD64:AD76"/>
    <mergeCell ref="AE64:AE68"/>
    <mergeCell ref="AR64:AR76"/>
    <mergeCell ref="AS64:AS68"/>
    <mergeCell ref="BF64:BF76"/>
    <mergeCell ref="BG64:BG68"/>
    <mergeCell ref="C69:C71"/>
    <mergeCell ref="Q69:Q71"/>
    <mergeCell ref="AE69:AE71"/>
    <mergeCell ref="AS69:AS71"/>
    <mergeCell ref="BG69:BG71"/>
    <mergeCell ref="C72:C76"/>
    <mergeCell ref="Q72:Q76"/>
    <mergeCell ref="AE72:AE76"/>
    <mergeCell ref="AS72:AS76"/>
    <mergeCell ref="BG72:BG76"/>
    <mergeCell ref="AE97:AE101"/>
    <mergeCell ref="AS97:AS101"/>
    <mergeCell ref="BG97:BG101"/>
    <mergeCell ref="C102:C106"/>
    <mergeCell ref="Q102:Q106"/>
    <mergeCell ref="AE102:AE106"/>
    <mergeCell ref="AS102:AS106"/>
    <mergeCell ref="BG102:BG106"/>
    <mergeCell ref="B108:B109"/>
    <mergeCell ref="C108:C109"/>
    <mergeCell ref="D108:D109"/>
    <mergeCell ref="E108:E109"/>
    <mergeCell ref="F108:F109"/>
    <mergeCell ref="G108:G109"/>
    <mergeCell ref="H108:H109"/>
    <mergeCell ref="I108:I109"/>
    <mergeCell ref="J108:J109"/>
    <mergeCell ref="V108:V109"/>
    <mergeCell ref="W108:W109"/>
    <mergeCell ref="X108:X109"/>
    <mergeCell ref="Y108:Y109"/>
    <mergeCell ref="Z108:Z109"/>
    <mergeCell ref="AA108:AA109"/>
    <mergeCell ref="AB108:AB109"/>
    <mergeCell ref="AD108:AD109"/>
    <mergeCell ref="AE108:AE109"/>
    <mergeCell ref="AF108:AF109"/>
    <mergeCell ref="AG108:AG109"/>
    <mergeCell ref="AH108:AH109"/>
    <mergeCell ref="AI108:AI109"/>
    <mergeCell ref="AJ108:AJ109"/>
    <mergeCell ref="AK108:AK109"/>
    <mergeCell ref="AL108:AL109"/>
    <mergeCell ref="AM108:AM109"/>
    <mergeCell ref="AN108:AN109"/>
    <mergeCell ref="AO108:AO109"/>
    <mergeCell ref="AP108:AP109"/>
    <mergeCell ref="AR108:AR109"/>
    <mergeCell ref="AS108:AS109"/>
    <mergeCell ref="AT108:AT109"/>
    <mergeCell ref="AU108:AU109"/>
    <mergeCell ref="AV108:AV109"/>
    <mergeCell ref="AW108:AW109"/>
    <mergeCell ref="AX108:AX109"/>
    <mergeCell ref="BL108:BL109"/>
    <mergeCell ref="BM108:BM109"/>
    <mergeCell ref="BN108:BN109"/>
    <mergeCell ref="BO108:BO109"/>
    <mergeCell ref="BP108:BP109"/>
    <mergeCell ref="BQ108:BQ109"/>
    <mergeCell ref="AY108:AY109"/>
    <mergeCell ref="AZ108:AZ109"/>
    <mergeCell ref="BA108:BA109"/>
    <mergeCell ref="BB108:BB109"/>
    <mergeCell ref="BC108:BC109"/>
    <mergeCell ref="BD108:BD109"/>
    <mergeCell ref="BF108:BF109"/>
    <mergeCell ref="BG108:BG109"/>
    <mergeCell ref="BH108:BH109"/>
    <mergeCell ref="BR108:BR109"/>
    <mergeCell ref="B110:B118"/>
    <mergeCell ref="C110:C112"/>
    <mergeCell ref="P110:P118"/>
    <mergeCell ref="Q110:Q112"/>
    <mergeCell ref="AD110:AD118"/>
    <mergeCell ref="AE110:AE112"/>
    <mergeCell ref="AR110:AR118"/>
    <mergeCell ref="AS110:AS112"/>
    <mergeCell ref="BF110:BF118"/>
    <mergeCell ref="BG110:BG112"/>
    <mergeCell ref="C113:C115"/>
    <mergeCell ref="Q113:Q115"/>
    <mergeCell ref="AE113:AE115"/>
    <mergeCell ref="AS113:AS115"/>
    <mergeCell ref="BG113:BG115"/>
    <mergeCell ref="C116:C118"/>
    <mergeCell ref="Q116:Q118"/>
    <mergeCell ref="AE116:AE118"/>
    <mergeCell ref="AS116:AS118"/>
    <mergeCell ref="BG116:BG118"/>
    <mergeCell ref="BI108:BI109"/>
    <mergeCell ref="BJ108:BJ109"/>
    <mergeCell ref="BK108:BK109"/>
  </mergeCells>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91C216-5BC9-47C2-B8B0-8A329F514C7C}">
  <dimension ref="A1:BS121"/>
  <sheetViews>
    <sheetView zoomScaleNormal="100" workbookViewId="0">
      <selection activeCell="E8" sqref="E8"/>
    </sheetView>
  </sheetViews>
  <sheetFormatPr defaultRowHeight="15" customHeight="1" x14ac:dyDescent="0.45"/>
  <cols>
    <col min="1" max="1" width="1.73046875" style="4" customWidth="1"/>
    <col min="2" max="2" width="38.19921875" style="2" bestFit="1" customWidth="1"/>
    <col min="3" max="3" width="14.46484375" style="2" bestFit="1" customWidth="1"/>
    <col min="4" max="4" width="22.46484375" style="2" bestFit="1" customWidth="1"/>
    <col min="5" max="14" width="13.6640625" style="2" customWidth="1"/>
    <col min="15" max="15" width="1.73046875" style="4" customWidth="1"/>
    <col min="16" max="16" width="38.19921875" style="2" bestFit="1" customWidth="1"/>
    <col min="17" max="17" width="14.46484375" style="2" bestFit="1" customWidth="1"/>
    <col min="18" max="18" width="22.46484375" style="2" bestFit="1" customWidth="1"/>
    <col min="19" max="28" width="13.6640625" style="2" customWidth="1"/>
    <col min="29" max="29" width="1.73046875" style="4" customWidth="1"/>
    <col min="30" max="30" width="38.19921875" style="2" bestFit="1" customWidth="1"/>
    <col min="31" max="31" width="14.46484375" style="2" bestFit="1" customWidth="1"/>
    <col min="32" max="32" width="22.46484375" style="2" bestFit="1" customWidth="1"/>
    <col min="33" max="42" width="13.6640625" style="2" customWidth="1"/>
    <col min="43" max="43" width="1.73046875" style="4" customWidth="1"/>
    <col min="44" max="44" width="38.19921875" style="2" bestFit="1" customWidth="1"/>
    <col min="45" max="45" width="14.46484375" style="2" bestFit="1" customWidth="1"/>
    <col min="46" max="46" width="22.46484375" style="2" bestFit="1" customWidth="1"/>
    <col min="47" max="56" width="13.6640625" style="2" customWidth="1"/>
    <col min="57" max="57" width="1.73046875" style="4" customWidth="1"/>
    <col min="58" max="58" width="38.19921875" style="2" bestFit="1" customWidth="1"/>
    <col min="59" max="59" width="14.46484375" style="2" bestFit="1" customWidth="1"/>
    <col min="60" max="60" width="22.46484375" style="2" bestFit="1" customWidth="1"/>
    <col min="61" max="70" width="13.6640625" style="2" customWidth="1"/>
    <col min="71" max="71" width="1.73046875" style="4" customWidth="1"/>
    <col min="72" max="16384" width="9.06640625" style="2"/>
  </cols>
  <sheetData>
    <row r="1" spans="1:71" ht="15" customHeight="1" x14ac:dyDescent="0.45">
      <c r="A1" s="8"/>
      <c r="B1" s="8"/>
      <c r="C1" s="8"/>
      <c r="D1" s="8"/>
      <c r="E1" s="8"/>
      <c r="F1" s="8"/>
      <c r="G1" s="8"/>
      <c r="H1" s="8"/>
      <c r="I1" s="8"/>
      <c r="J1" s="8"/>
      <c r="K1" s="63"/>
      <c r="L1" s="63"/>
      <c r="M1" s="63"/>
      <c r="N1" s="63"/>
      <c r="O1" s="8"/>
      <c r="P1" s="8"/>
      <c r="Q1" s="8"/>
      <c r="R1" s="8"/>
      <c r="S1" s="8"/>
      <c r="T1" s="8"/>
      <c r="U1" s="8"/>
      <c r="V1" s="8"/>
      <c r="W1" s="8"/>
      <c r="X1" s="8"/>
      <c r="Y1" s="63"/>
      <c r="Z1" s="63"/>
      <c r="AA1" s="63"/>
      <c r="AB1" s="63"/>
      <c r="AC1" s="8"/>
      <c r="AD1" s="8"/>
      <c r="AE1" s="8"/>
      <c r="AF1" s="8"/>
      <c r="AG1" s="8"/>
      <c r="AH1" s="8"/>
      <c r="AI1" s="8"/>
      <c r="AJ1" s="8"/>
      <c r="AK1" s="8"/>
      <c r="AL1" s="8"/>
      <c r="AM1" s="63"/>
      <c r="AN1" s="63"/>
      <c r="AO1" s="63"/>
      <c r="AP1" s="63"/>
      <c r="AQ1" s="8"/>
      <c r="AR1" s="8"/>
      <c r="AS1" s="8"/>
      <c r="AT1" s="8"/>
      <c r="AU1" s="8"/>
      <c r="AV1" s="8"/>
      <c r="AW1" s="8"/>
      <c r="AX1" s="8"/>
      <c r="AY1" s="8"/>
      <c r="AZ1" s="8"/>
      <c r="BA1" s="63"/>
      <c r="BB1" s="63"/>
      <c r="BC1" s="63"/>
      <c r="BD1" s="63"/>
      <c r="BE1" s="8"/>
      <c r="BF1" s="8"/>
      <c r="BG1" s="8"/>
      <c r="BH1" s="8"/>
      <c r="BI1" s="8"/>
      <c r="BJ1" s="8"/>
      <c r="BK1" s="8"/>
      <c r="BL1" s="8"/>
      <c r="BM1" s="8"/>
      <c r="BN1" s="8"/>
      <c r="BO1" s="63"/>
      <c r="BP1" s="63"/>
      <c r="BQ1" s="63"/>
      <c r="BR1" s="63"/>
    </row>
    <row r="2" spans="1:71" ht="14.25" x14ac:dyDescent="0.45">
      <c r="A2" s="8"/>
      <c r="B2" s="157" t="s">
        <v>140</v>
      </c>
      <c r="C2" s="158"/>
      <c r="D2" s="165" t="s">
        <v>152</v>
      </c>
      <c r="E2" s="166"/>
      <c r="F2" s="8"/>
      <c r="G2" s="168" t="s">
        <v>145</v>
      </c>
      <c r="H2" s="165"/>
      <c r="I2" s="165"/>
      <c r="J2" s="4"/>
      <c r="K2" s="171" t="s">
        <v>144</v>
      </c>
      <c r="L2" s="171"/>
      <c r="M2" s="171"/>
      <c r="N2" s="171"/>
      <c r="O2" s="8"/>
      <c r="P2" s="157" t="s">
        <v>140</v>
      </c>
      <c r="Q2" s="158"/>
      <c r="R2" s="165" t="s">
        <v>152</v>
      </c>
      <c r="S2" s="166"/>
      <c r="T2" s="8"/>
      <c r="U2" s="168" t="s">
        <v>145</v>
      </c>
      <c r="V2" s="165"/>
      <c r="W2" s="165"/>
      <c r="X2" s="4"/>
      <c r="Y2" s="171" t="s">
        <v>144</v>
      </c>
      <c r="Z2" s="171"/>
      <c r="AA2" s="171"/>
      <c r="AB2" s="171"/>
      <c r="AC2" s="8"/>
      <c r="AD2" s="157" t="s">
        <v>140</v>
      </c>
      <c r="AE2" s="158"/>
      <c r="AF2" s="165" t="s">
        <v>152</v>
      </c>
      <c r="AG2" s="166"/>
      <c r="AH2" s="8"/>
      <c r="AI2" s="168" t="s">
        <v>145</v>
      </c>
      <c r="AJ2" s="165"/>
      <c r="AK2" s="165"/>
      <c r="AL2" s="4"/>
      <c r="AM2" s="171" t="s">
        <v>144</v>
      </c>
      <c r="AN2" s="171"/>
      <c r="AO2" s="171"/>
      <c r="AP2" s="171"/>
      <c r="AQ2" s="8"/>
      <c r="AR2" s="157" t="s">
        <v>140</v>
      </c>
      <c r="AS2" s="158"/>
      <c r="AT2" s="165" t="s">
        <v>152</v>
      </c>
      <c r="AU2" s="166"/>
      <c r="AV2" s="8"/>
      <c r="AW2" s="168" t="s">
        <v>145</v>
      </c>
      <c r="AX2" s="165"/>
      <c r="AY2" s="165"/>
      <c r="AZ2" s="4"/>
      <c r="BA2" s="171" t="s">
        <v>144</v>
      </c>
      <c r="BB2" s="171"/>
      <c r="BC2" s="171"/>
      <c r="BD2" s="171"/>
      <c r="BE2" s="8"/>
      <c r="BF2" s="157" t="s">
        <v>140</v>
      </c>
      <c r="BG2" s="158"/>
      <c r="BH2" s="165" t="s">
        <v>152</v>
      </c>
      <c r="BI2" s="166"/>
      <c r="BJ2" s="8"/>
      <c r="BK2" s="168" t="s">
        <v>145</v>
      </c>
      <c r="BL2" s="165"/>
      <c r="BM2" s="165"/>
      <c r="BN2" s="4"/>
      <c r="BO2" s="171" t="s">
        <v>144</v>
      </c>
      <c r="BP2" s="171"/>
      <c r="BQ2" s="171"/>
      <c r="BR2" s="171"/>
    </row>
    <row r="3" spans="1:71" ht="14.25" x14ac:dyDescent="0.45">
      <c r="A3" s="8"/>
      <c r="B3" s="159"/>
      <c r="C3" s="160"/>
      <c r="D3" s="162"/>
      <c r="E3" s="167"/>
      <c r="F3" s="8"/>
      <c r="G3" s="169"/>
      <c r="H3" s="170"/>
      <c r="I3" s="170"/>
      <c r="J3" s="4"/>
      <c r="K3" s="64" t="s">
        <v>53</v>
      </c>
      <c r="L3" s="64" t="s">
        <v>51</v>
      </c>
      <c r="M3" s="64" t="s">
        <v>32</v>
      </c>
      <c r="N3" s="64" t="s">
        <v>33</v>
      </c>
      <c r="O3" s="8"/>
      <c r="P3" s="159"/>
      <c r="Q3" s="160"/>
      <c r="R3" s="162"/>
      <c r="S3" s="167"/>
      <c r="T3" s="8"/>
      <c r="U3" s="169"/>
      <c r="V3" s="170"/>
      <c r="W3" s="170"/>
      <c r="X3" s="4"/>
      <c r="Y3" s="64" t="s">
        <v>53</v>
      </c>
      <c r="Z3" s="64" t="s">
        <v>51</v>
      </c>
      <c r="AA3" s="64" t="s">
        <v>32</v>
      </c>
      <c r="AB3" s="64" t="s">
        <v>33</v>
      </c>
      <c r="AC3" s="8"/>
      <c r="AD3" s="159"/>
      <c r="AE3" s="160"/>
      <c r="AF3" s="162"/>
      <c r="AG3" s="167"/>
      <c r="AH3" s="8"/>
      <c r="AI3" s="169"/>
      <c r="AJ3" s="170"/>
      <c r="AK3" s="170"/>
      <c r="AL3" s="4"/>
      <c r="AM3" s="64" t="s">
        <v>53</v>
      </c>
      <c r="AN3" s="64" t="s">
        <v>51</v>
      </c>
      <c r="AO3" s="64" t="s">
        <v>32</v>
      </c>
      <c r="AP3" s="64" t="s">
        <v>33</v>
      </c>
      <c r="AQ3" s="8"/>
      <c r="AR3" s="159"/>
      <c r="AS3" s="160"/>
      <c r="AT3" s="162"/>
      <c r="AU3" s="167"/>
      <c r="AV3" s="8"/>
      <c r="AW3" s="169"/>
      <c r="AX3" s="170"/>
      <c r="AY3" s="170"/>
      <c r="AZ3" s="4"/>
      <c r="BA3" s="64" t="s">
        <v>53</v>
      </c>
      <c r="BB3" s="64" t="s">
        <v>51</v>
      </c>
      <c r="BC3" s="64" t="s">
        <v>32</v>
      </c>
      <c r="BD3" s="64" t="s">
        <v>33</v>
      </c>
      <c r="BE3" s="8"/>
      <c r="BF3" s="159"/>
      <c r="BG3" s="160"/>
      <c r="BH3" s="162"/>
      <c r="BI3" s="167"/>
      <c r="BJ3" s="8"/>
      <c r="BK3" s="169"/>
      <c r="BL3" s="170"/>
      <c r="BM3" s="170"/>
      <c r="BN3" s="4"/>
      <c r="BO3" s="64" t="s">
        <v>53</v>
      </c>
      <c r="BP3" s="64" t="s">
        <v>51</v>
      </c>
      <c r="BQ3" s="64" t="s">
        <v>32</v>
      </c>
      <c r="BR3" s="64" t="s">
        <v>33</v>
      </c>
      <c r="BS3" s="9"/>
    </row>
    <row r="4" spans="1:71" ht="14.25" x14ac:dyDescent="0.45">
      <c r="A4" s="9"/>
      <c r="B4" s="159"/>
      <c r="C4" s="160"/>
      <c r="D4" s="32" t="s">
        <v>2</v>
      </c>
      <c r="E4" s="33">
        <v>100000</v>
      </c>
      <c r="F4" s="9"/>
      <c r="G4" s="76" t="s">
        <v>34</v>
      </c>
      <c r="H4" s="75" t="s">
        <v>39</v>
      </c>
      <c r="I4" s="41">
        <f>I41</f>
        <v>0.32836799999999994</v>
      </c>
      <c r="J4" s="9"/>
      <c r="K4" s="68">
        <f>C110</f>
        <v>20000</v>
      </c>
      <c r="L4" s="69" t="s">
        <v>40</v>
      </c>
      <c r="M4" s="42">
        <f>I111</f>
        <v>407.03278395906466</v>
      </c>
      <c r="N4" s="65">
        <f t="shared" ref="N4:N9" si="0">M4*$I$14</f>
        <v>218912000</v>
      </c>
      <c r="O4" s="9"/>
      <c r="P4" s="159"/>
      <c r="Q4" s="160"/>
      <c r="R4" s="32" t="s">
        <v>2</v>
      </c>
      <c r="S4" s="33">
        <f>E4</f>
        <v>100000</v>
      </c>
      <c r="T4" s="9"/>
      <c r="U4" s="76" t="s">
        <v>34</v>
      </c>
      <c r="V4" s="75" t="s">
        <v>39</v>
      </c>
      <c r="W4" s="41">
        <f>W41</f>
        <v>0.27363999999999999</v>
      </c>
      <c r="X4" s="9"/>
      <c r="Y4" s="68">
        <f>Q110</f>
        <v>20000</v>
      </c>
      <c r="Z4" s="69" t="s">
        <v>40</v>
      </c>
      <c r="AA4" s="42">
        <f>W111</f>
        <v>407.03278395906466</v>
      </c>
      <c r="AB4" s="65">
        <f t="shared" ref="AB4:AB9" si="1">AA4*$I$14</f>
        <v>218912000</v>
      </c>
      <c r="AC4" s="9"/>
      <c r="AD4" s="159"/>
      <c r="AE4" s="160"/>
      <c r="AF4" s="32" t="s">
        <v>2</v>
      </c>
      <c r="AG4" s="33">
        <f>S4</f>
        <v>100000</v>
      </c>
      <c r="AH4" s="9"/>
      <c r="AI4" s="76" t="s">
        <v>34</v>
      </c>
      <c r="AJ4" s="75" t="s">
        <v>39</v>
      </c>
      <c r="AK4" s="41">
        <f>AK41</f>
        <v>0.218912</v>
      </c>
      <c r="AL4" s="9"/>
      <c r="AM4" s="68">
        <f>AE110</f>
        <v>20000</v>
      </c>
      <c r="AN4" s="69" t="s">
        <v>40</v>
      </c>
      <c r="AO4" s="42">
        <f>AK111</f>
        <v>407.03278395906466</v>
      </c>
      <c r="AP4" s="65">
        <f t="shared" ref="AP4:AP9" si="2">AO4*$I$14</f>
        <v>218912000</v>
      </c>
      <c r="AQ4" s="9"/>
      <c r="AR4" s="159"/>
      <c r="AS4" s="160"/>
      <c r="AT4" s="32" t="s">
        <v>2</v>
      </c>
      <c r="AU4" s="33">
        <f>AG4</f>
        <v>100000</v>
      </c>
      <c r="AV4" s="9"/>
      <c r="AW4" s="76" t="s">
        <v>34</v>
      </c>
      <c r="AX4" s="75" t="s">
        <v>39</v>
      </c>
      <c r="AY4" s="41">
        <f>AY41</f>
        <v>0.16418400000000002</v>
      </c>
      <c r="AZ4" s="9"/>
      <c r="BA4" s="68">
        <f>AS110</f>
        <v>20000</v>
      </c>
      <c r="BB4" s="69" t="s">
        <v>40</v>
      </c>
      <c r="BC4" s="42">
        <f>AY111</f>
        <v>407.03278395906466</v>
      </c>
      <c r="BD4" s="65">
        <f t="shared" ref="BD4:BD9" si="3">BC4*$I$14</f>
        <v>218912000</v>
      </c>
      <c r="BE4" s="9"/>
      <c r="BF4" s="159"/>
      <c r="BG4" s="160"/>
      <c r="BH4" s="32" t="s">
        <v>2</v>
      </c>
      <c r="BI4" s="33">
        <f>AU4</f>
        <v>100000</v>
      </c>
      <c r="BJ4" s="9"/>
      <c r="BK4" s="76" t="s">
        <v>34</v>
      </c>
      <c r="BL4" s="75" t="s">
        <v>39</v>
      </c>
      <c r="BM4" s="41">
        <f>BM41</f>
        <v>0.10945600000000003</v>
      </c>
      <c r="BN4" s="9"/>
      <c r="BO4" s="68">
        <f>BG110</f>
        <v>20000</v>
      </c>
      <c r="BP4" s="69" t="s">
        <v>40</v>
      </c>
      <c r="BQ4" s="42">
        <f>BM111</f>
        <v>407.03278395906466</v>
      </c>
      <c r="BR4" s="65">
        <f t="shared" ref="BR4:BR9" si="4">BQ4*$I$14</f>
        <v>218912000</v>
      </c>
      <c r="BS4" s="9"/>
    </row>
    <row r="5" spans="1:71" ht="14.25" x14ac:dyDescent="0.45">
      <c r="A5" s="37"/>
      <c r="B5" s="159"/>
      <c r="C5" s="160"/>
      <c r="D5" s="18" t="s">
        <v>59</v>
      </c>
      <c r="E5" s="34">
        <v>0.01</v>
      </c>
      <c r="F5" s="37"/>
      <c r="G5" s="45" t="s">
        <v>37</v>
      </c>
      <c r="H5" s="66" t="s">
        <v>39</v>
      </c>
      <c r="I5" s="81">
        <f>I65</f>
        <v>0.48843934075087764</v>
      </c>
      <c r="J5" s="37"/>
      <c r="K5" s="68">
        <f>C110</f>
        <v>20000</v>
      </c>
      <c r="L5" s="67" t="s">
        <v>41</v>
      </c>
      <c r="M5" s="42">
        <f>I112</f>
        <v>2035.1639197953234</v>
      </c>
      <c r="N5" s="65">
        <f t="shared" si="0"/>
        <v>1094560000</v>
      </c>
      <c r="O5" s="37"/>
      <c r="P5" s="159"/>
      <c r="Q5" s="160"/>
      <c r="R5" s="18" t="s">
        <v>59</v>
      </c>
      <c r="S5" s="34">
        <f>E5</f>
        <v>0.01</v>
      </c>
      <c r="T5" s="37"/>
      <c r="U5" s="45" t="s">
        <v>37</v>
      </c>
      <c r="V5" s="66" t="s">
        <v>39</v>
      </c>
      <c r="W5" s="81">
        <f>W65</f>
        <v>0.48843934075087764</v>
      </c>
      <c r="X5" s="37"/>
      <c r="Y5" s="68">
        <f>Q110</f>
        <v>20000</v>
      </c>
      <c r="Z5" s="67" t="s">
        <v>41</v>
      </c>
      <c r="AA5" s="42">
        <f>W112</f>
        <v>2035.1639197953234</v>
      </c>
      <c r="AB5" s="65">
        <f t="shared" si="1"/>
        <v>1094560000</v>
      </c>
      <c r="AC5" s="37"/>
      <c r="AD5" s="159"/>
      <c r="AE5" s="160"/>
      <c r="AF5" s="18" t="s">
        <v>59</v>
      </c>
      <c r="AG5" s="34">
        <f>S5</f>
        <v>0.01</v>
      </c>
      <c r="AH5" s="37"/>
      <c r="AI5" s="45" t="s">
        <v>37</v>
      </c>
      <c r="AJ5" s="66" t="s">
        <v>39</v>
      </c>
      <c r="AK5" s="81">
        <f>AK65</f>
        <v>0.48843934075087764</v>
      </c>
      <c r="AL5" s="37"/>
      <c r="AM5" s="68">
        <f>AE110</f>
        <v>20000</v>
      </c>
      <c r="AN5" s="67" t="s">
        <v>41</v>
      </c>
      <c r="AO5" s="42">
        <f>AK112</f>
        <v>2035.1639197953234</v>
      </c>
      <c r="AP5" s="65">
        <f t="shared" si="2"/>
        <v>1094560000</v>
      </c>
      <c r="AQ5" s="37"/>
      <c r="AR5" s="159"/>
      <c r="AS5" s="160"/>
      <c r="AT5" s="18" t="s">
        <v>59</v>
      </c>
      <c r="AU5" s="34">
        <f>AG5</f>
        <v>0.01</v>
      </c>
      <c r="AV5" s="37"/>
      <c r="AW5" s="45" t="s">
        <v>37</v>
      </c>
      <c r="AX5" s="66" t="s">
        <v>39</v>
      </c>
      <c r="AY5" s="81">
        <f>AY65</f>
        <v>0.48843934075087764</v>
      </c>
      <c r="AZ5" s="37"/>
      <c r="BA5" s="68">
        <f>AS110</f>
        <v>20000</v>
      </c>
      <c r="BB5" s="67" t="s">
        <v>41</v>
      </c>
      <c r="BC5" s="42">
        <f>AY112</f>
        <v>2035.1639197953234</v>
      </c>
      <c r="BD5" s="65">
        <f t="shared" si="3"/>
        <v>1094560000</v>
      </c>
      <c r="BE5" s="37"/>
      <c r="BF5" s="159"/>
      <c r="BG5" s="160"/>
      <c r="BH5" s="18" t="s">
        <v>59</v>
      </c>
      <c r="BI5" s="34">
        <f>AU5</f>
        <v>0.01</v>
      </c>
      <c r="BJ5" s="37"/>
      <c r="BK5" s="45" t="s">
        <v>37</v>
      </c>
      <c r="BL5" s="66" t="s">
        <v>39</v>
      </c>
      <c r="BM5" s="81">
        <f>BM65</f>
        <v>0.48843934075087764</v>
      </c>
      <c r="BN5" s="37"/>
      <c r="BO5" s="68">
        <f>BG110</f>
        <v>20000</v>
      </c>
      <c r="BP5" s="67" t="s">
        <v>41</v>
      </c>
      <c r="BQ5" s="42">
        <f>BM112</f>
        <v>2035.1639197953234</v>
      </c>
      <c r="BR5" s="65">
        <f t="shared" si="4"/>
        <v>1094560000</v>
      </c>
      <c r="BS5" s="37"/>
    </row>
    <row r="6" spans="1:71" ht="14.25" x14ac:dyDescent="0.45">
      <c r="A6" s="37"/>
      <c r="B6" s="159"/>
      <c r="C6" s="160"/>
      <c r="D6" s="18" t="s">
        <v>143</v>
      </c>
      <c r="E6" s="35">
        <v>0.4</v>
      </c>
      <c r="F6" s="37"/>
      <c r="G6" s="45" t="s">
        <v>58</v>
      </c>
      <c r="H6" s="66" t="s">
        <v>39</v>
      </c>
      <c r="I6" s="81">
        <f>I78</f>
        <v>3.4070327839590644E-2</v>
      </c>
      <c r="J6" s="37"/>
      <c r="K6" s="68">
        <f>C113</f>
        <v>400000</v>
      </c>
      <c r="L6" s="69" t="s">
        <v>40</v>
      </c>
      <c r="M6" s="42">
        <f>I114</f>
        <v>8140.6556791812927</v>
      </c>
      <c r="N6" s="65">
        <f t="shared" si="0"/>
        <v>4378240000</v>
      </c>
      <c r="O6" s="37"/>
      <c r="P6" s="159"/>
      <c r="Q6" s="160"/>
      <c r="R6" s="18" t="s">
        <v>143</v>
      </c>
      <c r="S6" s="35">
        <f>E6</f>
        <v>0.4</v>
      </c>
      <c r="T6" s="37"/>
      <c r="U6" s="45" t="s">
        <v>58</v>
      </c>
      <c r="V6" s="66" t="s">
        <v>39</v>
      </c>
      <c r="W6" s="81">
        <f>W78</f>
        <v>3.4070327839590644E-2</v>
      </c>
      <c r="X6" s="37"/>
      <c r="Y6" s="68">
        <f>Q113</f>
        <v>400000</v>
      </c>
      <c r="Z6" s="69" t="s">
        <v>40</v>
      </c>
      <c r="AA6" s="42">
        <f>W114</f>
        <v>8140.6556791812927</v>
      </c>
      <c r="AB6" s="65">
        <f t="shared" si="1"/>
        <v>4378240000</v>
      </c>
      <c r="AC6" s="37"/>
      <c r="AD6" s="159"/>
      <c r="AE6" s="160"/>
      <c r="AF6" s="18" t="s">
        <v>143</v>
      </c>
      <c r="AG6" s="35">
        <f>S6</f>
        <v>0.4</v>
      </c>
      <c r="AH6" s="37"/>
      <c r="AI6" s="45" t="s">
        <v>58</v>
      </c>
      <c r="AJ6" s="66" t="s">
        <v>39</v>
      </c>
      <c r="AK6" s="81">
        <f>AK78</f>
        <v>3.4070327839590644E-2</v>
      </c>
      <c r="AL6" s="37"/>
      <c r="AM6" s="68">
        <f>AE113</f>
        <v>400000</v>
      </c>
      <c r="AN6" s="69" t="s">
        <v>40</v>
      </c>
      <c r="AO6" s="42">
        <f>AK114</f>
        <v>8140.6556791812927</v>
      </c>
      <c r="AP6" s="65">
        <f t="shared" si="2"/>
        <v>4378240000</v>
      </c>
      <c r="AQ6" s="37"/>
      <c r="AR6" s="159"/>
      <c r="AS6" s="160"/>
      <c r="AT6" s="18" t="s">
        <v>143</v>
      </c>
      <c r="AU6" s="35">
        <f>AG6</f>
        <v>0.4</v>
      </c>
      <c r="AV6" s="37"/>
      <c r="AW6" s="45" t="s">
        <v>58</v>
      </c>
      <c r="AX6" s="66" t="s">
        <v>39</v>
      </c>
      <c r="AY6" s="81">
        <f>AY78</f>
        <v>3.4070327839590644E-2</v>
      </c>
      <c r="AZ6" s="37"/>
      <c r="BA6" s="68">
        <f>AS113</f>
        <v>400000</v>
      </c>
      <c r="BB6" s="69" t="s">
        <v>40</v>
      </c>
      <c r="BC6" s="42">
        <f>AY114</f>
        <v>8140.6556791812927</v>
      </c>
      <c r="BD6" s="65">
        <f t="shared" si="3"/>
        <v>4378240000</v>
      </c>
      <c r="BE6" s="37"/>
      <c r="BF6" s="159"/>
      <c r="BG6" s="160"/>
      <c r="BH6" s="18" t="s">
        <v>143</v>
      </c>
      <c r="BI6" s="35">
        <f>AU6</f>
        <v>0.4</v>
      </c>
      <c r="BJ6" s="37"/>
      <c r="BK6" s="45" t="s">
        <v>58</v>
      </c>
      <c r="BL6" s="66" t="s">
        <v>39</v>
      </c>
      <c r="BM6" s="81">
        <f>BM78</f>
        <v>3.4070327839590644E-2</v>
      </c>
      <c r="BN6" s="37"/>
      <c r="BO6" s="68">
        <f>BG113</f>
        <v>400000</v>
      </c>
      <c r="BP6" s="69" t="s">
        <v>40</v>
      </c>
      <c r="BQ6" s="42">
        <f>BM114</f>
        <v>8140.6556791812927</v>
      </c>
      <c r="BR6" s="65">
        <f t="shared" si="4"/>
        <v>4378240000</v>
      </c>
      <c r="BS6" s="37"/>
    </row>
    <row r="7" spans="1:71" ht="14.25" x14ac:dyDescent="0.45">
      <c r="A7" s="9"/>
      <c r="B7" s="159"/>
      <c r="C7" s="160"/>
      <c r="D7" s="32" t="s">
        <v>149</v>
      </c>
      <c r="E7" s="36">
        <v>0.15</v>
      </c>
      <c r="F7" s="9"/>
      <c r="G7" s="45" t="s">
        <v>154</v>
      </c>
      <c r="H7" s="66" t="s">
        <v>39</v>
      </c>
      <c r="I7" s="81">
        <f>-I33</f>
        <v>-6.1054917593859705E-2</v>
      </c>
      <c r="J7" s="9"/>
      <c r="K7" s="68">
        <f>C113</f>
        <v>400000</v>
      </c>
      <c r="L7" s="67" t="s">
        <v>41</v>
      </c>
      <c r="M7" s="42">
        <f>I115</f>
        <v>40703.278395906469</v>
      </c>
      <c r="N7" s="65">
        <f t="shared" si="0"/>
        <v>21891200000</v>
      </c>
      <c r="O7" s="9"/>
      <c r="P7" s="159"/>
      <c r="Q7" s="160"/>
      <c r="R7" s="32" t="s">
        <v>149</v>
      </c>
      <c r="S7" s="36">
        <f>E7-0.025</f>
        <v>0.125</v>
      </c>
      <c r="T7" s="9"/>
      <c r="U7" s="45" t="s">
        <v>154</v>
      </c>
      <c r="V7" s="66" t="s">
        <v>39</v>
      </c>
      <c r="W7" s="81">
        <f>-W33</f>
        <v>-5.0879097994883084E-2</v>
      </c>
      <c r="X7" s="9"/>
      <c r="Y7" s="68">
        <f>Q113</f>
        <v>400000</v>
      </c>
      <c r="Z7" s="67" t="s">
        <v>41</v>
      </c>
      <c r="AA7" s="42">
        <f>W115</f>
        <v>40703.278395906469</v>
      </c>
      <c r="AB7" s="65">
        <f t="shared" si="1"/>
        <v>21891200000</v>
      </c>
      <c r="AC7" s="9"/>
      <c r="AD7" s="159"/>
      <c r="AE7" s="160"/>
      <c r="AF7" s="32" t="s">
        <v>149</v>
      </c>
      <c r="AG7" s="36">
        <f>S7-0.025</f>
        <v>0.1</v>
      </c>
      <c r="AH7" s="9"/>
      <c r="AI7" s="45" t="s">
        <v>154</v>
      </c>
      <c r="AJ7" s="66" t="s">
        <v>39</v>
      </c>
      <c r="AK7" s="81">
        <f>-AK33</f>
        <v>-4.070327839590647E-2</v>
      </c>
      <c r="AL7" s="9"/>
      <c r="AM7" s="68">
        <f>AE113</f>
        <v>400000</v>
      </c>
      <c r="AN7" s="67" t="s">
        <v>41</v>
      </c>
      <c r="AO7" s="42">
        <f>AK115</f>
        <v>40703.278395906469</v>
      </c>
      <c r="AP7" s="65">
        <f t="shared" si="2"/>
        <v>21891200000</v>
      </c>
      <c r="AQ7" s="9"/>
      <c r="AR7" s="159"/>
      <c r="AS7" s="160"/>
      <c r="AT7" s="32" t="s">
        <v>149</v>
      </c>
      <c r="AU7" s="36">
        <f>AG7-0.025</f>
        <v>7.5000000000000011E-2</v>
      </c>
      <c r="AV7" s="9"/>
      <c r="AW7" s="45" t="s">
        <v>154</v>
      </c>
      <c r="AX7" s="66" t="s">
        <v>39</v>
      </c>
      <c r="AY7" s="81">
        <f>-AY33</f>
        <v>-3.0527458796929856E-2</v>
      </c>
      <c r="AZ7" s="9"/>
      <c r="BA7" s="68">
        <f>AS113</f>
        <v>400000</v>
      </c>
      <c r="BB7" s="67" t="s">
        <v>41</v>
      </c>
      <c r="BC7" s="42">
        <f>AY115</f>
        <v>40703.278395906469</v>
      </c>
      <c r="BD7" s="65">
        <f t="shared" si="3"/>
        <v>21891200000</v>
      </c>
      <c r="BE7" s="9"/>
      <c r="BF7" s="159"/>
      <c r="BG7" s="160"/>
      <c r="BH7" s="32" t="s">
        <v>149</v>
      </c>
      <c r="BI7" s="36">
        <f>AU7-0.025</f>
        <v>5.000000000000001E-2</v>
      </c>
      <c r="BJ7" s="9"/>
      <c r="BK7" s="45" t="s">
        <v>154</v>
      </c>
      <c r="BL7" s="66" t="s">
        <v>39</v>
      </c>
      <c r="BM7" s="81">
        <f>-BM33</f>
        <v>-2.0351639197953235E-2</v>
      </c>
      <c r="BN7" s="9"/>
      <c r="BO7" s="68">
        <f>BG113</f>
        <v>400000</v>
      </c>
      <c r="BP7" s="67" t="s">
        <v>41</v>
      </c>
      <c r="BQ7" s="42">
        <f>BM115</f>
        <v>40703.278395906469</v>
      </c>
      <c r="BR7" s="65">
        <f t="shared" si="4"/>
        <v>21891200000</v>
      </c>
      <c r="BS7" s="9"/>
    </row>
    <row r="8" spans="1:71" ht="14.25" x14ac:dyDescent="0.45">
      <c r="A8" s="9"/>
      <c r="B8" s="159"/>
      <c r="C8" s="160"/>
      <c r="D8" s="32" t="s">
        <v>150</v>
      </c>
      <c r="E8" s="36">
        <v>0.05</v>
      </c>
      <c r="F8" s="9"/>
      <c r="G8" s="45" t="s">
        <v>153</v>
      </c>
      <c r="H8" s="66" t="s">
        <v>39</v>
      </c>
      <c r="I8" s="81">
        <f>-I49</f>
        <v>-8.140655679181294E-2</v>
      </c>
      <c r="J8" s="9"/>
      <c r="K8" s="77">
        <f>C116</f>
        <v>1000000</v>
      </c>
      <c r="L8" s="78" t="s">
        <v>40</v>
      </c>
      <c r="M8" s="42">
        <f>I117</f>
        <v>20351.639197953235</v>
      </c>
      <c r="N8" s="65">
        <f t="shared" si="0"/>
        <v>10945600000</v>
      </c>
      <c r="O8" s="9"/>
      <c r="P8" s="159"/>
      <c r="Q8" s="160"/>
      <c r="R8" s="32" t="s">
        <v>150</v>
      </c>
      <c r="S8" s="36">
        <f>E8</f>
        <v>0.05</v>
      </c>
      <c r="T8" s="9"/>
      <c r="U8" s="45" t="s">
        <v>153</v>
      </c>
      <c r="V8" s="66" t="s">
        <v>39</v>
      </c>
      <c r="W8" s="81">
        <f>-W49</f>
        <v>-8.140655679181294E-2</v>
      </c>
      <c r="X8" s="9"/>
      <c r="Y8" s="77">
        <f>Q116</f>
        <v>1000000</v>
      </c>
      <c r="Z8" s="78" t="s">
        <v>40</v>
      </c>
      <c r="AA8" s="42">
        <f>W117</f>
        <v>20351.639197953235</v>
      </c>
      <c r="AB8" s="65">
        <f t="shared" si="1"/>
        <v>10945600000</v>
      </c>
      <c r="AC8" s="9"/>
      <c r="AD8" s="159"/>
      <c r="AE8" s="160"/>
      <c r="AF8" s="32" t="s">
        <v>150</v>
      </c>
      <c r="AG8" s="36">
        <f>S8</f>
        <v>0.05</v>
      </c>
      <c r="AH8" s="9"/>
      <c r="AI8" s="45" t="s">
        <v>153</v>
      </c>
      <c r="AJ8" s="66" t="s">
        <v>39</v>
      </c>
      <c r="AK8" s="81">
        <f>-AK49</f>
        <v>-8.140655679181294E-2</v>
      </c>
      <c r="AL8" s="9"/>
      <c r="AM8" s="77">
        <f>AE116</f>
        <v>1000000</v>
      </c>
      <c r="AN8" s="78" t="s">
        <v>40</v>
      </c>
      <c r="AO8" s="42">
        <f>AK117</f>
        <v>20351.639197953235</v>
      </c>
      <c r="AP8" s="65">
        <f t="shared" si="2"/>
        <v>10945600000</v>
      </c>
      <c r="AQ8" s="9"/>
      <c r="AR8" s="159"/>
      <c r="AS8" s="160"/>
      <c r="AT8" s="32" t="s">
        <v>150</v>
      </c>
      <c r="AU8" s="36">
        <f>AG8</f>
        <v>0.05</v>
      </c>
      <c r="AV8" s="9"/>
      <c r="AW8" s="45" t="s">
        <v>153</v>
      </c>
      <c r="AX8" s="66" t="s">
        <v>39</v>
      </c>
      <c r="AY8" s="81">
        <f>-AY49</f>
        <v>-8.140655679181294E-2</v>
      </c>
      <c r="AZ8" s="9"/>
      <c r="BA8" s="77">
        <f>AS116</f>
        <v>1000000</v>
      </c>
      <c r="BB8" s="78" t="s">
        <v>40</v>
      </c>
      <c r="BC8" s="42">
        <f>AY117</f>
        <v>20351.639197953235</v>
      </c>
      <c r="BD8" s="65">
        <f t="shared" si="3"/>
        <v>10945600000</v>
      </c>
      <c r="BE8" s="9"/>
      <c r="BF8" s="159"/>
      <c r="BG8" s="160"/>
      <c r="BH8" s="32" t="s">
        <v>150</v>
      </c>
      <c r="BI8" s="36">
        <f>AU8</f>
        <v>0.05</v>
      </c>
      <c r="BJ8" s="9"/>
      <c r="BK8" s="45" t="s">
        <v>153</v>
      </c>
      <c r="BL8" s="66" t="s">
        <v>39</v>
      </c>
      <c r="BM8" s="81">
        <f>-BM49</f>
        <v>-8.140655679181294E-2</v>
      </c>
      <c r="BN8" s="9"/>
      <c r="BO8" s="77">
        <f>BG116</f>
        <v>1000000</v>
      </c>
      <c r="BP8" s="78" t="s">
        <v>40</v>
      </c>
      <c r="BQ8" s="42">
        <f>BM117</f>
        <v>20351.639197953235</v>
      </c>
      <c r="BR8" s="65">
        <f t="shared" si="4"/>
        <v>10945600000</v>
      </c>
      <c r="BS8" s="9"/>
    </row>
    <row r="9" spans="1:71" ht="14.25" x14ac:dyDescent="0.45">
      <c r="A9" s="9"/>
      <c r="B9" s="159"/>
      <c r="C9" s="160"/>
      <c r="D9" s="32" t="s">
        <v>151</v>
      </c>
      <c r="E9" s="36">
        <v>7.4999999999999997E-2</v>
      </c>
      <c r="F9" s="9"/>
      <c r="G9" s="74" t="s">
        <v>38</v>
      </c>
      <c r="H9" s="75" t="s">
        <v>39</v>
      </c>
      <c r="I9" s="41">
        <f>I93</f>
        <v>0.38004819420479558</v>
      </c>
      <c r="J9" s="8"/>
      <c r="K9" s="77">
        <f>C116</f>
        <v>1000000</v>
      </c>
      <c r="L9" s="79" t="s">
        <v>41</v>
      </c>
      <c r="M9" s="42">
        <f>I118</f>
        <v>101758.19598976617</v>
      </c>
      <c r="N9" s="65">
        <f t="shared" si="0"/>
        <v>54728000000</v>
      </c>
      <c r="O9" s="9"/>
      <c r="P9" s="159"/>
      <c r="Q9" s="160"/>
      <c r="R9" s="32" t="s">
        <v>151</v>
      </c>
      <c r="S9" s="36">
        <f>E9</f>
        <v>7.4999999999999997E-2</v>
      </c>
      <c r="T9" s="9"/>
      <c r="U9" s="74" t="s">
        <v>38</v>
      </c>
      <c r="V9" s="75" t="s">
        <v>39</v>
      </c>
      <c r="W9" s="41">
        <f>W93</f>
        <v>0.39022401380377225</v>
      </c>
      <c r="X9" s="8"/>
      <c r="Y9" s="77">
        <f>Q116</f>
        <v>1000000</v>
      </c>
      <c r="Z9" s="79" t="s">
        <v>41</v>
      </c>
      <c r="AA9" s="42">
        <f>W118</f>
        <v>101758.19598976617</v>
      </c>
      <c r="AB9" s="65">
        <f t="shared" si="1"/>
        <v>54728000000</v>
      </c>
      <c r="AC9" s="9"/>
      <c r="AD9" s="159"/>
      <c r="AE9" s="160"/>
      <c r="AF9" s="32" t="s">
        <v>151</v>
      </c>
      <c r="AG9" s="36">
        <f>S9</f>
        <v>7.4999999999999997E-2</v>
      </c>
      <c r="AH9" s="9"/>
      <c r="AI9" s="74" t="s">
        <v>38</v>
      </c>
      <c r="AJ9" s="75" t="s">
        <v>39</v>
      </c>
      <c r="AK9" s="41">
        <f>AK93</f>
        <v>0.40039983340274893</v>
      </c>
      <c r="AL9" s="8"/>
      <c r="AM9" s="77">
        <f>AE116</f>
        <v>1000000</v>
      </c>
      <c r="AN9" s="79" t="s">
        <v>41</v>
      </c>
      <c r="AO9" s="42">
        <f>AK118</f>
        <v>101758.19598976617</v>
      </c>
      <c r="AP9" s="65">
        <f t="shared" si="2"/>
        <v>54728000000</v>
      </c>
      <c r="AQ9" s="9"/>
      <c r="AR9" s="159"/>
      <c r="AS9" s="160"/>
      <c r="AT9" s="32" t="s">
        <v>151</v>
      </c>
      <c r="AU9" s="36">
        <f>AG9</f>
        <v>7.4999999999999997E-2</v>
      </c>
      <c r="AV9" s="9"/>
      <c r="AW9" s="74" t="s">
        <v>38</v>
      </c>
      <c r="AX9" s="75" t="s">
        <v>39</v>
      </c>
      <c r="AY9" s="41">
        <f>AY93</f>
        <v>0.41057565300172538</v>
      </c>
      <c r="AZ9" s="8"/>
      <c r="BA9" s="77">
        <f>AS116</f>
        <v>1000000</v>
      </c>
      <c r="BB9" s="79" t="s">
        <v>41</v>
      </c>
      <c r="BC9" s="42">
        <f>AY118</f>
        <v>101758.19598976617</v>
      </c>
      <c r="BD9" s="65">
        <f t="shared" si="3"/>
        <v>54728000000</v>
      </c>
      <c r="BE9" s="9"/>
      <c r="BF9" s="159"/>
      <c r="BG9" s="160"/>
      <c r="BH9" s="32" t="s">
        <v>151</v>
      </c>
      <c r="BI9" s="36">
        <f>AU9</f>
        <v>7.4999999999999997E-2</v>
      </c>
      <c r="BJ9" s="9"/>
      <c r="BK9" s="74" t="s">
        <v>38</v>
      </c>
      <c r="BL9" s="75" t="s">
        <v>39</v>
      </c>
      <c r="BM9" s="41">
        <f>BM93</f>
        <v>0.42075147260070206</v>
      </c>
      <c r="BN9" s="8"/>
      <c r="BO9" s="77">
        <f>BG116</f>
        <v>1000000</v>
      </c>
      <c r="BP9" s="79" t="s">
        <v>41</v>
      </c>
      <c r="BQ9" s="42">
        <f>BM118</f>
        <v>101758.19598976617</v>
      </c>
      <c r="BR9" s="65">
        <f t="shared" si="4"/>
        <v>54728000000</v>
      </c>
      <c r="BS9" s="9"/>
    </row>
    <row r="10" spans="1:71" ht="14.25" x14ac:dyDescent="0.45">
      <c r="A10" s="9"/>
      <c r="B10" s="159"/>
      <c r="C10" s="160"/>
      <c r="D10" s="32" t="s">
        <v>60</v>
      </c>
      <c r="E10" s="36">
        <v>2</v>
      </c>
      <c r="F10" s="3"/>
      <c r="G10" s="10"/>
      <c r="H10" s="10"/>
      <c r="I10" s="3"/>
      <c r="J10" s="8"/>
      <c r="K10" s="10"/>
      <c r="L10" s="10"/>
      <c r="M10" s="3"/>
      <c r="N10" s="8"/>
      <c r="O10" s="9"/>
      <c r="P10" s="159"/>
      <c r="Q10" s="160"/>
      <c r="R10" s="32" t="s">
        <v>60</v>
      </c>
      <c r="S10" s="36">
        <f>E10</f>
        <v>2</v>
      </c>
      <c r="T10" s="3"/>
      <c r="U10" s="10"/>
      <c r="V10" s="10"/>
      <c r="W10" s="3"/>
      <c r="X10" s="8"/>
      <c r="Y10" s="10"/>
      <c r="Z10" s="10"/>
      <c r="AA10" s="3"/>
      <c r="AB10" s="8"/>
      <c r="AC10" s="9"/>
      <c r="AD10" s="159"/>
      <c r="AE10" s="160"/>
      <c r="AF10" s="32" t="s">
        <v>60</v>
      </c>
      <c r="AG10" s="36">
        <f>S10</f>
        <v>2</v>
      </c>
      <c r="AH10" s="3"/>
      <c r="AI10" s="10"/>
      <c r="AJ10" s="10"/>
      <c r="AK10" s="3"/>
      <c r="AL10" s="8"/>
      <c r="AM10" s="10"/>
      <c r="AN10" s="10"/>
      <c r="AO10" s="3"/>
      <c r="AP10" s="8"/>
      <c r="AQ10" s="9"/>
      <c r="AR10" s="159"/>
      <c r="AS10" s="160"/>
      <c r="AT10" s="32" t="s">
        <v>60</v>
      </c>
      <c r="AU10" s="36">
        <f>AG10</f>
        <v>2</v>
      </c>
      <c r="AV10" s="3"/>
      <c r="AW10" s="10"/>
      <c r="AX10" s="10"/>
      <c r="AY10" s="3"/>
      <c r="AZ10" s="8"/>
      <c r="BA10" s="10"/>
      <c r="BB10" s="10"/>
      <c r="BC10" s="3"/>
      <c r="BD10" s="8"/>
      <c r="BE10" s="9"/>
      <c r="BF10" s="159"/>
      <c r="BG10" s="160"/>
      <c r="BH10" s="32" t="s">
        <v>60</v>
      </c>
      <c r="BI10" s="36">
        <f>AU10</f>
        <v>2</v>
      </c>
      <c r="BJ10" s="3"/>
      <c r="BK10" s="10"/>
      <c r="BL10" s="10"/>
      <c r="BM10" s="3"/>
      <c r="BN10" s="8"/>
      <c r="BO10" s="10"/>
      <c r="BP10" s="10"/>
      <c r="BQ10" s="3"/>
      <c r="BR10" s="8"/>
      <c r="BS10" s="9"/>
    </row>
    <row r="11" spans="1:71" ht="15" customHeight="1" x14ac:dyDescent="0.45">
      <c r="A11" s="8"/>
      <c r="B11" s="10"/>
      <c r="C11" s="8"/>
      <c r="D11" s="10"/>
      <c r="E11" s="3"/>
      <c r="F11" s="3"/>
      <c r="G11" s="10"/>
      <c r="H11" s="10"/>
      <c r="I11" s="3"/>
      <c r="J11" s="8"/>
      <c r="K11" s="8"/>
      <c r="L11" s="8"/>
      <c r="M11" s="8"/>
      <c r="N11" s="8"/>
      <c r="O11" s="8"/>
      <c r="P11" s="10"/>
      <c r="Q11" s="8"/>
      <c r="R11" s="10"/>
      <c r="S11" s="3"/>
      <c r="T11" s="3"/>
      <c r="U11" s="10"/>
      <c r="V11" s="10"/>
      <c r="W11" s="3"/>
      <c r="X11" s="8"/>
      <c r="Y11" s="8"/>
      <c r="Z11" s="8"/>
      <c r="AA11" s="8"/>
      <c r="AB11" s="8"/>
      <c r="AC11" s="8"/>
      <c r="AD11" s="10"/>
      <c r="AE11" s="8"/>
      <c r="AF11" s="10"/>
      <c r="AG11" s="3"/>
      <c r="AH11" s="3"/>
      <c r="AI11" s="10"/>
      <c r="AJ11" s="10"/>
      <c r="AK11" s="3"/>
      <c r="AL11" s="8"/>
      <c r="AM11" s="8"/>
      <c r="AN11" s="8"/>
      <c r="AO11" s="8"/>
      <c r="AP11" s="8"/>
      <c r="AQ11" s="8"/>
      <c r="AR11" s="10"/>
      <c r="AS11" s="8"/>
      <c r="AT11" s="10"/>
      <c r="AU11" s="3"/>
      <c r="AV11" s="3"/>
      <c r="AW11" s="10"/>
      <c r="AX11" s="10"/>
      <c r="AY11" s="3"/>
      <c r="AZ11" s="8"/>
      <c r="BA11" s="8"/>
      <c r="BB11" s="8"/>
      <c r="BC11" s="8"/>
      <c r="BD11" s="8"/>
      <c r="BE11" s="8"/>
      <c r="BF11" s="10"/>
      <c r="BG11" s="8"/>
      <c r="BH11" s="10"/>
      <c r="BI11" s="3"/>
      <c r="BJ11" s="3"/>
      <c r="BK11" s="10"/>
      <c r="BL11" s="10"/>
      <c r="BM11" s="3"/>
      <c r="BN11" s="8"/>
      <c r="BO11" s="8"/>
      <c r="BP11" s="8"/>
      <c r="BQ11" s="8"/>
      <c r="BR11" s="8"/>
      <c r="BS11" s="8"/>
    </row>
    <row r="12" spans="1:71" ht="14.25" x14ac:dyDescent="0.45">
      <c r="B12" s="161" t="s">
        <v>52</v>
      </c>
      <c r="C12" s="161" t="s">
        <v>50</v>
      </c>
      <c r="D12" s="161" t="s">
        <v>51</v>
      </c>
      <c r="E12" s="163" t="s">
        <v>3</v>
      </c>
      <c r="F12" s="163" t="s">
        <v>4</v>
      </c>
      <c r="G12" s="163" t="s">
        <v>5</v>
      </c>
      <c r="H12" s="163" t="s">
        <v>6</v>
      </c>
      <c r="I12" s="163" t="s">
        <v>7</v>
      </c>
      <c r="J12" s="163" t="s">
        <v>8</v>
      </c>
      <c r="K12" s="163" t="s">
        <v>9</v>
      </c>
      <c r="L12" s="163" t="s">
        <v>10</v>
      </c>
      <c r="M12" s="163" t="s">
        <v>11</v>
      </c>
      <c r="N12" s="163" t="s">
        <v>12</v>
      </c>
      <c r="P12" s="161" t="s">
        <v>52</v>
      </c>
      <c r="Q12" s="161" t="s">
        <v>50</v>
      </c>
      <c r="R12" s="161" t="s">
        <v>51</v>
      </c>
      <c r="S12" s="163" t="s">
        <v>3</v>
      </c>
      <c r="T12" s="163" t="s">
        <v>4</v>
      </c>
      <c r="U12" s="163" t="s">
        <v>5</v>
      </c>
      <c r="V12" s="163" t="s">
        <v>6</v>
      </c>
      <c r="W12" s="163" t="s">
        <v>7</v>
      </c>
      <c r="X12" s="163" t="s">
        <v>8</v>
      </c>
      <c r="Y12" s="163" t="s">
        <v>9</v>
      </c>
      <c r="Z12" s="163" t="s">
        <v>10</v>
      </c>
      <c r="AA12" s="163" t="s">
        <v>11</v>
      </c>
      <c r="AB12" s="163" t="s">
        <v>12</v>
      </c>
      <c r="AD12" s="161" t="s">
        <v>52</v>
      </c>
      <c r="AE12" s="161" t="s">
        <v>50</v>
      </c>
      <c r="AF12" s="161" t="s">
        <v>51</v>
      </c>
      <c r="AG12" s="163" t="s">
        <v>3</v>
      </c>
      <c r="AH12" s="163" t="s">
        <v>4</v>
      </c>
      <c r="AI12" s="163" t="s">
        <v>5</v>
      </c>
      <c r="AJ12" s="163" t="s">
        <v>6</v>
      </c>
      <c r="AK12" s="163" t="s">
        <v>7</v>
      </c>
      <c r="AL12" s="163" t="s">
        <v>8</v>
      </c>
      <c r="AM12" s="163" t="s">
        <v>9</v>
      </c>
      <c r="AN12" s="163" t="s">
        <v>10</v>
      </c>
      <c r="AO12" s="163" t="s">
        <v>11</v>
      </c>
      <c r="AP12" s="163" t="s">
        <v>12</v>
      </c>
      <c r="AR12" s="161" t="s">
        <v>52</v>
      </c>
      <c r="AS12" s="161" t="s">
        <v>50</v>
      </c>
      <c r="AT12" s="161" t="s">
        <v>51</v>
      </c>
      <c r="AU12" s="163" t="s">
        <v>3</v>
      </c>
      <c r="AV12" s="163" t="s">
        <v>4</v>
      </c>
      <c r="AW12" s="163" t="s">
        <v>5</v>
      </c>
      <c r="AX12" s="163" t="s">
        <v>6</v>
      </c>
      <c r="AY12" s="163" t="s">
        <v>7</v>
      </c>
      <c r="AZ12" s="163" t="s">
        <v>8</v>
      </c>
      <c r="BA12" s="163" t="s">
        <v>9</v>
      </c>
      <c r="BB12" s="163" t="s">
        <v>10</v>
      </c>
      <c r="BC12" s="163" t="s">
        <v>11</v>
      </c>
      <c r="BD12" s="163" t="s">
        <v>12</v>
      </c>
      <c r="BF12" s="161" t="s">
        <v>52</v>
      </c>
      <c r="BG12" s="161" t="s">
        <v>50</v>
      </c>
      <c r="BH12" s="161" t="s">
        <v>51</v>
      </c>
      <c r="BI12" s="163" t="s">
        <v>3</v>
      </c>
      <c r="BJ12" s="163" t="s">
        <v>4</v>
      </c>
      <c r="BK12" s="163" t="s">
        <v>5</v>
      </c>
      <c r="BL12" s="163" t="s">
        <v>6</v>
      </c>
      <c r="BM12" s="163" t="s">
        <v>7</v>
      </c>
      <c r="BN12" s="163" t="s">
        <v>8</v>
      </c>
      <c r="BO12" s="163" t="s">
        <v>9</v>
      </c>
      <c r="BP12" s="163" t="s">
        <v>10</v>
      </c>
      <c r="BQ12" s="163" t="s">
        <v>11</v>
      </c>
      <c r="BR12" s="163" t="s">
        <v>12</v>
      </c>
    </row>
    <row r="13" spans="1:71" ht="14.25" x14ac:dyDescent="0.45">
      <c r="B13" s="162"/>
      <c r="C13" s="162"/>
      <c r="D13" s="162"/>
      <c r="E13" s="164"/>
      <c r="F13" s="164"/>
      <c r="G13" s="164"/>
      <c r="H13" s="164"/>
      <c r="I13" s="164"/>
      <c r="J13" s="164"/>
      <c r="K13" s="164"/>
      <c r="L13" s="164"/>
      <c r="M13" s="164"/>
      <c r="N13" s="164"/>
      <c r="P13" s="162"/>
      <c r="Q13" s="162"/>
      <c r="R13" s="162"/>
      <c r="S13" s="164"/>
      <c r="T13" s="164"/>
      <c r="U13" s="164"/>
      <c r="V13" s="164"/>
      <c r="W13" s="164"/>
      <c r="X13" s="164"/>
      <c r="Y13" s="164"/>
      <c r="Z13" s="164"/>
      <c r="AA13" s="164"/>
      <c r="AB13" s="164"/>
      <c r="AD13" s="162"/>
      <c r="AE13" s="162"/>
      <c r="AF13" s="162"/>
      <c r="AG13" s="164"/>
      <c r="AH13" s="164"/>
      <c r="AI13" s="164"/>
      <c r="AJ13" s="164"/>
      <c r="AK13" s="164"/>
      <c r="AL13" s="164"/>
      <c r="AM13" s="164"/>
      <c r="AN13" s="164"/>
      <c r="AO13" s="164"/>
      <c r="AP13" s="164"/>
      <c r="AR13" s="162"/>
      <c r="AS13" s="162"/>
      <c r="AT13" s="162"/>
      <c r="AU13" s="164"/>
      <c r="AV13" s="164"/>
      <c r="AW13" s="164"/>
      <c r="AX13" s="164"/>
      <c r="AY13" s="164"/>
      <c r="AZ13" s="164"/>
      <c r="BA13" s="164"/>
      <c r="BB13" s="164"/>
      <c r="BC13" s="164"/>
      <c r="BD13" s="164"/>
      <c r="BF13" s="162"/>
      <c r="BG13" s="162"/>
      <c r="BH13" s="162"/>
      <c r="BI13" s="164"/>
      <c r="BJ13" s="164"/>
      <c r="BK13" s="164"/>
      <c r="BL13" s="164"/>
      <c r="BM13" s="164"/>
      <c r="BN13" s="164"/>
      <c r="BO13" s="164"/>
      <c r="BP13" s="164"/>
      <c r="BQ13" s="164"/>
      <c r="BR13" s="164"/>
    </row>
    <row r="14" spans="1:71" ht="14.25" x14ac:dyDescent="0.45">
      <c r="B14" s="172" t="s">
        <v>20</v>
      </c>
      <c r="C14" s="172" t="s">
        <v>33</v>
      </c>
      <c r="D14" s="19" t="s">
        <v>48</v>
      </c>
      <c r="E14" s="21">
        <f>($E$4 * $E$6) + $E$4</f>
        <v>140000</v>
      </c>
      <c r="F14" s="21">
        <f t="shared" ref="F14:N14" si="5">(E14 * $E$6) + E14</f>
        <v>196000</v>
      </c>
      <c r="G14" s="21">
        <f>(F14 * $E$6) + F14</f>
        <v>274400</v>
      </c>
      <c r="H14" s="21">
        <f t="shared" si="5"/>
        <v>384160</v>
      </c>
      <c r="I14" s="21">
        <f t="shared" si="5"/>
        <v>537824</v>
      </c>
      <c r="J14" s="21">
        <f>(I14 * $E$6) + I14</f>
        <v>752953.6</v>
      </c>
      <c r="K14" s="21">
        <f t="shared" si="5"/>
        <v>1054135.04</v>
      </c>
      <c r="L14" s="21">
        <f t="shared" si="5"/>
        <v>1475789.0560000001</v>
      </c>
      <c r="M14" s="21">
        <f t="shared" si="5"/>
        <v>2066104.6784000001</v>
      </c>
      <c r="N14" s="21">
        <f t="shared" si="5"/>
        <v>2892546.5497600003</v>
      </c>
      <c r="P14" s="172" t="s">
        <v>20</v>
      </c>
      <c r="Q14" s="172" t="s">
        <v>33</v>
      </c>
      <c r="R14" s="19" t="s">
        <v>48</v>
      </c>
      <c r="S14" s="21">
        <f>($E$4 * $E$6) + $E$4</f>
        <v>140000</v>
      </c>
      <c r="T14" s="21">
        <f t="shared" ref="T14:AB14" si="6">(S14 * $E$6) + S14</f>
        <v>196000</v>
      </c>
      <c r="U14" s="21">
        <f>(T14 * $E$6) + T14</f>
        <v>274400</v>
      </c>
      <c r="V14" s="21">
        <f t="shared" si="6"/>
        <v>384160</v>
      </c>
      <c r="W14" s="21">
        <f t="shared" si="6"/>
        <v>537824</v>
      </c>
      <c r="X14" s="21">
        <f>(W14 * $E$6) + W14</f>
        <v>752953.6</v>
      </c>
      <c r="Y14" s="21">
        <f t="shared" si="6"/>
        <v>1054135.04</v>
      </c>
      <c r="Z14" s="21">
        <f t="shared" si="6"/>
        <v>1475789.0560000001</v>
      </c>
      <c r="AA14" s="21">
        <f t="shared" si="6"/>
        <v>2066104.6784000001</v>
      </c>
      <c r="AB14" s="21">
        <f t="shared" si="6"/>
        <v>2892546.5497600003</v>
      </c>
      <c r="AD14" s="172" t="s">
        <v>20</v>
      </c>
      <c r="AE14" s="172" t="s">
        <v>33</v>
      </c>
      <c r="AF14" s="19" t="s">
        <v>48</v>
      </c>
      <c r="AG14" s="21">
        <f>($E$4 * $E$6) + $E$4</f>
        <v>140000</v>
      </c>
      <c r="AH14" s="21">
        <f t="shared" ref="AH14:AP14" si="7">(AG14 * $E$6) + AG14</f>
        <v>196000</v>
      </c>
      <c r="AI14" s="21">
        <f>(AH14 * $E$6) + AH14</f>
        <v>274400</v>
      </c>
      <c r="AJ14" s="21">
        <f t="shared" si="7"/>
        <v>384160</v>
      </c>
      <c r="AK14" s="21">
        <f t="shared" si="7"/>
        <v>537824</v>
      </c>
      <c r="AL14" s="21">
        <f>(AK14 * $E$6) + AK14</f>
        <v>752953.6</v>
      </c>
      <c r="AM14" s="21">
        <f t="shared" si="7"/>
        <v>1054135.04</v>
      </c>
      <c r="AN14" s="21">
        <f t="shared" si="7"/>
        <v>1475789.0560000001</v>
      </c>
      <c r="AO14" s="21">
        <f t="shared" si="7"/>
        <v>2066104.6784000001</v>
      </c>
      <c r="AP14" s="21">
        <f t="shared" si="7"/>
        <v>2892546.5497600003</v>
      </c>
      <c r="AR14" s="172" t="s">
        <v>20</v>
      </c>
      <c r="AS14" s="172" t="s">
        <v>33</v>
      </c>
      <c r="AT14" s="19" t="s">
        <v>48</v>
      </c>
      <c r="AU14" s="21">
        <f>($E$4 * $E$6) + $E$4</f>
        <v>140000</v>
      </c>
      <c r="AV14" s="21">
        <f t="shared" ref="AV14:BD14" si="8">(AU14 * $E$6) + AU14</f>
        <v>196000</v>
      </c>
      <c r="AW14" s="21">
        <f>(AV14 * $E$6) + AV14</f>
        <v>274400</v>
      </c>
      <c r="AX14" s="21">
        <f t="shared" si="8"/>
        <v>384160</v>
      </c>
      <c r="AY14" s="21">
        <f t="shared" si="8"/>
        <v>537824</v>
      </c>
      <c r="AZ14" s="21">
        <f>(AY14 * $E$6) + AY14</f>
        <v>752953.6</v>
      </c>
      <c r="BA14" s="21">
        <f t="shared" si="8"/>
        <v>1054135.04</v>
      </c>
      <c r="BB14" s="21">
        <f t="shared" si="8"/>
        <v>1475789.0560000001</v>
      </c>
      <c r="BC14" s="21">
        <f t="shared" si="8"/>
        <v>2066104.6784000001</v>
      </c>
      <c r="BD14" s="21">
        <f t="shared" si="8"/>
        <v>2892546.5497600003</v>
      </c>
      <c r="BF14" s="172" t="s">
        <v>20</v>
      </c>
      <c r="BG14" s="172" t="s">
        <v>33</v>
      </c>
      <c r="BH14" s="19" t="s">
        <v>48</v>
      </c>
      <c r="BI14" s="21">
        <f>($E$4 * $E$6) + $E$4</f>
        <v>140000</v>
      </c>
      <c r="BJ14" s="21">
        <f t="shared" ref="BJ14:BR14" si="9">(BI14 * $E$6) + BI14</f>
        <v>196000</v>
      </c>
      <c r="BK14" s="21">
        <f>(BJ14 * $E$6) + BJ14</f>
        <v>274400</v>
      </c>
      <c r="BL14" s="21">
        <f t="shared" si="9"/>
        <v>384160</v>
      </c>
      <c r="BM14" s="21">
        <f t="shared" si="9"/>
        <v>537824</v>
      </c>
      <c r="BN14" s="21">
        <f>(BM14 * $E$6) + BM14</f>
        <v>752953.6</v>
      </c>
      <c r="BO14" s="21">
        <f t="shared" si="9"/>
        <v>1054135.04</v>
      </c>
      <c r="BP14" s="21">
        <f t="shared" si="9"/>
        <v>1475789.0560000001</v>
      </c>
      <c r="BQ14" s="21">
        <f t="shared" si="9"/>
        <v>2066104.6784000001</v>
      </c>
      <c r="BR14" s="21">
        <f t="shared" si="9"/>
        <v>2892546.5497600003</v>
      </c>
    </row>
    <row r="15" spans="1:71" ht="14.25" x14ac:dyDescent="0.45">
      <c r="B15" s="174"/>
      <c r="C15" s="174"/>
      <c r="D15" s="19" t="s">
        <v>49</v>
      </c>
      <c r="E15" s="25">
        <f>E14*21000000</f>
        <v>2940000000000</v>
      </c>
      <c r="F15" s="25">
        <f t="shared" ref="F15:N15" si="10">F14*21000000</f>
        <v>4116000000000</v>
      </c>
      <c r="G15" s="25">
        <f t="shared" si="10"/>
        <v>5762400000000</v>
      </c>
      <c r="H15" s="25">
        <f t="shared" si="10"/>
        <v>8067360000000</v>
      </c>
      <c r="I15" s="25">
        <f t="shared" si="10"/>
        <v>11294304000000</v>
      </c>
      <c r="J15" s="25">
        <f t="shared" si="10"/>
        <v>15812025600000</v>
      </c>
      <c r="K15" s="25">
        <f t="shared" si="10"/>
        <v>22136835840000</v>
      </c>
      <c r="L15" s="25">
        <f t="shared" si="10"/>
        <v>30991570176000.004</v>
      </c>
      <c r="M15" s="25">
        <f t="shared" si="10"/>
        <v>43388198246400</v>
      </c>
      <c r="N15" s="25">
        <f t="shared" si="10"/>
        <v>60743477544960.008</v>
      </c>
      <c r="P15" s="174"/>
      <c r="Q15" s="174"/>
      <c r="R15" s="19" t="s">
        <v>49</v>
      </c>
      <c r="S15" s="25">
        <f>S14*21000000</f>
        <v>2940000000000</v>
      </c>
      <c r="T15" s="25">
        <f t="shared" ref="T15:AB15" si="11">T14*21000000</f>
        <v>4116000000000</v>
      </c>
      <c r="U15" s="25">
        <f t="shared" si="11"/>
        <v>5762400000000</v>
      </c>
      <c r="V15" s="25">
        <f t="shared" si="11"/>
        <v>8067360000000</v>
      </c>
      <c r="W15" s="25">
        <f t="shared" si="11"/>
        <v>11294304000000</v>
      </c>
      <c r="X15" s="25">
        <f t="shared" si="11"/>
        <v>15812025600000</v>
      </c>
      <c r="Y15" s="25">
        <f t="shared" si="11"/>
        <v>22136835840000</v>
      </c>
      <c r="Z15" s="25">
        <f t="shared" si="11"/>
        <v>30991570176000.004</v>
      </c>
      <c r="AA15" s="25">
        <f t="shared" si="11"/>
        <v>43388198246400</v>
      </c>
      <c r="AB15" s="25">
        <f t="shared" si="11"/>
        <v>60743477544960.008</v>
      </c>
      <c r="AD15" s="174"/>
      <c r="AE15" s="174"/>
      <c r="AF15" s="19" t="s">
        <v>49</v>
      </c>
      <c r="AG15" s="25">
        <f>AG14*21000000</f>
        <v>2940000000000</v>
      </c>
      <c r="AH15" s="25">
        <f t="shared" ref="AH15:AP15" si="12">AH14*21000000</f>
        <v>4116000000000</v>
      </c>
      <c r="AI15" s="25">
        <f t="shared" si="12"/>
        <v>5762400000000</v>
      </c>
      <c r="AJ15" s="25">
        <f t="shared" si="12"/>
        <v>8067360000000</v>
      </c>
      <c r="AK15" s="25">
        <f t="shared" si="12"/>
        <v>11294304000000</v>
      </c>
      <c r="AL15" s="25">
        <f t="shared" si="12"/>
        <v>15812025600000</v>
      </c>
      <c r="AM15" s="25">
        <f t="shared" si="12"/>
        <v>22136835840000</v>
      </c>
      <c r="AN15" s="25">
        <f t="shared" si="12"/>
        <v>30991570176000.004</v>
      </c>
      <c r="AO15" s="25">
        <f t="shared" si="12"/>
        <v>43388198246400</v>
      </c>
      <c r="AP15" s="25">
        <f t="shared" si="12"/>
        <v>60743477544960.008</v>
      </c>
      <c r="AR15" s="174"/>
      <c r="AS15" s="174"/>
      <c r="AT15" s="19" t="s">
        <v>49</v>
      </c>
      <c r="AU15" s="25">
        <f>AU14*21000000</f>
        <v>2940000000000</v>
      </c>
      <c r="AV15" s="25">
        <f t="shared" ref="AV15:BD15" si="13">AV14*21000000</f>
        <v>4116000000000</v>
      </c>
      <c r="AW15" s="25">
        <f t="shared" si="13"/>
        <v>5762400000000</v>
      </c>
      <c r="AX15" s="25">
        <f t="shared" si="13"/>
        <v>8067360000000</v>
      </c>
      <c r="AY15" s="25">
        <f t="shared" si="13"/>
        <v>11294304000000</v>
      </c>
      <c r="AZ15" s="25">
        <f t="shared" si="13"/>
        <v>15812025600000</v>
      </c>
      <c r="BA15" s="25">
        <f t="shared" si="13"/>
        <v>22136835840000</v>
      </c>
      <c r="BB15" s="25">
        <f t="shared" si="13"/>
        <v>30991570176000.004</v>
      </c>
      <c r="BC15" s="25">
        <f t="shared" si="13"/>
        <v>43388198246400</v>
      </c>
      <c r="BD15" s="25">
        <f t="shared" si="13"/>
        <v>60743477544960.008</v>
      </c>
      <c r="BF15" s="174"/>
      <c r="BG15" s="174"/>
      <c r="BH15" s="19" t="s">
        <v>49</v>
      </c>
      <c r="BI15" s="25">
        <f>BI14*21000000</f>
        <v>2940000000000</v>
      </c>
      <c r="BJ15" s="25">
        <f t="shared" ref="BJ15:BR15" si="14">BJ14*21000000</f>
        <v>4116000000000</v>
      </c>
      <c r="BK15" s="25">
        <f t="shared" si="14"/>
        <v>5762400000000</v>
      </c>
      <c r="BL15" s="25">
        <f t="shared" si="14"/>
        <v>8067360000000</v>
      </c>
      <c r="BM15" s="25">
        <f t="shared" si="14"/>
        <v>11294304000000</v>
      </c>
      <c r="BN15" s="25">
        <f t="shared" si="14"/>
        <v>15812025600000</v>
      </c>
      <c r="BO15" s="25">
        <f t="shared" si="14"/>
        <v>22136835840000</v>
      </c>
      <c r="BP15" s="25">
        <f t="shared" si="14"/>
        <v>30991570176000.004</v>
      </c>
      <c r="BQ15" s="25">
        <f t="shared" si="14"/>
        <v>43388198246400</v>
      </c>
      <c r="BR15" s="25">
        <f t="shared" si="14"/>
        <v>60743477544960.008</v>
      </c>
    </row>
    <row r="16" spans="1:71" ht="14.25" x14ac:dyDescent="0.45">
      <c r="B16" s="172" t="s">
        <v>16</v>
      </c>
      <c r="C16" s="175" t="s">
        <v>32</v>
      </c>
      <c r="D16" s="19" t="s">
        <v>160</v>
      </c>
      <c r="E16" s="26">
        <f t="shared" ref="E16:N16" si="15">(E14-$E4)/E14</f>
        <v>0.2857142857142857</v>
      </c>
      <c r="F16" s="26">
        <f t="shared" si="15"/>
        <v>0.48979591836734693</v>
      </c>
      <c r="G16" s="26">
        <f t="shared" si="15"/>
        <v>0.63556851311953355</v>
      </c>
      <c r="H16" s="26">
        <f t="shared" si="15"/>
        <v>0.73969179508538108</v>
      </c>
      <c r="I16" s="26">
        <f t="shared" si="15"/>
        <v>0.81406556791812934</v>
      </c>
      <c r="J16" s="26">
        <f t="shared" si="15"/>
        <v>0.86718969137009239</v>
      </c>
      <c r="K16" s="26">
        <f t="shared" si="15"/>
        <v>0.90513549383578029</v>
      </c>
      <c r="L16" s="26">
        <f t="shared" si="15"/>
        <v>0.93223963845412883</v>
      </c>
      <c r="M16" s="26">
        <f t="shared" si="15"/>
        <v>0.95159974175294915</v>
      </c>
      <c r="N16" s="26">
        <f t="shared" si="15"/>
        <v>0.96542838696639222</v>
      </c>
      <c r="P16" s="172" t="s">
        <v>16</v>
      </c>
      <c r="Q16" s="175" t="s">
        <v>32</v>
      </c>
      <c r="R16" s="19" t="s">
        <v>160</v>
      </c>
      <c r="S16" s="26">
        <f t="shared" ref="S16:AB16" si="16">(S14-$E4)/S14</f>
        <v>0.2857142857142857</v>
      </c>
      <c r="T16" s="26">
        <f t="shared" si="16"/>
        <v>0.48979591836734693</v>
      </c>
      <c r="U16" s="26">
        <f t="shared" si="16"/>
        <v>0.63556851311953355</v>
      </c>
      <c r="V16" s="26">
        <f t="shared" si="16"/>
        <v>0.73969179508538108</v>
      </c>
      <c r="W16" s="26">
        <f t="shared" si="16"/>
        <v>0.81406556791812934</v>
      </c>
      <c r="X16" s="26">
        <f t="shared" si="16"/>
        <v>0.86718969137009239</v>
      </c>
      <c r="Y16" s="26">
        <f t="shared" si="16"/>
        <v>0.90513549383578029</v>
      </c>
      <c r="Z16" s="26">
        <f t="shared" si="16"/>
        <v>0.93223963845412883</v>
      </c>
      <c r="AA16" s="26">
        <f t="shared" si="16"/>
        <v>0.95159974175294915</v>
      </c>
      <c r="AB16" s="26">
        <f t="shared" si="16"/>
        <v>0.96542838696639222</v>
      </c>
      <c r="AD16" s="172" t="s">
        <v>16</v>
      </c>
      <c r="AE16" s="175" t="s">
        <v>32</v>
      </c>
      <c r="AF16" s="19" t="s">
        <v>160</v>
      </c>
      <c r="AG16" s="26">
        <f t="shared" ref="AG16:AP16" si="17">(AG14-$E4)/AG14</f>
        <v>0.2857142857142857</v>
      </c>
      <c r="AH16" s="26">
        <f t="shared" si="17"/>
        <v>0.48979591836734693</v>
      </c>
      <c r="AI16" s="26">
        <f t="shared" si="17"/>
        <v>0.63556851311953355</v>
      </c>
      <c r="AJ16" s="26">
        <f t="shared" si="17"/>
        <v>0.73969179508538108</v>
      </c>
      <c r="AK16" s="26">
        <f t="shared" si="17"/>
        <v>0.81406556791812934</v>
      </c>
      <c r="AL16" s="26">
        <f t="shared" si="17"/>
        <v>0.86718969137009239</v>
      </c>
      <c r="AM16" s="26">
        <f t="shared" si="17"/>
        <v>0.90513549383578029</v>
      </c>
      <c r="AN16" s="26">
        <f t="shared" si="17"/>
        <v>0.93223963845412883</v>
      </c>
      <c r="AO16" s="26">
        <f t="shared" si="17"/>
        <v>0.95159974175294915</v>
      </c>
      <c r="AP16" s="26">
        <f t="shared" si="17"/>
        <v>0.96542838696639222</v>
      </c>
      <c r="AR16" s="172" t="s">
        <v>16</v>
      </c>
      <c r="AS16" s="175" t="s">
        <v>32</v>
      </c>
      <c r="AT16" s="19" t="s">
        <v>160</v>
      </c>
      <c r="AU16" s="26">
        <f t="shared" ref="AU16:BD16" si="18">(AU14-$E4)/AU14</f>
        <v>0.2857142857142857</v>
      </c>
      <c r="AV16" s="26">
        <f t="shared" si="18"/>
        <v>0.48979591836734693</v>
      </c>
      <c r="AW16" s="26">
        <f t="shared" si="18"/>
        <v>0.63556851311953355</v>
      </c>
      <c r="AX16" s="26">
        <f t="shared" si="18"/>
        <v>0.73969179508538108</v>
      </c>
      <c r="AY16" s="26">
        <f t="shared" si="18"/>
        <v>0.81406556791812934</v>
      </c>
      <c r="AZ16" s="26">
        <f t="shared" si="18"/>
        <v>0.86718969137009239</v>
      </c>
      <c r="BA16" s="26">
        <f t="shared" si="18"/>
        <v>0.90513549383578029</v>
      </c>
      <c r="BB16" s="26">
        <f t="shared" si="18"/>
        <v>0.93223963845412883</v>
      </c>
      <c r="BC16" s="26">
        <f t="shared" si="18"/>
        <v>0.95159974175294915</v>
      </c>
      <c r="BD16" s="26">
        <f t="shared" si="18"/>
        <v>0.96542838696639222</v>
      </c>
      <c r="BF16" s="172" t="s">
        <v>16</v>
      </c>
      <c r="BG16" s="175" t="s">
        <v>32</v>
      </c>
      <c r="BH16" s="19" t="s">
        <v>160</v>
      </c>
      <c r="BI16" s="26">
        <f t="shared" ref="BI16:BR16" si="19">(BI14-$E4)/BI14</f>
        <v>0.2857142857142857</v>
      </c>
      <c r="BJ16" s="26">
        <f t="shared" si="19"/>
        <v>0.48979591836734693</v>
      </c>
      <c r="BK16" s="26">
        <f t="shared" si="19"/>
        <v>0.63556851311953355</v>
      </c>
      <c r="BL16" s="26">
        <f t="shared" si="19"/>
        <v>0.73969179508538108</v>
      </c>
      <c r="BM16" s="26">
        <f t="shared" si="19"/>
        <v>0.81406556791812934</v>
      </c>
      <c r="BN16" s="26">
        <f t="shared" si="19"/>
        <v>0.86718969137009239</v>
      </c>
      <c r="BO16" s="26">
        <f t="shared" si="19"/>
        <v>0.90513549383578029</v>
      </c>
      <c r="BP16" s="26">
        <f t="shared" si="19"/>
        <v>0.93223963845412883</v>
      </c>
      <c r="BQ16" s="26">
        <f t="shared" si="19"/>
        <v>0.95159974175294915</v>
      </c>
      <c r="BR16" s="26">
        <f t="shared" si="19"/>
        <v>0.96542838696639222</v>
      </c>
    </row>
    <row r="17" spans="1:71" ht="14.25" x14ac:dyDescent="0.45">
      <c r="B17" s="173"/>
      <c r="C17" s="176"/>
      <c r="D17" s="19" t="s">
        <v>159</v>
      </c>
      <c r="E17" s="26">
        <f>1-E16</f>
        <v>0.7142857142857143</v>
      </c>
      <c r="F17" s="26">
        <f t="shared" ref="F17:N17" si="20">1-F16</f>
        <v>0.51020408163265307</v>
      </c>
      <c r="G17" s="26">
        <f t="shared" si="20"/>
        <v>0.36443148688046645</v>
      </c>
      <c r="H17" s="26">
        <f t="shared" si="20"/>
        <v>0.26030820491461892</v>
      </c>
      <c r="I17" s="26">
        <f t="shared" si="20"/>
        <v>0.18593443208187066</v>
      </c>
      <c r="J17" s="26">
        <f t="shared" si="20"/>
        <v>0.13281030862990761</v>
      </c>
      <c r="K17" s="26">
        <f t="shared" si="20"/>
        <v>9.4864506164219708E-2</v>
      </c>
      <c r="L17" s="26">
        <f t="shared" si="20"/>
        <v>6.7760361545871173E-2</v>
      </c>
      <c r="M17" s="26">
        <f t="shared" si="20"/>
        <v>4.8400258247050854E-2</v>
      </c>
      <c r="N17" s="26">
        <f t="shared" si="20"/>
        <v>3.4571613033607784E-2</v>
      </c>
      <c r="P17" s="173"/>
      <c r="Q17" s="176"/>
      <c r="R17" s="19" t="s">
        <v>159</v>
      </c>
      <c r="S17" s="26">
        <f>1-S16</f>
        <v>0.7142857142857143</v>
      </c>
      <c r="T17" s="26">
        <f t="shared" ref="T17:AB17" si="21">1-T16</f>
        <v>0.51020408163265307</v>
      </c>
      <c r="U17" s="26">
        <f t="shared" si="21"/>
        <v>0.36443148688046645</v>
      </c>
      <c r="V17" s="26">
        <f t="shared" si="21"/>
        <v>0.26030820491461892</v>
      </c>
      <c r="W17" s="26">
        <f t="shared" si="21"/>
        <v>0.18593443208187066</v>
      </c>
      <c r="X17" s="26">
        <f t="shared" si="21"/>
        <v>0.13281030862990761</v>
      </c>
      <c r="Y17" s="26">
        <f t="shared" si="21"/>
        <v>9.4864506164219708E-2</v>
      </c>
      <c r="Z17" s="26">
        <f t="shared" si="21"/>
        <v>6.7760361545871173E-2</v>
      </c>
      <c r="AA17" s="26">
        <f t="shared" si="21"/>
        <v>4.8400258247050854E-2</v>
      </c>
      <c r="AB17" s="26">
        <f t="shared" si="21"/>
        <v>3.4571613033607784E-2</v>
      </c>
      <c r="AD17" s="173"/>
      <c r="AE17" s="176"/>
      <c r="AF17" s="19" t="s">
        <v>159</v>
      </c>
      <c r="AG17" s="26">
        <f>1-AG16</f>
        <v>0.7142857142857143</v>
      </c>
      <c r="AH17" s="26">
        <f t="shared" ref="AH17:AP17" si="22">1-AH16</f>
        <v>0.51020408163265307</v>
      </c>
      <c r="AI17" s="26">
        <f t="shared" si="22"/>
        <v>0.36443148688046645</v>
      </c>
      <c r="AJ17" s="26">
        <f t="shared" si="22"/>
        <v>0.26030820491461892</v>
      </c>
      <c r="AK17" s="26">
        <f t="shared" si="22"/>
        <v>0.18593443208187066</v>
      </c>
      <c r="AL17" s="26">
        <f t="shared" si="22"/>
        <v>0.13281030862990761</v>
      </c>
      <c r="AM17" s="26">
        <f t="shared" si="22"/>
        <v>9.4864506164219708E-2</v>
      </c>
      <c r="AN17" s="26">
        <f t="shared" si="22"/>
        <v>6.7760361545871173E-2</v>
      </c>
      <c r="AO17" s="26">
        <f t="shared" si="22"/>
        <v>4.8400258247050854E-2</v>
      </c>
      <c r="AP17" s="26">
        <f t="shared" si="22"/>
        <v>3.4571613033607784E-2</v>
      </c>
      <c r="AR17" s="173"/>
      <c r="AS17" s="176"/>
      <c r="AT17" s="19" t="s">
        <v>159</v>
      </c>
      <c r="AU17" s="26">
        <f>1-AU16</f>
        <v>0.7142857142857143</v>
      </c>
      <c r="AV17" s="26">
        <f t="shared" ref="AV17:BD17" si="23">1-AV16</f>
        <v>0.51020408163265307</v>
      </c>
      <c r="AW17" s="26">
        <f t="shared" si="23"/>
        <v>0.36443148688046645</v>
      </c>
      <c r="AX17" s="26">
        <f t="shared" si="23"/>
        <v>0.26030820491461892</v>
      </c>
      <c r="AY17" s="26">
        <f t="shared" si="23"/>
        <v>0.18593443208187066</v>
      </c>
      <c r="AZ17" s="26">
        <f t="shared" si="23"/>
        <v>0.13281030862990761</v>
      </c>
      <c r="BA17" s="26">
        <f t="shared" si="23"/>
        <v>9.4864506164219708E-2</v>
      </c>
      <c r="BB17" s="26">
        <f t="shared" si="23"/>
        <v>6.7760361545871173E-2</v>
      </c>
      <c r="BC17" s="26">
        <f t="shared" si="23"/>
        <v>4.8400258247050854E-2</v>
      </c>
      <c r="BD17" s="26">
        <f t="shared" si="23"/>
        <v>3.4571613033607784E-2</v>
      </c>
      <c r="BF17" s="173"/>
      <c r="BG17" s="176"/>
      <c r="BH17" s="19" t="s">
        <v>159</v>
      </c>
      <c r="BI17" s="26">
        <f>1-BI16</f>
        <v>0.7142857142857143</v>
      </c>
      <c r="BJ17" s="26">
        <f t="shared" ref="BJ17:BR17" si="24">1-BJ16</f>
        <v>0.51020408163265307</v>
      </c>
      <c r="BK17" s="26">
        <f t="shared" si="24"/>
        <v>0.36443148688046645</v>
      </c>
      <c r="BL17" s="26">
        <f t="shared" si="24"/>
        <v>0.26030820491461892</v>
      </c>
      <c r="BM17" s="26">
        <f t="shared" si="24"/>
        <v>0.18593443208187066</v>
      </c>
      <c r="BN17" s="26">
        <f t="shared" si="24"/>
        <v>0.13281030862990761</v>
      </c>
      <c r="BO17" s="26">
        <f t="shared" si="24"/>
        <v>9.4864506164219708E-2</v>
      </c>
      <c r="BP17" s="26">
        <f t="shared" si="24"/>
        <v>6.7760361545871173E-2</v>
      </c>
      <c r="BQ17" s="26">
        <f t="shared" si="24"/>
        <v>4.8400258247050854E-2</v>
      </c>
      <c r="BR17" s="26">
        <f t="shared" si="24"/>
        <v>3.4571613033607784E-2</v>
      </c>
    </row>
    <row r="18" spans="1:71" ht="14.25" x14ac:dyDescent="0.45">
      <c r="B18" s="173"/>
      <c r="C18" s="176"/>
      <c r="D18" s="19" t="s">
        <v>158</v>
      </c>
      <c r="E18" s="80">
        <f>E16</f>
        <v>0.2857142857142857</v>
      </c>
      <c r="F18" s="80">
        <f t="shared" ref="F18:N18" si="25">F16-E16</f>
        <v>0.20408163265306123</v>
      </c>
      <c r="G18" s="80">
        <f>G16-F16</f>
        <v>0.14577259475218662</v>
      </c>
      <c r="H18" s="80">
        <f t="shared" si="25"/>
        <v>0.10412328196584753</v>
      </c>
      <c r="I18" s="80">
        <f t="shared" si="25"/>
        <v>7.4373772832748264E-2</v>
      </c>
      <c r="J18" s="80">
        <f>J16-I16</f>
        <v>5.3124123451963046E-2</v>
      </c>
      <c r="K18" s="80">
        <f t="shared" si="25"/>
        <v>3.7945802465687906E-2</v>
      </c>
      <c r="L18" s="80">
        <f t="shared" si="25"/>
        <v>2.7104144618348536E-2</v>
      </c>
      <c r="M18" s="80">
        <f t="shared" si="25"/>
        <v>1.9360103298820319E-2</v>
      </c>
      <c r="N18" s="80">
        <f t="shared" si="25"/>
        <v>1.3828645213443069E-2</v>
      </c>
      <c r="P18" s="173"/>
      <c r="Q18" s="176"/>
      <c r="R18" s="19" t="s">
        <v>158</v>
      </c>
      <c r="S18" s="80">
        <f>S16</f>
        <v>0.2857142857142857</v>
      </c>
      <c r="T18" s="80">
        <f t="shared" ref="T18:AB18" si="26">T16-S16</f>
        <v>0.20408163265306123</v>
      </c>
      <c r="U18" s="80">
        <f>U16-T16</f>
        <v>0.14577259475218662</v>
      </c>
      <c r="V18" s="80">
        <f t="shared" si="26"/>
        <v>0.10412328196584753</v>
      </c>
      <c r="W18" s="80">
        <f t="shared" si="26"/>
        <v>7.4373772832748264E-2</v>
      </c>
      <c r="X18" s="80">
        <f>X16-W16</f>
        <v>5.3124123451963046E-2</v>
      </c>
      <c r="Y18" s="80">
        <f t="shared" si="26"/>
        <v>3.7945802465687906E-2</v>
      </c>
      <c r="Z18" s="80">
        <f t="shared" si="26"/>
        <v>2.7104144618348536E-2</v>
      </c>
      <c r="AA18" s="80">
        <f t="shared" si="26"/>
        <v>1.9360103298820319E-2</v>
      </c>
      <c r="AB18" s="80">
        <f t="shared" si="26"/>
        <v>1.3828645213443069E-2</v>
      </c>
      <c r="AD18" s="173"/>
      <c r="AE18" s="176"/>
      <c r="AF18" s="19" t="s">
        <v>158</v>
      </c>
      <c r="AG18" s="80">
        <f>AG16</f>
        <v>0.2857142857142857</v>
      </c>
      <c r="AH18" s="80">
        <f t="shared" ref="AH18:AP18" si="27">AH16-AG16</f>
        <v>0.20408163265306123</v>
      </c>
      <c r="AI18" s="80">
        <f>AI16-AH16</f>
        <v>0.14577259475218662</v>
      </c>
      <c r="AJ18" s="80">
        <f t="shared" si="27"/>
        <v>0.10412328196584753</v>
      </c>
      <c r="AK18" s="80">
        <f t="shared" si="27"/>
        <v>7.4373772832748264E-2</v>
      </c>
      <c r="AL18" s="80">
        <f>AL16-AK16</f>
        <v>5.3124123451963046E-2</v>
      </c>
      <c r="AM18" s="80">
        <f t="shared" si="27"/>
        <v>3.7945802465687906E-2</v>
      </c>
      <c r="AN18" s="80">
        <f t="shared" si="27"/>
        <v>2.7104144618348536E-2</v>
      </c>
      <c r="AO18" s="80">
        <f t="shared" si="27"/>
        <v>1.9360103298820319E-2</v>
      </c>
      <c r="AP18" s="80">
        <f t="shared" si="27"/>
        <v>1.3828645213443069E-2</v>
      </c>
      <c r="AR18" s="173"/>
      <c r="AS18" s="176"/>
      <c r="AT18" s="19" t="s">
        <v>158</v>
      </c>
      <c r="AU18" s="80">
        <f>AU16</f>
        <v>0.2857142857142857</v>
      </c>
      <c r="AV18" s="80">
        <f t="shared" ref="AV18:BD18" si="28">AV16-AU16</f>
        <v>0.20408163265306123</v>
      </c>
      <c r="AW18" s="80">
        <f>AW16-AV16</f>
        <v>0.14577259475218662</v>
      </c>
      <c r="AX18" s="80">
        <f t="shared" si="28"/>
        <v>0.10412328196584753</v>
      </c>
      <c r="AY18" s="80">
        <f t="shared" si="28"/>
        <v>7.4373772832748264E-2</v>
      </c>
      <c r="AZ18" s="80">
        <f>AZ16-AY16</f>
        <v>5.3124123451963046E-2</v>
      </c>
      <c r="BA18" s="80">
        <f t="shared" si="28"/>
        <v>3.7945802465687906E-2</v>
      </c>
      <c r="BB18" s="80">
        <f t="shared" si="28"/>
        <v>2.7104144618348536E-2</v>
      </c>
      <c r="BC18" s="80">
        <f t="shared" si="28"/>
        <v>1.9360103298820319E-2</v>
      </c>
      <c r="BD18" s="80">
        <f t="shared" si="28"/>
        <v>1.3828645213443069E-2</v>
      </c>
      <c r="BF18" s="173"/>
      <c r="BG18" s="176"/>
      <c r="BH18" s="19" t="s">
        <v>158</v>
      </c>
      <c r="BI18" s="80">
        <f>BI16</f>
        <v>0.2857142857142857</v>
      </c>
      <c r="BJ18" s="80">
        <f t="shared" ref="BJ18:BR18" si="29">BJ16-BI16</f>
        <v>0.20408163265306123</v>
      </c>
      <c r="BK18" s="80">
        <f>BK16-BJ16</f>
        <v>0.14577259475218662</v>
      </c>
      <c r="BL18" s="80">
        <f t="shared" si="29"/>
        <v>0.10412328196584753</v>
      </c>
      <c r="BM18" s="80">
        <f t="shared" si="29"/>
        <v>7.4373772832748264E-2</v>
      </c>
      <c r="BN18" s="80">
        <f>BN16-BM16</f>
        <v>5.3124123451963046E-2</v>
      </c>
      <c r="BO18" s="80">
        <f t="shared" si="29"/>
        <v>3.7945802465687906E-2</v>
      </c>
      <c r="BP18" s="80">
        <f t="shared" si="29"/>
        <v>2.7104144618348536E-2</v>
      </c>
      <c r="BQ18" s="80">
        <f t="shared" si="29"/>
        <v>1.9360103298820319E-2</v>
      </c>
      <c r="BR18" s="80">
        <f t="shared" si="29"/>
        <v>1.3828645213443069E-2</v>
      </c>
    </row>
    <row r="19" spans="1:71" ht="14.25" x14ac:dyDescent="0.45">
      <c r="B19" s="173"/>
      <c r="C19" s="176"/>
      <c r="D19" s="19" t="s">
        <v>157</v>
      </c>
      <c r="E19" s="80"/>
      <c r="F19" s="80"/>
      <c r="G19" s="80"/>
      <c r="H19" s="80"/>
      <c r="I19" s="80">
        <f>AVERAGE(E18:I18)</f>
        <v>0.16281311358362588</v>
      </c>
      <c r="J19" s="26"/>
      <c r="K19" s="26"/>
      <c r="L19" s="26"/>
      <c r="M19" s="26"/>
      <c r="N19" s="80">
        <f>AVERAGE(E18:N18)</f>
        <v>9.6542838696639224E-2</v>
      </c>
      <c r="P19" s="173"/>
      <c r="Q19" s="176"/>
      <c r="R19" s="19" t="s">
        <v>157</v>
      </c>
      <c r="S19" s="80"/>
      <c r="T19" s="80"/>
      <c r="U19" s="80"/>
      <c r="V19" s="80"/>
      <c r="W19" s="80">
        <f>AVERAGE(S18:W18)</f>
        <v>0.16281311358362588</v>
      </c>
      <c r="X19" s="26"/>
      <c r="Y19" s="26"/>
      <c r="Z19" s="26"/>
      <c r="AA19" s="26"/>
      <c r="AB19" s="80">
        <f>AVERAGE(S18:AB18)</f>
        <v>9.6542838696639224E-2</v>
      </c>
      <c r="AD19" s="173"/>
      <c r="AE19" s="176"/>
      <c r="AF19" s="19" t="s">
        <v>157</v>
      </c>
      <c r="AG19" s="80"/>
      <c r="AH19" s="80"/>
      <c r="AI19" s="80"/>
      <c r="AJ19" s="80"/>
      <c r="AK19" s="80">
        <f>AVERAGE(AG18:AK18)</f>
        <v>0.16281311358362588</v>
      </c>
      <c r="AL19" s="26"/>
      <c r="AM19" s="26"/>
      <c r="AN19" s="26"/>
      <c r="AO19" s="26"/>
      <c r="AP19" s="80">
        <f>AVERAGE(AG18:AP18)</f>
        <v>9.6542838696639224E-2</v>
      </c>
      <c r="AR19" s="173"/>
      <c r="AS19" s="176"/>
      <c r="AT19" s="19" t="s">
        <v>157</v>
      </c>
      <c r="AU19" s="80"/>
      <c r="AV19" s="80"/>
      <c r="AW19" s="80"/>
      <c r="AX19" s="80"/>
      <c r="AY19" s="80">
        <f>AVERAGE(AU18:AY18)</f>
        <v>0.16281311358362588</v>
      </c>
      <c r="AZ19" s="26"/>
      <c r="BA19" s="26"/>
      <c r="BB19" s="26"/>
      <c r="BC19" s="26"/>
      <c r="BD19" s="80">
        <f>AVERAGE(AU18:BD18)</f>
        <v>9.6542838696639224E-2</v>
      </c>
      <c r="BF19" s="173"/>
      <c r="BG19" s="176"/>
      <c r="BH19" s="19" t="s">
        <v>157</v>
      </c>
      <c r="BI19" s="80"/>
      <c r="BJ19" s="80"/>
      <c r="BK19" s="80"/>
      <c r="BL19" s="80"/>
      <c r="BM19" s="80">
        <f>AVERAGE(BI18:BM18)</f>
        <v>0.16281311358362588</v>
      </c>
      <c r="BN19" s="26"/>
      <c r="BO19" s="26"/>
      <c r="BP19" s="26"/>
      <c r="BQ19" s="26"/>
      <c r="BR19" s="80">
        <f>AVERAGE(BI18:BR18)</f>
        <v>9.6542838696639224E-2</v>
      </c>
    </row>
    <row r="20" spans="1:71" ht="14.25" x14ac:dyDescent="0.45">
      <c r="B20" s="173"/>
      <c r="C20" s="176"/>
      <c r="D20" s="19" t="s">
        <v>155</v>
      </c>
      <c r="E20" s="80">
        <f>$E$10*E18</f>
        <v>0.5714285714285714</v>
      </c>
      <c r="F20" s="80">
        <f t="shared" ref="F20:N20" si="30">$E$10*F18</f>
        <v>0.40816326530612246</v>
      </c>
      <c r="G20" s="80">
        <f t="shared" si="30"/>
        <v>0.29154518950437325</v>
      </c>
      <c r="H20" s="80">
        <f t="shared" si="30"/>
        <v>0.20824656393169505</v>
      </c>
      <c r="I20" s="80">
        <f t="shared" si="30"/>
        <v>0.14874754566549653</v>
      </c>
      <c r="J20" s="80">
        <f t="shared" si="30"/>
        <v>0.10624824690392609</v>
      </c>
      <c r="K20" s="80">
        <f t="shared" si="30"/>
        <v>7.5891604931375811E-2</v>
      </c>
      <c r="L20" s="80">
        <f t="shared" si="30"/>
        <v>5.4208289236697071E-2</v>
      </c>
      <c r="M20" s="80">
        <f t="shared" si="30"/>
        <v>3.8720206597640638E-2</v>
      </c>
      <c r="N20" s="80">
        <f t="shared" si="30"/>
        <v>2.7657290426886139E-2</v>
      </c>
      <c r="P20" s="173"/>
      <c r="Q20" s="176"/>
      <c r="R20" s="19" t="s">
        <v>155</v>
      </c>
      <c r="S20" s="80">
        <f>$E$10*S18</f>
        <v>0.5714285714285714</v>
      </c>
      <c r="T20" s="80">
        <f t="shared" ref="T20:AB20" si="31">$E$10*T18</f>
        <v>0.40816326530612246</v>
      </c>
      <c r="U20" s="80">
        <f t="shared" si="31"/>
        <v>0.29154518950437325</v>
      </c>
      <c r="V20" s="80">
        <f t="shared" si="31"/>
        <v>0.20824656393169505</v>
      </c>
      <c r="W20" s="80">
        <f t="shared" si="31"/>
        <v>0.14874754566549653</v>
      </c>
      <c r="X20" s="80">
        <f t="shared" si="31"/>
        <v>0.10624824690392609</v>
      </c>
      <c r="Y20" s="80">
        <f t="shared" si="31"/>
        <v>7.5891604931375811E-2</v>
      </c>
      <c r="Z20" s="80">
        <f t="shared" si="31"/>
        <v>5.4208289236697071E-2</v>
      </c>
      <c r="AA20" s="80">
        <f t="shared" si="31"/>
        <v>3.8720206597640638E-2</v>
      </c>
      <c r="AB20" s="80">
        <f t="shared" si="31"/>
        <v>2.7657290426886139E-2</v>
      </c>
      <c r="AD20" s="173"/>
      <c r="AE20" s="176"/>
      <c r="AF20" s="19" t="s">
        <v>155</v>
      </c>
      <c r="AG20" s="80">
        <f>$E$10*AG18</f>
        <v>0.5714285714285714</v>
      </c>
      <c r="AH20" s="80">
        <f t="shared" ref="AH20:AP20" si="32">$E$10*AH18</f>
        <v>0.40816326530612246</v>
      </c>
      <c r="AI20" s="80">
        <f t="shared" si="32"/>
        <v>0.29154518950437325</v>
      </c>
      <c r="AJ20" s="80">
        <f t="shared" si="32"/>
        <v>0.20824656393169505</v>
      </c>
      <c r="AK20" s="80">
        <f t="shared" si="32"/>
        <v>0.14874754566549653</v>
      </c>
      <c r="AL20" s="80">
        <f t="shared" si="32"/>
        <v>0.10624824690392609</v>
      </c>
      <c r="AM20" s="80">
        <f t="shared" si="32"/>
        <v>7.5891604931375811E-2</v>
      </c>
      <c r="AN20" s="80">
        <f t="shared" si="32"/>
        <v>5.4208289236697071E-2</v>
      </c>
      <c r="AO20" s="80">
        <f t="shared" si="32"/>
        <v>3.8720206597640638E-2</v>
      </c>
      <c r="AP20" s="80">
        <f t="shared" si="32"/>
        <v>2.7657290426886139E-2</v>
      </c>
      <c r="AR20" s="173"/>
      <c r="AS20" s="176"/>
      <c r="AT20" s="19" t="s">
        <v>155</v>
      </c>
      <c r="AU20" s="80">
        <f>$E$10*AU18</f>
        <v>0.5714285714285714</v>
      </c>
      <c r="AV20" s="80">
        <f t="shared" ref="AV20:BD20" si="33">$E$10*AV18</f>
        <v>0.40816326530612246</v>
      </c>
      <c r="AW20" s="80">
        <f t="shared" si="33"/>
        <v>0.29154518950437325</v>
      </c>
      <c r="AX20" s="80">
        <f t="shared" si="33"/>
        <v>0.20824656393169505</v>
      </c>
      <c r="AY20" s="80">
        <f t="shared" si="33"/>
        <v>0.14874754566549653</v>
      </c>
      <c r="AZ20" s="80">
        <f t="shared" si="33"/>
        <v>0.10624824690392609</v>
      </c>
      <c r="BA20" s="80">
        <f t="shared" si="33"/>
        <v>7.5891604931375811E-2</v>
      </c>
      <c r="BB20" s="80">
        <f t="shared" si="33"/>
        <v>5.4208289236697071E-2</v>
      </c>
      <c r="BC20" s="80">
        <f t="shared" si="33"/>
        <v>3.8720206597640638E-2</v>
      </c>
      <c r="BD20" s="80">
        <f t="shared" si="33"/>
        <v>2.7657290426886139E-2</v>
      </c>
      <c r="BF20" s="173"/>
      <c r="BG20" s="176"/>
      <c r="BH20" s="19" t="s">
        <v>155</v>
      </c>
      <c r="BI20" s="80">
        <f>$E$10*BI18</f>
        <v>0.5714285714285714</v>
      </c>
      <c r="BJ20" s="80">
        <f t="shared" ref="BJ20:BR20" si="34">$E$10*BJ18</f>
        <v>0.40816326530612246</v>
      </c>
      <c r="BK20" s="80">
        <f t="shared" si="34"/>
        <v>0.29154518950437325</v>
      </c>
      <c r="BL20" s="80">
        <f t="shared" si="34"/>
        <v>0.20824656393169505</v>
      </c>
      <c r="BM20" s="80">
        <f t="shared" si="34"/>
        <v>0.14874754566549653</v>
      </c>
      <c r="BN20" s="80">
        <f t="shared" si="34"/>
        <v>0.10624824690392609</v>
      </c>
      <c r="BO20" s="80">
        <f t="shared" si="34"/>
        <v>7.5891604931375811E-2</v>
      </c>
      <c r="BP20" s="80">
        <f t="shared" si="34"/>
        <v>5.4208289236697071E-2</v>
      </c>
      <c r="BQ20" s="80">
        <f t="shared" si="34"/>
        <v>3.8720206597640638E-2</v>
      </c>
      <c r="BR20" s="80">
        <f t="shared" si="34"/>
        <v>2.7657290426886139E-2</v>
      </c>
    </row>
    <row r="21" spans="1:71" ht="14.25" x14ac:dyDescent="0.45">
      <c r="B21" s="173"/>
      <c r="C21" s="176"/>
      <c r="D21" s="19" t="s">
        <v>156</v>
      </c>
      <c r="E21" s="80"/>
      <c r="F21" s="80"/>
      <c r="G21" s="80"/>
      <c r="H21" s="80"/>
      <c r="I21" s="80">
        <f>AVERAGE(E20:I20)</f>
        <v>0.32562622716725176</v>
      </c>
      <c r="J21" s="26"/>
      <c r="K21" s="26"/>
      <c r="L21" s="26"/>
      <c r="M21" s="26"/>
      <c r="N21" s="80">
        <f>AVERAGE(E20:N20)</f>
        <v>0.19308567739327845</v>
      </c>
      <c r="P21" s="173"/>
      <c r="Q21" s="176"/>
      <c r="R21" s="19" t="s">
        <v>156</v>
      </c>
      <c r="S21" s="80"/>
      <c r="T21" s="80"/>
      <c r="U21" s="80"/>
      <c r="V21" s="80"/>
      <c r="W21" s="80">
        <f>AVERAGE(S20:W20)</f>
        <v>0.32562622716725176</v>
      </c>
      <c r="X21" s="26"/>
      <c r="Y21" s="26"/>
      <c r="Z21" s="26"/>
      <c r="AA21" s="26"/>
      <c r="AB21" s="80">
        <f>AVERAGE(S20:AB20)</f>
        <v>0.19308567739327845</v>
      </c>
      <c r="AD21" s="173"/>
      <c r="AE21" s="176"/>
      <c r="AF21" s="19" t="s">
        <v>156</v>
      </c>
      <c r="AG21" s="80"/>
      <c r="AH21" s="80"/>
      <c r="AI21" s="80"/>
      <c r="AJ21" s="80"/>
      <c r="AK21" s="80">
        <f>AVERAGE(AG20:AK20)</f>
        <v>0.32562622716725176</v>
      </c>
      <c r="AL21" s="26"/>
      <c r="AM21" s="26"/>
      <c r="AN21" s="26"/>
      <c r="AO21" s="26"/>
      <c r="AP21" s="80">
        <f>AVERAGE(AG20:AP20)</f>
        <v>0.19308567739327845</v>
      </c>
      <c r="AR21" s="173"/>
      <c r="AS21" s="176"/>
      <c r="AT21" s="19" t="s">
        <v>156</v>
      </c>
      <c r="AU21" s="80"/>
      <c r="AV21" s="80"/>
      <c r="AW21" s="80"/>
      <c r="AX21" s="80"/>
      <c r="AY21" s="80">
        <f>AVERAGE(AU20:AY20)</f>
        <v>0.32562622716725176</v>
      </c>
      <c r="AZ21" s="26"/>
      <c r="BA21" s="26"/>
      <c r="BB21" s="26"/>
      <c r="BC21" s="26"/>
      <c r="BD21" s="80">
        <f>AVERAGE(AU20:BD20)</f>
        <v>0.19308567739327845</v>
      </c>
      <c r="BF21" s="173"/>
      <c r="BG21" s="176"/>
      <c r="BH21" s="19" t="s">
        <v>156</v>
      </c>
      <c r="BI21" s="80"/>
      <c r="BJ21" s="80"/>
      <c r="BK21" s="80"/>
      <c r="BL21" s="80"/>
      <c r="BM21" s="80">
        <f>AVERAGE(BI20:BM20)</f>
        <v>0.32562622716725176</v>
      </c>
      <c r="BN21" s="26"/>
      <c r="BO21" s="26"/>
      <c r="BP21" s="26"/>
      <c r="BQ21" s="26"/>
      <c r="BR21" s="80">
        <f>AVERAGE(BI20:BR20)</f>
        <v>0.19308567739327845</v>
      </c>
    </row>
    <row r="22" spans="1:71" ht="14.25" x14ac:dyDescent="0.45">
      <c r="B22" s="173"/>
      <c r="C22" s="176"/>
      <c r="D22" s="15" t="s">
        <v>61</v>
      </c>
      <c r="E22" s="17">
        <f>E18+E20</f>
        <v>0.8571428571428571</v>
      </c>
      <c r="F22" s="17">
        <f t="shared" ref="F22:N22" si="35">F18+F20</f>
        <v>0.61224489795918369</v>
      </c>
      <c r="G22" s="17">
        <f t="shared" si="35"/>
        <v>0.43731778425655987</v>
      </c>
      <c r="H22" s="17">
        <f t="shared" si="35"/>
        <v>0.31236984589754258</v>
      </c>
      <c r="I22" s="17">
        <f t="shared" si="35"/>
        <v>0.22312131849824479</v>
      </c>
      <c r="J22" s="17">
        <f t="shared" si="35"/>
        <v>0.15937237035588914</v>
      </c>
      <c r="K22" s="17">
        <f t="shared" si="35"/>
        <v>0.11383740739706372</v>
      </c>
      <c r="L22" s="17">
        <f t="shared" si="35"/>
        <v>8.1312433855045607E-2</v>
      </c>
      <c r="M22" s="17">
        <f t="shared" si="35"/>
        <v>5.8080309896460958E-2</v>
      </c>
      <c r="N22" s="17">
        <f t="shared" si="35"/>
        <v>4.1485935640329208E-2</v>
      </c>
      <c r="P22" s="173"/>
      <c r="Q22" s="176"/>
      <c r="R22" s="15" t="s">
        <v>61</v>
      </c>
      <c r="S22" s="17">
        <f>S18+S20</f>
        <v>0.8571428571428571</v>
      </c>
      <c r="T22" s="17">
        <f t="shared" ref="T22:AB22" si="36">T18+T20</f>
        <v>0.61224489795918369</v>
      </c>
      <c r="U22" s="17">
        <f t="shared" si="36"/>
        <v>0.43731778425655987</v>
      </c>
      <c r="V22" s="17">
        <f t="shared" si="36"/>
        <v>0.31236984589754258</v>
      </c>
      <c r="W22" s="17">
        <f t="shared" si="36"/>
        <v>0.22312131849824479</v>
      </c>
      <c r="X22" s="17">
        <f t="shared" si="36"/>
        <v>0.15937237035588914</v>
      </c>
      <c r="Y22" s="17">
        <f t="shared" si="36"/>
        <v>0.11383740739706372</v>
      </c>
      <c r="Z22" s="17">
        <f t="shared" si="36"/>
        <v>8.1312433855045607E-2</v>
      </c>
      <c r="AA22" s="17">
        <f t="shared" si="36"/>
        <v>5.8080309896460958E-2</v>
      </c>
      <c r="AB22" s="17">
        <f t="shared" si="36"/>
        <v>4.1485935640329208E-2</v>
      </c>
      <c r="AD22" s="173"/>
      <c r="AE22" s="176"/>
      <c r="AF22" s="15" t="s">
        <v>61</v>
      </c>
      <c r="AG22" s="17">
        <f>AG18+AG20</f>
        <v>0.8571428571428571</v>
      </c>
      <c r="AH22" s="17">
        <f t="shared" ref="AH22:AP22" si="37">AH18+AH20</f>
        <v>0.61224489795918369</v>
      </c>
      <c r="AI22" s="17">
        <f t="shared" si="37"/>
        <v>0.43731778425655987</v>
      </c>
      <c r="AJ22" s="17">
        <f t="shared" si="37"/>
        <v>0.31236984589754258</v>
      </c>
      <c r="AK22" s="17">
        <f t="shared" si="37"/>
        <v>0.22312131849824479</v>
      </c>
      <c r="AL22" s="17">
        <f t="shared" si="37"/>
        <v>0.15937237035588914</v>
      </c>
      <c r="AM22" s="17">
        <f t="shared" si="37"/>
        <v>0.11383740739706372</v>
      </c>
      <c r="AN22" s="17">
        <f t="shared" si="37"/>
        <v>8.1312433855045607E-2</v>
      </c>
      <c r="AO22" s="17">
        <f t="shared" si="37"/>
        <v>5.8080309896460958E-2</v>
      </c>
      <c r="AP22" s="17">
        <f t="shared" si="37"/>
        <v>4.1485935640329208E-2</v>
      </c>
      <c r="AR22" s="173"/>
      <c r="AS22" s="176"/>
      <c r="AT22" s="15" t="s">
        <v>61</v>
      </c>
      <c r="AU22" s="17">
        <f>AU18+AU20</f>
        <v>0.8571428571428571</v>
      </c>
      <c r="AV22" s="17">
        <f t="shared" ref="AV22:BD22" si="38">AV18+AV20</f>
        <v>0.61224489795918369</v>
      </c>
      <c r="AW22" s="17">
        <f t="shared" si="38"/>
        <v>0.43731778425655987</v>
      </c>
      <c r="AX22" s="17">
        <f t="shared" si="38"/>
        <v>0.31236984589754258</v>
      </c>
      <c r="AY22" s="17">
        <f t="shared" si="38"/>
        <v>0.22312131849824479</v>
      </c>
      <c r="AZ22" s="17">
        <f t="shared" si="38"/>
        <v>0.15937237035588914</v>
      </c>
      <c r="BA22" s="17">
        <f t="shared" si="38"/>
        <v>0.11383740739706372</v>
      </c>
      <c r="BB22" s="17">
        <f t="shared" si="38"/>
        <v>8.1312433855045607E-2</v>
      </c>
      <c r="BC22" s="17">
        <f t="shared" si="38"/>
        <v>5.8080309896460958E-2</v>
      </c>
      <c r="BD22" s="17">
        <f t="shared" si="38"/>
        <v>4.1485935640329208E-2</v>
      </c>
      <c r="BF22" s="173"/>
      <c r="BG22" s="176"/>
      <c r="BH22" s="15" t="s">
        <v>61</v>
      </c>
      <c r="BI22" s="17">
        <f>BI18+BI20</f>
        <v>0.8571428571428571</v>
      </c>
      <c r="BJ22" s="17">
        <f t="shared" ref="BJ22:BR22" si="39">BJ18+BJ20</f>
        <v>0.61224489795918369</v>
      </c>
      <c r="BK22" s="17">
        <f t="shared" si="39"/>
        <v>0.43731778425655987</v>
      </c>
      <c r="BL22" s="17">
        <f t="shared" si="39"/>
        <v>0.31236984589754258</v>
      </c>
      <c r="BM22" s="17">
        <f t="shared" si="39"/>
        <v>0.22312131849824479</v>
      </c>
      <c r="BN22" s="17">
        <f t="shared" si="39"/>
        <v>0.15937237035588914</v>
      </c>
      <c r="BO22" s="17">
        <f t="shared" si="39"/>
        <v>0.11383740739706372</v>
      </c>
      <c r="BP22" s="17">
        <f t="shared" si="39"/>
        <v>8.1312433855045607E-2</v>
      </c>
      <c r="BQ22" s="17">
        <f t="shared" si="39"/>
        <v>5.8080309896460958E-2</v>
      </c>
      <c r="BR22" s="17">
        <f t="shared" si="39"/>
        <v>4.1485935640329208E-2</v>
      </c>
    </row>
    <row r="23" spans="1:71" ht="14.25" x14ac:dyDescent="0.45">
      <c r="B23" s="174"/>
      <c r="C23" s="177"/>
      <c r="D23" s="15" t="s">
        <v>62</v>
      </c>
      <c r="E23" s="17"/>
      <c r="F23" s="17"/>
      <c r="G23" s="17"/>
      <c r="H23" s="17"/>
      <c r="I23" s="17">
        <f>AVERAGE(E22:I22)</f>
        <v>0.48843934075087764</v>
      </c>
      <c r="J23" s="16"/>
      <c r="K23" s="16"/>
      <c r="L23" s="16"/>
      <c r="M23" s="16"/>
      <c r="N23" s="17">
        <f>AVERAGE(E22:N22)</f>
        <v>0.28962851608991774</v>
      </c>
      <c r="P23" s="174"/>
      <c r="Q23" s="177"/>
      <c r="R23" s="15" t="s">
        <v>62</v>
      </c>
      <c r="S23" s="17"/>
      <c r="T23" s="17"/>
      <c r="U23" s="17"/>
      <c r="V23" s="17"/>
      <c r="W23" s="17">
        <f>AVERAGE(S22:W22)</f>
        <v>0.48843934075087764</v>
      </c>
      <c r="X23" s="16"/>
      <c r="Y23" s="16"/>
      <c r="Z23" s="16"/>
      <c r="AA23" s="16"/>
      <c r="AB23" s="17">
        <f>AVERAGE(S22:AB22)</f>
        <v>0.28962851608991774</v>
      </c>
      <c r="AD23" s="174"/>
      <c r="AE23" s="177"/>
      <c r="AF23" s="15" t="s">
        <v>62</v>
      </c>
      <c r="AG23" s="17"/>
      <c r="AH23" s="17"/>
      <c r="AI23" s="17"/>
      <c r="AJ23" s="17"/>
      <c r="AK23" s="17">
        <f>AVERAGE(AG22:AK22)</f>
        <v>0.48843934075087764</v>
      </c>
      <c r="AL23" s="16"/>
      <c r="AM23" s="16"/>
      <c r="AN23" s="16"/>
      <c r="AO23" s="16"/>
      <c r="AP23" s="17">
        <f>AVERAGE(AG22:AP22)</f>
        <v>0.28962851608991774</v>
      </c>
      <c r="AR23" s="174"/>
      <c r="AS23" s="177"/>
      <c r="AT23" s="15" t="s">
        <v>62</v>
      </c>
      <c r="AU23" s="17"/>
      <c r="AV23" s="17"/>
      <c r="AW23" s="17"/>
      <c r="AX23" s="17"/>
      <c r="AY23" s="17">
        <f>AVERAGE(AU22:AY22)</f>
        <v>0.48843934075087764</v>
      </c>
      <c r="AZ23" s="16"/>
      <c r="BA23" s="16"/>
      <c r="BB23" s="16"/>
      <c r="BC23" s="16"/>
      <c r="BD23" s="17">
        <f>AVERAGE(AU22:BD22)</f>
        <v>0.28962851608991774</v>
      </c>
      <c r="BF23" s="174"/>
      <c r="BG23" s="177"/>
      <c r="BH23" s="15" t="s">
        <v>62</v>
      </c>
      <c r="BI23" s="17"/>
      <c r="BJ23" s="17"/>
      <c r="BK23" s="17"/>
      <c r="BL23" s="17"/>
      <c r="BM23" s="17">
        <f>AVERAGE(BI22:BM22)</f>
        <v>0.48843934075087764</v>
      </c>
      <c r="BN23" s="16"/>
      <c r="BO23" s="16"/>
      <c r="BP23" s="16"/>
      <c r="BQ23" s="16"/>
      <c r="BR23" s="17">
        <f>AVERAGE(BI22:BR22)</f>
        <v>0.28962851608991774</v>
      </c>
    </row>
    <row r="24" spans="1:71" ht="14.25" x14ac:dyDescent="0.45">
      <c r="B24" s="172" t="s">
        <v>17</v>
      </c>
      <c r="C24" s="175" t="s">
        <v>32</v>
      </c>
      <c r="D24" s="15" t="s">
        <v>43</v>
      </c>
      <c r="E24" s="17">
        <f>((1+$E$10)*$E$5)+($E$5*E17)</f>
        <v>3.7142857142857144E-2</v>
      </c>
      <c r="F24" s="17">
        <f t="shared" ref="F24:N24" si="40">((1+$E$10)*$E$5)+($E$5*F17)</f>
        <v>3.5102040816326528E-2</v>
      </c>
      <c r="G24" s="17">
        <f t="shared" si="40"/>
        <v>3.3644314868804662E-2</v>
      </c>
      <c r="H24" s="17">
        <f t="shared" si="40"/>
        <v>3.2603082049146186E-2</v>
      </c>
      <c r="I24" s="17">
        <f t="shared" si="40"/>
        <v>3.1859344320818703E-2</v>
      </c>
      <c r="J24" s="17">
        <f t="shared" si="40"/>
        <v>3.1328103086299075E-2</v>
      </c>
      <c r="K24" s="17">
        <f t="shared" si="40"/>
        <v>3.0948645061642195E-2</v>
      </c>
      <c r="L24" s="17">
        <f t="shared" si="40"/>
        <v>3.067760361545871E-2</v>
      </c>
      <c r="M24" s="17">
        <f t="shared" si="40"/>
        <v>3.0484002582470509E-2</v>
      </c>
      <c r="N24" s="17">
        <f t="shared" si="40"/>
        <v>3.0345716130336077E-2</v>
      </c>
      <c r="P24" s="172" t="s">
        <v>17</v>
      </c>
      <c r="Q24" s="175" t="s">
        <v>32</v>
      </c>
      <c r="R24" s="15" t="s">
        <v>43</v>
      </c>
      <c r="S24" s="17">
        <f>((1+$E$10)*$E$5)+($E$5*S17)</f>
        <v>3.7142857142857144E-2</v>
      </c>
      <c r="T24" s="17">
        <f t="shared" ref="T24:AB24" si="41">((1+$E$10)*$E$5)+($E$5*T17)</f>
        <v>3.5102040816326528E-2</v>
      </c>
      <c r="U24" s="17">
        <f t="shared" si="41"/>
        <v>3.3644314868804662E-2</v>
      </c>
      <c r="V24" s="17">
        <f t="shared" si="41"/>
        <v>3.2603082049146186E-2</v>
      </c>
      <c r="W24" s="17">
        <f t="shared" si="41"/>
        <v>3.1859344320818703E-2</v>
      </c>
      <c r="X24" s="17">
        <f t="shared" si="41"/>
        <v>3.1328103086299075E-2</v>
      </c>
      <c r="Y24" s="17">
        <f t="shared" si="41"/>
        <v>3.0948645061642195E-2</v>
      </c>
      <c r="Z24" s="17">
        <f t="shared" si="41"/>
        <v>3.067760361545871E-2</v>
      </c>
      <c r="AA24" s="17">
        <f t="shared" si="41"/>
        <v>3.0484002582470509E-2</v>
      </c>
      <c r="AB24" s="17">
        <f t="shared" si="41"/>
        <v>3.0345716130336077E-2</v>
      </c>
      <c r="AD24" s="172" t="s">
        <v>17</v>
      </c>
      <c r="AE24" s="175" t="s">
        <v>32</v>
      </c>
      <c r="AF24" s="15" t="s">
        <v>43</v>
      </c>
      <c r="AG24" s="17">
        <f>((1+$E$10)*$E$5)+($E$5*AG17)</f>
        <v>3.7142857142857144E-2</v>
      </c>
      <c r="AH24" s="17">
        <f t="shared" ref="AH24:AP24" si="42">((1+$E$10)*$E$5)+($E$5*AH17)</f>
        <v>3.5102040816326528E-2</v>
      </c>
      <c r="AI24" s="17">
        <f t="shared" si="42"/>
        <v>3.3644314868804662E-2</v>
      </c>
      <c r="AJ24" s="17">
        <f t="shared" si="42"/>
        <v>3.2603082049146186E-2</v>
      </c>
      <c r="AK24" s="17">
        <f t="shared" si="42"/>
        <v>3.1859344320818703E-2</v>
      </c>
      <c r="AL24" s="17">
        <f t="shared" si="42"/>
        <v>3.1328103086299075E-2</v>
      </c>
      <c r="AM24" s="17">
        <f t="shared" si="42"/>
        <v>3.0948645061642195E-2</v>
      </c>
      <c r="AN24" s="17">
        <f t="shared" si="42"/>
        <v>3.067760361545871E-2</v>
      </c>
      <c r="AO24" s="17">
        <f t="shared" si="42"/>
        <v>3.0484002582470509E-2</v>
      </c>
      <c r="AP24" s="17">
        <f t="shared" si="42"/>
        <v>3.0345716130336077E-2</v>
      </c>
      <c r="AR24" s="172" t="s">
        <v>17</v>
      </c>
      <c r="AS24" s="175" t="s">
        <v>32</v>
      </c>
      <c r="AT24" s="15" t="s">
        <v>43</v>
      </c>
      <c r="AU24" s="17">
        <f>((1+$E$10)*$E$5)+($E$5*AU17)</f>
        <v>3.7142857142857144E-2</v>
      </c>
      <c r="AV24" s="17">
        <f t="shared" ref="AV24:BD24" si="43">((1+$E$10)*$E$5)+($E$5*AV17)</f>
        <v>3.5102040816326528E-2</v>
      </c>
      <c r="AW24" s="17">
        <f t="shared" si="43"/>
        <v>3.3644314868804662E-2</v>
      </c>
      <c r="AX24" s="17">
        <f t="shared" si="43"/>
        <v>3.2603082049146186E-2</v>
      </c>
      <c r="AY24" s="17">
        <f t="shared" si="43"/>
        <v>3.1859344320818703E-2</v>
      </c>
      <c r="AZ24" s="17">
        <f t="shared" si="43"/>
        <v>3.1328103086299075E-2</v>
      </c>
      <c r="BA24" s="17">
        <f t="shared" si="43"/>
        <v>3.0948645061642195E-2</v>
      </c>
      <c r="BB24" s="17">
        <f t="shared" si="43"/>
        <v>3.067760361545871E-2</v>
      </c>
      <c r="BC24" s="17">
        <f t="shared" si="43"/>
        <v>3.0484002582470509E-2</v>
      </c>
      <c r="BD24" s="17">
        <f t="shared" si="43"/>
        <v>3.0345716130336077E-2</v>
      </c>
      <c r="BF24" s="172" t="s">
        <v>17</v>
      </c>
      <c r="BG24" s="175" t="s">
        <v>32</v>
      </c>
      <c r="BH24" s="15" t="s">
        <v>43</v>
      </c>
      <c r="BI24" s="17">
        <f>((1+$E$10)*$E$5)+($E$5*BI17)</f>
        <v>3.7142857142857144E-2</v>
      </c>
      <c r="BJ24" s="17">
        <f t="shared" ref="BJ24:BR24" si="44">((1+$E$10)*$E$5)+($E$5*BJ17)</f>
        <v>3.5102040816326528E-2</v>
      </c>
      <c r="BK24" s="17">
        <f t="shared" si="44"/>
        <v>3.3644314868804662E-2</v>
      </c>
      <c r="BL24" s="17">
        <f t="shared" si="44"/>
        <v>3.2603082049146186E-2</v>
      </c>
      <c r="BM24" s="17">
        <f t="shared" si="44"/>
        <v>3.1859344320818703E-2</v>
      </c>
      <c r="BN24" s="17">
        <f t="shared" si="44"/>
        <v>3.1328103086299075E-2</v>
      </c>
      <c r="BO24" s="17">
        <f t="shared" si="44"/>
        <v>3.0948645061642195E-2</v>
      </c>
      <c r="BP24" s="17">
        <f t="shared" si="44"/>
        <v>3.067760361545871E-2</v>
      </c>
      <c r="BQ24" s="17">
        <f t="shared" si="44"/>
        <v>3.0484002582470509E-2</v>
      </c>
      <c r="BR24" s="17">
        <f t="shared" si="44"/>
        <v>3.0345716130336077E-2</v>
      </c>
    </row>
    <row r="25" spans="1:71" ht="14.25" x14ac:dyDescent="0.45">
      <c r="B25" s="173"/>
      <c r="C25" s="176"/>
      <c r="D25" s="15" t="s">
        <v>44</v>
      </c>
      <c r="E25" s="17"/>
      <c r="F25" s="17"/>
      <c r="G25" s="17"/>
      <c r="H25" s="17"/>
      <c r="I25" s="17">
        <f>AVERAGE(E24:I24)</f>
        <v>3.4070327839590644E-2</v>
      </c>
      <c r="J25" s="16"/>
      <c r="K25" s="16"/>
      <c r="L25" s="16"/>
      <c r="M25" s="16"/>
      <c r="N25" s="17">
        <f>AVERAGE(E24:N24)</f>
        <v>3.2413570967415983E-2</v>
      </c>
      <c r="P25" s="173"/>
      <c r="Q25" s="176"/>
      <c r="R25" s="15" t="s">
        <v>44</v>
      </c>
      <c r="S25" s="17"/>
      <c r="T25" s="17"/>
      <c r="U25" s="17"/>
      <c r="V25" s="17"/>
      <c r="W25" s="17">
        <f>AVERAGE(S24:W24)</f>
        <v>3.4070327839590644E-2</v>
      </c>
      <c r="X25" s="16"/>
      <c r="Y25" s="16"/>
      <c r="Z25" s="16"/>
      <c r="AA25" s="16"/>
      <c r="AB25" s="17">
        <f>AVERAGE(S24:AB24)</f>
        <v>3.2413570967415983E-2</v>
      </c>
      <c r="AD25" s="173"/>
      <c r="AE25" s="176"/>
      <c r="AF25" s="15" t="s">
        <v>44</v>
      </c>
      <c r="AG25" s="17"/>
      <c r="AH25" s="17"/>
      <c r="AI25" s="17"/>
      <c r="AJ25" s="17"/>
      <c r="AK25" s="17">
        <f>AVERAGE(AG24:AK24)</f>
        <v>3.4070327839590644E-2</v>
      </c>
      <c r="AL25" s="16"/>
      <c r="AM25" s="16"/>
      <c r="AN25" s="16"/>
      <c r="AO25" s="16"/>
      <c r="AP25" s="17">
        <f>AVERAGE(AG24:AP24)</f>
        <v>3.2413570967415983E-2</v>
      </c>
      <c r="AR25" s="173"/>
      <c r="AS25" s="176"/>
      <c r="AT25" s="15" t="s">
        <v>44</v>
      </c>
      <c r="AU25" s="17"/>
      <c r="AV25" s="17"/>
      <c r="AW25" s="17"/>
      <c r="AX25" s="17"/>
      <c r="AY25" s="17">
        <f>AVERAGE(AU24:AY24)</f>
        <v>3.4070327839590644E-2</v>
      </c>
      <c r="AZ25" s="16"/>
      <c r="BA25" s="16"/>
      <c r="BB25" s="16"/>
      <c r="BC25" s="16"/>
      <c r="BD25" s="17">
        <f>AVERAGE(AU24:BD24)</f>
        <v>3.2413570967415983E-2</v>
      </c>
      <c r="BF25" s="173"/>
      <c r="BG25" s="176"/>
      <c r="BH25" s="15" t="s">
        <v>44</v>
      </c>
      <c r="BI25" s="17"/>
      <c r="BJ25" s="17"/>
      <c r="BK25" s="17"/>
      <c r="BL25" s="17"/>
      <c r="BM25" s="17">
        <f>AVERAGE(BI24:BM24)</f>
        <v>3.4070327839590644E-2</v>
      </c>
      <c r="BN25" s="16"/>
      <c r="BO25" s="16"/>
      <c r="BP25" s="16"/>
      <c r="BQ25" s="16"/>
      <c r="BR25" s="17">
        <f>AVERAGE(BI24:BR24)</f>
        <v>3.2413570967415983E-2</v>
      </c>
    </row>
    <row r="26" spans="1:71" ht="14.25" x14ac:dyDescent="0.45">
      <c r="B26" s="173"/>
      <c r="C26" s="176"/>
      <c r="D26" s="19" t="s">
        <v>42</v>
      </c>
      <c r="E26" s="80">
        <f>E24</f>
        <v>3.7142857142857144E-2</v>
      </c>
      <c r="F26" s="80">
        <f t="shared" ref="F26:N26" si="45">E26+F24</f>
        <v>7.2244897959183679E-2</v>
      </c>
      <c r="G26" s="80">
        <f>F26+G24</f>
        <v>0.10588921282798834</v>
      </c>
      <c r="H26" s="80">
        <f t="shared" si="45"/>
        <v>0.13849229487713452</v>
      </c>
      <c r="I26" s="80">
        <f t="shared" si="45"/>
        <v>0.17035163919795321</v>
      </c>
      <c r="J26" s="80">
        <f>I26+J24</f>
        <v>0.20167974228425228</v>
      </c>
      <c r="K26" s="80">
        <f t="shared" si="45"/>
        <v>0.23262838734589447</v>
      </c>
      <c r="L26" s="80">
        <f t="shared" si="45"/>
        <v>0.26330599096135321</v>
      </c>
      <c r="M26" s="80">
        <f t="shared" si="45"/>
        <v>0.29378999354382374</v>
      </c>
      <c r="N26" s="80">
        <f t="shared" si="45"/>
        <v>0.32413570967415983</v>
      </c>
      <c r="P26" s="173"/>
      <c r="Q26" s="176"/>
      <c r="R26" s="19" t="s">
        <v>42</v>
      </c>
      <c r="S26" s="80">
        <f>S24</f>
        <v>3.7142857142857144E-2</v>
      </c>
      <c r="T26" s="80">
        <f t="shared" ref="T26:AB26" si="46">S26+T24</f>
        <v>7.2244897959183679E-2</v>
      </c>
      <c r="U26" s="80">
        <f>T26+U24</f>
        <v>0.10588921282798834</v>
      </c>
      <c r="V26" s="80">
        <f t="shared" si="46"/>
        <v>0.13849229487713452</v>
      </c>
      <c r="W26" s="80">
        <f t="shared" si="46"/>
        <v>0.17035163919795321</v>
      </c>
      <c r="X26" s="80">
        <f>W26+X24</f>
        <v>0.20167974228425228</v>
      </c>
      <c r="Y26" s="80">
        <f t="shared" si="46"/>
        <v>0.23262838734589447</v>
      </c>
      <c r="Z26" s="80">
        <f t="shared" si="46"/>
        <v>0.26330599096135321</v>
      </c>
      <c r="AA26" s="80">
        <f t="shared" si="46"/>
        <v>0.29378999354382374</v>
      </c>
      <c r="AB26" s="80">
        <f t="shared" si="46"/>
        <v>0.32413570967415983</v>
      </c>
      <c r="AD26" s="173"/>
      <c r="AE26" s="176"/>
      <c r="AF26" s="19" t="s">
        <v>42</v>
      </c>
      <c r="AG26" s="80">
        <f>AG24</f>
        <v>3.7142857142857144E-2</v>
      </c>
      <c r="AH26" s="80">
        <f t="shared" ref="AH26:AP26" si="47">AG26+AH24</f>
        <v>7.2244897959183679E-2</v>
      </c>
      <c r="AI26" s="80">
        <f>AH26+AI24</f>
        <v>0.10588921282798834</v>
      </c>
      <c r="AJ26" s="80">
        <f t="shared" si="47"/>
        <v>0.13849229487713452</v>
      </c>
      <c r="AK26" s="80">
        <f t="shared" si="47"/>
        <v>0.17035163919795321</v>
      </c>
      <c r="AL26" s="80">
        <f>AK26+AL24</f>
        <v>0.20167974228425228</v>
      </c>
      <c r="AM26" s="80">
        <f t="shared" si="47"/>
        <v>0.23262838734589447</v>
      </c>
      <c r="AN26" s="80">
        <f t="shared" si="47"/>
        <v>0.26330599096135321</v>
      </c>
      <c r="AO26" s="80">
        <f t="shared" si="47"/>
        <v>0.29378999354382374</v>
      </c>
      <c r="AP26" s="80">
        <f t="shared" si="47"/>
        <v>0.32413570967415983</v>
      </c>
      <c r="AR26" s="173"/>
      <c r="AS26" s="176"/>
      <c r="AT26" s="19" t="s">
        <v>42</v>
      </c>
      <c r="AU26" s="80">
        <f>AU24</f>
        <v>3.7142857142857144E-2</v>
      </c>
      <c r="AV26" s="80">
        <f t="shared" ref="AV26:BD26" si="48">AU26+AV24</f>
        <v>7.2244897959183679E-2</v>
      </c>
      <c r="AW26" s="80">
        <f>AV26+AW24</f>
        <v>0.10588921282798834</v>
      </c>
      <c r="AX26" s="80">
        <f t="shared" si="48"/>
        <v>0.13849229487713452</v>
      </c>
      <c r="AY26" s="80">
        <f t="shared" si="48"/>
        <v>0.17035163919795321</v>
      </c>
      <c r="AZ26" s="80">
        <f>AY26+AZ24</f>
        <v>0.20167974228425228</v>
      </c>
      <c r="BA26" s="80">
        <f t="shared" si="48"/>
        <v>0.23262838734589447</v>
      </c>
      <c r="BB26" s="80">
        <f t="shared" si="48"/>
        <v>0.26330599096135321</v>
      </c>
      <c r="BC26" s="80">
        <f t="shared" si="48"/>
        <v>0.29378999354382374</v>
      </c>
      <c r="BD26" s="80">
        <f t="shared" si="48"/>
        <v>0.32413570967415983</v>
      </c>
      <c r="BF26" s="173"/>
      <c r="BG26" s="176"/>
      <c r="BH26" s="19" t="s">
        <v>42</v>
      </c>
      <c r="BI26" s="80">
        <f>BI24</f>
        <v>3.7142857142857144E-2</v>
      </c>
      <c r="BJ26" s="80">
        <f t="shared" ref="BJ26:BR26" si="49">BI26+BJ24</f>
        <v>7.2244897959183679E-2</v>
      </c>
      <c r="BK26" s="80">
        <f>BJ26+BK24</f>
        <v>0.10588921282798834</v>
      </c>
      <c r="BL26" s="80">
        <f t="shared" si="49"/>
        <v>0.13849229487713452</v>
      </c>
      <c r="BM26" s="80">
        <f t="shared" si="49"/>
        <v>0.17035163919795321</v>
      </c>
      <c r="BN26" s="80">
        <f>BM26+BN24</f>
        <v>0.20167974228425228</v>
      </c>
      <c r="BO26" s="80">
        <f t="shared" si="49"/>
        <v>0.23262838734589447</v>
      </c>
      <c r="BP26" s="80">
        <f t="shared" si="49"/>
        <v>0.26330599096135321</v>
      </c>
      <c r="BQ26" s="80">
        <f t="shared" si="49"/>
        <v>0.29378999354382374</v>
      </c>
      <c r="BR26" s="80">
        <f t="shared" si="49"/>
        <v>0.32413570967415983</v>
      </c>
    </row>
    <row r="27" spans="1:71" ht="14.25" x14ac:dyDescent="0.45">
      <c r="B27" s="173"/>
      <c r="C27" s="176"/>
      <c r="D27" s="19" t="s">
        <v>83</v>
      </c>
      <c r="E27" s="80">
        <f t="shared" ref="E27:N27" si="50">((1+$E$10)*$E$5)+$E$5</f>
        <v>0.04</v>
      </c>
      <c r="F27" s="80">
        <f t="shared" si="50"/>
        <v>0.04</v>
      </c>
      <c r="G27" s="80">
        <f t="shared" si="50"/>
        <v>0.04</v>
      </c>
      <c r="H27" s="80">
        <f t="shared" si="50"/>
        <v>0.04</v>
      </c>
      <c r="I27" s="80">
        <f t="shared" si="50"/>
        <v>0.04</v>
      </c>
      <c r="J27" s="80">
        <f t="shared" si="50"/>
        <v>0.04</v>
      </c>
      <c r="K27" s="80">
        <f t="shared" si="50"/>
        <v>0.04</v>
      </c>
      <c r="L27" s="80">
        <f t="shared" si="50"/>
        <v>0.04</v>
      </c>
      <c r="M27" s="80">
        <f t="shared" si="50"/>
        <v>0.04</v>
      </c>
      <c r="N27" s="80">
        <f t="shared" si="50"/>
        <v>0.04</v>
      </c>
      <c r="P27" s="173"/>
      <c r="Q27" s="176"/>
      <c r="R27" s="19" t="s">
        <v>83</v>
      </c>
      <c r="S27" s="80">
        <f t="shared" ref="S27:AB27" si="51">((1+$E$10)*$E$5)+$E$5</f>
        <v>0.04</v>
      </c>
      <c r="T27" s="80">
        <f t="shared" si="51"/>
        <v>0.04</v>
      </c>
      <c r="U27" s="80">
        <f t="shared" si="51"/>
        <v>0.04</v>
      </c>
      <c r="V27" s="80">
        <f t="shared" si="51"/>
        <v>0.04</v>
      </c>
      <c r="W27" s="80">
        <f t="shared" si="51"/>
        <v>0.04</v>
      </c>
      <c r="X27" s="80">
        <f t="shared" si="51"/>
        <v>0.04</v>
      </c>
      <c r="Y27" s="80">
        <f t="shared" si="51"/>
        <v>0.04</v>
      </c>
      <c r="Z27" s="80">
        <f t="shared" si="51"/>
        <v>0.04</v>
      </c>
      <c r="AA27" s="80">
        <f t="shared" si="51"/>
        <v>0.04</v>
      </c>
      <c r="AB27" s="80">
        <f t="shared" si="51"/>
        <v>0.04</v>
      </c>
      <c r="AD27" s="173"/>
      <c r="AE27" s="176"/>
      <c r="AF27" s="19" t="s">
        <v>83</v>
      </c>
      <c r="AG27" s="80">
        <f t="shared" ref="AG27:AP27" si="52">((1+$E$10)*$E$5)+$E$5</f>
        <v>0.04</v>
      </c>
      <c r="AH27" s="80">
        <f t="shared" si="52"/>
        <v>0.04</v>
      </c>
      <c r="AI27" s="80">
        <f t="shared" si="52"/>
        <v>0.04</v>
      </c>
      <c r="AJ27" s="80">
        <f t="shared" si="52"/>
        <v>0.04</v>
      </c>
      <c r="AK27" s="80">
        <f t="shared" si="52"/>
        <v>0.04</v>
      </c>
      <c r="AL27" s="80">
        <f t="shared" si="52"/>
        <v>0.04</v>
      </c>
      <c r="AM27" s="80">
        <f t="shared" si="52"/>
        <v>0.04</v>
      </c>
      <c r="AN27" s="80">
        <f t="shared" si="52"/>
        <v>0.04</v>
      </c>
      <c r="AO27" s="80">
        <f t="shared" si="52"/>
        <v>0.04</v>
      </c>
      <c r="AP27" s="80">
        <f t="shared" si="52"/>
        <v>0.04</v>
      </c>
      <c r="AR27" s="173"/>
      <c r="AS27" s="176"/>
      <c r="AT27" s="19" t="s">
        <v>83</v>
      </c>
      <c r="AU27" s="80">
        <f t="shared" ref="AU27:BD27" si="53">((1+$E$10)*$E$5)+$E$5</f>
        <v>0.04</v>
      </c>
      <c r="AV27" s="80">
        <f t="shared" si="53"/>
        <v>0.04</v>
      </c>
      <c r="AW27" s="80">
        <f t="shared" si="53"/>
        <v>0.04</v>
      </c>
      <c r="AX27" s="80">
        <f t="shared" si="53"/>
        <v>0.04</v>
      </c>
      <c r="AY27" s="80">
        <f t="shared" si="53"/>
        <v>0.04</v>
      </c>
      <c r="AZ27" s="80">
        <f t="shared" si="53"/>
        <v>0.04</v>
      </c>
      <c r="BA27" s="80">
        <f t="shared" si="53"/>
        <v>0.04</v>
      </c>
      <c r="BB27" s="80">
        <f t="shared" si="53"/>
        <v>0.04</v>
      </c>
      <c r="BC27" s="80">
        <f t="shared" si="53"/>
        <v>0.04</v>
      </c>
      <c r="BD27" s="80">
        <f t="shared" si="53"/>
        <v>0.04</v>
      </c>
      <c r="BF27" s="173"/>
      <c r="BG27" s="176"/>
      <c r="BH27" s="19" t="s">
        <v>83</v>
      </c>
      <c r="BI27" s="80">
        <f t="shared" ref="BI27:BR27" si="54">((1+$E$10)*$E$5)+$E$5</f>
        <v>0.04</v>
      </c>
      <c r="BJ27" s="80">
        <f t="shared" si="54"/>
        <v>0.04</v>
      </c>
      <c r="BK27" s="80">
        <f t="shared" si="54"/>
        <v>0.04</v>
      </c>
      <c r="BL27" s="80">
        <f t="shared" si="54"/>
        <v>0.04</v>
      </c>
      <c r="BM27" s="80">
        <f t="shared" si="54"/>
        <v>0.04</v>
      </c>
      <c r="BN27" s="80">
        <f t="shared" si="54"/>
        <v>0.04</v>
      </c>
      <c r="BO27" s="80">
        <f t="shared" si="54"/>
        <v>0.04</v>
      </c>
      <c r="BP27" s="80">
        <f t="shared" si="54"/>
        <v>0.04</v>
      </c>
      <c r="BQ27" s="80">
        <f t="shared" si="54"/>
        <v>0.04</v>
      </c>
      <c r="BR27" s="80">
        <f t="shared" si="54"/>
        <v>0.04</v>
      </c>
      <c r="BS27" s="11"/>
    </row>
    <row r="28" spans="1:71" ht="14.25" x14ac:dyDescent="0.45">
      <c r="B28" s="174"/>
      <c r="C28" s="177"/>
      <c r="D28" s="19" t="s">
        <v>84</v>
      </c>
      <c r="E28" s="80">
        <f>E27</f>
        <v>0.04</v>
      </c>
      <c r="F28" s="80">
        <f>E28+F27</f>
        <v>0.08</v>
      </c>
      <c r="G28" s="80">
        <f>F28+G27</f>
        <v>0.12</v>
      </c>
      <c r="H28" s="80">
        <f t="shared" ref="H28:N28" si="55">G28+H27</f>
        <v>0.16</v>
      </c>
      <c r="I28" s="80">
        <f t="shared" si="55"/>
        <v>0.2</v>
      </c>
      <c r="J28" s="80">
        <f>I28+J27</f>
        <v>0.24000000000000002</v>
      </c>
      <c r="K28" s="80">
        <f t="shared" si="55"/>
        <v>0.28000000000000003</v>
      </c>
      <c r="L28" s="80">
        <f t="shared" si="55"/>
        <v>0.32</v>
      </c>
      <c r="M28" s="80">
        <f t="shared" si="55"/>
        <v>0.36</v>
      </c>
      <c r="N28" s="80">
        <f t="shared" si="55"/>
        <v>0.39999999999999997</v>
      </c>
      <c r="P28" s="174"/>
      <c r="Q28" s="177"/>
      <c r="R28" s="19" t="s">
        <v>84</v>
      </c>
      <c r="S28" s="80">
        <f>S27</f>
        <v>0.04</v>
      </c>
      <c r="T28" s="80">
        <f>S28+T27</f>
        <v>0.08</v>
      </c>
      <c r="U28" s="80">
        <f>T28+U27</f>
        <v>0.12</v>
      </c>
      <c r="V28" s="80">
        <f t="shared" ref="V28:AB28" si="56">U28+V27</f>
        <v>0.16</v>
      </c>
      <c r="W28" s="80">
        <f t="shared" si="56"/>
        <v>0.2</v>
      </c>
      <c r="X28" s="80">
        <f>W28+X27</f>
        <v>0.24000000000000002</v>
      </c>
      <c r="Y28" s="80">
        <f t="shared" si="56"/>
        <v>0.28000000000000003</v>
      </c>
      <c r="Z28" s="80">
        <f t="shared" si="56"/>
        <v>0.32</v>
      </c>
      <c r="AA28" s="80">
        <f t="shared" si="56"/>
        <v>0.36</v>
      </c>
      <c r="AB28" s="80">
        <f t="shared" si="56"/>
        <v>0.39999999999999997</v>
      </c>
      <c r="AD28" s="174"/>
      <c r="AE28" s="177"/>
      <c r="AF28" s="19" t="s">
        <v>84</v>
      </c>
      <c r="AG28" s="80">
        <f>AG27</f>
        <v>0.04</v>
      </c>
      <c r="AH28" s="80">
        <f>AG28+AH27</f>
        <v>0.08</v>
      </c>
      <c r="AI28" s="80">
        <f>AH28+AI27</f>
        <v>0.12</v>
      </c>
      <c r="AJ28" s="80">
        <f t="shared" ref="AJ28:AP28" si="57">AI28+AJ27</f>
        <v>0.16</v>
      </c>
      <c r="AK28" s="80">
        <f t="shared" si="57"/>
        <v>0.2</v>
      </c>
      <c r="AL28" s="80">
        <f>AK28+AL27</f>
        <v>0.24000000000000002</v>
      </c>
      <c r="AM28" s="80">
        <f t="shared" si="57"/>
        <v>0.28000000000000003</v>
      </c>
      <c r="AN28" s="80">
        <f t="shared" si="57"/>
        <v>0.32</v>
      </c>
      <c r="AO28" s="80">
        <f t="shared" si="57"/>
        <v>0.36</v>
      </c>
      <c r="AP28" s="80">
        <f t="shared" si="57"/>
        <v>0.39999999999999997</v>
      </c>
      <c r="AR28" s="174"/>
      <c r="AS28" s="177"/>
      <c r="AT28" s="19" t="s">
        <v>84</v>
      </c>
      <c r="AU28" s="80">
        <f>AU27</f>
        <v>0.04</v>
      </c>
      <c r="AV28" s="80">
        <f>AU28+AV27</f>
        <v>0.08</v>
      </c>
      <c r="AW28" s="80">
        <f>AV28+AW27</f>
        <v>0.12</v>
      </c>
      <c r="AX28" s="80">
        <f t="shared" ref="AX28:BD28" si="58">AW28+AX27</f>
        <v>0.16</v>
      </c>
      <c r="AY28" s="80">
        <f t="shared" si="58"/>
        <v>0.2</v>
      </c>
      <c r="AZ28" s="80">
        <f>AY28+AZ27</f>
        <v>0.24000000000000002</v>
      </c>
      <c r="BA28" s="80">
        <f t="shared" si="58"/>
        <v>0.28000000000000003</v>
      </c>
      <c r="BB28" s="80">
        <f t="shared" si="58"/>
        <v>0.32</v>
      </c>
      <c r="BC28" s="80">
        <f t="shared" si="58"/>
        <v>0.36</v>
      </c>
      <c r="BD28" s="80">
        <f t="shared" si="58"/>
        <v>0.39999999999999997</v>
      </c>
      <c r="BF28" s="174"/>
      <c r="BG28" s="177"/>
      <c r="BH28" s="19" t="s">
        <v>84</v>
      </c>
      <c r="BI28" s="80">
        <f>BI27</f>
        <v>0.04</v>
      </c>
      <c r="BJ28" s="80">
        <f>BI28+BJ27</f>
        <v>0.08</v>
      </c>
      <c r="BK28" s="80">
        <f>BJ28+BK27</f>
        <v>0.12</v>
      </c>
      <c r="BL28" s="80">
        <f t="shared" ref="BL28:BR28" si="59">BK28+BL27</f>
        <v>0.16</v>
      </c>
      <c r="BM28" s="80">
        <f t="shared" si="59"/>
        <v>0.2</v>
      </c>
      <c r="BN28" s="80">
        <f>BM28+BN27</f>
        <v>0.24000000000000002</v>
      </c>
      <c r="BO28" s="80">
        <f t="shared" si="59"/>
        <v>0.28000000000000003</v>
      </c>
      <c r="BP28" s="80">
        <f t="shared" si="59"/>
        <v>0.32</v>
      </c>
      <c r="BQ28" s="80">
        <f t="shared" si="59"/>
        <v>0.36</v>
      </c>
      <c r="BR28" s="80">
        <f t="shared" si="59"/>
        <v>0.39999999999999997</v>
      </c>
      <c r="BS28" s="11"/>
    </row>
    <row r="29" spans="1:71" ht="15" customHeight="1" x14ac:dyDescent="0.45">
      <c r="B29" s="3"/>
      <c r="C29" s="1"/>
      <c r="D29" s="43"/>
      <c r="E29" s="31"/>
      <c r="F29" s="31"/>
      <c r="G29" s="31"/>
      <c r="H29" s="31"/>
      <c r="I29" s="31"/>
      <c r="J29" s="31"/>
      <c r="K29" s="31"/>
      <c r="L29" s="31"/>
      <c r="M29" s="31"/>
      <c r="N29" s="31"/>
      <c r="P29" s="3"/>
      <c r="Q29" s="1"/>
      <c r="R29" s="43"/>
      <c r="S29" s="31"/>
      <c r="T29" s="31"/>
      <c r="U29" s="31"/>
      <c r="V29" s="31"/>
      <c r="W29" s="31"/>
      <c r="X29" s="31"/>
      <c r="Y29" s="31"/>
      <c r="Z29" s="31"/>
      <c r="AA29" s="31"/>
      <c r="AB29" s="31"/>
      <c r="AD29" s="3"/>
      <c r="AE29" s="1"/>
      <c r="AF29" s="43"/>
      <c r="AG29" s="31"/>
      <c r="AH29" s="31"/>
      <c r="AI29" s="31"/>
      <c r="AJ29" s="31"/>
      <c r="AK29" s="31"/>
      <c r="AL29" s="31"/>
      <c r="AM29" s="31"/>
      <c r="AN29" s="31"/>
      <c r="AO29" s="31"/>
      <c r="AP29" s="31"/>
      <c r="AR29" s="3"/>
      <c r="AS29" s="1"/>
      <c r="AT29" s="43"/>
      <c r="AU29" s="31"/>
      <c r="AV29" s="31"/>
      <c r="AW29" s="31"/>
      <c r="AX29" s="31"/>
      <c r="AY29" s="31"/>
      <c r="AZ29" s="31"/>
      <c r="BA29" s="31"/>
      <c r="BB29" s="31"/>
      <c r="BC29" s="31"/>
      <c r="BD29" s="31"/>
      <c r="BF29" s="3"/>
      <c r="BG29" s="1"/>
      <c r="BH29" s="43"/>
      <c r="BI29" s="31"/>
      <c r="BJ29" s="31"/>
      <c r="BK29" s="31"/>
      <c r="BL29" s="31"/>
      <c r="BM29" s="31"/>
      <c r="BN29" s="31"/>
      <c r="BO29" s="31"/>
      <c r="BP29" s="31"/>
      <c r="BQ29" s="31"/>
      <c r="BR29" s="31"/>
    </row>
    <row r="30" spans="1:71" ht="14.25" x14ac:dyDescent="0.45">
      <c r="A30" s="8"/>
      <c r="B30" s="178" t="s">
        <v>146</v>
      </c>
      <c r="C30" s="180" t="s">
        <v>21</v>
      </c>
      <c r="D30" s="182" t="str">
        <f>"10 BTC / "&amp;TEXT($E$4*10, "$###0.00,,")&amp;"M USD"</f>
        <v>10 BTC / $1.00M USD</v>
      </c>
      <c r="E30" s="163" t="s">
        <v>3</v>
      </c>
      <c r="F30" s="163" t="s">
        <v>4</v>
      </c>
      <c r="G30" s="163" t="s">
        <v>5</v>
      </c>
      <c r="H30" s="163" t="s">
        <v>6</v>
      </c>
      <c r="I30" s="163" t="s">
        <v>7</v>
      </c>
      <c r="J30" s="163" t="s">
        <v>8</v>
      </c>
      <c r="K30" s="163" t="s">
        <v>9</v>
      </c>
      <c r="L30" s="163" t="s">
        <v>10</v>
      </c>
      <c r="M30" s="163" t="s">
        <v>11</v>
      </c>
      <c r="N30" s="163" t="s">
        <v>12</v>
      </c>
      <c r="O30" s="8"/>
      <c r="P30" s="178" t="s">
        <v>146</v>
      </c>
      <c r="Q30" s="180" t="s">
        <v>21</v>
      </c>
      <c r="R30" s="182" t="str">
        <f>"10 BTC / "&amp;TEXT($E$4*10, "$###0.00,,")&amp;"M USD"</f>
        <v>10 BTC / $1.00M USD</v>
      </c>
      <c r="S30" s="163" t="s">
        <v>3</v>
      </c>
      <c r="T30" s="163" t="s">
        <v>4</v>
      </c>
      <c r="U30" s="163" t="s">
        <v>5</v>
      </c>
      <c r="V30" s="163" t="s">
        <v>6</v>
      </c>
      <c r="W30" s="163" t="s">
        <v>7</v>
      </c>
      <c r="X30" s="163" t="s">
        <v>8</v>
      </c>
      <c r="Y30" s="163" t="s">
        <v>9</v>
      </c>
      <c r="Z30" s="163" t="s">
        <v>10</v>
      </c>
      <c r="AA30" s="163" t="s">
        <v>11</v>
      </c>
      <c r="AB30" s="163" t="s">
        <v>12</v>
      </c>
      <c r="AC30" s="8"/>
      <c r="AD30" s="178" t="s">
        <v>146</v>
      </c>
      <c r="AE30" s="180" t="s">
        <v>21</v>
      </c>
      <c r="AF30" s="182" t="str">
        <f>"10 BTC / "&amp;TEXT($E$4*10, "$###0.00,,")&amp;"M USD"</f>
        <v>10 BTC / $1.00M USD</v>
      </c>
      <c r="AG30" s="163" t="s">
        <v>3</v>
      </c>
      <c r="AH30" s="163" t="s">
        <v>4</v>
      </c>
      <c r="AI30" s="163" t="s">
        <v>5</v>
      </c>
      <c r="AJ30" s="163" t="s">
        <v>6</v>
      </c>
      <c r="AK30" s="163" t="s">
        <v>7</v>
      </c>
      <c r="AL30" s="163" t="s">
        <v>8</v>
      </c>
      <c r="AM30" s="163" t="s">
        <v>9</v>
      </c>
      <c r="AN30" s="163" t="s">
        <v>10</v>
      </c>
      <c r="AO30" s="163" t="s">
        <v>11</v>
      </c>
      <c r="AP30" s="163" t="s">
        <v>12</v>
      </c>
      <c r="AQ30" s="8"/>
      <c r="AR30" s="178" t="s">
        <v>146</v>
      </c>
      <c r="AS30" s="180" t="s">
        <v>21</v>
      </c>
      <c r="AT30" s="182" t="str">
        <f>"10 BTC / "&amp;TEXT($E$4*10, "$###0.00,,")&amp;"M USD"</f>
        <v>10 BTC / $1.00M USD</v>
      </c>
      <c r="AU30" s="163" t="s">
        <v>3</v>
      </c>
      <c r="AV30" s="163" t="s">
        <v>4</v>
      </c>
      <c r="AW30" s="163" t="s">
        <v>5</v>
      </c>
      <c r="AX30" s="163" t="s">
        <v>6</v>
      </c>
      <c r="AY30" s="163" t="s">
        <v>7</v>
      </c>
      <c r="AZ30" s="163" t="s">
        <v>8</v>
      </c>
      <c r="BA30" s="163" t="s">
        <v>9</v>
      </c>
      <c r="BB30" s="163" t="s">
        <v>10</v>
      </c>
      <c r="BC30" s="163" t="s">
        <v>11</v>
      </c>
      <c r="BD30" s="163" t="s">
        <v>12</v>
      </c>
      <c r="BE30" s="8"/>
      <c r="BF30" s="178" t="s">
        <v>146</v>
      </c>
      <c r="BG30" s="180" t="s">
        <v>21</v>
      </c>
      <c r="BH30" s="182" t="str">
        <f>"10 BTC / "&amp;TEXT($E$4*10, "$###0.00,,")&amp;"M USD"</f>
        <v>10 BTC / $1.00M USD</v>
      </c>
      <c r="BI30" s="163" t="s">
        <v>3</v>
      </c>
      <c r="BJ30" s="163" t="s">
        <v>4</v>
      </c>
      <c r="BK30" s="163" t="s">
        <v>5</v>
      </c>
      <c r="BL30" s="163" t="s">
        <v>6</v>
      </c>
      <c r="BM30" s="163" t="s">
        <v>7</v>
      </c>
      <c r="BN30" s="163" t="s">
        <v>8</v>
      </c>
      <c r="BO30" s="163" t="s">
        <v>9</v>
      </c>
      <c r="BP30" s="163" t="s">
        <v>10</v>
      </c>
      <c r="BQ30" s="163" t="s">
        <v>11</v>
      </c>
      <c r="BR30" s="163" t="s">
        <v>12</v>
      </c>
      <c r="BS30" s="8"/>
    </row>
    <row r="31" spans="1:71" ht="14.25" x14ac:dyDescent="0.45">
      <c r="B31" s="179"/>
      <c r="C31" s="181"/>
      <c r="D31" s="183"/>
      <c r="E31" s="164"/>
      <c r="F31" s="164"/>
      <c r="G31" s="164"/>
      <c r="H31" s="164"/>
      <c r="I31" s="164"/>
      <c r="J31" s="164"/>
      <c r="K31" s="164"/>
      <c r="L31" s="164"/>
      <c r="M31" s="164"/>
      <c r="N31" s="164"/>
      <c r="P31" s="179"/>
      <c r="Q31" s="181"/>
      <c r="R31" s="183"/>
      <c r="S31" s="164"/>
      <c r="T31" s="164"/>
      <c r="U31" s="164"/>
      <c r="V31" s="164"/>
      <c r="W31" s="164"/>
      <c r="X31" s="164"/>
      <c r="Y31" s="164"/>
      <c r="Z31" s="164"/>
      <c r="AA31" s="164"/>
      <c r="AB31" s="164"/>
      <c r="AD31" s="179"/>
      <c r="AE31" s="181"/>
      <c r="AF31" s="183"/>
      <c r="AG31" s="164"/>
      <c r="AH31" s="164"/>
      <c r="AI31" s="164"/>
      <c r="AJ31" s="164"/>
      <c r="AK31" s="164"/>
      <c r="AL31" s="164"/>
      <c r="AM31" s="164"/>
      <c r="AN31" s="164"/>
      <c r="AO31" s="164"/>
      <c r="AP31" s="164"/>
      <c r="AR31" s="179"/>
      <c r="AS31" s="181"/>
      <c r="AT31" s="183"/>
      <c r="AU31" s="164"/>
      <c r="AV31" s="164"/>
      <c r="AW31" s="164"/>
      <c r="AX31" s="164"/>
      <c r="AY31" s="164"/>
      <c r="AZ31" s="164"/>
      <c r="BA31" s="164"/>
      <c r="BB31" s="164"/>
      <c r="BC31" s="164"/>
      <c r="BD31" s="164"/>
      <c r="BF31" s="179"/>
      <c r="BG31" s="181"/>
      <c r="BH31" s="183"/>
      <c r="BI31" s="164"/>
      <c r="BJ31" s="164"/>
      <c r="BK31" s="164"/>
      <c r="BL31" s="164"/>
      <c r="BM31" s="164"/>
      <c r="BN31" s="164"/>
      <c r="BO31" s="164"/>
      <c r="BP31" s="164"/>
      <c r="BQ31" s="164"/>
      <c r="BR31" s="164"/>
    </row>
    <row r="32" spans="1:71" ht="14.25" x14ac:dyDescent="0.45">
      <c r="B32" s="172" t="s">
        <v>57</v>
      </c>
      <c r="C32" s="186" t="s">
        <v>32</v>
      </c>
      <c r="D32" s="15" t="s">
        <v>61</v>
      </c>
      <c r="E32" s="16">
        <f t="shared" ref="E32:N32" si="60">E37*$E$4/E$14</f>
        <v>0.10714285714285714</v>
      </c>
      <c r="F32" s="16">
        <f t="shared" si="60"/>
        <v>7.6530612244897961E-2</v>
      </c>
      <c r="G32" s="16">
        <f t="shared" si="60"/>
        <v>5.466472303206997E-2</v>
      </c>
      <c r="H32" s="16">
        <f t="shared" si="60"/>
        <v>3.9046230737192836E-2</v>
      </c>
      <c r="I32" s="16">
        <f t="shared" si="60"/>
        <v>2.7890164812280599E-2</v>
      </c>
      <c r="J32" s="16">
        <f t="shared" si="60"/>
        <v>1.9921546294486142E-2</v>
      </c>
      <c r="K32" s="16">
        <f t="shared" si="60"/>
        <v>1.4229675924632958E-2</v>
      </c>
      <c r="L32" s="16">
        <f t="shared" si="60"/>
        <v>1.0164054231880684E-2</v>
      </c>
      <c r="M32" s="16">
        <f t="shared" si="60"/>
        <v>7.260038737057631E-3</v>
      </c>
      <c r="N32" s="16">
        <f t="shared" si="60"/>
        <v>5.1857419550411649E-3</v>
      </c>
      <c r="P32" s="172" t="s">
        <v>57</v>
      </c>
      <c r="Q32" s="186" t="s">
        <v>32</v>
      </c>
      <c r="R32" s="15" t="s">
        <v>61</v>
      </c>
      <c r="S32" s="16">
        <f t="shared" ref="S32:AB32" si="61">S37*$E$4/S$14</f>
        <v>8.9285714285714288E-2</v>
      </c>
      <c r="T32" s="16">
        <f t="shared" si="61"/>
        <v>6.3775510204081634E-2</v>
      </c>
      <c r="U32" s="16">
        <f t="shared" si="61"/>
        <v>4.5553935860058306E-2</v>
      </c>
      <c r="V32" s="16">
        <f t="shared" si="61"/>
        <v>3.2538525614327365E-2</v>
      </c>
      <c r="W32" s="16">
        <f t="shared" si="61"/>
        <v>2.3241804010233832E-2</v>
      </c>
      <c r="X32" s="16">
        <f t="shared" si="61"/>
        <v>1.6601288578738452E-2</v>
      </c>
      <c r="Y32" s="16">
        <f t="shared" si="61"/>
        <v>1.1858063270527465E-2</v>
      </c>
      <c r="Z32" s="16">
        <f t="shared" si="61"/>
        <v>8.4700451932339035E-3</v>
      </c>
      <c r="AA32" s="16">
        <f t="shared" si="61"/>
        <v>6.0500322808813593E-3</v>
      </c>
      <c r="AB32" s="16">
        <f t="shared" si="61"/>
        <v>4.3214516292009704E-3</v>
      </c>
      <c r="AD32" s="172" t="s">
        <v>57</v>
      </c>
      <c r="AE32" s="186" t="s">
        <v>32</v>
      </c>
      <c r="AF32" s="15" t="s">
        <v>61</v>
      </c>
      <c r="AG32" s="16">
        <f t="shared" ref="AG32:AP32" si="62">AG37*$E$4/AG$14</f>
        <v>7.1428571428571425E-2</v>
      </c>
      <c r="AH32" s="16">
        <f t="shared" si="62"/>
        <v>5.1020408163265307E-2</v>
      </c>
      <c r="AI32" s="16">
        <f t="shared" si="62"/>
        <v>3.6443148688046649E-2</v>
      </c>
      <c r="AJ32" s="16">
        <f t="shared" si="62"/>
        <v>2.6030820491461892E-2</v>
      </c>
      <c r="AK32" s="16">
        <f t="shared" si="62"/>
        <v>1.8593443208187066E-2</v>
      </c>
      <c r="AL32" s="16">
        <f t="shared" si="62"/>
        <v>1.3281030862990761E-2</v>
      </c>
      <c r="AM32" s="16">
        <f t="shared" si="62"/>
        <v>9.4864506164219712E-3</v>
      </c>
      <c r="AN32" s="16">
        <f t="shared" si="62"/>
        <v>6.7760361545871227E-3</v>
      </c>
      <c r="AO32" s="16">
        <f t="shared" si="62"/>
        <v>4.8400258247050876E-3</v>
      </c>
      <c r="AP32" s="16">
        <f t="shared" si="62"/>
        <v>3.4571613033607764E-3</v>
      </c>
      <c r="AR32" s="172" t="s">
        <v>57</v>
      </c>
      <c r="AS32" s="186" t="s">
        <v>32</v>
      </c>
      <c r="AT32" s="15" t="s">
        <v>61</v>
      </c>
      <c r="AU32" s="16">
        <f t="shared" ref="AU32:BD32" si="63">AU37*$E$4/AU$14</f>
        <v>5.3571428571428575E-2</v>
      </c>
      <c r="AV32" s="16">
        <f t="shared" si="63"/>
        <v>3.8265306122448987E-2</v>
      </c>
      <c r="AW32" s="16">
        <f t="shared" si="63"/>
        <v>2.7332361516034989E-2</v>
      </c>
      <c r="AX32" s="16">
        <f t="shared" si="63"/>
        <v>1.9523115368596421E-2</v>
      </c>
      <c r="AY32" s="16">
        <f t="shared" si="63"/>
        <v>1.3945082406140301E-2</v>
      </c>
      <c r="AZ32" s="16">
        <f t="shared" si="63"/>
        <v>9.9607731472430728E-3</v>
      </c>
      <c r="BA32" s="16">
        <f t="shared" si="63"/>
        <v>7.1148379623164797E-3</v>
      </c>
      <c r="BB32" s="16">
        <f t="shared" si="63"/>
        <v>5.0820271159403426E-3</v>
      </c>
      <c r="BC32" s="16">
        <f t="shared" si="63"/>
        <v>3.6300193685288159E-3</v>
      </c>
      <c r="BD32" s="16">
        <f t="shared" si="63"/>
        <v>2.5928709775205829E-3</v>
      </c>
      <c r="BF32" s="172" t="s">
        <v>57</v>
      </c>
      <c r="BG32" s="186" t="s">
        <v>32</v>
      </c>
      <c r="BH32" s="15" t="s">
        <v>61</v>
      </c>
      <c r="BI32" s="16">
        <f t="shared" ref="BI32:BR32" si="64">BI37*$E$4/BI$14</f>
        <v>3.5714285714285719E-2</v>
      </c>
      <c r="BJ32" s="16">
        <f t="shared" si="64"/>
        <v>2.5510204081632657E-2</v>
      </c>
      <c r="BK32" s="16">
        <f t="shared" si="64"/>
        <v>1.8221574344023328E-2</v>
      </c>
      <c r="BL32" s="16">
        <f t="shared" si="64"/>
        <v>1.3015410245730948E-2</v>
      </c>
      <c r="BM32" s="16">
        <f t="shared" si="64"/>
        <v>9.2967216040935347E-3</v>
      </c>
      <c r="BN32" s="16">
        <f t="shared" si="64"/>
        <v>6.6405154314953816E-3</v>
      </c>
      <c r="BO32" s="16">
        <f t="shared" si="64"/>
        <v>4.7432253082109865E-3</v>
      </c>
      <c r="BP32" s="16">
        <f t="shared" si="64"/>
        <v>3.3880180772935618E-3</v>
      </c>
      <c r="BQ32" s="16">
        <f t="shared" si="64"/>
        <v>2.4200129123525442E-3</v>
      </c>
      <c r="BR32" s="16">
        <f t="shared" si="64"/>
        <v>1.7285806516803886E-3</v>
      </c>
    </row>
    <row r="33" spans="2:70" ht="14.25" x14ac:dyDescent="0.45">
      <c r="B33" s="173"/>
      <c r="C33" s="186"/>
      <c r="D33" s="15" t="s">
        <v>62</v>
      </c>
      <c r="E33" s="16"/>
      <c r="F33" s="16"/>
      <c r="G33" s="16"/>
      <c r="H33" s="16"/>
      <c r="I33" s="82">
        <f>AVERAGE(E32:I32)</f>
        <v>6.1054917593859705E-2</v>
      </c>
      <c r="J33" s="16"/>
      <c r="K33" s="16"/>
      <c r="L33" s="16"/>
      <c r="M33" s="16"/>
      <c r="N33" s="17">
        <f>AVERAGE(E32:N32)</f>
        <v>3.6203564511239711E-2</v>
      </c>
      <c r="P33" s="173"/>
      <c r="Q33" s="186"/>
      <c r="R33" s="15" t="s">
        <v>62</v>
      </c>
      <c r="S33" s="16"/>
      <c r="T33" s="16"/>
      <c r="U33" s="16"/>
      <c r="V33" s="16"/>
      <c r="W33" s="82">
        <f>AVERAGE(S32:W32)</f>
        <v>5.0879097994883084E-2</v>
      </c>
      <c r="X33" s="16"/>
      <c r="Y33" s="16"/>
      <c r="Z33" s="16"/>
      <c r="AA33" s="16"/>
      <c r="AB33" s="17">
        <f>AVERAGE(S32:AB32)</f>
        <v>3.0169637092699753E-2</v>
      </c>
      <c r="AD33" s="173"/>
      <c r="AE33" s="186"/>
      <c r="AF33" s="15" t="s">
        <v>62</v>
      </c>
      <c r="AG33" s="16"/>
      <c r="AH33" s="16"/>
      <c r="AI33" s="16"/>
      <c r="AJ33" s="16"/>
      <c r="AK33" s="82">
        <f>AVERAGE(AG32:AK32)</f>
        <v>4.070327839590647E-2</v>
      </c>
      <c r="AL33" s="16"/>
      <c r="AM33" s="16"/>
      <c r="AN33" s="16"/>
      <c r="AO33" s="16"/>
      <c r="AP33" s="17">
        <f>AVERAGE(AG32:AP32)</f>
        <v>2.4135709674159806E-2</v>
      </c>
      <c r="AR33" s="173"/>
      <c r="AS33" s="186"/>
      <c r="AT33" s="15" t="s">
        <v>62</v>
      </c>
      <c r="AU33" s="16"/>
      <c r="AV33" s="16"/>
      <c r="AW33" s="16"/>
      <c r="AX33" s="16"/>
      <c r="AY33" s="82">
        <f>AVERAGE(AU32:AY32)</f>
        <v>3.0527458796929856E-2</v>
      </c>
      <c r="AZ33" s="16"/>
      <c r="BA33" s="16"/>
      <c r="BB33" s="16"/>
      <c r="BC33" s="16"/>
      <c r="BD33" s="17">
        <f>AVERAGE(AU32:BD32)</f>
        <v>1.8101782255619859E-2</v>
      </c>
      <c r="BF33" s="173"/>
      <c r="BG33" s="186"/>
      <c r="BH33" s="15" t="s">
        <v>62</v>
      </c>
      <c r="BI33" s="16"/>
      <c r="BJ33" s="16"/>
      <c r="BK33" s="16"/>
      <c r="BL33" s="16"/>
      <c r="BM33" s="82">
        <f>AVERAGE(BI32:BM32)</f>
        <v>2.0351639197953235E-2</v>
      </c>
      <c r="BN33" s="16"/>
      <c r="BO33" s="16"/>
      <c r="BP33" s="16"/>
      <c r="BQ33" s="16"/>
      <c r="BR33" s="17">
        <f>AVERAGE(BI32:BR32)</f>
        <v>1.2067854837079905E-2</v>
      </c>
    </row>
    <row r="34" spans="2:70" ht="14.25" x14ac:dyDescent="0.45">
      <c r="B34" s="173"/>
      <c r="C34" s="186"/>
      <c r="D34" s="15" t="s">
        <v>42</v>
      </c>
      <c r="E34" s="16">
        <f t="shared" ref="E34:N34" si="65">E$16*(E32/E$18)</f>
        <v>0.10714285714285714</v>
      </c>
      <c r="F34" s="16">
        <f t="shared" si="65"/>
        <v>0.18367346938775508</v>
      </c>
      <c r="G34" s="16">
        <f>G$16*(G32/G$18)</f>
        <v>0.23833819241982501</v>
      </c>
      <c r="H34" s="16">
        <f>H$16*(H32/H$18)</f>
        <v>0.277384423157018</v>
      </c>
      <c r="I34" s="16">
        <f>I$16*(I32/I$18)</f>
        <v>0.30527458796929852</v>
      </c>
      <c r="J34" s="16">
        <f t="shared" si="65"/>
        <v>0.32519613426378463</v>
      </c>
      <c r="K34" s="16">
        <f t="shared" si="65"/>
        <v>0.33942581018841744</v>
      </c>
      <c r="L34" s="16">
        <f t="shared" si="65"/>
        <v>0.34958986442029771</v>
      </c>
      <c r="M34" s="16">
        <f t="shared" si="65"/>
        <v>0.35684990315735649</v>
      </c>
      <c r="N34" s="16">
        <f t="shared" si="65"/>
        <v>0.36203564511239805</v>
      </c>
      <c r="P34" s="173"/>
      <c r="Q34" s="186"/>
      <c r="R34" s="15" t="s">
        <v>42</v>
      </c>
      <c r="S34" s="16">
        <f t="shared" ref="S34:AB34" si="66">S$16*(S32/S$18)</f>
        <v>8.9285714285714274E-2</v>
      </c>
      <c r="T34" s="16">
        <f t="shared" si="66"/>
        <v>0.15306122448979592</v>
      </c>
      <c r="U34" s="16">
        <f>U$16*(U32/U$18)</f>
        <v>0.19861516034985416</v>
      </c>
      <c r="V34" s="16">
        <f>V$16*(V32/V$18)</f>
        <v>0.23115368596418168</v>
      </c>
      <c r="W34" s="16">
        <f>W$16*(W32/W$18)</f>
        <v>0.25439548997441541</v>
      </c>
      <c r="X34" s="16">
        <f t="shared" si="66"/>
        <v>0.27099677855315385</v>
      </c>
      <c r="Y34" s="16">
        <f t="shared" si="66"/>
        <v>0.28285484182368126</v>
      </c>
      <c r="Z34" s="16">
        <f t="shared" si="66"/>
        <v>0.29132488701691478</v>
      </c>
      <c r="AA34" s="16">
        <f t="shared" si="66"/>
        <v>0.29737491929779708</v>
      </c>
      <c r="AB34" s="16">
        <f t="shared" si="66"/>
        <v>0.30169637092699836</v>
      </c>
      <c r="AD34" s="173"/>
      <c r="AE34" s="186"/>
      <c r="AF34" s="15" t="s">
        <v>42</v>
      </c>
      <c r="AG34" s="16">
        <f t="shared" ref="AG34:AP34" si="67">AG$16*(AG32/AG$18)</f>
        <v>7.1428571428571425E-2</v>
      </c>
      <c r="AH34" s="16">
        <f t="shared" si="67"/>
        <v>0.12244897959183673</v>
      </c>
      <c r="AI34" s="16">
        <f>AI$16*(AI32/AI$18)</f>
        <v>0.15889212827988336</v>
      </c>
      <c r="AJ34" s="16">
        <f>AJ$16*(AJ32/AJ$18)</f>
        <v>0.18492294877134535</v>
      </c>
      <c r="AK34" s="16">
        <f>AK$16*(AK32/AK$18)</f>
        <v>0.20351639197953234</v>
      </c>
      <c r="AL34" s="16">
        <f t="shared" si="67"/>
        <v>0.2167974228425231</v>
      </c>
      <c r="AM34" s="16">
        <f t="shared" si="67"/>
        <v>0.22628387345894493</v>
      </c>
      <c r="AN34" s="16">
        <f t="shared" si="67"/>
        <v>0.23305990961353182</v>
      </c>
      <c r="AO34" s="16">
        <f t="shared" si="67"/>
        <v>0.23789993543823765</v>
      </c>
      <c r="AP34" s="16">
        <f t="shared" si="67"/>
        <v>0.24135709674159869</v>
      </c>
      <c r="AR34" s="173"/>
      <c r="AS34" s="186"/>
      <c r="AT34" s="15" t="s">
        <v>42</v>
      </c>
      <c r="AU34" s="16">
        <f t="shared" ref="AU34:BD34" si="68">AU$16*(AU32/AU$18)</f>
        <v>5.3571428571428575E-2</v>
      </c>
      <c r="AV34" s="16">
        <f t="shared" si="68"/>
        <v>9.1836734693877556E-2</v>
      </c>
      <c r="AW34" s="16">
        <f>AW$16*(AW32/AW$18)</f>
        <v>0.11916909620991252</v>
      </c>
      <c r="AX34" s="16">
        <f>AX$16*(AX32/AX$18)</f>
        <v>0.13869221157850903</v>
      </c>
      <c r="AY34" s="16">
        <f>AY$16*(AY32/AY$18)</f>
        <v>0.15263729398464929</v>
      </c>
      <c r="AZ34" s="16">
        <f t="shared" si="68"/>
        <v>0.16259806713189234</v>
      </c>
      <c r="BA34" s="16">
        <f t="shared" si="68"/>
        <v>0.16971290509420875</v>
      </c>
      <c r="BB34" s="16">
        <f t="shared" si="68"/>
        <v>0.17479493221014888</v>
      </c>
      <c r="BC34" s="16">
        <f t="shared" si="68"/>
        <v>0.17842495157867824</v>
      </c>
      <c r="BD34" s="16">
        <f t="shared" si="68"/>
        <v>0.18101782255619905</v>
      </c>
      <c r="BF34" s="173"/>
      <c r="BG34" s="186"/>
      <c r="BH34" s="15" t="s">
        <v>42</v>
      </c>
      <c r="BI34" s="16">
        <f t="shared" ref="BI34:BR34" si="69">BI$16*(BI32/BI$18)</f>
        <v>3.5714285714285719E-2</v>
      </c>
      <c r="BJ34" s="16">
        <f t="shared" si="69"/>
        <v>6.122448979591838E-2</v>
      </c>
      <c r="BK34" s="16">
        <f>BK$16*(BK32/BK$18)</f>
        <v>7.9446064139941694E-2</v>
      </c>
      <c r="BL34" s="16">
        <f>BL$16*(BL32/BL$18)</f>
        <v>9.2461474385672676E-2</v>
      </c>
      <c r="BM34" s="16">
        <f>BM$16*(BM32/BM$18)</f>
        <v>0.1017581959897662</v>
      </c>
      <c r="BN34" s="16">
        <f t="shared" si="69"/>
        <v>0.10839871142126158</v>
      </c>
      <c r="BO34" s="16">
        <f t="shared" si="69"/>
        <v>0.11314193672947249</v>
      </c>
      <c r="BP34" s="16">
        <f t="shared" si="69"/>
        <v>0.11652995480676592</v>
      </c>
      <c r="BQ34" s="16">
        <f t="shared" si="69"/>
        <v>0.11894996771911885</v>
      </c>
      <c r="BR34" s="16">
        <f t="shared" si="69"/>
        <v>0.12067854837079937</v>
      </c>
    </row>
    <row r="35" spans="2:70" ht="14.25" x14ac:dyDescent="0.45">
      <c r="B35" s="173"/>
      <c r="C35" s="185"/>
      <c r="D35" s="19" t="s">
        <v>45</v>
      </c>
      <c r="E35" s="20">
        <f t="shared" ref="E35:N35" si="70">10*E32</f>
        <v>1.0714285714285714</v>
      </c>
      <c r="F35" s="20">
        <f t="shared" si="70"/>
        <v>0.76530612244897966</v>
      </c>
      <c r="G35" s="20">
        <f t="shared" si="70"/>
        <v>0.54664723032069973</v>
      </c>
      <c r="H35" s="20">
        <f t="shared" si="70"/>
        <v>0.39046230737192833</v>
      </c>
      <c r="I35" s="20">
        <f t="shared" si="70"/>
        <v>0.27890164812280599</v>
      </c>
      <c r="J35" s="20">
        <f t="shared" si="70"/>
        <v>0.19921546294486142</v>
      </c>
      <c r="K35" s="20">
        <f t="shared" si="70"/>
        <v>0.14229675924632956</v>
      </c>
      <c r="L35" s="20">
        <f t="shared" si="70"/>
        <v>0.10164054231880684</v>
      </c>
      <c r="M35" s="20">
        <f t="shared" si="70"/>
        <v>7.2600387370576308E-2</v>
      </c>
      <c r="N35" s="20">
        <f t="shared" si="70"/>
        <v>5.1857419550411649E-2</v>
      </c>
      <c r="P35" s="173"/>
      <c r="Q35" s="185"/>
      <c r="R35" s="19" t="s">
        <v>45</v>
      </c>
      <c r="S35" s="20">
        <f t="shared" ref="S35:AB35" si="71">10*S32</f>
        <v>0.8928571428571429</v>
      </c>
      <c r="T35" s="20">
        <f t="shared" si="71"/>
        <v>0.63775510204081631</v>
      </c>
      <c r="U35" s="20">
        <f t="shared" si="71"/>
        <v>0.45553935860058303</v>
      </c>
      <c r="V35" s="20">
        <f t="shared" si="71"/>
        <v>0.32538525614327363</v>
      </c>
      <c r="W35" s="20">
        <f t="shared" si="71"/>
        <v>0.23241804010233832</v>
      </c>
      <c r="X35" s="20">
        <f t="shared" si="71"/>
        <v>0.16601288578738452</v>
      </c>
      <c r="Y35" s="20">
        <f t="shared" si="71"/>
        <v>0.11858063270527465</v>
      </c>
      <c r="Z35" s="20">
        <f t="shared" si="71"/>
        <v>8.4700451932339035E-2</v>
      </c>
      <c r="AA35" s="20">
        <f t="shared" si="71"/>
        <v>6.0500322808813595E-2</v>
      </c>
      <c r="AB35" s="20">
        <f t="shared" si="71"/>
        <v>4.3214516292009703E-2</v>
      </c>
      <c r="AD35" s="173"/>
      <c r="AE35" s="185"/>
      <c r="AF35" s="19" t="s">
        <v>45</v>
      </c>
      <c r="AG35" s="20">
        <f t="shared" ref="AG35:AP35" si="72">10*AG32</f>
        <v>0.71428571428571419</v>
      </c>
      <c r="AH35" s="20">
        <f t="shared" si="72"/>
        <v>0.51020408163265307</v>
      </c>
      <c r="AI35" s="20">
        <f t="shared" si="72"/>
        <v>0.3644314868804665</v>
      </c>
      <c r="AJ35" s="20">
        <f t="shared" si="72"/>
        <v>0.26030820491461892</v>
      </c>
      <c r="AK35" s="20">
        <f t="shared" si="72"/>
        <v>0.18593443208187066</v>
      </c>
      <c r="AL35" s="20">
        <f t="shared" si="72"/>
        <v>0.13281030862990761</v>
      </c>
      <c r="AM35" s="20">
        <f t="shared" si="72"/>
        <v>9.4864506164219708E-2</v>
      </c>
      <c r="AN35" s="20">
        <f t="shared" si="72"/>
        <v>6.7760361545871228E-2</v>
      </c>
      <c r="AO35" s="20">
        <f t="shared" si="72"/>
        <v>4.8400258247050874E-2</v>
      </c>
      <c r="AP35" s="20">
        <f t="shared" si="72"/>
        <v>3.4571613033607763E-2</v>
      </c>
      <c r="AR35" s="173"/>
      <c r="AS35" s="185"/>
      <c r="AT35" s="19" t="s">
        <v>45</v>
      </c>
      <c r="AU35" s="20">
        <f t="shared" ref="AU35:BD35" si="73">10*AU32</f>
        <v>0.53571428571428581</v>
      </c>
      <c r="AV35" s="20">
        <f t="shared" si="73"/>
        <v>0.38265306122448989</v>
      </c>
      <c r="AW35" s="20">
        <f t="shared" si="73"/>
        <v>0.27332361516034986</v>
      </c>
      <c r="AX35" s="20">
        <f t="shared" si="73"/>
        <v>0.19523115368596422</v>
      </c>
      <c r="AY35" s="20">
        <f t="shared" si="73"/>
        <v>0.13945082406140302</v>
      </c>
      <c r="AZ35" s="20">
        <f t="shared" si="73"/>
        <v>9.9607731472430724E-2</v>
      </c>
      <c r="BA35" s="20">
        <f t="shared" si="73"/>
        <v>7.1148379623164795E-2</v>
      </c>
      <c r="BB35" s="20">
        <f t="shared" si="73"/>
        <v>5.0820271159403428E-2</v>
      </c>
      <c r="BC35" s="20">
        <f t="shared" si="73"/>
        <v>3.6300193685288161E-2</v>
      </c>
      <c r="BD35" s="20">
        <f t="shared" si="73"/>
        <v>2.5928709775205828E-2</v>
      </c>
      <c r="BF35" s="173"/>
      <c r="BG35" s="185"/>
      <c r="BH35" s="19" t="s">
        <v>45</v>
      </c>
      <c r="BI35" s="20">
        <f t="shared" ref="BI35:BR35" si="74">10*BI32</f>
        <v>0.35714285714285721</v>
      </c>
      <c r="BJ35" s="20">
        <f t="shared" si="74"/>
        <v>0.25510204081632659</v>
      </c>
      <c r="BK35" s="20">
        <f t="shared" si="74"/>
        <v>0.18221574344023328</v>
      </c>
      <c r="BL35" s="20">
        <f t="shared" si="74"/>
        <v>0.13015410245730946</v>
      </c>
      <c r="BM35" s="20">
        <f t="shared" si="74"/>
        <v>9.2967216040935344E-2</v>
      </c>
      <c r="BN35" s="20">
        <f t="shared" si="74"/>
        <v>6.6405154314953821E-2</v>
      </c>
      <c r="BO35" s="20">
        <f t="shared" si="74"/>
        <v>4.7432253082109868E-2</v>
      </c>
      <c r="BP35" s="20">
        <f t="shared" si="74"/>
        <v>3.3880180772935614E-2</v>
      </c>
      <c r="BQ35" s="20">
        <f t="shared" si="74"/>
        <v>2.4200129123525441E-2</v>
      </c>
      <c r="BR35" s="20">
        <f t="shared" si="74"/>
        <v>1.7285806516803885E-2</v>
      </c>
    </row>
    <row r="36" spans="2:70" ht="14.25" x14ac:dyDescent="0.45">
      <c r="B36" s="173"/>
      <c r="C36" s="185"/>
      <c r="D36" s="19" t="s">
        <v>46</v>
      </c>
      <c r="E36" s="20">
        <f>10*E34</f>
        <v>1.0714285714285714</v>
      </c>
      <c r="F36" s="20">
        <f>10*F34</f>
        <v>1.8367346938775508</v>
      </c>
      <c r="G36" s="20">
        <f>10*G34</f>
        <v>2.3833819241982503</v>
      </c>
      <c r="H36" s="20">
        <f t="shared" ref="H36:N36" si="75">10*H34</f>
        <v>2.7738442315701799</v>
      </c>
      <c r="I36" s="20">
        <f t="shared" si="75"/>
        <v>3.0527458796929849</v>
      </c>
      <c r="J36" s="20">
        <f t="shared" si="75"/>
        <v>3.2519613426378462</v>
      </c>
      <c r="K36" s="20">
        <f t="shared" si="75"/>
        <v>3.3942581018841746</v>
      </c>
      <c r="L36" s="20">
        <f t="shared" si="75"/>
        <v>3.4958986442029771</v>
      </c>
      <c r="M36" s="20">
        <f t="shared" si="75"/>
        <v>3.5684990315735647</v>
      </c>
      <c r="N36" s="20">
        <f t="shared" si="75"/>
        <v>3.6203564511239805</v>
      </c>
      <c r="P36" s="173"/>
      <c r="Q36" s="185"/>
      <c r="R36" s="19" t="s">
        <v>46</v>
      </c>
      <c r="S36" s="20">
        <f>10*S34</f>
        <v>0.89285714285714279</v>
      </c>
      <c r="T36" s="20">
        <f>10*T34</f>
        <v>1.5306122448979593</v>
      </c>
      <c r="U36" s="20">
        <f>10*U34</f>
        <v>1.9861516034985416</v>
      </c>
      <c r="V36" s="20">
        <f t="shared" ref="V36:AB36" si="76">10*V34</f>
        <v>2.3115368596418167</v>
      </c>
      <c r="W36" s="20">
        <f t="shared" si="76"/>
        <v>2.5439548997441541</v>
      </c>
      <c r="X36" s="20">
        <f t="shared" si="76"/>
        <v>2.7099677855315383</v>
      </c>
      <c r="Y36" s="20">
        <f t="shared" si="76"/>
        <v>2.8285484182368128</v>
      </c>
      <c r="Z36" s="20">
        <f t="shared" si="76"/>
        <v>2.9132488701691477</v>
      </c>
      <c r="AA36" s="20">
        <f t="shared" si="76"/>
        <v>2.9737491929779707</v>
      </c>
      <c r="AB36" s="20">
        <f t="shared" si="76"/>
        <v>3.0169637092699837</v>
      </c>
      <c r="AD36" s="173"/>
      <c r="AE36" s="185"/>
      <c r="AF36" s="19" t="s">
        <v>46</v>
      </c>
      <c r="AG36" s="20">
        <f>10*AG34</f>
        <v>0.71428571428571419</v>
      </c>
      <c r="AH36" s="20">
        <f>10*AH34</f>
        <v>1.2244897959183674</v>
      </c>
      <c r="AI36" s="20">
        <f>10*AI34</f>
        <v>1.5889212827988337</v>
      </c>
      <c r="AJ36" s="20">
        <f t="shared" ref="AJ36:AP36" si="77">10*AJ34</f>
        <v>1.8492294877134534</v>
      </c>
      <c r="AK36" s="20">
        <f t="shared" si="77"/>
        <v>2.0351639197953233</v>
      </c>
      <c r="AL36" s="20">
        <f t="shared" si="77"/>
        <v>2.1679742284252308</v>
      </c>
      <c r="AM36" s="20">
        <f t="shared" si="77"/>
        <v>2.2628387345894492</v>
      </c>
      <c r="AN36" s="20">
        <f t="shared" si="77"/>
        <v>2.3305990961353182</v>
      </c>
      <c r="AO36" s="20">
        <f t="shared" si="77"/>
        <v>2.3789993543823766</v>
      </c>
      <c r="AP36" s="20">
        <f t="shared" si="77"/>
        <v>2.4135709674159869</v>
      </c>
      <c r="AR36" s="173"/>
      <c r="AS36" s="185"/>
      <c r="AT36" s="19" t="s">
        <v>46</v>
      </c>
      <c r="AU36" s="20">
        <f>10*AU34</f>
        <v>0.53571428571428581</v>
      </c>
      <c r="AV36" s="20">
        <f>10*AV34</f>
        <v>0.91836734693877553</v>
      </c>
      <c r="AW36" s="20">
        <f>10*AW34</f>
        <v>1.1916909620991252</v>
      </c>
      <c r="AX36" s="20">
        <f t="shared" ref="AX36:BD36" si="78">10*AX34</f>
        <v>1.3869221157850902</v>
      </c>
      <c r="AY36" s="20">
        <f t="shared" si="78"/>
        <v>1.5263729398464929</v>
      </c>
      <c r="AZ36" s="20">
        <f t="shared" si="78"/>
        <v>1.6259806713189233</v>
      </c>
      <c r="BA36" s="20">
        <f t="shared" si="78"/>
        <v>1.6971290509420875</v>
      </c>
      <c r="BB36" s="20">
        <f t="shared" si="78"/>
        <v>1.7479493221014888</v>
      </c>
      <c r="BC36" s="20">
        <f t="shared" si="78"/>
        <v>1.7842495157867824</v>
      </c>
      <c r="BD36" s="20">
        <f t="shared" si="78"/>
        <v>1.8101782255619905</v>
      </c>
      <c r="BF36" s="173"/>
      <c r="BG36" s="185"/>
      <c r="BH36" s="19" t="s">
        <v>46</v>
      </c>
      <c r="BI36" s="20">
        <f>10*BI34</f>
        <v>0.35714285714285721</v>
      </c>
      <c r="BJ36" s="20">
        <f>10*BJ34</f>
        <v>0.6122448979591838</v>
      </c>
      <c r="BK36" s="20">
        <f>10*BK34</f>
        <v>0.79446064139941697</v>
      </c>
      <c r="BL36" s="20">
        <f t="shared" ref="BL36:BR36" si="79">10*BL34</f>
        <v>0.92461474385672671</v>
      </c>
      <c r="BM36" s="20">
        <f t="shared" si="79"/>
        <v>1.0175819598976619</v>
      </c>
      <c r="BN36" s="20">
        <f t="shared" si="79"/>
        <v>1.0839871142126158</v>
      </c>
      <c r="BO36" s="20">
        <f t="shared" si="79"/>
        <v>1.131419367294725</v>
      </c>
      <c r="BP36" s="20">
        <f t="shared" si="79"/>
        <v>1.1652995480676593</v>
      </c>
      <c r="BQ36" s="20">
        <f t="shared" si="79"/>
        <v>1.1894996771911885</v>
      </c>
      <c r="BR36" s="20">
        <f t="shared" si="79"/>
        <v>1.2067854837079937</v>
      </c>
    </row>
    <row r="37" spans="2:70" ht="14.25" x14ac:dyDescent="0.45">
      <c r="B37" s="173"/>
      <c r="C37" s="184" t="s">
        <v>36</v>
      </c>
      <c r="D37" s="15" t="s">
        <v>43</v>
      </c>
      <c r="E37" s="16">
        <f>E7</f>
        <v>0.15</v>
      </c>
      <c r="F37" s="16">
        <f>E37</f>
        <v>0.15</v>
      </c>
      <c r="G37" s="16">
        <f t="shared" ref="G37:N37" si="80">F37</f>
        <v>0.15</v>
      </c>
      <c r="H37" s="16">
        <f t="shared" si="80"/>
        <v>0.15</v>
      </c>
      <c r="I37" s="16">
        <f t="shared" si="80"/>
        <v>0.15</v>
      </c>
      <c r="J37" s="16">
        <f t="shared" si="80"/>
        <v>0.15</v>
      </c>
      <c r="K37" s="16">
        <f t="shared" si="80"/>
        <v>0.15</v>
      </c>
      <c r="L37" s="16">
        <f t="shared" si="80"/>
        <v>0.15</v>
      </c>
      <c r="M37" s="16">
        <f t="shared" si="80"/>
        <v>0.15</v>
      </c>
      <c r="N37" s="16">
        <f t="shared" si="80"/>
        <v>0.15</v>
      </c>
      <c r="P37" s="173"/>
      <c r="Q37" s="184" t="s">
        <v>36</v>
      </c>
      <c r="R37" s="15" t="s">
        <v>43</v>
      </c>
      <c r="S37" s="16">
        <f>S7</f>
        <v>0.125</v>
      </c>
      <c r="T37" s="16">
        <f>S37</f>
        <v>0.125</v>
      </c>
      <c r="U37" s="16">
        <f t="shared" ref="U37:AB37" si="81">T37</f>
        <v>0.125</v>
      </c>
      <c r="V37" s="16">
        <f t="shared" si="81"/>
        <v>0.125</v>
      </c>
      <c r="W37" s="16">
        <f t="shared" si="81"/>
        <v>0.125</v>
      </c>
      <c r="X37" s="16">
        <f t="shared" si="81"/>
        <v>0.125</v>
      </c>
      <c r="Y37" s="16">
        <f t="shared" si="81"/>
        <v>0.125</v>
      </c>
      <c r="Z37" s="16">
        <f t="shared" si="81"/>
        <v>0.125</v>
      </c>
      <c r="AA37" s="16">
        <f t="shared" si="81"/>
        <v>0.125</v>
      </c>
      <c r="AB37" s="16">
        <f t="shared" si="81"/>
        <v>0.125</v>
      </c>
      <c r="AD37" s="173"/>
      <c r="AE37" s="184" t="s">
        <v>36</v>
      </c>
      <c r="AF37" s="15" t="s">
        <v>43</v>
      </c>
      <c r="AG37" s="16">
        <f>AG7</f>
        <v>0.1</v>
      </c>
      <c r="AH37" s="16">
        <f>AG37</f>
        <v>0.1</v>
      </c>
      <c r="AI37" s="16">
        <f t="shared" ref="AI37:AP37" si="82">AH37</f>
        <v>0.1</v>
      </c>
      <c r="AJ37" s="16">
        <f t="shared" si="82"/>
        <v>0.1</v>
      </c>
      <c r="AK37" s="16">
        <f t="shared" si="82"/>
        <v>0.1</v>
      </c>
      <c r="AL37" s="16">
        <f t="shared" si="82"/>
        <v>0.1</v>
      </c>
      <c r="AM37" s="16">
        <f t="shared" si="82"/>
        <v>0.1</v>
      </c>
      <c r="AN37" s="16">
        <f t="shared" si="82"/>
        <v>0.1</v>
      </c>
      <c r="AO37" s="16">
        <f t="shared" si="82"/>
        <v>0.1</v>
      </c>
      <c r="AP37" s="16">
        <f t="shared" si="82"/>
        <v>0.1</v>
      </c>
      <c r="AR37" s="173"/>
      <c r="AS37" s="184" t="s">
        <v>36</v>
      </c>
      <c r="AT37" s="15" t="s">
        <v>43</v>
      </c>
      <c r="AU37" s="16">
        <f>AU7</f>
        <v>7.5000000000000011E-2</v>
      </c>
      <c r="AV37" s="16">
        <f>AU37</f>
        <v>7.5000000000000011E-2</v>
      </c>
      <c r="AW37" s="16">
        <f t="shared" ref="AW37:BD37" si="83">AV37</f>
        <v>7.5000000000000011E-2</v>
      </c>
      <c r="AX37" s="16">
        <f t="shared" si="83"/>
        <v>7.5000000000000011E-2</v>
      </c>
      <c r="AY37" s="16">
        <f t="shared" si="83"/>
        <v>7.5000000000000011E-2</v>
      </c>
      <c r="AZ37" s="16">
        <f t="shared" si="83"/>
        <v>7.5000000000000011E-2</v>
      </c>
      <c r="BA37" s="16">
        <f t="shared" si="83"/>
        <v>7.5000000000000011E-2</v>
      </c>
      <c r="BB37" s="16">
        <f t="shared" si="83"/>
        <v>7.5000000000000011E-2</v>
      </c>
      <c r="BC37" s="16">
        <f t="shared" si="83"/>
        <v>7.5000000000000011E-2</v>
      </c>
      <c r="BD37" s="16">
        <f t="shared" si="83"/>
        <v>7.5000000000000011E-2</v>
      </c>
      <c r="BF37" s="173"/>
      <c r="BG37" s="184" t="s">
        <v>36</v>
      </c>
      <c r="BH37" s="15" t="s">
        <v>43</v>
      </c>
      <c r="BI37" s="16">
        <f>BI7</f>
        <v>5.000000000000001E-2</v>
      </c>
      <c r="BJ37" s="16">
        <f>BI37</f>
        <v>5.000000000000001E-2</v>
      </c>
      <c r="BK37" s="16">
        <f t="shared" ref="BK37:BR37" si="84">BJ37</f>
        <v>5.000000000000001E-2</v>
      </c>
      <c r="BL37" s="16">
        <f t="shared" si="84"/>
        <v>5.000000000000001E-2</v>
      </c>
      <c r="BM37" s="16">
        <f t="shared" si="84"/>
        <v>5.000000000000001E-2</v>
      </c>
      <c r="BN37" s="16">
        <f t="shared" si="84"/>
        <v>5.000000000000001E-2</v>
      </c>
      <c r="BO37" s="16">
        <f t="shared" si="84"/>
        <v>5.000000000000001E-2</v>
      </c>
      <c r="BP37" s="16">
        <f t="shared" si="84"/>
        <v>5.000000000000001E-2</v>
      </c>
      <c r="BQ37" s="16">
        <f t="shared" si="84"/>
        <v>5.000000000000001E-2</v>
      </c>
      <c r="BR37" s="16">
        <f t="shared" si="84"/>
        <v>5.000000000000001E-2</v>
      </c>
    </row>
    <row r="38" spans="2:70" ht="14.25" x14ac:dyDescent="0.45">
      <c r="B38" s="173"/>
      <c r="C38" s="185"/>
      <c r="D38" s="19" t="s">
        <v>45</v>
      </c>
      <c r="E38" s="21">
        <f>E35*E$14</f>
        <v>150000</v>
      </c>
      <c r="F38" s="21">
        <f t="shared" ref="F38:N38" si="85">F35*F$14</f>
        <v>150000</v>
      </c>
      <c r="G38" s="21">
        <f>G35*G$14</f>
        <v>150000</v>
      </c>
      <c r="H38" s="21">
        <f>H35*H$14</f>
        <v>150000</v>
      </c>
      <c r="I38" s="21">
        <f>I35*I$14</f>
        <v>150000</v>
      </c>
      <c r="J38" s="21">
        <f t="shared" si="85"/>
        <v>150000</v>
      </c>
      <c r="K38" s="21">
        <f t="shared" si="85"/>
        <v>150000</v>
      </c>
      <c r="L38" s="21">
        <f t="shared" si="85"/>
        <v>150000</v>
      </c>
      <c r="M38" s="21">
        <f t="shared" si="85"/>
        <v>150000</v>
      </c>
      <c r="N38" s="21">
        <f t="shared" si="85"/>
        <v>150000</v>
      </c>
      <c r="P38" s="173"/>
      <c r="Q38" s="185"/>
      <c r="R38" s="19" t="s">
        <v>45</v>
      </c>
      <c r="S38" s="21">
        <f>S35*S$14</f>
        <v>125000</v>
      </c>
      <c r="T38" s="21">
        <f t="shared" ref="T38:AB38" si="86">T35*T$14</f>
        <v>125000</v>
      </c>
      <c r="U38" s="21">
        <f>U35*U$14</f>
        <v>124999.99999999999</v>
      </c>
      <c r="V38" s="21">
        <f>V35*V$14</f>
        <v>125000</v>
      </c>
      <c r="W38" s="21">
        <f>W35*W$14</f>
        <v>125000</v>
      </c>
      <c r="X38" s="21">
        <f t="shared" si="86"/>
        <v>125000</v>
      </c>
      <c r="Y38" s="21">
        <f t="shared" si="86"/>
        <v>125000</v>
      </c>
      <c r="Z38" s="21">
        <f t="shared" si="86"/>
        <v>125000.00000000001</v>
      </c>
      <c r="AA38" s="21">
        <f t="shared" si="86"/>
        <v>125000</v>
      </c>
      <c r="AB38" s="21">
        <f t="shared" si="86"/>
        <v>124999.99999999999</v>
      </c>
      <c r="AD38" s="173"/>
      <c r="AE38" s="185"/>
      <c r="AF38" s="19" t="s">
        <v>45</v>
      </c>
      <c r="AG38" s="21">
        <f>AG35*AG$14</f>
        <v>99999.999999999985</v>
      </c>
      <c r="AH38" s="21">
        <f t="shared" ref="AH38:AP38" si="87">AH35*AH$14</f>
        <v>100000</v>
      </c>
      <c r="AI38" s="21">
        <f>AI35*AI$14</f>
        <v>100000.00000000001</v>
      </c>
      <c r="AJ38" s="21">
        <f>AJ35*AJ$14</f>
        <v>100000</v>
      </c>
      <c r="AK38" s="21">
        <f>AK35*AK$14</f>
        <v>100000</v>
      </c>
      <c r="AL38" s="21">
        <f t="shared" si="87"/>
        <v>100000</v>
      </c>
      <c r="AM38" s="21">
        <f t="shared" si="87"/>
        <v>99999.999999999985</v>
      </c>
      <c r="AN38" s="21">
        <f t="shared" si="87"/>
        <v>100000.00000000001</v>
      </c>
      <c r="AO38" s="21">
        <f t="shared" si="87"/>
        <v>100000</v>
      </c>
      <c r="AP38" s="21">
        <f t="shared" si="87"/>
        <v>100000</v>
      </c>
      <c r="AR38" s="173"/>
      <c r="AS38" s="185"/>
      <c r="AT38" s="19" t="s">
        <v>45</v>
      </c>
      <c r="AU38" s="21">
        <f>AU35*AU$14</f>
        <v>75000.000000000015</v>
      </c>
      <c r="AV38" s="21">
        <f t="shared" ref="AV38:BD38" si="88">AV35*AV$14</f>
        <v>75000.000000000015</v>
      </c>
      <c r="AW38" s="21">
        <f>AW35*AW$14</f>
        <v>75000</v>
      </c>
      <c r="AX38" s="21">
        <f>AX35*AX$14</f>
        <v>75000.000000000015</v>
      </c>
      <c r="AY38" s="21">
        <f>AY35*AY$14</f>
        <v>75000.000000000015</v>
      </c>
      <c r="AZ38" s="21">
        <f t="shared" si="88"/>
        <v>75000.000000000015</v>
      </c>
      <c r="BA38" s="21">
        <f t="shared" si="88"/>
        <v>75000.000000000015</v>
      </c>
      <c r="BB38" s="21">
        <f t="shared" si="88"/>
        <v>75000.000000000015</v>
      </c>
      <c r="BC38" s="21">
        <f t="shared" si="88"/>
        <v>75000.000000000015</v>
      </c>
      <c r="BD38" s="21">
        <f t="shared" si="88"/>
        <v>75000.000000000015</v>
      </c>
      <c r="BF38" s="173"/>
      <c r="BG38" s="185"/>
      <c r="BH38" s="19" t="s">
        <v>45</v>
      </c>
      <c r="BI38" s="21">
        <f>BI35*BI$14</f>
        <v>50000.000000000007</v>
      </c>
      <c r="BJ38" s="21">
        <f t="shared" ref="BJ38:BR38" si="89">BJ35*BJ$14</f>
        <v>50000.000000000015</v>
      </c>
      <c r="BK38" s="21">
        <f>BK35*BK$14</f>
        <v>50000.000000000015</v>
      </c>
      <c r="BL38" s="21">
        <f>BL35*BL$14</f>
        <v>50000</v>
      </c>
      <c r="BM38" s="21">
        <f>BM35*BM$14</f>
        <v>50000.000000000007</v>
      </c>
      <c r="BN38" s="21">
        <f t="shared" si="89"/>
        <v>50000.000000000015</v>
      </c>
      <c r="BO38" s="21">
        <f t="shared" si="89"/>
        <v>50000.000000000007</v>
      </c>
      <c r="BP38" s="21">
        <f t="shared" si="89"/>
        <v>50000.000000000007</v>
      </c>
      <c r="BQ38" s="21">
        <f t="shared" si="89"/>
        <v>50000.000000000007</v>
      </c>
      <c r="BR38" s="21">
        <f t="shared" si="89"/>
        <v>50000.000000000007</v>
      </c>
    </row>
    <row r="39" spans="2:70" ht="14.25" x14ac:dyDescent="0.45">
      <c r="B39" s="173"/>
      <c r="C39" s="185"/>
      <c r="D39" s="19" t="s">
        <v>46</v>
      </c>
      <c r="E39" s="21">
        <f>E38</f>
        <v>150000</v>
      </c>
      <c r="F39" s="21">
        <f>E39+F38</f>
        <v>300000</v>
      </c>
      <c r="G39" s="21">
        <f>F39+G38</f>
        <v>450000</v>
      </c>
      <c r="H39" s="21">
        <f t="shared" ref="H39:N39" si="90">G39+H38</f>
        <v>600000</v>
      </c>
      <c r="I39" s="21">
        <f t="shared" si="90"/>
        <v>750000</v>
      </c>
      <c r="J39" s="21">
        <f>I39+J38</f>
        <v>900000</v>
      </c>
      <c r="K39" s="21">
        <f t="shared" si="90"/>
        <v>1050000</v>
      </c>
      <c r="L39" s="21">
        <f t="shared" si="90"/>
        <v>1200000</v>
      </c>
      <c r="M39" s="21">
        <f t="shared" si="90"/>
        <v>1350000</v>
      </c>
      <c r="N39" s="21">
        <f t="shared" si="90"/>
        <v>1500000</v>
      </c>
      <c r="P39" s="173"/>
      <c r="Q39" s="185"/>
      <c r="R39" s="19" t="s">
        <v>46</v>
      </c>
      <c r="S39" s="21">
        <f>S38</f>
        <v>125000</v>
      </c>
      <c r="T39" s="21">
        <f>S39+T38</f>
        <v>250000</v>
      </c>
      <c r="U39" s="21">
        <f>T39+U38</f>
        <v>375000</v>
      </c>
      <c r="V39" s="21">
        <f t="shared" ref="V39:AB39" si="91">U39+V38</f>
        <v>500000</v>
      </c>
      <c r="W39" s="21">
        <f t="shared" si="91"/>
        <v>625000</v>
      </c>
      <c r="X39" s="21">
        <f>W39+X38</f>
        <v>750000</v>
      </c>
      <c r="Y39" s="21">
        <f t="shared" si="91"/>
        <v>875000</v>
      </c>
      <c r="Z39" s="21">
        <f t="shared" si="91"/>
        <v>1000000</v>
      </c>
      <c r="AA39" s="21">
        <f t="shared" si="91"/>
        <v>1125000</v>
      </c>
      <c r="AB39" s="21">
        <f t="shared" si="91"/>
        <v>1250000</v>
      </c>
      <c r="AD39" s="173"/>
      <c r="AE39" s="185"/>
      <c r="AF39" s="19" t="s">
        <v>46</v>
      </c>
      <c r="AG39" s="21">
        <f>AG38</f>
        <v>99999.999999999985</v>
      </c>
      <c r="AH39" s="21">
        <f>AG39+AH38</f>
        <v>200000</v>
      </c>
      <c r="AI39" s="21">
        <f>AH39+AI38</f>
        <v>300000</v>
      </c>
      <c r="AJ39" s="21">
        <f t="shared" ref="AJ39:AP39" si="92">AI39+AJ38</f>
        <v>400000</v>
      </c>
      <c r="AK39" s="21">
        <f t="shared" si="92"/>
        <v>500000</v>
      </c>
      <c r="AL39" s="21">
        <f>AK39+AL38</f>
        <v>600000</v>
      </c>
      <c r="AM39" s="21">
        <f t="shared" si="92"/>
        <v>700000</v>
      </c>
      <c r="AN39" s="21">
        <f t="shared" si="92"/>
        <v>800000</v>
      </c>
      <c r="AO39" s="21">
        <f t="shared" si="92"/>
        <v>900000</v>
      </c>
      <c r="AP39" s="21">
        <f t="shared" si="92"/>
        <v>1000000</v>
      </c>
      <c r="AR39" s="173"/>
      <c r="AS39" s="185"/>
      <c r="AT39" s="19" t="s">
        <v>46</v>
      </c>
      <c r="AU39" s="21">
        <f>AU38</f>
        <v>75000.000000000015</v>
      </c>
      <c r="AV39" s="21">
        <f>AU39+AV38</f>
        <v>150000.00000000003</v>
      </c>
      <c r="AW39" s="21">
        <f>AV39+AW38</f>
        <v>225000.00000000003</v>
      </c>
      <c r="AX39" s="21">
        <f t="shared" ref="AX39:BD39" si="93">AW39+AX38</f>
        <v>300000.00000000006</v>
      </c>
      <c r="AY39" s="21">
        <f t="shared" si="93"/>
        <v>375000.00000000006</v>
      </c>
      <c r="AZ39" s="21">
        <f>AY39+AZ38</f>
        <v>450000.00000000006</v>
      </c>
      <c r="BA39" s="21">
        <f t="shared" si="93"/>
        <v>525000.00000000012</v>
      </c>
      <c r="BB39" s="21">
        <f t="shared" si="93"/>
        <v>600000.00000000012</v>
      </c>
      <c r="BC39" s="21">
        <f t="shared" si="93"/>
        <v>675000.00000000012</v>
      </c>
      <c r="BD39" s="21">
        <f t="shared" si="93"/>
        <v>750000.00000000012</v>
      </c>
      <c r="BF39" s="173"/>
      <c r="BG39" s="185"/>
      <c r="BH39" s="19" t="s">
        <v>46</v>
      </c>
      <c r="BI39" s="21">
        <f>BI38</f>
        <v>50000.000000000007</v>
      </c>
      <c r="BJ39" s="21">
        <f>BI39+BJ38</f>
        <v>100000.00000000003</v>
      </c>
      <c r="BK39" s="21">
        <f>BJ39+BK38</f>
        <v>150000.00000000006</v>
      </c>
      <c r="BL39" s="21">
        <f t="shared" ref="BL39:BR39" si="94">BK39+BL38</f>
        <v>200000.00000000006</v>
      </c>
      <c r="BM39" s="21">
        <f t="shared" si="94"/>
        <v>250000.00000000006</v>
      </c>
      <c r="BN39" s="21">
        <f>BM39+BN38</f>
        <v>300000.00000000006</v>
      </c>
      <c r="BO39" s="21">
        <f t="shared" si="94"/>
        <v>350000.00000000006</v>
      </c>
      <c r="BP39" s="21">
        <f t="shared" si="94"/>
        <v>400000.00000000006</v>
      </c>
      <c r="BQ39" s="21">
        <f t="shared" si="94"/>
        <v>450000.00000000006</v>
      </c>
      <c r="BR39" s="21">
        <f t="shared" si="94"/>
        <v>500000.00000000006</v>
      </c>
    </row>
    <row r="40" spans="2:70" ht="14.25" x14ac:dyDescent="0.45">
      <c r="B40" s="173"/>
      <c r="C40" s="184" t="s">
        <v>35</v>
      </c>
      <c r="D40" s="15" t="s">
        <v>43</v>
      </c>
      <c r="E40" s="16">
        <f>E34*E$14/$E$4</f>
        <v>0.15</v>
      </c>
      <c r="F40" s="16">
        <f>F34*F$14/$E$4-E40</f>
        <v>0.21</v>
      </c>
      <c r="G40" s="16">
        <f>G34*G$14/$E$4-F40-E40</f>
        <v>0.29399999999999982</v>
      </c>
      <c r="H40" s="16">
        <f>H34*H$14/$E$4-G40-F40-E40</f>
        <v>0.41160000000000052</v>
      </c>
      <c r="I40" s="16">
        <f>I34*I$14/$E$4-H40-G40-F40-E40</f>
        <v>0.57623999999999953</v>
      </c>
      <c r="J40" s="16">
        <f>J34*J$14/$E$4-I40-H40-G40-F40-E40</f>
        <v>0.80673600000000001</v>
      </c>
      <c r="K40" s="16">
        <f>K34*K$14/$E$4-J40-I40-H40-G40-F40-E40</f>
        <v>1.1294303999999988</v>
      </c>
      <c r="L40" s="16">
        <f>L34*L$14/$E$4-K40-J40-I40-H40-G40-F40-E40</f>
        <v>1.5812025599999939</v>
      </c>
      <c r="M40" s="16">
        <f>M34*M$14/$E$4-L40-K40-J40-I40-H40-G40-F40-E40</f>
        <v>2.2136835840000191</v>
      </c>
      <c r="N40" s="16">
        <f>N34*N$14/$E$4-M40-L40-K40-J40-I40-H40-G40-F40-E40</f>
        <v>3.0991570176000169</v>
      </c>
      <c r="P40" s="173"/>
      <c r="Q40" s="184" t="s">
        <v>35</v>
      </c>
      <c r="R40" s="15" t="s">
        <v>43</v>
      </c>
      <c r="S40" s="16">
        <f>S34*S$14/$E$4</f>
        <v>0.12499999999999999</v>
      </c>
      <c r="T40" s="16">
        <f>T34*T$14/$E$4-S40</f>
        <v>0.17499999999999999</v>
      </c>
      <c r="U40" s="16">
        <f>U34*U$14/$E$4-T40-S40</f>
        <v>0.24499999999999983</v>
      </c>
      <c r="V40" s="16">
        <f>V34*V$14/$E$4-U40-T40-S40</f>
        <v>0.34300000000000047</v>
      </c>
      <c r="W40" s="16">
        <f>W34*W$14/$E$4-V40-U40-T40-S40</f>
        <v>0.48019999999999974</v>
      </c>
      <c r="X40" s="16">
        <f>X34*X$14/$E$4-W40-V40-U40-T40-S40</f>
        <v>0.67227999999999954</v>
      </c>
      <c r="Y40" s="16">
        <f>Y34*Y$14/$E$4-X40-W40-V40-U40-T40-S40</f>
        <v>0.94119199999999981</v>
      </c>
      <c r="Z40" s="16">
        <f>Z34*Z$14/$E$4-Y40-X40-W40-V40-U40-T40-S40</f>
        <v>1.3176687999999941</v>
      </c>
      <c r="AA40" s="16">
        <f>AA34*AA$14/$E$4-Z40-Y40-X40-W40-V40-U40-T40-S40</f>
        <v>1.8447363200000166</v>
      </c>
      <c r="AB40" s="16">
        <f>AB34*AB$14/$E$4-AA40-Z40-Y40-X40-W40-V40-U40-T40-S40</f>
        <v>2.5826308480000115</v>
      </c>
      <c r="AD40" s="173"/>
      <c r="AE40" s="184" t="s">
        <v>35</v>
      </c>
      <c r="AF40" s="15" t="s">
        <v>43</v>
      </c>
      <c r="AG40" s="16">
        <f>AG34*AG$14/$E$4</f>
        <v>0.1</v>
      </c>
      <c r="AH40" s="16">
        <f>AH34*AH$14/$E$4-AG40</f>
        <v>0.13999999999999999</v>
      </c>
      <c r="AI40" s="16">
        <f>AI34*AI$14/$E$4-AH40-AG40</f>
        <v>0.19599999999999992</v>
      </c>
      <c r="AJ40" s="16">
        <f>AJ34*AJ$14/$E$4-AI40-AH40-AG40</f>
        <v>0.27440000000000031</v>
      </c>
      <c r="AK40" s="16">
        <f>AK34*AK$14/$E$4-AJ40-AI40-AH40-AG40</f>
        <v>0.38415999999999972</v>
      </c>
      <c r="AL40" s="16">
        <f>AL34*AL$14/$E$4-AK40-AJ40-AI40-AH40-AG40</f>
        <v>0.53782399999999975</v>
      </c>
      <c r="AM40" s="16">
        <f>AM34*AM$14/$E$4-AL40-AK40-AJ40-AI40-AH40-AG40</f>
        <v>0.75295359999999922</v>
      </c>
      <c r="AN40" s="16">
        <f>AN34*AN$14/$E$4-AM40-AL40-AK40-AJ40-AI40-AH40-AG40</f>
        <v>1.0541350399999958</v>
      </c>
      <c r="AO40" s="16">
        <f>AO34*AO$14/$E$4-AN40-AM40-AL40-AK40-AJ40-AI40-AH40-AG40</f>
        <v>1.4757890560000133</v>
      </c>
      <c r="AP40" s="16">
        <f>AP34*AP$14/$E$4-AO40-AN40-AM40-AL40-AK40-AJ40-AI40-AH40-AG40</f>
        <v>2.0661046784000119</v>
      </c>
      <c r="AR40" s="173"/>
      <c r="AS40" s="184" t="s">
        <v>35</v>
      </c>
      <c r="AT40" s="15" t="s">
        <v>43</v>
      </c>
      <c r="AU40" s="16">
        <f>AU34*AU$14/$E$4</f>
        <v>7.5000000000000011E-2</v>
      </c>
      <c r="AV40" s="16">
        <f>AV34*AV$14/$E$4-AU40</f>
        <v>0.10499999999999998</v>
      </c>
      <c r="AW40" s="16">
        <f>AW34*AW$14/$E$4-AV40-AU40</f>
        <v>0.14699999999999996</v>
      </c>
      <c r="AX40" s="16">
        <f>AX34*AX$14/$E$4-AW40-AV40-AU40</f>
        <v>0.20580000000000032</v>
      </c>
      <c r="AY40" s="16">
        <f>AY34*AY$14/$E$4-AX40-AW40-AV40-AU40</f>
        <v>0.28811999999999982</v>
      </c>
      <c r="AZ40" s="16">
        <f>AZ34*AZ$14/$E$4-AY40-AX40-AW40-AV40-AU40</f>
        <v>0.40336800000000012</v>
      </c>
      <c r="BA40" s="16">
        <f>BA34*BA$14/$E$4-AZ40-AY40-AX40-AW40-AV40-AU40</f>
        <v>0.56471519999999953</v>
      </c>
      <c r="BB40" s="16">
        <f>BB34*BB$14/$E$4-BA40-AZ40-AY40-AX40-AW40-AV40-AU40</f>
        <v>0.79060127999999619</v>
      </c>
      <c r="BC40" s="16">
        <f>BC34*BC$14/$E$4-BB40-BA40-AZ40-AY40-AX40-AW40-AV40-AU40</f>
        <v>1.1068417920000098</v>
      </c>
      <c r="BD40" s="16">
        <f>BD34*BD$14/$E$4-BC40-BB40-BA40-AZ40-AY40-AX40-AW40-AV40-AU40</f>
        <v>1.54957850880001</v>
      </c>
      <c r="BF40" s="173"/>
      <c r="BG40" s="184" t="s">
        <v>35</v>
      </c>
      <c r="BH40" s="15" t="s">
        <v>43</v>
      </c>
      <c r="BI40" s="16">
        <f>BI34*BI$14/$E$4</f>
        <v>5.000000000000001E-2</v>
      </c>
      <c r="BJ40" s="16">
        <f>BJ34*BJ$14/$E$4-BI40</f>
        <v>7.0000000000000007E-2</v>
      </c>
      <c r="BK40" s="16">
        <f>BK34*BK$14/$E$4-BJ40-BI40</f>
        <v>9.7999999999999976E-2</v>
      </c>
      <c r="BL40" s="16">
        <f>BL34*BL$14/$E$4-BK40-BJ40-BI40</f>
        <v>0.13720000000000013</v>
      </c>
      <c r="BM40" s="16">
        <f>BM34*BM$14/$E$4-BL40-BK40-BJ40-BI40</f>
        <v>0.19208</v>
      </c>
      <c r="BN40" s="16">
        <f>BN34*BN$14/$E$4-BM40-BL40-BK40-BJ40-BI40</f>
        <v>0.26891200000000004</v>
      </c>
      <c r="BO40" s="16">
        <f>BO34*BO$14/$E$4-BN40-BM40-BL40-BK40-BJ40-BI40</f>
        <v>0.3764767999999995</v>
      </c>
      <c r="BP40" s="16">
        <f>BP34*BP$14/$E$4-BO40-BN40-BM40-BL40-BK40-BJ40-BI40</f>
        <v>0.52706751999999768</v>
      </c>
      <c r="BQ40" s="16">
        <f>BQ34*BQ$14/$E$4-BP40-BO40-BN40-BM40-BL40-BK40-BJ40-BI40</f>
        <v>0.73789452800000688</v>
      </c>
      <c r="BR40" s="16">
        <f>BR34*BR$14/$E$4-BQ40-BP40-BO40-BN40-BM40-BL40-BK40-BJ40-BI40</f>
        <v>1.0330523392000064</v>
      </c>
    </row>
    <row r="41" spans="2:70" ht="14.25" x14ac:dyDescent="0.45">
      <c r="B41" s="173"/>
      <c r="C41" s="186"/>
      <c r="D41" s="15" t="s">
        <v>44</v>
      </c>
      <c r="E41" s="17"/>
      <c r="F41" s="17"/>
      <c r="G41" s="17"/>
      <c r="H41" s="17"/>
      <c r="I41" s="38">
        <f>AVERAGE(E40:I40)</f>
        <v>0.32836799999999994</v>
      </c>
      <c r="J41" s="17"/>
      <c r="K41" s="17"/>
      <c r="L41" s="17"/>
      <c r="M41" s="17"/>
      <c r="N41" s="17">
        <f>AVERAGE(E40:N40)</f>
        <v>1.047204956160003</v>
      </c>
      <c r="P41" s="173"/>
      <c r="Q41" s="186"/>
      <c r="R41" s="15" t="s">
        <v>44</v>
      </c>
      <c r="S41" s="17"/>
      <c r="T41" s="17"/>
      <c r="U41" s="17"/>
      <c r="V41" s="17"/>
      <c r="W41" s="38">
        <f>AVERAGE(S40:W40)</f>
        <v>0.27363999999999999</v>
      </c>
      <c r="X41" s="17"/>
      <c r="Y41" s="17"/>
      <c r="Z41" s="17"/>
      <c r="AA41" s="17"/>
      <c r="AB41" s="17">
        <f>AVERAGE(S40:AB40)</f>
        <v>0.87267079680000226</v>
      </c>
      <c r="AD41" s="173"/>
      <c r="AE41" s="186"/>
      <c r="AF41" s="15" t="s">
        <v>44</v>
      </c>
      <c r="AG41" s="17"/>
      <c r="AH41" s="17"/>
      <c r="AI41" s="17"/>
      <c r="AJ41" s="17"/>
      <c r="AK41" s="38">
        <f>AVERAGE(AG40:AK40)</f>
        <v>0.218912</v>
      </c>
      <c r="AL41" s="17"/>
      <c r="AM41" s="17"/>
      <c r="AN41" s="17"/>
      <c r="AO41" s="17"/>
      <c r="AP41" s="17">
        <f>AVERAGE(AG40:AP40)</f>
        <v>0.69813663744000198</v>
      </c>
      <c r="AR41" s="173"/>
      <c r="AS41" s="186"/>
      <c r="AT41" s="15" t="s">
        <v>44</v>
      </c>
      <c r="AU41" s="17"/>
      <c r="AV41" s="17"/>
      <c r="AW41" s="17"/>
      <c r="AX41" s="17"/>
      <c r="AY41" s="38">
        <f>AVERAGE(AU40:AY40)</f>
        <v>0.16418400000000002</v>
      </c>
      <c r="AZ41" s="17"/>
      <c r="BA41" s="17"/>
      <c r="BB41" s="17"/>
      <c r="BC41" s="17"/>
      <c r="BD41" s="17">
        <f>AVERAGE(AU40:BD40)</f>
        <v>0.52360247808000149</v>
      </c>
      <c r="BF41" s="173"/>
      <c r="BG41" s="186"/>
      <c r="BH41" s="15" t="s">
        <v>44</v>
      </c>
      <c r="BI41" s="17"/>
      <c r="BJ41" s="17"/>
      <c r="BK41" s="17"/>
      <c r="BL41" s="17"/>
      <c r="BM41" s="38">
        <f>AVERAGE(BI40:BM40)</f>
        <v>0.10945600000000003</v>
      </c>
      <c r="BN41" s="17"/>
      <c r="BO41" s="17"/>
      <c r="BP41" s="17"/>
      <c r="BQ41" s="17"/>
      <c r="BR41" s="17">
        <f>AVERAGE(BI40:BR40)</f>
        <v>0.3490683187200011</v>
      </c>
    </row>
    <row r="42" spans="2:70" ht="14.25" x14ac:dyDescent="0.45">
      <c r="B42" s="173"/>
      <c r="C42" s="185"/>
      <c r="D42" s="19" t="s">
        <v>45</v>
      </c>
      <c r="E42" s="22">
        <f>E44</f>
        <v>150000</v>
      </c>
      <c r="F42" s="22">
        <f>F44-E44</f>
        <v>209999.99999999994</v>
      </c>
      <c r="G42" s="22">
        <f>G44-F44</f>
        <v>293999.99999999994</v>
      </c>
      <c r="H42" s="22">
        <f t="shared" ref="H42:N42" si="95">H44-G44</f>
        <v>411600.00000000035</v>
      </c>
      <c r="I42" s="22">
        <f t="shared" si="95"/>
        <v>576239.99999999977</v>
      </c>
      <c r="J42" s="22">
        <f>J44-I44</f>
        <v>806735.99999999953</v>
      </c>
      <c r="K42" s="22">
        <f t="shared" si="95"/>
        <v>1129430.399999999</v>
      </c>
      <c r="L42" s="22">
        <f t="shared" si="95"/>
        <v>1581202.5599999931</v>
      </c>
      <c r="M42" s="22">
        <f t="shared" si="95"/>
        <v>2213683.5840000203</v>
      </c>
      <c r="N42" s="22">
        <f t="shared" si="95"/>
        <v>3099157.0176000176</v>
      </c>
      <c r="P42" s="173"/>
      <c r="Q42" s="185"/>
      <c r="R42" s="19" t="s">
        <v>45</v>
      </c>
      <c r="S42" s="22">
        <f>S44</f>
        <v>124999.99999999999</v>
      </c>
      <c r="T42" s="22">
        <f>T44-S44</f>
        <v>175000</v>
      </c>
      <c r="U42" s="22">
        <f>U44-T44</f>
        <v>244999.99999999977</v>
      </c>
      <c r="V42" s="22">
        <f t="shared" ref="V42:AB42" si="96">V44-U44</f>
        <v>343000.00000000047</v>
      </c>
      <c r="W42" s="22">
        <f t="shared" si="96"/>
        <v>480199.99999999977</v>
      </c>
      <c r="X42" s="22">
        <f>X44-W44</f>
        <v>672279.99999999953</v>
      </c>
      <c r="Y42" s="22">
        <f t="shared" si="96"/>
        <v>941192</v>
      </c>
      <c r="Z42" s="22">
        <f t="shared" si="96"/>
        <v>1317668.7999999938</v>
      </c>
      <c r="AA42" s="22">
        <f t="shared" si="96"/>
        <v>1844736.3200000171</v>
      </c>
      <c r="AB42" s="22">
        <f t="shared" si="96"/>
        <v>2582630.8480000142</v>
      </c>
      <c r="AD42" s="173"/>
      <c r="AE42" s="185"/>
      <c r="AF42" s="19" t="s">
        <v>45</v>
      </c>
      <c r="AG42" s="22">
        <f>AG44</f>
        <v>99999.999999999985</v>
      </c>
      <c r="AH42" s="22">
        <f>AH44-AG44</f>
        <v>140000</v>
      </c>
      <c r="AI42" s="22">
        <f>AI44-AH44</f>
        <v>195999.99999999994</v>
      </c>
      <c r="AJ42" s="22">
        <f t="shared" ref="AJ42:AP42" si="97">AJ44-AI44</f>
        <v>274400.00000000029</v>
      </c>
      <c r="AK42" s="22">
        <f t="shared" si="97"/>
        <v>384159.99999999977</v>
      </c>
      <c r="AL42" s="22">
        <f>AL44-AK44</f>
        <v>537823.99999999977</v>
      </c>
      <c r="AM42" s="22">
        <f t="shared" si="97"/>
        <v>752953.59999999893</v>
      </c>
      <c r="AN42" s="22">
        <f t="shared" si="97"/>
        <v>1054135.0399999963</v>
      </c>
      <c r="AO42" s="22">
        <f t="shared" si="97"/>
        <v>1475789.0560000129</v>
      </c>
      <c r="AP42" s="22">
        <f t="shared" si="97"/>
        <v>2066104.6784000108</v>
      </c>
      <c r="AR42" s="173"/>
      <c r="AS42" s="185"/>
      <c r="AT42" s="19" t="s">
        <v>45</v>
      </c>
      <c r="AU42" s="22">
        <f>AU44</f>
        <v>75000.000000000015</v>
      </c>
      <c r="AV42" s="22">
        <f>AV44-AU44</f>
        <v>104999.99999999999</v>
      </c>
      <c r="AW42" s="22">
        <f>AW44-AV44</f>
        <v>146999.99999999994</v>
      </c>
      <c r="AX42" s="22">
        <f t="shared" ref="AX42:BD42" si="98">AX44-AW44</f>
        <v>205800.00000000029</v>
      </c>
      <c r="AY42" s="22">
        <f t="shared" si="98"/>
        <v>288120</v>
      </c>
      <c r="AZ42" s="22">
        <f>AZ44-AY44</f>
        <v>403367.99999999977</v>
      </c>
      <c r="BA42" s="22">
        <f t="shared" si="98"/>
        <v>564715.19999999949</v>
      </c>
      <c r="BB42" s="22">
        <f t="shared" si="98"/>
        <v>790601.27999999677</v>
      </c>
      <c r="BC42" s="22">
        <f t="shared" si="98"/>
        <v>1106841.7920000097</v>
      </c>
      <c r="BD42" s="22">
        <f t="shared" si="98"/>
        <v>1549578.5088000088</v>
      </c>
      <c r="BF42" s="173"/>
      <c r="BG42" s="185"/>
      <c r="BH42" s="19" t="s">
        <v>45</v>
      </c>
      <c r="BI42" s="22">
        <f>BI44</f>
        <v>50000.000000000007</v>
      </c>
      <c r="BJ42" s="22">
        <f>BJ44-BI44</f>
        <v>70000.000000000029</v>
      </c>
      <c r="BK42" s="22">
        <f>BK44-BJ44</f>
        <v>98000</v>
      </c>
      <c r="BL42" s="22">
        <f t="shared" ref="BL42:BR42" si="99">BL44-BK44</f>
        <v>137200.00000000009</v>
      </c>
      <c r="BM42" s="22">
        <f t="shared" si="99"/>
        <v>192080</v>
      </c>
      <c r="BN42" s="22">
        <f>BN44-BM44</f>
        <v>268912.00000000012</v>
      </c>
      <c r="BO42" s="22">
        <f t="shared" si="99"/>
        <v>376476.79999999958</v>
      </c>
      <c r="BP42" s="22">
        <f t="shared" si="99"/>
        <v>527067.51999999792</v>
      </c>
      <c r="BQ42" s="22">
        <f t="shared" si="99"/>
        <v>737894.52800000669</v>
      </c>
      <c r="BR42" s="22">
        <f t="shared" si="99"/>
        <v>1033052.3392000059</v>
      </c>
    </row>
    <row r="43" spans="2:70" ht="14.25" x14ac:dyDescent="0.45">
      <c r="B43" s="173"/>
      <c r="C43" s="185"/>
      <c r="D43" s="19" t="s">
        <v>47</v>
      </c>
      <c r="E43" s="22"/>
      <c r="F43" s="22"/>
      <c r="G43" s="22"/>
      <c r="H43" s="22"/>
      <c r="I43" s="22">
        <f>AVERAGE(E42:I42)</f>
        <v>328368</v>
      </c>
      <c r="J43" s="22"/>
      <c r="K43" s="22"/>
      <c r="L43" s="22"/>
      <c r="M43" s="22"/>
      <c r="N43" s="22">
        <f>AVERAGE(E42:N42)</f>
        <v>1047204.956160003</v>
      </c>
      <c r="P43" s="173"/>
      <c r="Q43" s="185"/>
      <c r="R43" s="19" t="s">
        <v>47</v>
      </c>
      <c r="S43" s="22"/>
      <c r="T43" s="22"/>
      <c r="U43" s="22"/>
      <c r="V43" s="22"/>
      <c r="W43" s="22">
        <f>AVERAGE(S42:W42)</f>
        <v>273640</v>
      </c>
      <c r="X43" s="22"/>
      <c r="Y43" s="22"/>
      <c r="Z43" s="22"/>
      <c r="AA43" s="22"/>
      <c r="AB43" s="22">
        <f>AVERAGE(S42:AB42)</f>
        <v>872670.79680000246</v>
      </c>
      <c r="AD43" s="173"/>
      <c r="AE43" s="185"/>
      <c r="AF43" s="19" t="s">
        <v>47</v>
      </c>
      <c r="AG43" s="22"/>
      <c r="AH43" s="22"/>
      <c r="AI43" s="22"/>
      <c r="AJ43" s="22"/>
      <c r="AK43" s="22">
        <f>AVERAGE(AG42:AK42)</f>
        <v>218912</v>
      </c>
      <c r="AL43" s="22"/>
      <c r="AM43" s="22"/>
      <c r="AN43" s="22"/>
      <c r="AO43" s="22"/>
      <c r="AP43" s="22">
        <f>AVERAGE(AG42:AP42)</f>
        <v>698136.63744000182</v>
      </c>
      <c r="AR43" s="173"/>
      <c r="AS43" s="185"/>
      <c r="AT43" s="19" t="s">
        <v>47</v>
      </c>
      <c r="AU43" s="22"/>
      <c r="AV43" s="22"/>
      <c r="AW43" s="22"/>
      <c r="AX43" s="22"/>
      <c r="AY43" s="22">
        <f>AVERAGE(AU42:AY42)</f>
        <v>164184.00000000006</v>
      </c>
      <c r="AZ43" s="22"/>
      <c r="BA43" s="22"/>
      <c r="BB43" s="22"/>
      <c r="BC43" s="22"/>
      <c r="BD43" s="22">
        <f>AVERAGE(AU42:BD42)</f>
        <v>523602.47808000149</v>
      </c>
      <c r="BF43" s="173"/>
      <c r="BG43" s="185"/>
      <c r="BH43" s="19" t="s">
        <v>47</v>
      </c>
      <c r="BI43" s="22"/>
      <c r="BJ43" s="22"/>
      <c r="BK43" s="22"/>
      <c r="BL43" s="22"/>
      <c r="BM43" s="22">
        <f>AVERAGE(BI42:BM42)</f>
        <v>109456.00000000003</v>
      </c>
      <c r="BN43" s="22"/>
      <c r="BO43" s="22"/>
      <c r="BP43" s="22"/>
      <c r="BQ43" s="22"/>
      <c r="BR43" s="22">
        <f>AVERAGE(BI42:BR42)</f>
        <v>349068.31872000103</v>
      </c>
    </row>
    <row r="44" spans="2:70" ht="14.25" x14ac:dyDescent="0.45">
      <c r="B44" s="174"/>
      <c r="C44" s="185"/>
      <c r="D44" s="19" t="s">
        <v>46</v>
      </c>
      <c r="E44" s="21">
        <f t="shared" ref="E44:N44" si="100">E36*E$14</f>
        <v>150000</v>
      </c>
      <c r="F44" s="21">
        <f t="shared" si="100"/>
        <v>359999.99999999994</v>
      </c>
      <c r="G44" s="21">
        <f>G36*G$14</f>
        <v>653999.99999999988</v>
      </c>
      <c r="H44" s="21">
        <f>H36*H$14</f>
        <v>1065600.0000000002</v>
      </c>
      <c r="I44" s="21">
        <f>I36*I$14</f>
        <v>1641840</v>
      </c>
      <c r="J44" s="21">
        <f t="shared" si="100"/>
        <v>2448575.9999999995</v>
      </c>
      <c r="K44" s="21">
        <f t="shared" si="100"/>
        <v>3578006.3999999985</v>
      </c>
      <c r="L44" s="21">
        <f t="shared" si="100"/>
        <v>5159208.9599999916</v>
      </c>
      <c r="M44" s="21">
        <f t="shared" si="100"/>
        <v>7372892.5440000119</v>
      </c>
      <c r="N44" s="21">
        <f t="shared" si="100"/>
        <v>10472049.561600029</v>
      </c>
      <c r="P44" s="174"/>
      <c r="Q44" s="185"/>
      <c r="R44" s="19" t="s">
        <v>46</v>
      </c>
      <c r="S44" s="21">
        <f t="shared" ref="S44:AB44" si="101">S36*S$14</f>
        <v>124999.99999999999</v>
      </c>
      <c r="T44" s="21">
        <f t="shared" si="101"/>
        <v>300000</v>
      </c>
      <c r="U44" s="21">
        <f>U36*U$14</f>
        <v>544999.99999999977</v>
      </c>
      <c r="V44" s="21">
        <f>V36*V$14</f>
        <v>888000.00000000023</v>
      </c>
      <c r="W44" s="21">
        <f>W36*W$14</f>
        <v>1368200</v>
      </c>
      <c r="X44" s="21">
        <f t="shared" si="101"/>
        <v>2040479.9999999995</v>
      </c>
      <c r="Y44" s="21">
        <f t="shared" si="101"/>
        <v>2981671.9999999995</v>
      </c>
      <c r="Z44" s="21">
        <f t="shared" si="101"/>
        <v>4299340.7999999933</v>
      </c>
      <c r="AA44" s="21">
        <f t="shared" si="101"/>
        <v>6144077.1200000104</v>
      </c>
      <c r="AB44" s="21">
        <f t="shared" si="101"/>
        <v>8726707.9680000246</v>
      </c>
      <c r="AD44" s="174"/>
      <c r="AE44" s="185"/>
      <c r="AF44" s="19" t="s">
        <v>46</v>
      </c>
      <c r="AG44" s="21">
        <f t="shared" ref="AG44:AP44" si="102">AG36*AG$14</f>
        <v>99999.999999999985</v>
      </c>
      <c r="AH44" s="21">
        <f t="shared" si="102"/>
        <v>240000</v>
      </c>
      <c r="AI44" s="21">
        <f>AI36*AI$14</f>
        <v>435999.99999999994</v>
      </c>
      <c r="AJ44" s="21">
        <f>AJ36*AJ$14</f>
        <v>710400.00000000023</v>
      </c>
      <c r="AK44" s="21">
        <f>AK36*AK$14</f>
        <v>1094560</v>
      </c>
      <c r="AL44" s="21">
        <f t="shared" si="102"/>
        <v>1632383.9999999998</v>
      </c>
      <c r="AM44" s="21">
        <f t="shared" si="102"/>
        <v>2385337.5999999987</v>
      </c>
      <c r="AN44" s="21">
        <f t="shared" si="102"/>
        <v>3439472.639999995</v>
      </c>
      <c r="AO44" s="21">
        <f t="shared" si="102"/>
        <v>4915261.6960000079</v>
      </c>
      <c r="AP44" s="21">
        <f t="shared" si="102"/>
        <v>6981366.3744000187</v>
      </c>
      <c r="AR44" s="174"/>
      <c r="AS44" s="185"/>
      <c r="AT44" s="19" t="s">
        <v>46</v>
      </c>
      <c r="AU44" s="21">
        <f t="shared" ref="AU44:BD44" si="103">AU36*AU$14</f>
        <v>75000.000000000015</v>
      </c>
      <c r="AV44" s="21">
        <f t="shared" si="103"/>
        <v>180000</v>
      </c>
      <c r="AW44" s="21">
        <f>AW36*AW$14</f>
        <v>326999.99999999994</v>
      </c>
      <c r="AX44" s="21">
        <f>AX36*AX$14</f>
        <v>532800.00000000023</v>
      </c>
      <c r="AY44" s="21">
        <f>AY36*AY$14</f>
        <v>820920.00000000023</v>
      </c>
      <c r="AZ44" s="21">
        <f t="shared" si="103"/>
        <v>1224288</v>
      </c>
      <c r="BA44" s="21">
        <f t="shared" si="103"/>
        <v>1789003.1999999995</v>
      </c>
      <c r="BB44" s="21">
        <f t="shared" si="103"/>
        <v>2579604.4799999963</v>
      </c>
      <c r="BC44" s="21">
        <f t="shared" si="103"/>
        <v>3686446.2720000059</v>
      </c>
      <c r="BD44" s="21">
        <f t="shared" si="103"/>
        <v>5236024.7808000147</v>
      </c>
      <c r="BF44" s="174"/>
      <c r="BG44" s="185"/>
      <c r="BH44" s="19" t="s">
        <v>46</v>
      </c>
      <c r="BI44" s="21">
        <f t="shared" ref="BI44:BR44" si="104">BI36*BI$14</f>
        <v>50000.000000000007</v>
      </c>
      <c r="BJ44" s="21">
        <f t="shared" si="104"/>
        <v>120000.00000000003</v>
      </c>
      <c r="BK44" s="21">
        <f>BK36*BK$14</f>
        <v>218000.00000000003</v>
      </c>
      <c r="BL44" s="21">
        <f>BL36*BL$14</f>
        <v>355200.00000000012</v>
      </c>
      <c r="BM44" s="21">
        <f>BM36*BM$14</f>
        <v>547280.00000000012</v>
      </c>
      <c r="BN44" s="21">
        <f t="shared" si="104"/>
        <v>816192.00000000023</v>
      </c>
      <c r="BO44" s="21">
        <f t="shared" si="104"/>
        <v>1192668.7999999998</v>
      </c>
      <c r="BP44" s="21">
        <f t="shared" si="104"/>
        <v>1719736.3199999977</v>
      </c>
      <c r="BQ44" s="21">
        <f t="shared" si="104"/>
        <v>2457630.8480000044</v>
      </c>
      <c r="BR44" s="21">
        <f t="shared" si="104"/>
        <v>3490683.1872000103</v>
      </c>
    </row>
    <row r="45" spans="2:70" ht="15" customHeight="1" x14ac:dyDescent="0.45">
      <c r="B45" s="3"/>
      <c r="C45" s="1"/>
      <c r="D45" s="43"/>
      <c r="E45" s="31"/>
      <c r="F45" s="31"/>
      <c r="G45" s="31"/>
      <c r="H45" s="31"/>
      <c r="I45" s="31"/>
      <c r="J45" s="31"/>
      <c r="K45" s="31"/>
      <c r="L45" s="31"/>
      <c r="M45" s="31"/>
      <c r="N45" s="31"/>
      <c r="P45" s="3"/>
      <c r="Q45" s="1"/>
      <c r="R45" s="43"/>
      <c r="S45" s="31"/>
      <c r="T45" s="31"/>
      <c r="U45" s="31"/>
      <c r="V45" s="31"/>
      <c r="W45" s="31"/>
      <c r="X45" s="31"/>
      <c r="Y45" s="31"/>
      <c r="Z45" s="31"/>
      <c r="AA45" s="31"/>
      <c r="AB45" s="31"/>
      <c r="AD45" s="3"/>
      <c r="AE45" s="1"/>
      <c r="AF45" s="43"/>
      <c r="AG45" s="31"/>
      <c r="AH45" s="31"/>
      <c r="AI45" s="31"/>
      <c r="AJ45" s="31"/>
      <c r="AK45" s="31"/>
      <c r="AL45" s="31"/>
      <c r="AM45" s="31"/>
      <c r="AN45" s="31"/>
      <c r="AO45" s="31"/>
      <c r="AP45" s="31"/>
      <c r="AR45" s="3"/>
      <c r="AS45" s="1"/>
      <c r="AT45" s="43"/>
      <c r="AU45" s="31"/>
      <c r="AV45" s="31"/>
      <c r="AW45" s="31"/>
      <c r="AX45" s="31"/>
      <c r="AY45" s="31"/>
      <c r="AZ45" s="31"/>
      <c r="BA45" s="31"/>
      <c r="BB45" s="31"/>
      <c r="BC45" s="31"/>
      <c r="BD45" s="31"/>
      <c r="BF45" s="3"/>
      <c r="BG45" s="1"/>
      <c r="BH45" s="43"/>
      <c r="BI45" s="31"/>
      <c r="BJ45" s="31"/>
      <c r="BK45" s="31"/>
      <c r="BL45" s="31"/>
      <c r="BM45" s="31"/>
      <c r="BN45" s="31"/>
      <c r="BO45" s="31"/>
      <c r="BP45" s="31"/>
      <c r="BQ45" s="31"/>
      <c r="BR45" s="31"/>
    </row>
    <row r="46" spans="2:70" ht="14.25" x14ac:dyDescent="0.45">
      <c r="B46" s="187" t="s">
        <v>148</v>
      </c>
      <c r="C46" s="191" t="s">
        <v>21</v>
      </c>
      <c r="D46" s="193" t="str">
        <f>"10 BTC / "&amp;TEXT($E$4*10, "$###0.00,,")&amp;"M USD"</f>
        <v>10 BTC / $1.00M USD</v>
      </c>
      <c r="E46" s="163" t="s">
        <v>3</v>
      </c>
      <c r="F46" s="163" t="s">
        <v>4</v>
      </c>
      <c r="G46" s="163" t="s">
        <v>5</v>
      </c>
      <c r="H46" s="163" t="s">
        <v>6</v>
      </c>
      <c r="I46" s="163" t="s">
        <v>7</v>
      </c>
      <c r="J46" s="163" t="s">
        <v>8</v>
      </c>
      <c r="K46" s="163" t="s">
        <v>9</v>
      </c>
      <c r="L46" s="163" t="s">
        <v>10</v>
      </c>
      <c r="M46" s="163" t="s">
        <v>11</v>
      </c>
      <c r="N46" s="163" t="s">
        <v>12</v>
      </c>
      <c r="P46" s="187" t="s">
        <v>148</v>
      </c>
      <c r="Q46" s="191" t="s">
        <v>21</v>
      </c>
      <c r="R46" s="193" t="str">
        <f>"10 BTC / "&amp;TEXT($E$4*10, "$###0.00,,")&amp;"M USD"</f>
        <v>10 BTC / $1.00M USD</v>
      </c>
      <c r="S46" s="163" t="s">
        <v>3</v>
      </c>
      <c r="T46" s="163" t="s">
        <v>4</v>
      </c>
      <c r="U46" s="163" t="s">
        <v>5</v>
      </c>
      <c r="V46" s="163" t="s">
        <v>6</v>
      </c>
      <c r="W46" s="163" t="s">
        <v>7</v>
      </c>
      <c r="X46" s="163" t="s">
        <v>8</v>
      </c>
      <c r="Y46" s="163" t="s">
        <v>9</v>
      </c>
      <c r="Z46" s="163" t="s">
        <v>10</v>
      </c>
      <c r="AA46" s="163" t="s">
        <v>11</v>
      </c>
      <c r="AB46" s="163" t="s">
        <v>12</v>
      </c>
      <c r="AD46" s="187" t="s">
        <v>148</v>
      </c>
      <c r="AE46" s="191" t="s">
        <v>21</v>
      </c>
      <c r="AF46" s="193" t="str">
        <f>"10 BTC / "&amp;TEXT($E$4*10, "$###0.00,,")&amp;"M USD"</f>
        <v>10 BTC / $1.00M USD</v>
      </c>
      <c r="AG46" s="163" t="s">
        <v>3</v>
      </c>
      <c r="AH46" s="163" t="s">
        <v>4</v>
      </c>
      <c r="AI46" s="163" t="s">
        <v>5</v>
      </c>
      <c r="AJ46" s="163" t="s">
        <v>6</v>
      </c>
      <c r="AK46" s="163" t="s">
        <v>7</v>
      </c>
      <c r="AL46" s="163" t="s">
        <v>8</v>
      </c>
      <c r="AM46" s="163" t="s">
        <v>9</v>
      </c>
      <c r="AN46" s="163" t="s">
        <v>10</v>
      </c>
      <c r="AO46" s="163" t="s">
        <v>11</v>
      </c>
      <c r="AP46" s="163" t="s">
        <v>12</v>
      </c>
      <c r="AR46" s="187" t="s">
        <v>148</v>
      </c>
      <c r="AS46" s="191" t="s">
        <v>21</v>
      </c>
      <c r="AT46" s="193" t="str">
        <f>"10 BTC / "&amp;TEXT($E$4*10, "$###0.00,,")&amp;"M USD"</f>
        <v>10 BTC / $1.00M USD</v>
      </c>
      <c r="AU46" s="163" t="s">
        <v>3</v>
      </c>
      <c r="AV46" s="163" t="s">
        <v>4</v>
      </c>
      <c r="AW46" s="163" t="s">
        <v>5</v>
      </c>
      <c r="AX46" s="163" t="s">
        <v>6</v>
      </c>
      <c r="AY46" s="163" t="s">
        <v>7</v>
      </c>
      <c r="AZ46" s="163" t="s">
        <v>8</v>
      </c>
      <c r="BA46" s="163" t="s">
        <v>9</v>
      </c>
      <c r="BB46" s="163" t="s">
        <v>10</v>
      </c>
      <c r="BC46" s="163" t="s">
        <v>11</v>
      </c>
      <c r="BD46" s="163" t="s">
        <v>12</v>
      </c>
      <c r="BF46" s="187" t="s">
        <v>148</v>
      </c>
      <c r="BG46" s="191" t="s">
        <v>21</v>
      </c>
      <c r="BH46" s="193" t="str">
        <f>"10 BTC / "&amp;TEXT($E$4*10, "$###0.00,,")&amp;"M USD"</f>
        <v>10 BTC / $1.00M USD</v>
      </c>
      <c r="BI46" s="163" t="s">
        <v>3</v>
      </c>
      <c r="BJ46" s="163" t="s">
        <v>4</v>
      </c>
      <c r="BK46" s="163" t="s">
        <v>5</v>
      </c>
      <c r="BL46" s="163" t="s">
        <v>6</v>
      </c>
      <c r="BM46" s="163" t="s">
        <v>7</v>
      </c>
      <c r="BN46" s="163" t="s">
        <v>8</v>
      </c>
      <c r="BO46" s="163" t="s">
        <v>9</v>
      </c>
      <c r="BP46" s="163" t="s">
        <v>10</v>
      </c>
      <c r="BQ46" s="163" t="s">
        <v>11</v>
      </c>
      <c r="BR46" s="163" t="s">
        <v>12</v>
      </c>
    </row>
    <row r="47" spans="2:70" ht="14.25" x14ac:dyDescent="0.45">
      <c r="B47" s="188"/>
      <c r="C47" s="192"/>
      <c r="D47" s="194"/>
      <c r="E47" s="164"/>
      <c r="F47" s="164"/>
      <c r="G47" s="164"/>
      <c r="H47" s="164"/>
      <c r="I47" s="164"/>
      <c r="J47" s="164"/>
      <c r="K47" s="164"/>
      <c r="L47" s="164"/>
      <c r="M47" s="164"/>
      <c r="N47" s="164"/>
      <c r="P47" s="188"/>
      <c r="Q47" s="192"/>
      <c r="R47" s="194"/>
      <c r="S47" s="164"/>
      <c r="T47" s="164"/>
      <c r="U47" s="164"/>
      <c r="V47" s="164"/>
      <c r="W47" s="164"/>
      <c r="X47" s="164"/>
      <c r="Y47" s="164"/>
      <c r="Z47" s="164"/>
      <c r="AA47" s="164"/>
      <c r="AB47" s="164"/>
      <c r="AD47" s="188"/>
      <c r="AE47" s="192"/>
      <c r="AF47" s="194"/>
      <c r="AG47" s="164"/>
      <c r="AH47" s="164"/>
      <c r="AI47" s="164"/>
      <c r="AJ47" s="164"/>
      <c r="AK47" s="164"/>
      <c r="AL47" s="164"/>
      <c r="AM47" s="164"/>
      <c r="AN47" s="164"/>
      <c r="AO47" s="164"/>
      <c r="AP47" s="164"/>
      <c r="AR47" s="188"/>
      <c r="AS47" s="192"/>
      <c r="AT47" s="194"/>
      <c r="AU47" s="164"/>
      <c r="AV47" s="164"/>
      <c r="AW47" s="164"/>
      <c r="AX47" s="164"/>
      <c r="AY47" s="164"/>
      <c r="AZ47" s="164"/>
      <c r="BA47" s="164"/>
      <c r="BB47" s="164"/>
      <c r="BC47" s="164"/>
      <c r="BD47" s="164"/>
      <c r="BF47" s="188"/>
      <c r="BG47" s="192"/>
      <c r="BH47" s="194"/>
      <c r="BI47" s="164"/>
      <c r="BJ47" s="164"/>
      <c r="BK47" s="164"/>
      <c r="BL47" s="164"/>
      <c r="BM47" s="164"/>
      <c r="BN47" s="164"/>
      <c r="BO47" s="164"/>
      <c r="BP47" s="164"/>
      <c r="BQ47" s="164"/>
      <c r="BR47" s="164"/>
    </row>
    <row r="48" spans="2:70" ht="14.25" x14ac:dyDescent="0.45">
      <c r="B48" s="172" t="s">
        <v>57</v>
      </c>
      <c r="C48" s="186" t="s">
        <v>32</v>
      </c>
      <c r="D48" s="15" t="s">
        <v>43</v>
      </c>
      <c r="E48" s="16">
        <f>E53*$E$4/E$14</f>
        <v>0.14285714285714285</v>
      </c>
      <c r="F48" s="16">
        <f t="shared" ref="F48:N48" si="105">F53*$E$4/F$14</f>
        <v>0.10204081632653061</v>
      </c>
      <c r="G48" s="16">
        <f t="shared" si="105"/>
        <v>7.2886297376093298E-2</v>
      </c>
      <c r="H48" s="16">
        <f t="shared" si="105"/>
        <v>5.2061640982923783E-2</v>
      </c>
      <c r="I48" s="16">
        <f t="shared" si="105"/>
        <v>3.7186886416374132E-2</v>
      </c>
      <c r="J48" s="16">
        <f t="shared" si="105"/>
        <v>2.6562061725981523E-2</v>
      </c>
      <c r="K48" s="16">
        <f t="shared" si="105"/>
        <v>1.8972901232843942E-2</v>
      </c>
      <c r="L48" s="16">
        <f t="shared" si="105"/>
        <v>1.3552072309174245E-2</v>
      </c>
      <c r="M48" s="16">
        <f t="shared" si="105"/>
        <v>9.6800516494101752E-3</v>
      </c>
      <c r="N48" s="16">
        <f t="shared" si="105"/>
        <v>6.9143226067215529E-3</v>
      </c>
      <c r="P48" s="172" t="s">
        <v>57</v>
      </c>
      <c r="Q48" s="186" t="s">
        <v>32</v>
      </c>
      <c r="R48" s="15" t="s">
        <v>43</v>
      </c>
      <c r="S48" s="16">
        <f>S53*$E$4/S$14</f>
        <v>0.14285714285714285</v>
      </c>
      <c r="T48" s="16">
        <f t="shared" ref="T48:AB48" si="106">T53*$E$4/T$14</f>
        <v>0.10204081632653061</v>
      </c>
      <c r="U48" s="16">
        <f t="shared" si="106"/>
        <v>7.2886297376093298E-2</v>
      </c>
      <c r="V48" s="16">
        <f t="shared" si="106"/>
        <v>5.2061640982923783E-2</v>
      </c>
      <c r="W48" s="16">
        <f t="shared" si="106"/>
        <v>3.7186886416374132E-2</v>
      </c>
      <c r="X48" s="16">
        <f t="shared" si="106"/>
        <v>2.6562061725981523E-2</v>
      </c>
      <c r="Y48" s="16">
        <f t="shared" si="106"/>
        <v>1.8972901232843942E-2</v>
      </c>
      <c r="Z48" s="16">
        <f t="shared" si="106"/>
        <v>1.3552072309174245E-2</v>
      </c>
      <c r="AA48" s="16">
        <f t="shared" si="106"/>
        <v>9.6800516494101752E-3</v>
      </c>
      <c r="AB48" s="16">
        <f t="shared" si="106"/>
        <v>6.9143226067215529E-3</v>
      </c>
      <c r="AD48" s="172" t="s">
        <v>57</v>
      </c>
      <c r="AE48" s="186" t="s">
        <v>32</v>
      </c>
      <c r="AF48" s="15" t="s">
        <v>43</v>
      </c>
      <c r="AG48" s="16">
        <f>AG53*$E$4/AG$14</f>
        <v>0.14285714285714285</v>
      </c>
      <c r="AH48" s="16">
        <f t="shared" ref="AH48:AP48" si="107">AH53*$E$4/AH$14</f>
        <v>0.10204081632653061</v>
      </c>
      <c r="AI48" s="16">
        <f t="shared" si="107"/>
        <v>7.2886297376093298E-2</v>
      </c>
      <c r="AJ48" s="16">
        <f t="shared" si="107"/>
        <v>5.2061640982923783E-2</v>
      </c>
      <c r="AK48" s="16">
        <f t="shared" si="107"/>
        <v>3.7186886416374132E-2</v>
      </c>
      <c r="AL48" s="16">
        <f t="shared" si="107"/>
        <v>2.6562061725981523E-2</v>
      </c>
      <c r="AM48" s="16">
        <f t="shared" si="107"/>
        <v>1.8972901232843942E-2</v>
      </c>
      <c r="AN48" s="16">
        <f t="shared" si="107"/>
        <v>1.3552072309174245E-2</v>
      </c>
      <c r="AO48" s="16">
        <f t="shared" si="107"/>
        <v>9.6800516494101752E-3</v>
      </c>
      <c r="AP48" s="16">
        <f t="shared" si="107"/>
        <v>6.9143226067215529E-3</v>
      </c>
      <c r="AR48" s="172" t="s">
        <v>57</v>
      </c>
      <c r="AS48" s="186" t="s">
        <v>32</v>
      </c>
      <c r="AT48" s="15" t="s">
        <v>43</v>
      </c>
      <c r="AU48" s="16">
        <f>AU53*$E$4/AU$14</f>
        <v>0.14285714285714285</v>
      </c>
      <c r="AV48" s="16">
        <f t="shared" ref="AV48:BD48" si="108">AV53*$E$4/AV$14</f>
        <v>0.10204081632653061</v>
      </c>
      <c r="AW48" s="16">
        <f t="shared" si="108"/>
        <v>7.2886297376093298E-2</v>
      </c>
      <c r="AX48" s="16">
        <f t="shared" si="108"/>
        <v>5.2061640982923783E-2</v>
      </c>
      <c r="AY48" s="16">
        <f t="shared" si="108"/>
        <v>3.7186886416374132E-2</v>
      </c>
      <c r="AZ48" s="16">
        <f t="shared" si="108"/>
        <v>2.6562061725981523E-2</v>
      </c>
      <c r="BA48" s="16">
        <f t="shared" si="108"/>
        <v>1.8972901232843942E-2</v>
      </c>
      <c r="BB48" s="16">
        <f t="shared" si="108"/>
        <v>1.3552072309174245E-2</v>
      </c>
      <c r="BC48" s="16">
        <f t="shared" si="108"/>
        <v>9.6800516494101752E-3</v>
      </c>
      <c r="BD48" s="16">
        <f t="shared" si="108"/>
        <v>6.9143226067215529E-3</v>
      </c>
      <c r="BF48" s="172" t="s">
        <v>57</v>
      </c>
      <c r="BG48" s="186" t="s">
        <v>32</v>
      </c>
      <c r="BH48" s="15" t="s">
        <v>43</v>
      </c>
      <c r="BI48" s="16">
        <f>BI53*$E$4/BI$14</f>
        <v>0.14285714285714285</v>
      </c>
      <c r="BJ48" s="16">
        <f t="shared" ref="BJ48:BR48" si="109">BJ53*$E$4/BJ$14</f>
        <v>0.10204081632653061</v>
      </c>
      <c r="BK48" s="16">
        <f t="shared" si="109"/>
        <v>7.2886297376093298E-2</v>
      </c>
      <c r="BL48" s="16">
        <f t="shared" si="109"/>
        <v>5.2061640982923783E-2</v>
      </c>
      <c r="BM48" s="16">
        <f t="shared" si="109"/>
        <v>3.7186886416374132E-2</v>
      </c>
      <c r="BN48" s="16">
        <f t="shared" si="109"/>
        <v>2.6562061725981523E-2</v>
      </c>
      <c r="BO48" s="16">
        <f t="shared" si="109"/>
        <v>1.8972901232843942E-2</v>
      </c>
      <c r="BP48" s="16">
        <f t="shared" si="109"/>
        <v>1.3552072309174245E-2</v>
      </c>
      <c r="BQ48" s="16">
        <f t="shared" si="109"/>
        <v>9.6800516494101752E-3</v>
      </c>
      <c r="BR48" s="16">
        <f t="shared" si="109"/>
        <v>6.9143226067215529E-3</v>
      </c>
    </row>
    <row r="49" spans="1:71" ht="14.25" x14ac:dyDescent="0.45">
      <c r="B49" s="173"/>
      <c r="C49" s="186"/>
      <c r="D49" s="15" t="s">
        <v>44</v>
      </c>
      <c r="E49" s="16"/>
      <c r="F49" s="16"/>
      <c r="G49" s="16"/>
      <c r="H49" s="16"/>
      <c r="I49" s="153">
        <f>AVERAGE(E48:I48)</f>
        <v>8.140655679181294E-2</v>
      </c>
      <c r="J49" s="16"/>
      <c r="K49" s="16"/>
      <c r="L49" s="16"/>
      <c r="M49" s="16"/>
      <c r="N49" s="17">
        <f>AVERAGE(E48:N48)</f>
        <v>4.8271419348319612E-2</v>
      </c>
      <c r="P49" s="173"/>
      <c r="Q49" s="186"/>
      <c r="R49" s="15" t="s">
        <v>44</v>
      </c>
      <c r="S49" s="16"/>
      <c r="T49" s="16"/>
      <c r="U49" s="16"/>
      <c r="V49" s="16"/>
      <c r="W49" s="153">
        <f>AVERAGE(S48:W48)</f>
        <v>8.140655679181294E-2</v>
      </c>
      <c r="X49" s="16"/>
      <c r="Y49" s="16"/>
      <c r="Z49" s="16"/>
      <c r="AA49" s="16"/>
      <c r="AB49" s="17">
        <f>AVERAGE(S48:AB48)</f>
        <v>4.8271419348319612E-2</v>
      </c>
      <c r="AD49" s="173"/>
      <c r="AE49" s="186"/>
      <c r="AF49" s="15" t="s">
        <v>44</v>
      </c>
      <c r="AG49" s="16"/>
      <c r="AH49" s="16"/>
      <c r="AI49" s="16"/>
      <c r="AJ49" s="16"/>
      <c r="AK49" s="153">
        <f>AVERAGE(AG48:AK48)</f>
        <v>8.140655679181294E-2</v>
      </c>
      <c r="AL49" s="16"/>
      <c r="AM49" s="16"/>
      <c r="AN49" s="16"/>
      <c r="AO49" s="16"/>
      <c r="AP49" s="17">
        <f>AVERAGE(AG48:AP48)</f>
        <v>4.8271419348319612E-2</v>
      </c>
      <c r="AR49" s="173"/>
      <c r="AS49" s="186"/>
      <c r="AT49" s="15" t="s">
        <v>44</v>
      </c>
      <c r="AU49" s="16"/>
      <c r="AV49" s="16"/>
      <c r="AW49" s="16"/>
      <c r="AX49" s="16"/>
      <c r="AY49" s="153">
        <f>AVERAGE(AU48:AY48)</f>
        <v>8.140655679181294E-2</v>
      </c>
      <c r="AZ49" s="16"/>
      <c r="BA49" s="16"/>
      <c r="BB49" s="16"/>
      <c r="BC49" s="16"/>
      <c r="BD49" s="17">
        <f>AVERAGE(AU48:BD48)</f>
        <v>4.8271419348319612E-2</v>
      </c>
      <c r="BF49" s="173"/>
      <c r="BG49" s="186"/>
      <c r="BH49" s="15" t="s">
        <v>44</v>
      </c>
      <c r="BI49" s="16"/>
      <c r="BJ49" s="16"/>
      <c r="BK49" s="16"/>
      <c r="BL49" s="16"/>
      <c r="BM49" s="153">
        <f>AVERAGE(BI48:BM48)</f>
        <v>8.140655679181294E-2</v>
      </c>
      <c r="BN49" s="16"/>
      <c r="BO49" s="16"/>
      <c r="BP49" s="16"/>
      <c r="BQ49" s="16"/>
      <c r="BR49" s="17">
        <f>AVERAGE(BI48:BR48)</f>
        <v>4.8271419348319612E-2</v>
      </c>
    </row>
    <row r="50" spans="1:71" ht="14.25" x14ac:dyDescent="0.45">
      <c r="B50" s="173"/>
      <c r="C50" s="186"/>
      <c r="D50" s="15" t="s">
        <v>42</v>
      </c>
      <c r="E50" s="16">
        <f t="shared" ref="E50:N50" si="110">E$16*(E48/E$18)</f>
        <v>0.14285714285714285</v>
      </c>
      <c r="F50" s="16">
        <f t="shared" si="110"/>
        <v>0.24489795918367346</v>
      </c>
      <c r="G50" s="16">
        <f t="shared" si="110"/>
        <v>0.31778425655976672</v>
      </c>
      <c r="H50" s="16">
        <f t="shared" si="110"/>
        <v>0.3698458975426907</v>
      </c>
      <c r="I50" s="16">
        <f t="shared" si="110"/>
        <v>0.40703278395906467</v>
      </c>
      <c r="J50" s="16">
        <f t="shared" si="110"/>
        <v>0.43359484568504619</v>
      </c>
      <c r="K50" s="16">
        <f t="shared" si="110"/>
        <v>0.45256774691788987</v>
      </c>
      <c r="L50" s="16">
        <f t="shared" si="110"/>
        <v>0.46611981922706364</v>
      </c>
      <c r="M50" s="16">
        <f t="shared" si="110"/>
        <v>0.47579987087647529</v>
      </c>
      <c r="N50" s="16">
        <f t="shared" si="110"/>
        <v>0.48271419348319738</v>
      </c>
      <c r="P50" s="173"/>
      <c r="Q50" s="186"/>
      <c r="R50" s="15" t="s">
        <v>42</v>
      </c>
      <c r="S50" s="16">
        <f t="shared" ref="S50:AB50" si="111">S$16*(S48/S$18)</f>
        <v>0.14285714285714285</v>
      </c>
      <c r="T50" s="16">
        <f t="shared" si="111"/>
        <v>0.24489795918367346</v>
      </c>
      <c r="U50" s="16">
        <f t="shared" si="111"/>
        <v>0.31778425655976672</v>
      </c>
      <c r="V50" s="16">
        <f t="shared" si="111"/>
        <v>0.3698458975426907</v>
      </c>
      <c r="W50" s="16">
        <f t="shared" si="111"/>
        <v>0.40703278395906467</v>
      </c>
      <c r="X50" s="16">
        <f t="shared" si="111"/>
        <v>0.43359484568504619</v>
      </c>
      <c r="Y50" s="16">
        <f t="shared" si="111"/>
        <v>0.45256774691788987</v>
      </c>
      <c r="Z50" s="16">
        <f t="shared" si="111"/>
        <v>0.46611981922706364</v>
      </c>
      <c r="AA50" s="16">
        <f t="shared" si="111"/>
        <v>0.47579987087647529</v>
      </c>
      <c r="AB50" s="16">
        <f t="shared" si="111"/>
        <v>0.48271419348319738</v>
      </c>
      <c r="AD50" s="173"/>
      <c r="AE50" s="186"/>
      <c r="AF50" s="15" t="s">
        <v>42</v>
      </c>
      <c r="AG50" s="16">
        <f t="shared" ref="AG50:AP50" si="112">AG$16*(AG48/AG$18)</f>
        <v>0.14285714285714285</v>
      </c>
      <c r="AH50" s="16">
        <f t="shared" si="112"/>
        <v>0.24489795918367346</v>
      </c>
      <c r="AI50" s="16">
        <f t="shared" si="112"/>
        <v>0.31778425655976672</v>
      </c>
      <c r="AJ50" s="16">
        <f t="shared" si="112"/>
        <v>0.3698458975426907</v>
      </c>
      <c r="AK50" s="16">
        <f t="shared" si="112"/>
        <v>0.40703278395906467</v>
      </c>
      <c r="AL50" s="16">
        <f t="shared" si="112"/>
        <v>0.43359484568504619</v>
      </c>
      <c r="AM50" s="16">
        <f t="shared" si="112"/>
        <v>0.45256774691788987</v>
      </c>
      <c r="AN50" s="16">
        <f t="shared" si="112"/>
        <v>0.46611981922706364</v>
      </c>
      <c r="AO50" s="16">
        <f t="shared" si="112"/>
        <v>0.47579987087647529</v>
      </c>
      <c r="AP50" s="16">
        <f t="shared" si="112"/>
        <v>0.48271419348319738</v>
      </c>
      <c r="AR50" s="173"/>
      <c r="AS50" s="186"/>
      <c r="AT50" s="15" t="s">
        <v>42</v>
      </c>
      <c r="AU50" s="16">
        <f t="shared" ref="AU50:BD50" si="113">AU$16*(AU48/AU$18)</f>
        <v>0.14285714285714285</v>
      </c>
      <c r="AV50" s="16">
        <f t="shared" si="113"/>
        <v>0.24489795918367346</v>
      </c>
      <c r="AW50" s="16">
        <f t="shared" si="113"/>
        <v>0.31778425655976672</v>
      </c>
      <c r="AX50" s="16">
        <f t="shared" si="113"/>
        <v>0.3698458975426907</v>
      </c>
      <c r="AY50" s="16">
        <f t="shared" si="113"/>
        <v>0.40703278395906467</v>
      </c>
      <c r="AZ50" s="16">
        <f t="shared" si="113"/>
        <v>0.43359484568504619</v>
      </c>
      <c r="BA50" s="16">
        <f t="shared" si="113"/>
        <v>0.45256774691788987</v>
      </c>
      <c r="BB50" s="16">
        <f t="shared" si="113"/>
        <v>0.46611981922706364</v>
      </c>
      <c r="BC50" s="16">
        <f t="shared" si="113"/>
        <v>0.47579987087647529</v>
      </c>
      <c r="BD50" s="16">
        <f t="shared" si="113"/>
        <v>0.48271419348319738</v>
      </c>
      <c r="BF50" s="173"/>
      <c r="BG50" s="186"/>
      <c r="BH50" s="15" t="s">
        <v>42</v>
      </c>
      <c r="BI50" s="16">
        <f t="shared" ref="BI50:BR50" si="114">BI$16*(BI48/BI$18)</f>
        <v>0.14285714285714285</v>
      </c>
      <c r="BJ50" s="16">
        <f t="shared" si="114"/>
        <v>0.24489795918367346</v>
      </c>
      <c r="BK50" s="16">
        <f t="shared" si="114"/>
        <v>0.31778425655976672</v>
      </c>
      <c r="BL50" s="16">
        <f t="shared" si="114"/>
        <v>0.3698458975426907</v>
      </c>
      <c r="BM50" s="16">
        <f t="shared" si="114"/>
        <v>0.40703278395906467</v>
      </c>
      <c r="BN50" s="16">
        <f t="shared" si="114"/>
        <v>0.43359484568504619</v>
      </c>
      <c r="BO50" s="16">
        <f t="shared" si="114"/>
        <v>0.45256774691788987</v>
      </c>
      <c r="BP50" s="16">
        <f t="shared" si="114"/>
        <v>0.46611981922706364</v>
      </c>
      <c r="BQ50" s="16">
        <f t="shared" si="114"/>
        <v>0.47579987087647529</v>
      </c>
      <c r="BR50" s="16">
        <f t="shared" si="114"/>
        <v>0.48271419348319738</v>
      </c>
    </row>
    <row r="51" spans="1:71" ht="14.25" x14ac:dyDescent="0.45">
      <c r="B51" s="173"/>
      <c r="C51" s="185"/>
      <c r="D51" s="19" t="s">
        <v>45</v>
      </c>
      <c r="E51" s="20">
        <f>10*E48</f>
        <v>1.4285714285714284</v>
      </c>
      <c r="F51" s="20">
        <f t="shared" ref="F51:N51" si="115">10*F48</f>
        <v>1.0204081632653061</v>
      </c>
      <c r="G51" s="20">
        <f t="shared" si="115"/>
        <v>0.72886297376093301</v>
      </c>
      <c r="H51" s="20">
        <f t="shared" si="115"/>
        <v>0.52061640982923785</v>
      </c>
      <c r="I51" s="20">
        <f t="shared" si="115"/>
        <v>0.37186886416374132</v>
      </c>
      <c r="J51" s="20">
        <f t="shared" si="115"/>
        <v>0.26562061725981523</v>
      </c>
      <c r="K51" s="20">
        <f t="shared" si="115"/>
        <v>0.18972901232843942</v>
      </c>
      <c r="L51" s="20">
        <f t="shared" si="115"/>
        <v>0.13552072309174246</v>
      </c>
      <c r="M51" s="20">
        <f t="shared" si="115"/>
        <v>9.6800516494101749E-2</v>
      </c>
      <c r="N51" s="20">
        <f t="shared" si="115"/>
        <v>6.9143226067215527E-2</v>
      </c>
      <c r="P51" s="173"/>
      <c r="Q51" s="185"/>
      <c r="R51" s="19" t="s">
        <v>45</v>
      </c>
      <c r="S51" s="20">
        <f>10*S48</f>
        <v>1.4285714285714284</v>
      </c>
      <c r="T51" s="20">
        <f t="shared" ref="T51:AB51" si="116">10*T48</f>
        <v>1.0204081632653061</v>
      </c>
      <c r="U51" s="20">
        <f t="shared" si="116"/>
        <v>0.72886297376093301</v>
      </c>
      <c r="V51" s="20">
        <f t="shared" si="116"/>
        <v>0.52061640982923785</v>
      </c>
      <c r="W51" s="20">
        <f t="shared" si="116"/>
        <v>0.37186886416374132</v>
      </c>
      <c r="X51" s="20">
        <f t="shared" si="116"/>
        <v>0.26562061725981523</v>
      </c>
      <c r="Y51" s="20">
        <f t="shared" si="116"/>
        <v>0.18972901232843942</v>
      </c>
      <c r="Z51" s="20">
        <f t="shared" si="116"/>
        <v>0.13552072309174246</v>
      </c>
      <c r="AA51" s="20">
        <f t="shared" si="116"/>
        <v>9.6800516494101749E-2</v>
      </c>
      <c r="AB51" s="20">
        <f t="shared" si="116"/>
        <v>6.9143226067215527E-2</v>
      </c>
      <c r="AD51" s="173"/>
      <c r="AE51" s="185"/>
      <c r="AF51" s="19" t="s">
        <v>45</v>
      </c>
      <c r="AG51" s="20">
        <f>10*AG48</f>
        <v>1.4285714285714284</v>
      </c>
      <c r="AH51" s="20">
        <f t="shared" ref="AH51:AP51" si="117">10*AH48</f>
        <v>1.0204081632653061</v>
      </c>
      <c r="AI51" s="20">
        <f t="shared" si="117"/>
        <v>0.72886297376093301</v>
      </c>
      <c r="AJ51" s="20">
        <f t="shared" si="117"/>
        <v>0.52061640982923785</v>
      </c>
      <c r="AK51" s="20">
        <f t="shared" si="117"/>
        <v>0.37186886416374132</v>
      </c>
      <c r="AL51" s="20">
        <f t="shared" si="117"/>
        <v>0.26562061725981523</v>
      </c>
      <c r="AM51" s="20">
        <f t="shared" si="117"/>
        <v>0.18972901232843942</v>
      </c>
      <c r="AN51" s="20">
        <f t="shared" si="117"/>
        <v>0.13552072309174246</v>
      </c>
      <c r="AO51" s="20">
        <f t="shared" si="117"/>
        <v>9.6800516494101749E-2</v>
      </c>
      <c r="AP51" s="20">
        <f t="shared" si="117"/>
        <v>6.9143226067215527E-2</v>
      </c>
      <c r="AR51" s="173"/>
      <c r="AS51" s="185"/>
      <c r="AT51" s="19" t="s">
        <v>45</v>
      </c>
      <c r="AU51" s="20">
        <f>10*AU48</f>
        <v>1.4285714285714284</v>
      </c>
      <c r="AV51" s="20">
        <f t="shared" ref="AV51:BD51" si="118">10*AV48</f>
        <v>1.0204081632653061</v>
      </c>
      <c r="AW51" s="20">
        <f t="shared" si="118"/>
        <v>0.72886297376093301</v>
      </c>
      <c r="AX51" s="20">
        <f t="shared" si="118"/>
        <v>0.52061640982923785</v>
      </c>
      <c r="AY51" s="20">
        <f t="shared" si="118"/>
        <v>0.37186886416374132</v>
      </c>
      <c r="AZ51" s="20">
        <f t="shared" si="118"/>
        <v>0.26562061725981523</v>
      </c>
      <c r="BA51" s="20">
        <f t="shared" si="118"/>
        <v>0.18972901232843942</v>
      </c>
      <c r="BB51" s="20">
        <f t="shared" si="118"/>
        <v>0.13552072309174246</v>
      </c>
      <c r="BC51" s="20">
        <f t="shared" si="118"/>
        <v>9.6800516494101749E-2</v>
      </c>
      <c r="BD51" s="20">
        <f t="shared" si="118"/>
        <v>6.9143226067215527E-2</v>
      </c>
      <c r="BF51" s="173"/>
      <c r="BG51" s="185"/>
      <c r="BH51" s="19" t="s">
        <v>45</v>
      </c>
      <c r="BI51" s="20">
        <f>10*BI48</f>
        <v>1.4285714285714284</v>
      </c>
      <c r="BJ51" s="20">
        <f t="shared" ref="BJ51:BR51" si="119">10*BJ48</f>
        <v>1.0204081632653061</v>
      </c>
      <c r="BK51" s="20">
        <f t="shared" si="119"/>
        <v>0.72886297376093301</v>
      </c>
      <c r="BL51" s="20">
        <f t="shared" si="119"/>
        <v>0.52061640982923785</v>
      </c>
      <c r="BM51" s="20">
        <f t="shared" si="119"/>
        <v>0.37186886416374132</v>
      </c>
      <c r="BN51" s="20">
        <f t="shared" si="119"/>
        <v>0.26562061725981523</v>
      </c>
      <c r="BO51" s="20">
        <f t="shared" si="119"/>
        <v>0.18972901232843942</v>
      </c>
      <c r="BP51" s="20">
        <f t="shared" si="119"/>
        <v>0.13552072309174246</v>
      </c>
      <c r="BQ51" s="20">
        <f t="shared" si="119"/>
        <v>9.6800516494101749E-2</v>
      </c>
      <c r="BR51" s="20">
        <f t="shared" si="119"/>
        <v>6.9143226067215527E-2</v>
      </c>
    </row>
    <row r="52" spans="1:71" ht="14.25" x14ac:dyDescent="0.45">
      <c r="B52" s="173"/>
      <c r="C52" s="185"/>
      <c r="D52" s="19" t="s">
        <v>46</v>
      </c>
      <c r="E52" s="20">
        <f>10*E50</f>
        <v>1.4285714285714284</v>
      </c>
      <c r="F52" s="20">
        <f>10*F50</f>
        <v>2.4489795918367347</v>
      </c>
      <c r="G52" s="20">
        <f>10*G50</f>
        <v>3.1778425655976674</v>
      </c>
      <c r="H52" s="20">
        <f t="shared" ref="H52:N52" si="120">10*H50</f>
        <v>3.6984589754269068</v>
      </c>
      <c r="I52" s="20">
        <f t="shared" si="120"/>
        <v>4.0703278395906466</v>
      </c>
      <c r="J52" s="20">
        <f t="shared" si="120"/>
        <v>4.3359484568504616</v>
      </c>
      <c r="K52" s="20">
        <f t="shared" si="120"/>
        <v>4.5256774691788983</v>
      </c>
      <c r="L52" s="20">
        <f t="shared" si="120"/>
        <v>4.6611981922706365</v>
      </c>
      <c r="M52" s="20">
        <f t="shared" si="120"/>
        <v>4.7579987087647533</v>
      </c>
      <c r="N52" s="20">
        <f t="shared" si="120"/>
        <v>4.8271419348319737</v>
      </c>
      <c r="P52" s="173"/>
      <c r="Q52" s="185"/>
      <c r="R52" s="19" t="s">
        <v>46</v>
      </c>
      <c r="S52" s="20">
        <f>10*S50</f>
        <v>1.4285714285714284</v>
      </c>
      <c r="T52" s="20">
        <f>10*T50</f>
        <v>2.4489795918367347</v>
      </c>
      <c r="U52" s="20">
        <f>10*U50</f>
        <v>3.1778425655976674</v>
      </c>
      <c r="V52" s="20">
        <f t="shared" ref="V52:AB52" si="121">10*V50</f>
        <v>3.6984589754269068</v>
      </c>
      <c r="W52" s="20">
        <f t="shared" si="121"/>
        <v>4.0703278395906466</v>
      </c>
      <c r="X52" s="20">
        <f t="shared" si="121"/>
        <v>4.3359484568504616</v>
      </c>
      <c r="Y52" s="20">
        <f t="shared" si="121"/>
        <v>4.5256774691788983</v>
      </c>
      <c r="Z52" s="20">
        <f t="shared" si="121"/>
        <v>4.6611981922706365</v>
      </c>
      <c r="AA52" s="20">
        <f t="shared" si="121"/>
        <v>4.7579987087647533</v>
      </c>
      <c r="AB52" s="20">
        <f t="shared" si="121"/>
        <v>4.8271419348319737</v>
      </c>
      <c r="AD52" s="173"/>
      <c r="AE52" s="185"/>
      <c r="AF52" s="19" t="s">
        <v>46</v>
      </c>
      <c r="AG52" s="20">
        <f>10*AG50</f>
        <v>1.4285714285714284</v>
      </c>
      <c r="AH52" s="20">
        <f>10*AH50</f>
        <v>2.4489795918367347</v>
      </c>
      <c r="AI52" s="20">
        <f>10*AI50</f>
        <v>3.1778425655976674</v>
      </c>
      <c r="AJ52" s="20">
        <f t="shared" ref="AJ52:AP52" si="122">10*AJ50</f>
        <v>3.6984589754269068</v>
      </c>
      <c r="AK52" s="20">
        <f t="shared" si="122"/>
        <v>4.0703278395906466</v>
      </c>
      <c r="AL52" s="20">
        <f t="shared" si="122"/>
        <v>4.3359484568504616</v>
      </c>
      <c r="AM52" s="20">
        <f t="shared" si="122"/>
        <v>4.5256774691788983</v>
      </c>
      <c r="AN52" s="20">
        <f t="shared" si="122"/>
        <v>4.6611981922706365</v>
      </c>
      <c r="AO52" s="20">
        <f t="shared" si="122"/>
        <v>4.7579987087647533</v>
      </c>
      <c r="AP52" s="20">
        <f t="shared" si="122"/>
        <v>4.8271419348319737</v>
      </c>
      <c r="AR52" s="173"/>
      <c r="AS52" s="185"/>
      <c r="AT52" s="19" t="s">
        <v>46</v>
      </c>
      <c r="AU52" s="20">
        <f>10*AU50</f>
        <v>1.4285714285714284</v>
      </c>
      <c r="AV52" s="20">
        <f>10*AV50</f>
        <v>2.4489795918367347</v>
      </c>
      <c r="AW52" s="20">
        <f>10*AW50</f>
        <v>3.1778425655976674</v>
      </c>
      <c r="AX52" s="20">
        <f t="shared" ref="AX52:BD52" si="123">10*AX50</f>
        <v>3.6984589754269068</v>
      </c>
      <c r="AY52" s="20">
        <f t="shared" si="123"/>
        <v>4.0703278395906466</v>
      </c>
      <c r="AZ52" s="20">
        <f t="shared" si="123"/>
        <v>4.3359484568504616</v>
      </c>
      <c r="BA52" s="20">
        <f t="shared" si="123"/>
        <v>4.5256774691788983</v>
      </c>
      <c r="BB52" s="20">
        <f t="shared" si="123"/>
        <v>4.6611981922706365</v>
      </c>
      <c r="BC52" s="20">
        <f t="shared" si="123"/>
        <v>4.7579987087647533</v>
      </c>
      <c r="BD52" s="20">
        <f t="shared" si="123"/>
        <v>4.8271419348319737</v>
      </c>
      <c r="BF52" s="173"/>
      <c r="BG52" s="185"/>
      <c r="BH52" s="19" t="s">
        <v>46</v>
      </c>
      <c r="BI52" s="20">
        <f>10*BI50</f>
        <v>1.4285714285714284</v>
      </c>
      <c r="BJ52" s="20">
        <f>10*BJ50</f>
        <v>2.4489795918367347</v>
      </c>
      <c r="BK52" s="20">
        <f>10*BK50</f>
        <v>3.1778425655976674</v>
      </c>
      <c r="BL52" s="20">
        <f t="shared" ref="BL52:BR52" si="124">10*BL50</f>
        <v>3.6984589754269068</v>
      </c>
      <c r="BM52" s="20">
        <f t="shared" si="124"/>
        <v>4.0703278395906466</v>
      </c>
      <c r="BN52" s="20">
        <f t="shared" si="124"/>
        <v>4.3359484568504616</v>
      </c>
      <c r="BO52" s="20">
        <f t="shared" si="124"/>
        <v>4.5256774691788983</v>
      </c>
      <c r="BP52" s="20">
        <f t="shared" si="124"/>
        <v>4.6611981922706365</v>
      </c>
      <c r="BQ52" s="20">
        <f t="shared" si="124"/>
        <v>4.7579987087647533</v>
      </c>
      <c r="BR52" s="20">
        <f t="shared" si="124"/>
        <v>4.8271419348319737</v>
      </c>
    </row>
    <row r="53" spans="1:71" ht="14.25" x14ac:dyDescent="0.45">
      <c r="B53" s="173"/>
      <c r="C53" s="184" t="s">
        <v>36</v>
      </c>
      <c r="D53" s="15" t="s">
        <v>43</v>
      </c>
      <c r="E53" s="16">
        <f>$E8+($E$9*$E$10)</f>
        <v>0.2</v>
      </c>
      <c r="F53" s="16">
        <f>E53</f>
        <v>0.2</v>
      </c>
      <c r="G53" s="16">
        <f t="shared" ref="G53:N53" si="125">F53</f>
        <v>0.2</v>
      </c>
      <c r="H53" s="16">
        <f t="shared" si="125"/>
        <v>0.2</v>
      </c>
      <c r="I53" s="16">
        <f t="shared" si="125"/>
        <v>0.2</v>
      </c>
      <c r="J53" s="16">
        <f t="shared" si="125"/>
        <v>0.2</v>
      </c>
      <c r="K53" s="16">
        <f t="shared" si="125"/>
        <v>0.2</v>
      </c>
      <c r="L53" s="16">
        <f t="shared" si="125"/>
        <v>0.2</v>
      </c>
      <c r="M53" s="16">
        <f t="shared" si="125"/>
        <v>0.2</v>
      </c>
      <c r="N53" s="16">
        <f t="shared" si="125"/>
        <v>0.2</v>
      </c>
      <c r="P53" s="173"/>
      <c r="Q53" s="184" t="s">
        <v>36</v>
      </c>
      <c r="R53" s="15" t="s">
        <v>43</v>
      </c>
      <c r="S53" s="16">
        <f>$E8+($E$9*$E$10)</f>
        <v>0.2</v>
      </c>
      <c r="T53" s="16">
        <f>S53</f>
        <v>0.2</v>
      </c>
      <c r="U53" s="16">
        <f t="shared" ref="U53:AB53" si="126">T53</f>
        <v>0.2</v>
      </c>
      <c r="V53" s="16">
        <f t="shared" si="126"/>
        <v>0.2</v>
      </c>
      <c r="W53" s="16">
        <f t="shared" si="126"/>
        <v>0.2</v>
      </c>
      <c r="X53" s="16">
        <f t="shared" si="126"/>
        <v>0.2</v>
      </c>
      <c r="Y53" s="16">
        <f t="shared" si="126"/>
        <v>0.2</v>
      </c>
      <c r="Z53" s="16">
        <f t="shared" si="126"/>
        <v>0.2</v>
      </c>
      <c r="AA53" s="16">
        <f t="shared" si="126"/>
        <v>0.2</v>
      </c>
      <c r="AB53" s="16">
        <f t="shared" si="126"/>
        <v>0.2</v>
      </c>
      <c r="AD53" s="173"/>
      <c r="AE53" s="184" t="s">
        <v>36</v>
      </c>
      <c r="AF53" s="15" t="s">
        <v>43</v>
      </c>
      <c r="AG53" s="16">
        <f>$E8+($E$9*$E$10)</f>
        <v>0.2</v>
      </c>
      <c r="AH53" s="16">
        <f>AG53</f>
        <v>0.2</v>
      </c>
      <c r="AI53" s="16">
        <f t="shared" ref="AI53:AP53" si="127">AH53</f>
        <v>0.2</v>
      </c>
      <c r="AJ53" s="16">
        <f t="shared" si="127"/>
        <v>0.2</v>
      </c>
      <c r="AK53" s="16">
        <f t="shared" si="127"/>
        <v>0.2</v>
      </c>
      <c r="AL53" s="16">
        <f t="shared" si="127"/>
        <v>0.2</v>
      </c>
      <c r="AM53" s="16">
        <f t="shared" si="127"/>
        <v>0.2</v>
      </c>
      <c r="AN53" s="16">
        <f t="shared" si="127"/>
        <v>0.2</v>
      </c>
      <c r="AO53" s="16">
        <f t="shared" si="127"/>
        <v>0.2</v>
      </c>
      <c r="AP53" s="16">
        <f t="shared" si="127"/>
        <v>0.2</v>
      </c>
      <c r="AR53" s="173"/>
      <c r="AS53" s="184" t="s">
        <v>36</v>
      </c>
      <c r="AT53" s="15" t="s">
        <v>43</v>
      </c>
      <c r="AU53" s="16">
        <f>$E8+($E$9*$E$10)</f>
        <v>0.2</v>
      </c>
      <c r="AV53" s="16">
        <f>AU53</f>
        <v>0.2</v>
      </c>
      <c r="AW53" s="16">
        <f t="shared" ref="AW53:BD53" si="128">AV53</f>
        <v>0.2</v>
      </c>
      <c r="AX53" s="16">
        <f t="shared" si="128"/>
        <v>0.2</v>
      </c>
      <c r="AY53" s="16">
        <f t="shared" si="128"/>
        <v>0.2</v>
      </c>
      <c r="AZ53" s="16">
        <f t="shared" si="128"/>
        <v>0.2</v>
      </c>
      <c r="BA53" s="16">
        <f t="shared" si="128"/>
        <v>0.2</v>
      </c>
      <c r="BB53" s="16">
        <f t="shared" si="128"/>
        <v>0.2</v>
      </c>
      <c r="BC53" s="16">
        <f t="shared" si="128"/>
        <v>0.2</v>
      </c>
      <c r="BD53" s="16">
        <f t="shared" si="128"/>
        <v>0.2</v>
      </c>
      <c r="BF53" s="173"/>
      <c r="BG53" s="184" t="s">
        <v>36</v>
      </c>
      <c r="BH53" s="15" t="s">
        <v>43</v>
      </c>
      <c r="BI53" s="16">
        <f>$E8+($E$9*$E$10)</f>
        <v>0.2</v>
      </c>
      <c r="BJ53" s="16">
        <f>BI53</f>
        <v>0.2</v>
      </c>
      <c r="BK53" s="16">
        <f t="shared" ref="BK53:BR53" si="129">BJ53</f>
        <v>0.2</v>
      </c>
      <c r="BL53" s="16">
        <f t="shared" si="129"/>
        <v>0.2</v>
      </c>
      <c r="BM53" s="16">
        <f t="shared" si="129"/>
        <v>0.2</v>
      </c>
      <c r="BN53" s="16">
        <f t="shared" si="129"/>
        <v>0.2</v>
      </c>
      <c r="BO53" s="16">
        <f t="shared" si="129"/>
        <v>0.2</v>
      </c>
      <c r="BP53" s="16">
        <f t="shared" si="129"/>
        <v>0.2</v>
      </c>
      <c r="BQ53" s="16">
        <f t="shared" si="129"/>
        <v>0.2</v>
      </c>
      <c r="BR53" s="16">
        <f t="shared" si="129"/>
        <v>0.2</v>
      </c>
    </row>
    <row r="54" spans="1:71" ht="14.25" x14ac:dyDescent="0.45">
      <c r="B54" s="173"/>
      <c r="C54" s="185"/>
      <c r="D54" s="19" t="s">
        <v>45</v>
      </c>
      <c r="E54" s="21">
        <f t="shared" ref="E54:N54" si="130">E51*E$14</f>
        <v>199999.99999999997</v>
      </c>
      <c r="F54" s="21">
        <f t="shared" si="130"/>
        <v>200000</v>
      </c>
      <c r="G54" s="21">
        <f t="shared" si="130"/>
        <v>200000.00000000003</v>
      </c>
      <c r="H54" s="21">
        <f t="shared" si="130"/>
        <v>200000</v>
      </c>
      <c r="I54" s="21">
        <f t="shared" si="130"/>
        <v>200000</v>
      </c>
      <c r="J54" s="21">
        <f t="shared" si="130"/>
        <v>200000</v>
      </c>
      <c r="K54" s="21">
        <f t="shared" si="130"/>
        <v>199999.99999999997</v>
      </c>
      <c r="L54" s="21">
        <f t="shared" si="130"/>
        <v>200000.00000000003</v>
      </c>
      <c r="M54" s="21">
        <f t="shared" si="130"/>
        <v>200000</v>
      </c>
      <c r="N54" s="21">
        <f t="shared" si="130"/>
        <v>200000</v>
      </c>
      <c r="P54" s="173"/>
      <c r="Q54" s="185"/>
      <c r="R54" s="19" t="s">
        <v>45</v>
      </c>
      <c r="S54" s="21">
        <f t="shared" ref="S54:AB54" si="131">S51*S$14</f>
        <v>199999.99999999997</v>
      </c>
      <c r="T54" s="21">
        <f t="shared" si="131"/>
        <v>200000</v>
      </c>
      <c r="U54" s="21">
        <f t="shared" si="131"/>
        <v>200000.00000000003</v>
      </c>
      <c r="V54" s="21">
        <f t="shared" si="131"/>
        <v>200000</v>
      </c>
      <c r="W54" s="21">
        <f t="shared" si="131"/>
        <v>200000</v>
      </c>
      <c r="X54" s="21">
        <f t="shared" si="131"/>
        <v>200000</v>
      </c>
      <c r="Y54" s="21">
        <f t="shared" si="131"/>
        <v>199999.99999999997</v>
      </c>
      <c r="Z54" s="21">
        <f t="shared" si="131"/>
        <v>200000.00000000003</v>
      </c>
      <c r="AA54" s="21">
        <f t="shared" si="131"/>
        <v>200000</v>
      </c>
      <c r="AB54" s="21">
        <f t="shared" si="131"/>
        <v>200000</v>
      </c>
      <c r="AD54" s="173"/>
      <c r="AE54" s="185"/>
      <c r="AF54" s="19" t="s">
        <v>45</v>
      </c>
      <c r="AG54" s="21">
        <f t="shared" ref="AG54:AP54" si="132">AG51*AG$14</f>
        <v>199999.99999999997</v>
      </c>
      <c r="AH54" s="21">
        <f t="shared" si="132"/>
        <v>200000</v>
      </c>
      <c r="AI54" s="21">
        <f t="shared" si="132"/>
        <v>200000.00000000003</v>
      </c>
      <c r="AJ54" s="21">
        <f t="shared" si="132"/>
        <v>200000</v>
      </c>
      <c r="AK54" s="21">
        <f t="shared" si="132"/>
        <v>200000</v>
      </c>
      <c r="AL54" s="21">
        <f t="shared" si="132"/>
        <v>200000</v>
      </c>
      <c r="AM54" s="21">
        <f t="shared" si="132"/>
        <v>199999.99999999997</v>
      </c>
      <c r="AN54" s="21">
        <f t="shared" si="132"/>
        <v>200000.00000000003</v>
      </c>
      <c r="AO54" s="21">
        <f t="shared" si="132"/>
        <v>200000</v>
      </c>
      <c r="AP54" s="21">
        <f t="shared" si="132"/>
        <v>200000</v>
      </c>
      <c r="AR54" s="173"/>
      <c r="AS54" s="185"/>
      <c r="AT54" s="19" t="s">
        <v>45</v>
      </c>
      <c r="AU54" s="21">
        <f t="shared" ref="AU54:BD54" si="133">AU51*AU$14</f>
        <v>199999.99999999997</v>
      </c>
      <c r="AV54" s="21">
        <f t="shared" si="133"/>
        <v>200000</v>
      </c>
      <c r="AW54" s="21">
        <f t="shared" si="133"/>
        <v>200000.00000000003</v>
      </c>
      <c r="AX54" s="21">
        <f t="shared" si="133"/>
        <v>200000</v>
      </c>
      <c r="AY54" s="21">
        <f t="shared" si="133"/>
        <v>200000</v>
      </c>
      <c r="AZ54" s="21">
        <f t="shared" si="133"/>
        <v>200000</v>
      </c>
      <c r="BA54" s="21">
        <f t="shared" si="133"/>
        <v>199999.99999999997</v>
      </c>
      <c r="BB54" s="21">
        <f t="shared" si="133"/>
        <v>200000.00000000003</v>
      </c>
      <c r="BC54" s="21">
        <f t="shared" si="133"/>
        <v>200000</v>
      </c>
      <c r="BD54" s="21">
        <f t="shared" si="133"/>
        <v>200000</v>
      </c>
      <c r="BF54" s="173"/>
      <c r="BG54" s="185"/>
      <c r="BH54" s="19" t="s">
        <v>45</v>
      </c>
      <c r="BI54" s="21">
        <f t="shared" ref="BI54:BR54" si="134">BI51*BI$14</f>
        <v>199999.99999999997</v>
      </c>
      <c r="BJ54" s="21">
        <f t="shared" si="134"/>
        <v>200000</v>
      </c>
      <c r="BK54" s="21">
        <f t="shared" si="134"/>
        <v>200000.00000000003</v>
      </c>
      <c r="BL54" s="21">
        <f t="shared" si="134"/>
        <v>200000</v>
      </c>
      <c r="BM54" s="21">
        <f t="shared" si="134"/>
        <v>200000</v>
      </c>
      <c r="BN54" s="21">
        <f t="shared" si="134"/>
        <v>200000</v>
      </c>
      <c r="BO54" s="21">
        <f t="shared" si="134"/>
        <v>199999.99999999997</v>
      </c>
      <c r="BP54" s="21">
        <f t="shared" si="134"/>
        <v>200000.00000000003</v>
      </c>
      <c r="BQ54" s="21">
        <f t="shared" si="134"/>
        <v>200000</v>
      </c>
      <c r="BR54" s="21">
        <f t="shared" si="134"/>
        <v>200000</v>
      </c>
    </row>
    <row r="55" spans="1:71" ht="14.25" x14ac:dyDescent="0.45">
      <c r="B55" s="173"/>
      <c r="C55" s="185"/>
      <c r="D55" s="19" t="s">
        <v>46</v>
      </c>
      <c r="E55" s="21">
        <f>E54</f>
        <v>199999.99999999997</v>
      </c>
      <c r="F55" s="21">
        <f>E55+F54</f>
        <v>400000</v>
      </c>
      <c r="G55" s="21">
        <f>F55+G54</f>
        <v>600000</v>
      </c>
      <c r="H55" s="21">
        <f t="shared" ref="H55:N55" si="135">G55+H54</f>
        <v>800000</v>
      </c>
      <c r="I55" s="21">
        <f t="shared" si="135"/>
        <v>1000000</v>
      </c>
      <c r="J55" s="21">
        <f>I55+J54</f>
        <v>1200000</v>
      </c>
      <c r="K55" s="21">
        <f t="shared" si="135"/>
        <v>1400000</v>
      </c>
      <c r="L55" s="21">
        <f t="shared" si="135"/>
        <v>1600000</v>
      </c>
      <c r="M55" s="21">
        <f t="shared" si="135"/>
        <v>1800000</v>
      </c>
      <c r="N55" s="21">
        <f t="shared" si="135"/>
        <v>2000000</v>
      </c>
      <c r="P55" s="173"/>
      <c r="Q55" s="185"/>
      <c r="R55" s="19" t="s">
        <v>46</v>
      </c>
      <c r="S55" s="21">
        <f>S54</f>
        <v>199999.99999999997</v>
      </c>
      <c r="T55" s="21">
        <f>S55+T54</f>
        <v>400000</v>
      </c>
      <c r="U55" s="21">
        <f>T55+U54</f>
        <v>600000</v>
      </c>
      <c r="V55" s="21">
        <f t="shared" ref="V55:AB55" si="136">U55+V54</f>
        <v>800000</v>
      </c>
      <c r="W55" s="21">
        <f t="shared" si="136"/>
        <v>1000000</v>
      </c>
      <c r="X55" s="21">
        <f>W55+X54</f>
        <v>1200000</v>
      </c>
      <c r="Y55" s="21">
        <f t="shared" si="136"/>
        <v>1400000</v>
      </c>
      <c r="Z55" s="21">
        <f t="shared" si="136"/>
        <v>1600000</v>
      </c>
      <c r="AA55" s="21">
        <f t="shared" si="136"/>
        <v>1800000</v>
      </c>
      <c r="AB55" s="21">
        <f t="shared" si="136"/>
        <v>2000000</v>
      </c>
      <c r="AD55" s="173"/>
      <c r="AE55" s="185"/>
      <c r="AF55" s="19" t="s">
        <v>46</v>
      </c>
      <c r="AG55" s="21">
        <f>AG54</f>
        <v>199999.99999999997</v>
      </c>
      <c r="AH55" s="21">
        <f>AG55+AH54</f>
        <v>400000</v>
      </c>
      <c r="AI55" s="21">
        <f>AH55+AI54</f>
        <v>600000</v>
      </c>
      <c r="AJ55" s="21">
        <f t="shared" ref="AJ55:AP55" si="137">AI55+AJ54</f>
        <v>800000</v>
      </c>
      <c r="AK55" s="21">
        <f t="shared" si="137"/>
        <v>1000000</v>
      </c>
      <c r="AL55" s="21">
        <f>AK55+AL54</f>
        <v>1200000</v>
      </c>
      <c r="AM55" s="21">
        <f t="shared" si="137"/>
        <v>1400000</v>
      </c>
      <c r="AN55" s="21">
        <f t="shared" si="137"/>
        <v>1600000</v>
      </c>
      <c r="AO55" s="21">
        <f t="shared" si="137"/>
        <v>1800000</v>
      </c>
      <c r="AP55" s="21">
        <f t="shared" si="137"/>
        <v>2000000</v>
      </c>
      <c r="AR55" s="173"/>
      <c r="AS55" s="185"/>
      <c r="AT55" s="19" t="s">
        <v>46</v>
      </c>
      <c r="AU55" s="21">
        <f>AU54</f>
        <v>199999.99999999997</v>
      </c>
      <c r="AV55" s="21">
        <f>AU55+AV54</f>
        <v>400000</v>
      </c>
      <c r="AW55" s="21">
        <f>AV55+AW54</f>
        <v>600000</v>
      </c>
      <c r="AX55" s="21">
        <f t="shared" ref="AX55:BD55" si="138">AW55+AX54</f>
        <v>800000</v>
      </c>
      <c r="AY55" s="21">
        <f t="shared" si="138"/>
        <v>1000000</v>
      </c>
      <c r="AZ55" s="21">
        <f>AY55+AZ54</f>
        <v>1200000</v>
      </c>
      <c r="BA55" s="21">
        <f t="shared" si="138"/>
        <v>1400000</v>
      </c>
      <c r="BB55" s="21">
        <f t="shared" si="138"/>
        <v>1600000</v>
      </c>
      <c r="BC55" s="21">
        <f t="shared" si="138"/>
        <v>1800000</v>
      </c>
      <c r="BD55" s="21">
        <f t="shared" si="138"/>
        <v>2000000</v>
      </c>
      <c r="BF55" s="173"/>
      <c r="BG55" s="185"/>
      <c r="BH55" s="19" t="s">
        <v>46</v>
      </c>
      <c r="BI55" s="21">
        <f>BI54</f>
        <v>199999.99999999997</v>
      </c>
      <c r="BJ55" s="21">
        <f>BI55+BJ54</f>
        <v>400000</v>
      </c>
      <c r="BK55" s="21">
        <f>BJ55+BK54</f>
        <v>600000</v>
      </c>
      <c r="BL55" s="21">
        <f t="shared" ref="BL55:BR55" si="139">BK55+BL54</f>
        <v>800000</v>
      </c>
      <c r="BM55" s="21">
        <f t="shared" si="139"/>
        <v>1000000</v>
      </c>
      <c r="BN55" s="21">
        <f>BM55+BN54</f>
        <v>1200000</v>
      </c>
      <c r="BO55" s="21">
        <f t="shared" si="139"/>
        <v>1400000</v>
      </c>
      <c r="BP55" s="21">
        <f t="shared" si="139"/>
        <v>1600000</v>
      </c>
      <c r="BQ55" s="21">
        <f t="shared" si="139"/>
        <v>1800000</v>
      </c>
      <c r="BR55" s="21">
        <f t="shared" si="139"/>
        <v>2000000</v>
      </c>
    </row>
    <row r="56" spans="1:71" ht="14.25" x14ac:dyDescent="0.45">
      <c r="B56" s="173"/>
      <c r="C56" s="184" t="s">
        <v>35</v>
      </c>
      <c r="D56" s="15" t="s">
        <v>43</v>
      </c>
      <c r="E56" s="16">
        <f>E50*E$14/$E$4</f>
        <v>0.2</v>
      </c>
      <c r="F56" s="16">
        <f>F50*F$14/$E$4-E56</f>
        <v>0.27999999999999997</v>
      </c>
      <c r="G56" s="16">
        <f>G50*G$14/$E$4-F56-E56</f>
        <v>0.39199999999999985</v>
      </c>
      <c r="H56" s="16">
        <f>H50*H$14/$E$4-G56-F56-E56</f>
        <v>0.54880000000000062</v>
      </c>
      <c r="I56" s="16">
        <f>I50*I$14/$E$4-H56-G56-F56-E56</f>
        <v>0.76831999999999945</v>
      </c>
      <c r="J56" s="16">
        <f>J50*J$14/$E$4-I56-H56-G56-F56-E56</f>
        <v>1.0756479999999995</v>
      </c>
      <c r="K56" s="16">
        <f>K50*K$14/$E$4-J56-I56-H56-G56-F56-E56</f>
        <v>1.5059071999999984</v>
      </c>
      <c r="L56" s="16">
        <f>L50*L$14/$E$4-K56-J56-I56-H56-G56-F56-E56</f>
        <v>2.1082700799999916</v>
      </c>
      <c r="M56" s="16">
        <f>M50*M$14/$E$4-L56-K56-J56-I56-H56-G56-F56-E56</f>
        <v>2.9515781120000266</v>
      </c>
      <c r="N56" s="16">
        <f>N50*N$14/$E$4-M56-L56-K56-J56-I56-H56-G56-F56-E56</f>
        <v>4.1322093568000238</v>
      </c>
      <c r="P56" s="173"/>
      <c r="Q56" s="184" t="s">
        <v>35</v>
      </c>
      <c r="R56" s="15" t="s">
        <v>43</v>
      </c>
      <c r="S56" s="16">
        <f>S50*S$14/$E$4</f>
        <v>0.2</v>
      </c>
      <c r="T56" s="16">
        <f>T50*T$14/$E$4-S56</f>
        <v>0.27999999999999997</v>
      </c>
      <c r="U56" s="16">
        <f>U50*U$14/$E$4-T56-S56</f>
        <v>0.39199999999999985</v>
      </c>
      <c r="V56" s="16">
        <f>V50*V$14/$E$4-U56-T56-S56</f>
        <v>0.54880000000000062</v>
      </c>
      <c r="W56" s="16">
        <f>W50*W$14/$E$4-V56-U56-T56-S56</f>
        <v>0.76831999999999945</v>
      </c>
      <c r="X56" s="16">
        <f>X50*X$14/$E$4-W56-V56-U56-T56-S56</f>
        <v>1.0756479999999995</v>
      </c>
      <c r="Y56" s="16">
        <f>Y50*Y$14/$E$4-X56-W56-V56-U56-T56-S56</f>
        <v>1.5059071999999984</v>
      </c>
      <c r="Z56" s="16">
        <f>Z50*Z$14/$E$4-Y56-X56-W56-V56-U56-T56-S56</f>
        <v>2.1082700799999916</v>
      </c>
      <c r="AA56" s="16">
        <f>AA50*AA$14/$E$4-Z56-Y56-X56-W56-V56-U56-T56-S56</f>
        <v>2.9515781120000266</v>
      </c>
      <c r="AB56" s="16">
        <f>AB50*AB$14/$E$4-AA56-Z56-Y56-X56-W56-V56-U56-T56-S56</f>
        <v>4.1322093568000238</v>
      </c>
      <c r="AD56" s="173"/>
      <c r="AE56" s="184" t="s">
        <v>35</v>
      </c>
      <c r="AF56" s="15" t="s">
        <v>43</v>
      </c>
      <c r="AG56" s="16">
        <f>AG50*AG$14/$E$4</f>
        <v>0.2</v>
      </c>
      <c r="AH56" s="16">
        <f>AH50*AH$14/$E$4-AG56</f>
        <v>0.27999999999999997</v>
      </c>
      <c r="AI56" s="16">
        <f>AI50*AI$14/$E$4-AH56-AG56</f>
        <v>0.39199999999999985</v>
      </c>
      <c r="AJ56" s="16">
        <f>AJ50*AJ$14/$E$4-AI56-AH56-AG56</f>
        <v>0.54880000000000062</v>
      </c>
      <c r="AK56" s="16">
        <f>AK50*AK$14/$E$4-AJ56-AI56-AH56-AG56</f>
        <v>0.76831999999999945</v>
      </c>
      <c r="AL56" s="16">
        <f>AL50*AL$14/$E$4-AK56-AJ56-AI56-AH56-AG56</f>
        <v>1.0756479999999995</v>
      </c>
      <c r="AM56" s="16">
        <f>AM50*AM$14/$E$4-AL56-AK56-AJ56-AI56-AH56-AG56</f>
        <v>1.5059071999999984</v>
      </c>
      <c r="AN56" s="16">
        <f>AN50*AN$14/$E$4-AM56-AL56-AK56-AJ56-AI56-AH56-AG56</f>
        <v>2.1082700799999916</v>
      </c>
      <c r="AO56" s="16">
        <f>AO50*AO$14/$E$4-AN56-AM56-AL56-AK56-AJ56-AI56-AH56-AG56</f>
        <v>2.9515781120000266</v>
      </c>
      <c r="AP56" s="16">
        <f>AP50*AP$14/$E$4-AO56-AN56-AM56-AL56-AK56-AJ56-AI56-AH56-AG56</f>
        <v>4.1322093568000238</v>
      </c>
      <c r="AR56" s="173"/>
      <c r="AS56" s="184" t="s">
        <v>35</v>
      </c>
      <c r="AT56" s="15" t="s">
        <v>43</v>
      </c>
      <c r="AU56" s="16">
        <f>AU50*AU$14/$E$4</f>
        <v>0.2</v>
      </c>
      <c r="AV56" s="16">
        <f>AV50*AV$14/$E$4-AU56</f>
        <v>0.27999999999999997</v>
      </c>
      <c r="AW56" s="16">
        <f>AW50*AW$14/$E$4-AV56-AU56</f>
        <v>0.39199999999999985</v>
      </c>
      <c r="AX56" s="16">
        <f>AX50*AX$14/$E$4-AW56-AV56-AU56</f>
        <v>0.54880000000000062</v>
      </c>
      <c r="AY56" s="16">
        <f>AY50*AY$14/$E$4-AX56-AW56-AV56-AU56</f>
        <v>0.76831999999999945</v>
      </c>
      <c r="AZ56" s="16">
        <f>AZ50*AZ$14/$E$4-AY56-AX56-AW56-AV56-AU56</f>
        <v>1.0756479999999995</v>
      </c>
      <c r="BA56" s="16">
        <f>BA50*BA$14/$E$4-AZ56-AY56-AX56-AW56-AV56-AU56</f>
        <v>1.5059071999999984</v>
      </c>
      <c r="BB56" s="16">
        <f>BB50*BB$14/$E$4-BA56-AZ56-AY56-AX56-AW56-AV56-AU56</f>
        <v>2.1082700799999916</v>
      </c>
      <c r="BC56" s="16">
        <f>BC50*BC$14/$E$4-BB56-BA56-AZ56-AY56-AX56-AW56-AV56-AU56</f>
        <v>2.9515781120000266</v>
      </c>
      <c r="BD56" s="16">
        <f>BD50*BD$14/$E$4-BC56-BB56-BA56-AZ56-AY56-AX56-AW56-AV56-AU56</f>
        <v>4.1322093568000238</v>
      </c>
      <c r="BF56" s="173"/>
      <c r="BG56" s="184" t="s">
        <v>35</v>
      </c>
      <c r="BH56" s="15" t="s">
        <v>43</v>
      </c>
      <c r="BI56" s="16">
        <f>BI50*BI$14/$E$4</f>
        <v>0.2</v>
      </c>
      <c r="BJ56" s="16">
        <f>BJ50*BJ$14/$E$4-BI56</f>
        <v>0.27999999999999997</v>
      </c>
      <c r="BK56" s="16">
        <f>BK50*BK$14/$E$4-BJ56-BI56</f>
        <v>0.39199999999999985</v>
      </c>
      <c r="BL56" s="16">
        <f>BL50*BL$14/$E$4-BK56-BJ56-BI56</f>
        <v>0.54880000000000062</v>
      </c>
      <c r="BM56" s="16">
        <f>BM50*BM$14/$E$4-BL56-BK56-BJ56-BI56</f>
        <v>0.76831999999999945</v>
      </c>
      <c r="BN56" s="16">
        <f>BN50*BN$14/$E$4-BM56-BL56-BK56-BJ56-BI56</f>
        <v>1.0756479999999995</v>
      </c>
      <c r="BO56" s="16">
        <f>BO50*BO$14/$E$4-BN56-BM56-BL56-BK56-BJ56-BI56</f>
        <v>1.5059071999999984</v>
      </c>
      <c r="BP56" s="16">
        <f>BP50*BP$14/$E$4-BO56-BN56-BM56-BL56-BK56-BJ56-BI56</f>
        <v>2.1082700799999916</v>
      </c>
      <c r="BQ56" s="16">
        <f>BQ50*BQ$14/$E$4-BP56-BO56-BN56-BM56-BL56-BK56-BJ56-BI56</f>
        <v>2.9515781120000266</v>
      </c>
      <c r="BR56" s="16">
        <f>BR50*BR$14/$E$4-BQ56-BP56-BO56-BN56-BM56-BL56-BK56-BJ56-BI56</f>
        <v>4.1322093568000238</v>
      </c>
    </row>
    <row r="57" spans="1:71" ht="14.25" x14ac:dyDescent="0.45">
      <c r="B57" s="173"/>
      <c r="C57" s="186"/>
      <c r="D57" s="15" t="s">
        <v>44</v>
      </c>
      <c r="E57" s="17"/>
      <c r="F57" s="17"/>
      <c r="G57" s="17"/>
      <c r="H57" s="17"/>
      <c r="I57" s="17">
        <f>AVERAGE(E56:I56)</f>
        <v>0.43782399999999999</v>
      </c>
      <c r="J57" s="17"/>
      <c r="K57" s="17"/>
      <c r="L57" s="17"/>
      <c r="M57" s="17"/>
      <c r="N57" s="17">
        <f>AVERAGE(E56:N56)</f>
        <v>1.396273274880004</v>
      </c>
      <c r="P57" s="173"/>
      <c r="Q57" s="186"/>
      <c r="R57" s="15" t="s">
        <v>44</v>
      </c>
      <c r="S57" s="17"/>
      <c r="T57" s="17"/>
      <c r="U57" s="17"/>
      <c r="V57" s="17"/>
      <c r="W57" s="17">
        <f>AVERAGE(S56:W56)</f>
        <v>0.43782399999999999</v>
      </c>
      <c r="X57" s="17"/>
      <c r="Y57" s="17"/>
      <c r="Z57" s="17"/>
      <c r="AA57" s="17"/>
      <c r="AB57" s="17">
        <f>AVERAGE(S56:AB56)</f>
        <v>1.396273274880004</v>
      </c>
      <c r="AD57" s="173"/>
      <c r="AE57" s="186"/>
      <c r="AF57" s="15" t="s">
        <v>44</v>
      </c>
      <c r="AG57" s="17"/>
      <c r="AH57" s="17"/>
      <c r="AI57" s="17"/>
      <c r="AJ57" s="17"/>
      <c r="AK57" s="17">
        <f>AVERAGE(AG56:AK56)</f>
        <v>0.43782399999999999</v>
      </c>
      <c r="AL57" s="17"/>
      <c r="AM57" s="17"/>
      <c r="AN57" s="17"/>
      <c r="AO57" s="17"/>
      <c r="AP57" s="17">
        <f>AVERAGE(AG56:AP56)</f>
        <v>1.396273274880004</v>
      </c>
      <c r="AR57" s="173"/>
      <c r="AS57" s="186"/>
      <c r="AT57" s="15" t="s">
        <v>44</v>
      </c>
      <c r="AU57" s="17"/>
      <c r="AV57" s="17"/>
      <c r="AW57" s="17"/>
      <c r="AX57" s="17"/>
      <c r="AY57" s="17">
        <f>AVERAGE(AU56:AY56)</f>
        <v>0.43782399999999999</v>
      </c>
      <c r="AZ57" s="17"/>
      <c r="BA57" s="17"/>
      <c r="BB57" s="17"/>
      <c r="BC57" s="17"/>
      <c r="BD57" s="17">
        <f>AVERAGE(AU56:BD56)</f>
        <v>1.396273274880004</v>
      </c>
      <c r="BF57" s="173"/>
      <c r="BG57" s="186"/>
      <c r="BH57" s="15" t="s">
        <v>44</v>
      </c>
      <c r="BI57" s="17"/>
      <c r="BJ57" s="17"/>
      <c r="BK57" s="17"/>
      <c r="BL57" s="17"/>
      <c r="BM57" s="17">
        <f>AVERAGE(BI56:BM56)</f>
        <v>0.43782399999999999</v>
      </c>
      <c r="BN57" s="17"/>
      <c r="BO57" s="17"/>
      <c r="BP57" s="17"/>
      <c r="BQ57" s="17"/>
      <c r="BR57" s="17">
        <f>AVERAGE(BI56:BR56)</f>
        <v>1.396273274880004</v>
      </c>
    </row>
    <row r="58" spans="1:71" ht="14.25" x14ac:dyDescent="0.45">
      <c r="B58" s="173"/>
      <c r="C58" s="185"/>
      <c r="D58" s="19" t="s">
        <v>45</v>
      </c>
      <c r="E58" s="22">
        <f>E60</f>
        <v>199999.99999999997</v>
      </c>
      <c r="F58" s="22">
        <f>F60-E60</f>
        <v>280000</v>
      </c>
      <c r="G58" s="22">
        <f>G60-F60</f>
        <v>391999.99999999988</v>
      </c>
      <c r="H58" s="22">
        <f t="shared" ref="H58:N58" si="140">H60-G60</f>
        <v>548800.00000000058</v>
      </c>
      <c r="I58" s="22">
        <f t="shared" si="140"/>
        <v>768319.99999999953</v>
      </c>
      <c r="J58" s="22">
        <f>J60-I60</f>
        <v>1075647.9999999995</v>
      </c>
      <c r="K58" s="22">
        <f t="shared" si="140"/>
        <v>1505907.1999999979</v>
      </c>
      <c r="L58" s="22">
        <f t="shared" si="140"/>
        <v>2108270.0799999926</v>
      </c>
      <c r="M58" s="22">
        <f t="shared" si="140"/>
        <v>2951578.1120000258</v>
      </c>
      <c r="N58" s="22">
        <f t="shared" si="140"/>
        <v>4132209.3568000216</v>
      </c>
      <c r="P58" s="173"/>
      <c r="Q58" s="185"/>
      <c r="R58" s="19" t="s">
        <v>45</v>
      </c>
      <c r="S58" s="22">
        <f>S60</f>
        <v>199999.99999999997</v>
      </c>
      <c r="T58" s="22">
        <f>T60-S60</f>
        <v>280000</v>
      </c>
      <c r="U58" s="22">
        <f>U60-T60</f>
        <v>391999.99999999988</v>
      </c>
      <c r="V58" s="22">
        <f t="shared" ref="V58:AB58" si="141">V60-U60</f>
        <v>548800.00000000058</v>
      </c>
      <c r="W58" s="22">
        <f t="shared" si="141"/>
        <v>768319.99999999953</v>
      </c>
      <c r="X58" s="22">
        <f>X60-W60</f>
        <v>1075647.9999999995</v>
      </c>
      <c r="Y58" s="22">
        <f t="shared" si="141"/>
        <v>1505907.1999999979</v>
      </c>
      <c r="Z58" s="22">
        <f t="shared" si="141"/>
        <v>2108270.0799999926</v>
      </c>
      <c r="AA58" s="22">
        <f t="shared" si="141"/>
        <v>2951578.1120000258</v>
      </c>
      <c r="AB58" s="22">
        <f t="shared" si="141"/>
        <v>4132209.3568000216</v>
      </c>
      <c r="AD58" s="173"/>
      <c r="AE58" s="185"/>
      <c r="AF58" s="19" t="s">
        <v>45</v>
      </c>
      <c r="AG58" s="22">
        <f>AG60</f>
        <v>199999.99999999997</v>
      </c>
      <c r="AH58" s="22">
        <f>AH60-AG60</f>
        <v>280000</v>
      </c>
      <c r="AI58" s="22">
        <f>AI60-AH60</f>
        <v>391999.99999999988</v>
      </c>
      <c r="AJ58" s="22">
        <f t="shared" ref="AJ58:AP58" si="142">AJ60-AI60</f>
        <v>548800.00000000058</v>
      </c>
      <c r="AK58" s="22">
        <f t="shared" si="142"/>
        <v>768319.99999999953</v>
      </c>
      <c r="AL58" s="22">
        <f>AL60-AK60</f>
        <v>1075647.9999999995</v>
      </c>
      <c r="AM58" s="22">
        <f t="shared" si="142"/>
        <v>1505907.1999999979</v>
      </c>
      <c r="AN58" s="22">
        <f t="shared" si="142"/>
        <v>2108270.0799999926</v>
      </c>
      <c r="AO58" s="22">
        <f t="shared" si="142"/>
        <v>2951578.1120000258</v>
      </c>
      <c r="AP58" s="22">
        <f t="shared" si="142"/>
        <v>4132209.3568000216</v>
      </c>
      <c r="AR58" s="173"/>
      <c r="AS58" s="185"/>
      <c r="AT58" s="19" t="s">
        <v>45</v>
      </c>
      <c r="AU58" s="22">
        <f>AU60</f>
        <v>199999.99999999997</v>
      </c>
      <c r="AV58" s="22">
        <f>AV60-AU60</f>
        <v>280000</v>
      </c>
      <c r="AW58" s="22">
        <f>AW60-AV60</f>
        <v>391999.99999999988</v>
      </c>
      <c r="AX58" s="22">
        <f t="shared" ref="AX58:BD58" si="143">AX60-AW60</f>
        <v>548800.00000000058</v>
      </c>
      <c r="AY58" s="22">
        <f t="shared" si="143"/>
        <v>768319.99999999953</v>
      </c>
      <c r="AZ58" s="22">
        <f>AZ60-AY60</f>
        <v>1075647.9999999995</v>
      </c>
      <c r="BA58" s="22">
        <f t="shared" si="143"/>
        <v>1505907.1999999979</v>
      </c>
      <c r="BB58" s="22">
        <f t="shared" si="143"/>
        <v>2108270.0799999926</v>
      </c>
      <c r="BC58" s="22">
        <f t="shared" si="143"/>
        <v>2951578.1120000258</v>
      </c>
      <c r="BD58" s="22">
        <f t="shared" si="143"/>
        <v>4132209.3568000216</v>
      </c>
      <c r="BF58" s="173"/>
      <c r="BG58" s="185"/>
      <c r="BH58" s="19" t="s">
        <v>45</v>
      </c>
      <c r="BI58" s="22">
        <f>BI60</f>
        <v>199999.99999999997</v>
      </c>
      <c r="BJ58" s="22">
        <f>BJ60-BI60</f>
        <v>280000</v>
      </c>
      <c r="BK58" s="22">
        <f>BK60-BJ60</f>
        <v>391999.99999999988</v>
      </c>
      <c r="BL58" s="22">
        <f t="shared" ref="BL58:BR58" si="144">BL60-BK60</f>
        <v>548800.00000000058</v>
      </c>
      <c r="BM58" s="22">
        <f t="shared" si="144"/>
        <v>768319.99999999953</v>
      </c>
      <c r="BN58" s="22">
        <f>BN60-BM60</f>
        <v>1075647.9999999995</v>
      </c>
      <c r="BO58" s="22">
        <f t="shared" si="144"/>
        <v>1505907.1999999979</v>
      </c>
      <c r="BP58" s="22">
        <f t="shared" si="144"/>
        <v>2108270.0799999926</v>
      </c>
      <c r="BQ58" s="22">
        <f t="shared" si="144"/>
        <v>2951578.1120000258</v>
      </c>
      <c r="BR58" s="22">
        <f t="shared" si="144"/>
        <v>4132209.3568000216</v>
      </c>
    </row>
    <row r="59" spans="1:71" ht="14.25" x14ac:dyDescent="0.45">
      <c r="B59" s="173"/>
      <c r="C59" s="185"/>
      <c r="D59" s="19" t="s">
        <v>47</v>
      </c>
      <c r="E59" s="22"/>
      <c r="F59" s="22"/>
      <c r="G59" s="22"/>
      <c r="H59" s="22"/>
      <c r="I59" s="22">
        <f>AVERAGE(E58:I58)</f>
        <v>437824</v>
      </c>
      <c r="J59" s="22"/>
      <c r="K59" s="22"/>
      <c r="L59" s="22"/>
      <c r="M59" s="22"/>
      <c r="N59" s="22">
        <f>AVERAGE(E58:N58)</f>
        <v>1396273.2748800036</v>
      </c>
      <c r="P59" s="173"/>
      <c r="Q59" s="185"/>
      <c r="R59" s="19" t="s">
        <v>47</v>
      </c>
      <c r="S59" s="22"/>
      <c r="T59" s="22"/>
      <c r="U59" s="22"/>
      <c r="V59" s="22"/>
      <c r="W59" s="22">
        <f>AVERAGE(S58:W58)</f>
        <v>437824</v>
      </c>
      <c r="X59" s="22"/>
      <c r="Y59" s="22"/>
      <c r="Z59" s="22"/>
      <c r="AA59" s="22"/>
      <c r="AB59" s="22">
        <f>AVERAGE(S58:AB58)</f>
        <v>1396273.2748800036</v>
      </c>
      <c r="AD59" s="173"/>
      <c r="AE59" s="185"/>
      <c r="AF59" s="19" t="s">
        <v>47</v>
      </c>
      <c r="AG59" s="22"/>
      <c r="AH59" s="22"/>
      <c r="AI59" s="22"/>
      <c r="AJ59" s="22"/>
      <c r="AK59" s="22">
        <f>AVERAGE(AG58:AK58)</f>
        <v>437824</v>
      </c>
      <c r="AL59" s="22"/>
      <c r="AM59" s="22"/>
      <c r="AN59" s="22"/>
      <c r="AO59" s="22"/>
      <c r="AP59" s="22">
        <f>AVERAGE(AG58:AP58)</f>
        <v>1396273.2748800036</v>
      </c>
      <c r="AR59" s="173"/>
      <c r="AS59" s="185"/>
      <c r="AT59" s="19" t="s">
        <v>47</v>
      </c>
      <c r="AU59" s="22"/>
      <c r="AV59" s="22"/>
      <c r="AW59" s="22"/>
      <c r="AX59" s="22"/>
      <c r="AY59" s="22">
        <f>AVERAGE(AU58:AY58)</f>
        <v>437824</v>
      </c>
      <c r="AZ59" s="22"/>
      <c r="BA59" s="22"/>
      <c r="BB59" s="22"/>
      <c r="BC59" s="22"/>
      <c r="BD59" s="22">
        <f>AVERAGE(AU58:BD58)</f>
        <v>1396273.2748800036</v>
      </c>
      <c r="BF59" s="173"/>
      <c r="BG59" s="185"/>
      <c r="BH59" s="19" t="s">
        <v>47</v>
      </c>
      <c r="BI59" s="22"/>
      <c r="BJ59" s="22"/>
      <c r="BK59" s="22"/>
      <c r="BL59" s="22"/>
      <c r="BM59" s="22">
        <f>AVERAGE(BI58:BM58)</f>
        <v>437824</v>
      </c>
      <c r="BN59" s="22"/>
      <c r="BO59" s="22"/>
      <c r="BP59" s="22"/>
      <c r="BQ59" s="22"/>
      <c r="BR59" s="22">
        <f>AVERAGE(BI58:BR58)</f>
        <v>1396273.2748800036</v>
      </c>
    </row>
    <row r="60" spans="1:71" ht="14.25" x14ac:dyDescent="0.45">
      <c r="B60" s="174"/>
      <c r="C60" s="185"/>
      <c r="D60" s="19" t="s">
        <v>46</v>
      </c>
      <c r="E60" s="21">
        <f t="shared" ref="E60:N60" si="145">E52*E$14</f>
        <v>199999.99999999997</v>
      </c>
      <c r="F60" s="21">
        <f t="shared" si="145"/>
        <v>480000</v>
      </c>
      <c r="G60" s="21">
        <f t="shared" si="145"/>
        <v>871999.99999999988</v>
      </c>
      <c r="H60" s="21">
        <f t="shared" si="145"/>
        <v>1420800.0000000005</v>
      </c>
      <c r="I60" s="21">
        <f t="shared" si="145"/>
        <v>2189120</v>
      </c>
      <c r="J60" s="21">
        <f t="shared" si="145"/>
        <v>3264767.9999999995</v>
      </c>
      <c r="K60" s="21">
        <f t="shared" si="145"/>
        <v>4770675.1999999974</v>
      </c>
      <c r="L60" s="21">
        <f t="shared" si="145"/>
        <v>6878945.27999999</v>
      </c>
      <c r="M60" s="21">
        <f t="shared" si="145"/>
        <v>9830523.3920000158</v>
      </c>
      <c r="N60" s="21">
        <f t="shared" si="145"/>
        <v>13962732.748800037</v>
      </c>
      <c r="P60" s="174"/>
      <c r="Q60" s="185"/>
      <c r="R60" s="19" t="s">
        <v>46</v>
      </c>
      <c r="S60" s="21">
        <f t="shared" ref="S60:AB60" si="146">S52*S$14</f>
        <v>199999.99999999997</v>
      </c>
      <c r="T60" s="21">
        <f t="shared" si="146"/>
        <v>480000</v>
      </c>
      <c r="U60" s="21">
        <f t="shared" si="146"/>
        <v>871999.99999999988</v>
      </c>
      <c r="V60" s="21">
        <f t="shared" si="146"/>
        <v>1420800.0000000005</v>
      </c>
      <c r="W60" s="21">
        <f t="shared" si="146"/>
        <v>2189120</v>
      </c>
      <c r="X60" s="21">
        <f t="shared" si="146"/>
        <v>3264767.9999999995</v>
      </c>
      <c r="Y60" s="21">
        <f t="shared" si="146"/>
        <v>4770675.1999999974</v>
      </c>
      <c r="Z60" s="21">
        <f t="shared" si="146"/>
        <v>6878945.27999999</v>
      </c>
      <c r="AA60" s="21">
        <f t="shared" si="146"/>
        <v>9830523.3920000158</v>
      </c>
      <c r="AB60" s="21">
        <f t="shared" si="146"/>
        <v>13962732.748800037</v>
      </c>
      <c r="AD60" s="174"/>
      <c r="AE60" s="185"/>
      <c r="AF60" s="19" t="s">
        <v>46</v>
      </c>
      <c r="AG60" s="21">
        <f t="shared" ref="AG60:AP60" si="147">AG52*AG$14</f>
        <v>199999.99999999997</v>
      </c>
      <c r="AH60" s="21">
        <f t="shared" si="147"/>
        <v>480000</v>
      </c>
      <c r="AI60" s="21">
        <f t="shared" si="147"/>
        <v>871999.99999999988</v>
      </c>
      <c r="AJ60" s="21">
        <f t="shared" si="147"/>
        <v>1420800.0000000005</v>
      </c>
      <c r="AK60" s="21">
        <f t="shared" si="147"/>
        <v>2189120</v>
      </c>
      <c r="AL60" s="21">
        <f t="shared" si="147"/>
        <v>3264767.9999999995</v>
      </c>
      <c r="AM60" s="21">
        <f t="shared" si="147"/>
        <v>4770675.1999999974</v>
      </c>
      <c r="AN60" s="21">
        <f t="shared" si="147"/>
        <v>6878945.27999999</v>
      </c>
      <c r="AO60" s="21">
        <f t="shared" si="147"/>
        <v>9830523.3920000158</v>
      </c>
      <c r="AP60" s="21">
        <f t="shared" si="147"/>
        <v>13962732.748800037</v>
      </c>
      <c r="AR60" s="174"/>
      <c r="AS60" s="185"/>
      <c r="AT60" s="19" t="s">
        <v>46</v>
      </c>
      <c r="AU60" s="21">
        <f t="shared" ref="AU60:BD60" si="148">AU52*AU$14</f>
        <v>199999.99999999997</v>
      </c>
      <c r="AV60" s="21">
        <f t="shared" si="148"/>
        <v>480000</v>
      </c>
      <c r="AW60" s="21">
        <f t="shared" si="148"/>
        <v>871999.99999999988</v>
      </c>
      <c r="AX60" s="21">
        <f t="shared" si="148"/>
        <v>1420800.0000000005</v>
      </c>
      <c r="AY60" s="21">
        <f t="shared" si="148"/>
        <v>2189120</v>
      </c>
      <c r="AZ60" s="21">
        <f t="shared" si="148"/>
        <v>3264767.9999999995</v>
      </c>
      <c r="BA60" s="21">
        <f t="shared" si="148"/>
        <v>4770675.1999999974</v>
      </c>
      <c r="BB60" s="21">
        <f t="shared" si="148"/>
        <v>6878945.27999999</v>
      </c>
      <c r="BC60" s="21">
        <f t="shared" si="148"/>
        <v>9830523.3920000158</v>
      </c>
      <c r="BD60" s="21">
        <f t="shared" si="148"/>
        <v>13962732.748800037</v>
      </c>
      <c r="BF60" s="174"/>
      <c r="BG60" s="185"/>
      <c r="BH60" s="19" t="s">
        <v>46</v>
      </c>
      <c r="BI60" s="21">
        <f t="shared" ref="BI60:BR60" si="149">BI52*BI$14</f>
        <v>199999.99999999997</v>
      </c>
      <c r="BJ60" s="21">
        <f t="shared" si="149"/>
        <v>480000</v>
      </c>
      <c r="BK60" s="21">
        <f t="shared" si="149"/>
        <v>871999.99999999988</v>
      </c>
      <c r="BL60" s="21">
        <f t="shared" si="149"/>
        <v>1420800.0000000005</v>
      </c>
      <c r="BM60" s="21">
        <f t="shared" si="149"/>
        <v>2189120</v>
      </c>
      <c r="BN60" s="21">
        <f t="shared" si="149"/>
        <v>3264767.9999999995</v>
      </c>
      <c r="BO60" s="21">
        <f t="shared" si="149"/>
        <v>4770675.1999999974</v>
      </c>
      <c r="BP60" s="21">
        <f t="shared" si="149"/>
        <v>6878945.27999999</v>
      </c>
      <c r="BQ60" s="21">
        <f t="shared" si="149"/>
        <v>9830523.3920000158</v>
      </c>
      <c r="BR60" s="21">
        <f t="shared" si="149"/>
        <v>13962732.748800037</v>
      </c>
    </row>
    <row r="61" spans="1:71" ht="15" customHeight="1" x14ac:dyDescent="0.45">
      <c r="A61" s="8"/>
      <c r="B61" s="3"/>
      <c r="C61" s="1"/>
      <c r="D61" s="43"/>
      <c r="E61" s="31"/>
      <c r="F61" s="31"/>
      <c r="G61" s="31"/>
      <c r="H61" s="31"/>
      <c r="I61" s="31"/>
      <c r="J61" s="31"/>
      <c r="K61" s="31"/>
      <c r="L61" s="31"/>
      <c r="M61" s="31"/>
      <c r="N61" s="31"/>
      <c r="O61" s="8"/>
      <c r="P61" s="3"/>
      <c r="Q61" s="1"/>
      <c r="R61" s="43"/>
      <c r="S61" s="31"/>
      <c r="T61" s="31"/>
      <c r="U61" s="31"/>
      <c r="V61" s="31"/>
      <c r="W61" s="31"/>
      <c r="X61" s="31"/>
      <c r="Y61" s="31"/>
      <c r="Z61" s="31"/>
      <c r="AA61" s="31"/>
      <c r="AB61" s="31"/>
      <c r="AC61" s="8"/>
      <c r="AD61" s="3"/>
      <c r="AE61" s="1"/>
      <c r="AF61" s="43"/>
      <c r="AG61" s="31"/>
      <c r="AH61" s="31"/>
      <c r="AI61" s="31"/>
      <c r="AJ61" s="31"/>
      <c r="AK61" s="31"/>
      <c r="AL61" s="31"/>
      <c r="AM61" s="31"/>
      <c r="AN61" s="31"/>
      <c r="AO61" s="31"/>
      <c r="AP61" s="31"/>
      <c r="AQ61" s="8"/>
      <c r="AR61" s="3"/>
      <c r="AS61" s="1"/>
      <c r="AT61" s="43"/>
      <c r="AU61" s="31"/>
      <c r="AV61" s="31"/>
      <c r="AW61" s="31"/>
      <c r="AX61" s="31"/>
      <c r="AY61" s="31"/>
      <c r="AZ61" s="31"/>
      <c r="BA61" s="31"/>
      <c r="BB61" s="31"/>
      <c r="BC61" s="31"/>
      <c r="BD61" s="31"/>
      <c r="BE61" s="8"/>
      <c r="BF61" s="3"/>
      <c r="BG61" s="1"/>
      <c r="BH61" s="43"/>
      <c r="BI61" s="31"/>
      <c r="BJ61" s="31"/>
      <c r="BK61" s="31"/>
      <c r="BL61" s="31"/>
      <c r="BM61" s="31"/>
      <c r="BN61" s="31"/>
      <c r="BO61" s="31"/>
      <c r="BP61" s="31"/>
      <c r="BQ61" s="31"/>
      <c r="BR61" s="31"/>
      <c r="BS61" s="8"/>
    </row>
    <row r="62" spans="1:71" ht="14.25" x14ac:dyDescent="0.45">
      <c r="B62" s="197" t="s">
        <v>147</v>
      </c>
      <c r="C62" s="195" t="s">
        <v>21</v>
      </c>
      <c r="D62" s="189" t="str">
        <f>"10 BTC / "&amp;TEXT($E$4*10, "$###0.00,,")&amp;"M USD"</f>
        <v>10 BTC / $1.00M USD</v>
      </c>
      <c r="E62" s="163" t="s">
        <v>3</v>
      </c>
      <c r="F62" s="163" t="s">
        <v>4</v>
      </c>
      <c r="G62" s="163" t="s">
        <v>5</v>
      </c>
      <c r="H62" s="163" t="s">
        <v>6</v>
      </c>
      <c r="I62" s="163" t="s">
        <v>7</v>
      </c>
      <c r="J62" s="163" t="s">
        <v>8</v>
      </c>
      <c r="K62" s="163" t="s">
        <v>9</v>
      </c>
      <c r="L62" s="163" t="s">
        <v>10</v>
      </c>
      <c r="M62" s="163" t="s">
        <v>11</v>
      </c>
      <c r="N62" s="163" t="s">
        <v>12</v>
      </c>
      <c r="P62" s="197" t="s">
        <v>147</v>
      </c>
      <c r="Q62" s="195" t="s">
        <v>21</v>
      </c>
      <c r="R62" s="189" t="str">
        <f>"10 BTC / "&amp;TEXT($E$4*10, "$###0.00,,")&amp;"M USD"</f>
        <v>10 BTC / $1.00M USD</v>
      </c>
      <c r="S62" s="163" t="s">
        <v>3</v>
      </c>
      <c r="T62" s="163" t="s">
        <v>4</v>
      </c>
      <c r="U62" s="163" t="s">
        <v>5</v>
      </c>
      <c r="V62" s="163" t="s">
        <v>6</v>
      </c>
      <c r="W62" s="163" t="s">
        <v>7</v>
      </c>
      <c r="X62" s="163" t="s">
        <v>8</v>
      </c>
      <c r="Y62" s="163" t="s">
        <v>9</v>
      </c>
      <c r="Z62" s="163" t="s">
        <v>10</v>
      </c>
      <c r="AA62" s="163" t="s">
        <v>11</v>
      </c>
      <c r="AB62" s="163" t="s">
        <v>12</v>
      </c>
      <c r="AD62" s="197" t="s">
        <v>147</v>
      </c>
      <c r="AE62" s="195" t="s">
        <v>21</v>
      </c>
      <c r="AF62" s="189" t="str">
        <f>"10 BTC / "&amp;TEXT($E$4*10, "$###0.00,,")&amp;"M USD"</f>
        <v>10 BTC / $1.00M USD</v>
      </c>
      <c r="AG62" s="163" t="s">
        <v>3</v>
      </c>
      <c r="AH62" s="163" t="s">
        <v>4</v>
      </c>
      <c r="AI62" s="163" t="s">
        <v>5</v>
      </c>
      <c r="AJ62" s="163" t="s">
        <v>6</v>
      </c>
      <c r="AK62" s="163" t="s">
        <v>7</v>
      </c>
      <c r="AL62" s="163" t="s">
        <v>8</v>
      </c>
      <c r="AM62" s="163" t="s">
        <v>9</v>
      </c>
      <c r="AN62" s="163" t="s">
        <v>10</v>
      </c>
      <c r="AO62" s="163" t="s">
        <v>11</v>
      </c>
      <c r="AP62" s="163" t="s">
        <v>12</v>
      </c>
      <c r="AR62" s="197" t="s">
        <v>147</v>
      </c>
      <c r="AS62" s="195" t="s">
        <v>21</v>
      </c>
      <c r="AT62" s="189" t="str">
        <f>"10 BTC / "&amp;TEXT($E$4*10, "$###0.00,,")&amp;"M USD"</f>
        <v>10 BTC / $1.00M USD</v>
      </c>
      <c r="AU62" s="163" t="s">
        <v>3</v>
      </c>
      <c r="AV62" s="163" t="s">
        <v>4</v>
      </c>
      <c r="AW62" s="163" t="s">
        <v>5</v>
      </c>
      <c r="AX62" s="163" t="s">
        <v>6</v>
      </c>
      <c r="AY62" s="163" t="s">
        <v>7</v>
      </c>
      <c r="AZ62" s="163" t="s">
        <v>8</v>
      </c>
      <c r="BA62" s="163" t="s">
        <v>9</v>
      </c>
      <c r="BB62" s="163" t="s">
        <v>10</v>
      </c>
      <c r="BC62" s="163" t="s">
        <v>11</v>
      </c>
      <c r="BD62" s="163" t="s">
        <v>12</v>
      </c>
      <c r="BF62" s="197" t="s">
        <v>147</v>
      </c>
      <c r="BG62" s="195" t="s">
        <v>21</v>
      </c>
      <c r="BH62" s="189" t="str">
        <f>"10 BTC / "&amp;TEXT($E$4*10, "$###0.00,,")&amp;"M USD"</f>
        <v>10 BTC / $1.00M USD</v>
      </c>
      <c r="BI62" s="163" t="s">
        <v>3</v>
      </c>
      <c r="BJ62" s="163" t="s">
        <v>4</v>
      </c>
      <c r="BK62" s="163" t="s">
        <v>5</v>
      </c>
      <c r="BL62" s="163" t="s">
        <v>6</v>
      </c>
      <c r="BM62" s="163" t="s">
        <v>7</v>
      </c>
      <c r="BN62" s="163" t="s">
        <v>8</v>
      </c>
      <c r="BO62" s="163" t="s">
        <v>9</v>
      </c>
      <c r="BP62" s="163" t="s">
        <v>10</v>
      </c>
      <c r="BQ62" s="163" t="s">
        <v>11</v>
      </c>
      <c r="BR62" s="163" t="s">
        <v>12</v>
      </c>
    </row>
    <row r="63" spans="1:71" ht="14.25" x14ac:dyDescent="0.45">
      <c r="B63" s="198"/>
      <c r="C63" s="196"/>
      <c r="D63" s="190"/>
      <c r="E63" s="164"/>
      <c r="F63" s="164"/>
      <c r="G63" s="164"/>
      <c r="H63" s="164"/>
      <c r="I63" s="164"/>
      <c r="J63" s="164"/>
      <c r="K63" s="164"/>
      <c r="L63" s="164"/>
      <c r="M63" s="164"/>
      <c r="N63" s="164"/>
      <c r="P63" s="198"/>
      <c r="Q63" s="196"/>
      <c r="R63" s="190"/>
      <c r="S63" s="164"/>
      <c r="T63" s="164"/>
      <c r="U63" s="164"/>
      <c r="V63" s="164"/>
      <c r="W63" s="164"/>
      <c r="X63" s="164"/>
      <c r="Y63" s="164"/>
      <c r="Z63" s="164"/>
      <c r="AA63" s="164"/>
      <c r="AB63" s="164"/>
      <c r="AD63" s="198"/>
      <c r="AE63" s="196"/>
      <c r="AF63" s="190"/>
      <c r="AG63" s="164"/>
      <c r="AH63" s="164"/>
      <c r="AI63" s="164"/>
      <c r="AJ63" s="164"/>
      <c r="AK63" s="164"/>
      <c r="AL63" s="164"/>
      <c r="AM63" s="164"/>
      <c r="AN63" s="164"/>
      <c r="AO63" s="164"/>
      <c r="AP63" s="164"/>
      <c r="AR63" s="198"/>
      <c r="AS63" s="196"/>
      <c r="AT63" s="190"/>
      <c r="AU63" s="164"/>
      <c r="AV63" s="164"/>
      <c r="AW63" s="164"/>
      <c r="AX63" s="164"/>
      <c r="AY63" s="164"/>
      <c r="AZ63" s="164"/>
      <c r="BA63" s="164"/>
      <c r="BB63" s="164"/>
      <c r="BC63" s="164"/>
      <c r="BD63" s="164"/>
      <c r="BF63" s="198"/>
      <c r="BG63" s="196"/>
      <c r="BH63" s="190"/>
      <c r="BI63" s="164"/>
      <c r="BJ63" s="164"/>
      <c r="BK63" s="164"/>
      <c r="BL63" s="164"/>
      <c r="BM63" s="164"/>
      <c r="BN63" s="164"/>
      <c r="BO63" s="164"/>
      <c r="BP63" s="164"/>
      <c r="BQ63" s="164"/>
      <c r="BR63" s="164"/>
    </row>
    <row r="64" spans="1:71" ht="14.25" x14ac:dyDescent="0.45">
      <c r="B64" s="185" t="s">
        <v>16</v>
      </c>
      <c r="C64" s="186" t="s">
        <v>32</v>
      </c>
      <c r="D64" s="15" t="s">
        <v>61</v>
      </c>
      <c r="E64" s="16">
        <f>E$22</f>
        <v>0.8571428571428571</v>
      </c>
      <c r="F64" s="16">
        <f t="shared" ref="F64:N64" si="150">F$22</f>
        <v>0.61224489795918369</v>
      </c>
      <c r="G64" s="16">
        <f t="shared" si="150"/>
        <v>0.43731778425655987</v>
      </c>
      <c r="H64" s="16">
        <f t="shared" si="150"/>
        <v>0.31236984589754258</v>
      </c>
      <c r="I64" s="16">
        <f t="shared" si="150"/>
        <v>0.22312131849824479</v>
      </c>
      <c r="J64" s="16">
        <f t="shared" si="150"/>
        <v>0.15937237035588914</v>
      </c>
      <c r="K64" s="16">
        <f t="shared" si="150"/>
        <v>0.11383740739706372</v>
      </c>
      <c r="L64" s="16">
        <f t="shared" si="150"/>
        <v>8.1312433855045607E-2</v>
      </c>
      <c r="M64" s="16">
        <f t="shared" si="150"/>
        <v>5.8080309896460958E-2</v>
      </c>
      <c r="N64" s="16">
        <f t="shared" si="150"/>
        <v>4.1485935640329208E-2</v>
      </c>
      <c r="P64" s="185" t="s">
        <v>16</v>
      </c>
      <c r="Q64" s="186" t="s">
        <v>32</v>
      </c>
      <c r="R64" s="15" t="s">
        <v>61</v>
      </c>
      <c r="S64" s="16">
        <f>S$22</f>
        <v>0.8571428571428571</v>
      </c>
      <c r="T64" s="16">
        <f t="shared" ref="T64:AB64" si="151">T$22</f>
        <v>0.61224489795918369</v>
      </c>
      <c r="U64" s="16">
        <f t="shared" si="151"/>
        <v>0.43731778425655987</v>
      </c>
      <c r="V64" s="16">
        <f t="shared" si="151"/>
        <v>0.31236984589754258</v>
      </c>
      <c r="W64" s="16">
        <f t="shared" si="151"/>
        <v>0.22312131849824479</v>
      </c>
      <c r="X64" s="16">
        <f t="shared" si="151"/>
        <v>0.15937237035588914</v>
      </c>
      <c r="Y64" s="16">
        <f t="shared" si="151"/>
        <v>0.11383740739706372</v>
      </c>
      <c r="Z64" s="16">
        <f t="shared" si="151"/>
        <v>8.1312433855045607E-2</v>
      </c>
      <c r="AA64" s="16">
        <f t="shared" si="151"/>
        <v>5.8080309896460958E-2</v>
      </c>
      <c r="AB64" s="16">
        <f t="shared" si="151"/>
        <v>4.1485935640329208E-2</v>
      </c>
      <c r="AD64" s="185" t="s">
        <v>16</v>
      </c>
      <c r="AE64" s="186" t="s">
        <v>32</v>
      </c>
      <c r="AF64" s="15" t="s">
        <v>61</v>
      </c>
      <c r="AG64" s="16">
        <f>AG$22</f>
        <v>0.8571428571428571</v>
      </c>
      <c r="AH64" s="16">
        <f t="shared" ref="AH64:AP64" si="152">AH$22</f>
        <v>0.61224489795918369</v>
      </c>
      <c r="AI64" s="16">
        <f t="shared" si="152"/>
        <v>0.43731778425655987</v>
      </c>
      <c r="AJ64" s="16">
        <f t="shared" si="152"/>
        <v>0.31236984589754258</v>
      </c>
      <c r="AK64" s="16">
        <f t="shared" si="152"/>
        <v>0.22312131849824479</v>
      </c>
      <c r="AL64" s="16">
        <f t="shared" si="152"/>
        <v>0.15937237035588914</v>
      </c>
      <c r="AM64" s="16">
        <f t="shared" si="152"/>
        <v>0.11383740739706372</v>
      </c>
      <c r="AN64" s="16">
        <f t="shared" si="152"/>
        <v>8.1312433855045607E-2</v>
      </c>
      <c r="AO64" s="16">
        <f t="shared" si="152"/>
        <v>5.8080309896460958E-2</v>
      </c>
      <c r="AP64" s="16">
        <f t="shared" si="152"/>
        <v>4.1485935640329208E-2</v>
      </c>
      <c r="AR64" s="185" t="s">
        <v>16</v>
      </c>
      <c r="AS64" s="186" t="s">
        <v>32</v>
      </c>
      <c r="AT64" s="15" t="s">
        <v>61</v>
      </c>
      <c r="AU64" s="16">
        <f>AU$22</f>
        <v>0.8571428571428571</v>
      </c>
      <c r="AV64" s="16">
        <f t="shared" ref="AV64:BD64" si="153">AV$22</f>
        <v>0.61224489795918369</v>
      </c>
      <c r="AW64" s="16">
        <f t="shared" si="153"/>
        <v>0.43731778425655987</v>
      </c>
      <c r="AX64" s="16">
        <f t="shared" si="153"/>
        <v>0.31236984589754258</v>
      </c>
      <c r="AY64" s="16">
        <f t="shared" si="153"/>
        <v>0.22312131849824479</v>
      </c>
      <c r="AZ64" s="16">
        <f t="shared" si="153"/>
        <v>0.15937237035588914</v>
      </c>
      <c r="BA64" s="16">
        <f t="shared" si="153"/>
        <v>0.11383740739706372</v>
      </c>
      <c r="BB64" s="16">
        <f t="shared" si="153"/>
        <v>8.1312433855045607E-2</v>
      </c>
      <c r="BC64" s="16">
        <f t="shared" si="153"/>
        <v>5.8080309896460958E-2</v>
      </c>
      <c r="BD64" s="16">
        <f t="shared" si="153"/>
        <v>4.1485935640329208E-2</v>
      </c>
      <c r="BF64" s="185" t="s">
        <v>16</v>
      </c>
      <c r="BG64" s="186" t="s">
        <v>32</v>
      </c>
      <c r="BH64" s="15" t="s">
        <v>61</v>
      </c>
      <c r="BI64" s="16">
        <f>BI$22</f>
        <v>0.8571428571428571</v>
      </c>
      <c r="BJ64" s="16">
        <f t="shared" ref="BJ64:BR64" si="154">BJ$22</f>
        <v>0.61224489795918369</v>
      </c>
      <c r="BK64" s="16">
        <f t="shared" si="154"/>
        <v>0.43731778425655987</v>
      </c>
      <c r="BL64" s="16">
        <f t="shared" si="154"/>
        <v>0.31236984589754258</v>
      </c>
      <c r="BM64" s="16">
        <f t="shared" si="154"/>
        <v>0.22312131849824479</v>
      </c>
      <c r="BN64" s="16">
        <f t="shared" si="154"/>
        <v>0.15937237035588914</v>
      </c>
      <c r="BO64" s="16">
        <f t="shared" si="154"/>
        <v>0.11383740739706372</v>
      </c>
      <c r="BP64" s="16">
        <f t="shared" si="154"/>
        <v>8.1312433855045607E-2</v>
      </c>
      <c r="BQ64" s="16">
        <f t="shared" si="154"/>
        <v>5.8080309896460958E-2</v>
      </c>
      <c r="BR64" s="16">
        <f t="shared" si="154"/>
        <v>4.1485935640329208E-2</v>
      </c>
    </row>
    <row r="65" spans="2:70" ht="14.25" x14ac:dyDescent="0.45">
      <c r="B65" s="185"/>
      <c r="C65" s="186"/>
      <c r="D65" s="15" t="s">
        <v>62</v>
      </c>
      <c r="E65" s="16"/>
      <c r="F65" s="16"/>
      <c r="G65" s="16"/>
      <c r="H65" s="16"/>
      <c r="I65" s="82">
        <f>AVERAGE(E64:I64)</f>
        <v>0.48843934075087764</v>
      </c>
      <c r="J65" s="16"/>
      <c r="K65" s="16"/>
      <c r="L65" s="16"/>
      <c r="M65" s="16"/>
      <c r="N65" s="17">
        <f>AVERAGE(E64:N64)</f>
        <v>0.28962851608991774</v>
      </c>
      <c r="P65" s="185"/>
      <c r="Q65" s="186"/>
      <c r="R65" s="15" t="s">
        <v>62</v>
      </c>
      <c r="S65" s="16"/>
      <c r="T65" s="16"/>
      <c r="U65" s="16"/>
      <c r="V65" s="16"/>
      <c r="W65" s="82">
        <f>AVERAGE(S64:W64)</f>
        <v>0.48843934075087764</v>
      </c>
      <c r="X65" s="16"/>
      <c r="Y65" s="16"/>
      <c r="Z65" s="16"/>
      <c r="AA65" s="16"/>
      <c r="AB65" s="17">
        <f>AVERAGE(S64:AB64)</f>
        <v>0.28962851608991774</v>
      </c>
      <c r="AD65" s="185"/>
      <c r="AE65" s="186"/>
      <c r="AF65" s="15" t="s">
        <v>62</v>
      </c>
      <c r="AG65" s="16"/>
      <c r="AH65" s="16"/>
      <c r="AI65" s="16"/>
      <c r="AJ65" s="16"/>
      <c r="AK65" s="82">
        <f>AVERAGE(AG64:AK64)</f>
        <v>0.48843934075087764</v>
      </c>
      <c r="AL65" s="16"/>
      <c r="AM65" s="16"/>
      <c r="AN65" s="16"/>
      <c r="AO65" s="16"/>
      <c r="AP65" s="17">
        <f>AVERAGE(AG64:AP64)</f>
        <v>0.28962851608991774</v>
      </c>
      <c r="AR65" s="185"/>
      <c r="AS65" s="186"/>
      <c r="AT65" s="15" t="s">
        <v>62</v>
      </c>
      <c r="AU65" s="16"/>
      <c r="AV65" s="16"/>
      <c r="AW65" s="16"/>
      <c r="AX65" s="16"/>
      <c r="AY65" s="82">
        <f>AVERAGE(AU64:AY64)</f>
        <v>0.48843934075087764</v>
      </c>
      <c r="AZ65" s="16"/>
      <c r="BA65" s="16"/>
      <c r="BB65" s="16"/>
      <c r="BC65" s="16"/>
      <c r="BD65" s="17">
        <f>AVERAGE(AU64:BD64)</f>
        <v>0.28962851608991774</v>
      </c>
      <c r="BF65" s="185"/>
      <c r="BG65" s="186"/>
      <c r="BH65" s="15" t="s">
        <v>62</v>
      </c>
      <c r="BI65" s="16"/>
      <c r="BJ65" s="16"/>
      <c r="BK65" s="16"/>
      <c r="BL65" s="16"/>
      <c r="BM65" s="82">
        <f>AVERAGE(BI64:BM64)</f>
        <v>0.48843934075087764</v>
      </c>
      <c r="BN65" s="16"/>
      <c r="BO65" s="16"/>
      <c r="BP65" s="16"/>
      <c r="BQ65" s="16"/>
      <c r="BR65" s="17">
        <f>AVERAGE(BI64:BR64)</f>
        <v>0.28962851608991774</v>
      </c>
    </row>
    <row r="66" spans="2:70" ht="14.25" x14ac:dyDescent="0.45">
      <c r="B66" s="185"/>
      <c r="C66" s="186"/>
      <c r="D66" s="15" t="s">
        <v>42</v>
      </c>
      <c r="E66" s="16">
        <f>E$16*(E64/E$18)</f>
        <v>0.8571428571428571</v>
      </c>
      <c r="F66" s="16">
        <f t="shared" ref="F66:N66" si="155">F$16*(F64/F$18)</f>
        <v>1.4693877551020407</v>
      </c>
      <c r="G66" s="16">
        <f>G$16*(G64/G$18)</f>
        <v>1.9067055393586005</v>
      </c>
      <c r="H66" s="16">
        <f>H$16*(H64/H$18)</f>
        <v>2.2190753852561431</v>
      </c>
      <c r="I66" s="16">
        <f>I$16*(I64/I$18)</f>
        <v>2.4421967037543881</v>
      </c>
      <c r="J66" s="16">
        <f t="shared" si="155"/>
        <v>2.601569074110277</v>
      </c>
      <c r="K66" s="16">
        <f t="shared" si="155"/>
        <v>2.7154064815073409</v>
      </c>
      <c r="L66" s="16">
        <f t="shared" si="155"/>
        <v>2.7967189153623866</v>
      </c>
      <c r="M66" s="16">
        <f t="shared" si="155"/>
        <v>2.8547992252588474</v>
      </c>
      <c r="N66" s="16">
        <f t="shared" si="155"/>
        <v>2.8962851608991764</v>
      </c>
      <c r="P66" s="185"/>
      <c r="Q66" s="186"/>
      <c r="R66" s="15" t="s">
        <v>42</v>
      </c>
      <c r="S66" s="16">
        <f>S$16*(S64/S$18)</f>
        <v>0.8571428571428571</v>
      </c>
      <c r="T66" s="16">
        <f t="shared" ref="T66:AB66" si="156">T$16*(T64/T$18)</f>
        <v>1.4693877551020407</v>
      </c>
      <c r="U66" s="16">
        <f>U$16*(U64/U$18)</f>
        <v>1.9067055393586005</v>
      </c>
      <c r="V66" s="16">
        <f>V$16*(V64/V$18)</f>
        <v>2.2190753852561431</v>
      </c>
      <c r="W66" s="16">
        <f>W$16*(W64/W$18)</f>
        <v>2.4421967037543881</v>
      </c>
      <c r="X66" s="16">
        <f t="shared" si="156"/>
        <v>2.601569074110277</v>
      </c>
      <c r="Y66" s="16">
        <f t="shared" si="156"/>
        <v>2.7154064815073409</v>
      </c>
      <c r="Z66" s="16">
        <f t="shared" si="156"/>
        <v>2.7967189153623866</v>
      </c>
      <c r="AA66" s="16">
        <f t="shared" si="156"/>
        <v>2.8547992252588474</v>
      </c>
      <c r="AB66" s="16">
        <f t="shared" si="156"/>
        <v>2.8962851608991764</v>
      </c>
      <c r="AD66" s="185"/>
      <c r="AE66" s="186"/>
      <c r="AF66" s="15" t="s">
        <v>42</v>
      </c>
      <c r="AG66" s="16">
        <f>AG$16*(AG64/AG$18)</f>
        <v>0.8571428571428571</v>
      </c>
      <c r="AH66" s="16">
        <f t="shared" ref="AH66:AP66" si="157">AH$16*(AH64/AH$18)</f>
        <v>1.4693877551020407</v>
      </c>
      <c r="AI66" s="16">
        <f>AI$16*(AI64/AI$18)</f>
        <v>1.9067055393586005</v>
      </c>
      <c r="AJ66" s="16">
        <f>AJ$16*(AJ64/AJ$18)</f>
        <v>2.2190753852561431</v>
      </c>
      <c r="AK66" s="16">
        <f>AK$16*(AK64/AK$18)</f>
        <v>2.4421967037543881</v>
      </c>
      <c r="AL66" s="16">
        <f t="shared" si="157"/>
        <v>2.601569074110277</v>
      </c>
      <c r="AM66" s="16">
        <f t="shared" si="157"/>
        <v>2.7154064815073409</v>
      </c>
      <c r="AN66" s="16">
        <f t="shared" si="157"/>
        <v>2.7967189153623866</v>
      </c>
      <c r="AO66" s="16">
        <f t="shared" si="157"/>
        <v>2.8547992252588474</v>
      </c>
      <c r="AP66" s="16">
        <f t="shared" si="157"/>
        <v>2.8962851608991764</v>
      </c>
      <c r="AR66" s="185"/>
      <c r="AS66" s="186"/>
      <c r="AT66" s="15" t="s">
        <v>42</v>
      </c>
      <c r="AU66" s="16">
        <f>AU$16*(AU64/AU$18)</f>
        <v>0.8571428571428571</v>
      </c>
      <c r="AV66" s="16">
        <f t="shared" ref="AV66:BD66" si="158">AV$16*(AV64/AV$18)</f>
        <v>1.4693877551020407</v>
      </c>
      <c r="AW66" s="16">
        <f>AW$16*(AW64/AW$18)</f>
        <v>1.9067055393586005</v>
      </c>
      <c r="AX66" s="16">
        <f>AX$16*(AX64/AX$18)</f>
        <v>2.2190753852561431</v>
      </c>
      <c r="AY66" s="16">
        <f>AY$16*(AY64/AY$18)</f>
        <v>2.4421967037543881</v>
      </c>
      <c r="AZ66" s="16">
        <f t="shared" si="158"/>
        <v>2.601569074110277</v>
      </c>
      <c r="BA66" s="16">
        <f t="shared" si="158"/>
        <v>2.7154064815073409</v>
      </c>
      <c r="BB66" s="16">
        <f t="shared" si="158"/>
        <v>2.7967189153623866</v>
      </c>
      <c r="BC66" s="16">
        <f t="shared" si="158"/>
        <v>2.8547992252588474</v>
      </c>
      <c r="BD66" s="16">
        <f t="shared" si="158"/>
        <v>2.8962851608991764</v>
      </c>
      <c r="BF66" s="185"/>
      <c r="BG66" s="186"/>
      <c r="BH66" s="15" t="s">
        <v>42</v>
      </c>
      <c r="BI66" s="16">
        <f>BI$16*(BI64/BI$18)</f>
        <v>0.8571428571428571</v>
      </c>
      <c r="BJ66" s="16">
        <f t="shared" ref="BJ66:BR66" si="159">BJ$16*(BJ64/BJ$18)</f>
        <v>1.4693877551020407</v>
      </c>
      <c r="BK66" s="16">
        <f>BK$16*(BK64/BK$18)</f>
        <v>1.9067055393586005</v>
      </c>
      <c r="BL66" s="16">
        <f>BL$16*(BL64/BL$18)</f>
        <v>2.2190753852561431</v>
      </c>
      <c r="BM66" s="16">
        <f>BM$16*(BM64/BM$18)</f>
        <v>2.4421967037543881</v>
      </c>
      <c r="BN66" s="16">
        <f t="shared" si="159"/>
        <v>2.601569074110277</v>
      </c>
      <c r="BO66" s="16">
        <f t="shared" si="159"/>
        <v>2.7154064815073409</v>
      </c>
      <c r="BP66" s="16">
        <f t="shared" si="159"/>
        <v>2.7967189153623866</v>
      </c>
      <c r="BQ66" s="16">
        <f t="shared" si="159"/>
        <v>2.8547992252588474</v>
      </c>
      <c r="BR66" s="16">
        <f t="shared" si="159"/>
        <v>2.8962851608991764</v>
      </c>
    </row>
    <row r="67" spans="2:70" ht="14.25" x14ac:dyDescent="0.45">
      <c r="B67" s="185"/>
      <c r="C67" s="185"/>
      <c r="D67" s="19" t="s">
        <v>45</v>
      </c>
      <c r="E67" s="20">
        <f>10*E64</f>
        <v>8.5714285714285712</v>
      </c>
      <c r="F67" s="20">
        <f t="shared" ref="F67:N67" si="160">10*F64</f>
        <v>6.1224489795918373</v>
      </c>
      <c r="G67" s="20">
        <f t="shared" si="160"/>
        <v>4.3731778425655987</v>
      </c>
      <c r="H67" s="20">
        <f t="shared" si="160"/>
        <v>3.1236984589754258</v>
      </c>
      <c r="I67" s="20">
        <f t="shared" si="160"/>
        <v>2.2312131849824479</v>
      </c>
      <c r="J67" s="20">
        <f t="shared" si="160"/>
        <v>1.5937237035588914</v>
      </c>
      <c r="K67" s="20">
        <f t="shared" si="160"/>
        <v>1.1383740739706372</v>
      </c>
      <c r="L67" s="20">
        <f t="shared" si="160"/>
        <v>0.81312433855045607</v>
      </c>
      <c r="M67" s="20">
        <f t="shared" si="160"/>
        <v>0.58080309896460958</v>
      </c>
      <c r="N67" s="20">
        <f t="shared" si="160"/>
        <v>0.41485935640329208</v>
      </c>
      <c r="P67" s="185"/>
      <c r="Q67" s="185"/>
      <c r="R67" s="19" t="s">
        <v>45</v>
      </c>
      <c r="S67" s="20">
        <f>10*S64</f>
        <v>8.5714285714285712</v>
      </c>
      <c r="T67" s="20">
        <f t="shared" ref="T67:AB67" si="161">10*T64</f>
        <v>6.1224489795918373</v>
      </c>
      <c r="U67" s="20">
        <f t="shared" si="161"/>
        <v>4.3731778425655987</v>
      </c>
      <c r="V67" s="20">
        <f t="shared" si="161"/>
        <v>3.1236984589754258</v>
      </c>
      <c r="W67" s="20">
        <f t="shared" si="161"/>
        <v>2.2312131849824479</v>
      </c>
      <c r="X67" s="20">
        <f t="shared" si="161"/>
        <v>1.5937237035588914</v>
      </c>
      <c r="Y67" s="20">
        <f t="shared" si="161"/>
        <v>1.1383740739706372</v>
      </c>
      <c r="Z67" s="20">
        <f t="shared" si="161"/>
        <v>0.81312433855045607</v>
      </c>
      <c r="AA67" s="20">
        <f t="shared" si="161"/>
        <v>0.58080309896460958</v>
      </c>
      <c r="AB67" s="20">
        <f t="shared" si="161"/>
        <v>0.41485935640329208</v>
      </c>
      <c r="AD67" s="185"/>
      <c r="AE67" s="185"/>
      <c r="AF67" s="19" t="s">
        <v>45</v>
      </c>
      <c r="AG67" s="20">
        <f>10*AG64</f>
        <v>8.5714285714285712</v>
      </c>
      <c r="AH67" s="20">
        <f t="shared" ref="AH67:AP67" si="162">10*AH64</f>
        <v>6.1224489795918373</v>
      </c>
      <c r="AI67" s="20">
        <f t="shared" si="162"/>
        <v>4.3731778425655987</v>
      </c>
      <c r="AJ67" s="20">
        <f t="shared" si="162"/>
        <v>3.1236984589754258</v>
      </c>
      <c r="AK67" s="20">
        <f t="shared" si="162"/>
        <v>2.2312131849824479</v>
      </c>
      <c r="AL67" s="20">
        <f t="shared" si="162"/>
        <v>1.5937237035588914</v>
      </c>
      <c r="AM67" s="20">
        <f t="shared" si="162"/>
        <v>1.1383740739706372</v>
      </c>
      <c r="AN67" s="20">
        <f t="shared" si="162"/>
        <v>0.81312433855045607</v>
      </c>
      <c r="AO67" s="20">
        <f t="shared" si="162"/>
        <v>0.58080309896460958</v>
      </c>
      <c r="AP67" s="20">
        <f t="shared" si="162"/>
        <v>0.41485935640329208</v>
      </c>
      <c r="AR67" s="185"/>
      <c r="AS67" s="185"/>
      <c r="AT67" s="19" t="s">
        <v>45</v>
      </c>
      <c r="AU67" s="20">
        <f>10*AU64</f>
        <v>8.5714285714285712</v>
      </c>
      <c r="AV67" s="20">
        <f t="shared" ref="AV67:BD67" si="163">10*AV64</f>
        <v>6.1224489795918373</v>
      </c>
      <c r="AW67" s="20">
        <f t="shared" si="163"/>
        <v>4.3731778425655987</v>
      </c>
      <c r="AX67" s="20">
        <f t="shared" si="163"/>
        <v>3.1236984589754258</v>
      </c>
      <c r="AY67" s="20">
        <f t="shared" si="163"/>
        <v>2.2312131849824479</v>
      </c>
      <c r="AZ67" s="20">
        <f t="shared" si="163"/>
        <v>1.5937237035588914</v>
      </c>
      <c r="BA67" s="20">
        <f t="shared" si="163"/>
        <v>1.1383740739706372</v>
      </c>
      <c r="BB67" s="20">
        <f t="shared" si="163"/>
        <v>0.81312433855045607</v>
      </c>
      <c r="BC67" s="20">
        <f t="shared" si="163"/>
        <v>0.58080309896460958</v>
      </c>
      <c r="BD67" s="20">
        <f t="shared" si="163"/>
        <v>0.41485935640329208</v>
      </c>
      <c r="BF67" s="185"/>
      <c r="BG67" s="185"/>
      <c r="BH67" s="19" t="s">
        <v>45</v>
      </c>
      <c r="BI67" s="20">
        <f>10*BI64</f>
        <v>8.5714285714285712</v>
      </c>
      <c r="BJ67" s="20">
        <f t="shared" ref="BJ67:BR67" si="164">10*BJ64</f>
        <v>6.1224489795918373</v>
      </c>
      <c r="BK67" s="20">
        <f t="shared" si="164"/>
        <v>4.3731778425655987</v>
      </c>
      <c r="BL67" s="20">
        <f t="shared" si="164"/>
        <v>3.1236984589754258</v>
      </c>
      <c r="BM67" s="20">
        <f t="shared" si="164"/>
        <v>2.2312131849824479</v>
      </c>
      <c r="BN67" s="20">
        <f t="shared" si="164"/>
        <v>1.5937237035588914</v>
      </c>
      <c r="BO67" s="20">
        <f t="shared" si="164"/>
        <v>1.1383740739706372</v>
      </c>
      <c r="BP67" s="20">
        <f t="shared" si="164"/>
        <v>0.81312433855045607</v>
      </c>
      <c r="BQ67" s="20">
        <f t="shared" si="164"/>
        <v>0.58080309896460958</v>
      </c>
      <c r="BR67" s="20">
        <f t="shared" si="164"/>
        <v>0.41485935640329208</v>
      </c>
    </row>
    <row r="68" spans="2:70" ht="14.25" x14ac:dyDescent="0.45">
      <c r="B68" s="185"/>
      <c r="C68" s="185"/>
      <c r="D68" s="19" t="s">
        <v>46</v>
      </c>
      <c r="E68" s="20">
        <f>10*E66</f>
        <v>8.5714285714285712</v>
      </c>
      <c r="F68" s="20">
        <f>10*F66</f>
        <v>14.693877551020407</v>
      </c>
      <c r="G68" s="20">
        <f>10*G66</f>
        <v>19.067055393586006</v>
      </c>
      <c r="H68" s="20">
        <f t="shared" ref="H68:N68" si="165">10*H66</f>
        <v>22.190753852561432</v>
      </c>
      <c r="I68" s="20">
        <f t="shared" si="165"/>
        <v>24.42196703754388</v>
      </c>
      <c r="J68" s="20">
        <f t="shared" si="165"/>
        <v>26.01569074110277</v>
      </c>
      <c r="K68" s="20">
        <f t="shared" si="165"/>
        <v>27.154064815073408</v>
      </c>
      <c r="L68" s="20">
        <f t="shared" si="165"/>
        <v>27.967189153623867</v>
      </c>
      <c r="M68" s="20">
        <f t="shared" si="165"/>
        <v>28.547992252588475</v>
      </c>
      <c r="N68" s="20">
        <f t="shared" si="165"/>
        <v>28.962851608991762</v>
      </c>
      <c r="P68" s="185"/>
      <c r="Q68" s="185"/>
      <c r="R68" s="19" t="s">
        <v>46</v>
      </c>
      <c r="S68" s="20">
        <f>10*S66</f>
        <v>8.5714285714285712</v>
      </c>
      <c r="T68" s="20">
        <f>10*T66</f>
        <v>14.693877551020407</v>
      </c>
      <c r="U68" s="20">
        <f>10*U66</f>
        <v>19.067055393586006</v>
      </c>
      <c r="V68" s="20">
        <f t="shared" ref="V68:AB68" si="166">10*V66</f>
        <v>22.190753852561432</v>
      </c>
      <c r="W68" s="20">
        <f t="shared" si="166"/>
        <v>24.42196703754388</v>
      </c>
      <c r="X68" s="20">
        <f t="shared" si="166"/>
        <v>26.01569074110277</v>
      </c>
      <c r="Y68" s="20">
        <f t="shared" si="166"/>
        <v>27.154064815073408</v>
      </c>
      <c r="Z68" s="20">
        <f t="shared" si="166"/>
        <v>27.967189153623867</v>
      </c>
      <c r="AA68" s="20">
        <f t="shared" si="166"/>
        <v>28.547992252588475</v>
      </c>
      <c r="AB68" s="20">
        <f t="shared" si="166"/>
        <v>28.962851608991762</v>
      </c>
      <c r="AD68" s="185"/>
      <c r="AE68" s="185"/>
      <c r="AF68" s="19" t="s">
        <v>46</v>
      </c>
      <c r="AG68" s="20">
        <f>10*AG66</f>
        <v>8.5714285714285712</v>
      </c>
      <c r="AH68" s="20">
        <f>10*AH66</f>
        <v>14.693877551020407</v>
      </c>
      <c r="AI68" s="20">
        <f>10*AI66</f>
        <v>19.067055393586006</v>
      </c>
      <c r="AJ68" s="20">
        <f t="shared" ref="AJ68:AP68" si="167">10*AJ66</f>
        <v>22.190753852561432</v>
      </c>
      <c r="AK68" s="20">
        <f t="shared" si="167"/>
        <v>24.42196703754388</v>
      </c>
      <c r="AL68" s="20">
        <f t="shared" si="167"/>
        <v>26.01569074110277</v>
      </c>
      <c r="AM68" s="20">
        <f t="shared" si="167"/>
        <v>27.154064815073408</v>
      </c>
      <c r="AN68" s="20">
        <f t="shared" si="167"/>
        <v>27.967189153623867</v>
      </c>
      <c r="AO68" s="20">
        <f t="shared" si="167"/>
        <v>28.547992252588475</v>
      </c>
      <c r="AP68" s="20">
        <f t="shared" si="167"/>
        <v>28.962851608991762</v>
      </c>
      <c r="AR68" s="185"/>
      <c r="AS68" s="185"/>
      <c r="AT68" s="19" t="s">
        <v>46</v>
      </c>
      <c r="AU68" s="20">
        <f>10*AU66</f>
        <v>8.5714285714285712</v>
      </c>
      <c r="AV68" s="20">
        <f>10*AV66</f>
        <v>14.693877551020407</v>
      </c>
      <c r="AW68" s="20">
        <f>10*AW66</f>
        <v>19.067055393586006</v>
      </c>
      <c r="AX68" s="20">
        <f t="shared" ref="AX68:BD68" si="168">10*AX66</f>
        <v>22.190753852561432</v>
      </c>
      <c r="AY68" s="20">
        <f t="shared" si="168"/>
        <v>24.42196703754388</v>
      </c>
      <c r="AZ68" s="20">
        <f t="shared" si="168"/>
        <v>26.01569074110277</v>
      </c>
      <c r="BA68" s="20">
        <f t="shared" si="168"/>
        <v>27.154064815073408</v>
      </c>
      <c r="BB68" s="20">
        <f t="shared" si="168"/>
        <v>27.967189153623867</v>
      </c>
      <c r="BC68" s="20">
        <f t="shared" si="168"/>
        <v>28.547992252588475</v>
      </c>
      <c r="BD68" s="20">
        <f t="shared" si="168"/>
        <v>28.962851608991762</v>
      </c>
      <c r="BF68" s="185"/>
      <c r="BG68" s="185"/>
      <c r="BH68" s="19" t="s">
        <v>46</v>
      </c>
      <c r="BI68" s="20">
        <f>10*BI66</f>
        <v>8.5714285714285712</v>
      </c>
      <c r="BJ68" s="20">
        <f>10*BJ66</f>
        <v>14.693877551020407</v>
      </c>
      <c r="BK68" s="20">
        <f>10*BK66</f>
        <v>19.067055393586006</v>
      </c>
      <c r="BL68" s="20">
        <f t="shared" ref="BL68:BR68" si="169">10*BL66</f>
        <v>22.190753852561432</v>
      </c>
      <c r="BM68" s="20">
        <f t="shared" si="169"/>
        <v>24.42196703754388</v>
      </c>
      <c r="BN68" s="20">
        <f t="shared" si="169"/>
        <v>26.01569074110277</v>
      </c>
      <c r="BO68" s="20">
        <f t="shared" si="169"/>
        <v>27.154064815073408</v>
      </c>
      <c r="BP68" s="20">
        <f t="shared" si="169"/>
        <v>27.967189153623867</v>
      </c>
      <c r="BQ68" s="20">
        <f t="shared" si="169"/>
        <v>28.547992252588475</v>
      </c>
      <c r="BR68" s="20">
        <f t="shared" si="169"/>
        <v>28.962851608991762</v>
      </c>
    </row>
    <row r="69" spans="2:70" ht="14.25" x14ac:dyDescent="0.45">
      <c r="B69" s="185"/>
      <c r="C69" s="184" t="s">
        <v>36</v>
      </c>
      <c r="D69" s="15" t="s">
        <v>43</v>
      </c>
      <c r="E69" s="16">
        <f t="shared" ref="E69:N69" si="170">E64*E$14/$E$4</f>
        <v>1.2</v>
      </c>
      <c r="F69" s="16">
        <f t="shared" si="170"/>
        <v>1.2</v>
      </c>
      <c r="G69" s="16">
        <f t="shared" si="170"/>
        <v>1.2000000000000004</v>
      </c>
      <c r="H69" s="16">
        <f t="shared" si="170"/>
        <v>1.1999999999999995</v>
      </c>
      <c r="I69" s="16">
        <f t="shared" si="170"/>
        <v>1.2</v>
      </c>
      <c r="J69" s="16">
        <f t="shared" si="170"/>
        <v>1.2</v>
      </c>
      <c r="K69" s="16">
        <f t="shared" si="170"/>
        <v>1.2000000000000006</v>
      </c>
      <c r="L69" s="16">
        <f t="shared" si="170"/>
        <v>1.200000000000002</v>
      </c>
      <c r="M69" s="16">
        <f t="shared" si="170"/>
        <v>1.1999999999999982</v>
      </c>
      <c r="N69" s="16">
        <f t="shared" si="170"/>
        <v>1.1999999999999968</v>
      </c>
      <c r="P69" s="185"/>
      <c r="Q69" s="184" t="s">
        <v>36</v>
      </c>
      <c r="R69" s="15" t="s">
        <v>43</v>
      </c>
      <c r="S69" s="16">
        <f t="shared" ref="S69:AB69" si="171">S64*S$14/$E$4</f>
        <v>1.2</v>
      </c>
      <c r="T69" s="16">
        <f t="shared" si="171"/>
        <v>1.2</v>
      </c>
      <c r="U69" s="16">
        <f t="shared" si="171"/>
        <v>1.2000000000000004</v>
      </c>
      <c r="V69" s="16">
        <f t="shared" si="171"/>
        <v>1.1999999999999995</v>
      </c>
      <c r="W69" s="16">
        <f t="shared" si="171"/>
        <v>1.2</v>
      </c>
      <c r="X69" s="16">
        <f t="shared" si="171"/>
        <v>1.2</v>
      </c>
      <c r="Y69" s="16">
        <f t="shared" si="171"/>
        <v>1.2000000000000006</v>
      </c>
      <c r="Z69" s="16">
        <f t="shared" si="171"/>
        <v>1.200000000000002</v>
      </c>
      <c r="AA69" s="16">
        <f t="shared" si="171"/>
        <v>1.1999999999999982</v>
      </c>
      <c r="AB69" s="16">
        <f t="shared" si="171"/>
        <v>1.1999999999999968</v>
      </c>
      <c r="AD69" s="185"/>
      <c r="AE69" s="184" t="s">
        <v>36</v>
      </c>
      <c r="AF69" s="15" t="s">
        <v>43</v>
      </c>
      <c r="AG69" s="16">
        <f t="shared" ref="AG69:AP69" si="172">AG64*AG$14/$E$4</f>
        <v>1.2</v>
      </c>
      <c r="AH69" s="16">
        <f t="shared" si="172"/>
        <v>1.2</v>
      </c>
      <c r="AI69" s="16">
        <f t="shared" si="172"/>
        <v>1.2000000000000004</v>
      </c>
      <c r="AJ69" s="16">
        <f t="shared" si="172"/>
        <v>1.1999999999999995</v>
      </c>
      <c r="AK69" s="16">
        <f t="shared" si="172"/>
        <v>1.2</v>
      </c>
      <c r="AL69" s="16">
        <f t="shared" si="172"/>
        <v>1.2</v>
      </c>
      <c r="AM69" s="16">
        <f t="shared" si="172"/>
        <v>1.2000000000000006</v>
      </c>
      <c r="AN69" s="16">
        <f t="shared" si="172"/>
        <v>1.200000000000002</v>
      </c>
      <c r="AO69" s="16">
        <f t="shared" si="172"/>
        <v>1.1999999999999982</v>
      </c>
      <c r="AP69" s="16">
        <f t="shared" si="172"/>
        <v>1.1999999999999968</v>
      </c>
      <c r="AR69" s="185"/>
      <c r="AS69" s="184" t="s">
        <v>36</v>
      </c>
      <c r="AT69" s="15" t="s">
        <v>43</v>
      </c>
      <c r="AU69" s="16">
        <f t="shared" ref="AU69:BD69" si="173">AU64*AU$14/$E$4</f>
        <v>1.2</v>
      </c>
      <c r="AV69" s="16">
        <f t="shared" si="173"/>
        <v>1.2</v>
      </c>
      <c r="AW69" s="16">
        <f t="shared" si="173"/>
        <v>1.2000000000000004</v>
      </c>
      <c r="AX69" s="16">
        <f t="shared" si="173"/>
        <v>1.1999999999999995</v>
      </c>
      <c r="AY69" s="16">
        <f t="shared" si="173"/>
        <v>1.2</v>
      </c>
      <c r="AZ69" s="16">
        <f t="shared" si="173"/>
        <v>1.2</v>
      </c>
      <c r="BA69" s="16">
        <f t="shared" si="173"/>
        <v>1.2000000000000006</v>
      </c>
      <c r="BB69" s="16">
        <f t="shared" si="173"/>
        <v>1.200000000000002</v>
      </c>
      <c r="BC69" s="16">
        <f t="shared" si="173"/>
        <v>1.1999999999999982</v>
      </c>
      <c r="BD69" s="16">
        <f t="shared" si="173"/>
        <v>1.1999999999999968</v>
      </c>
      <c r="BF69" s="185"/>
      <c r="BG69" s="184" t="s">
        <v>36</v>
      </c>
      <c r="BH69" s="15" t="s">
        <v>43</v>
      </c>
      <c r="BI69" s="16">
        <f t="shared" ref="BI69:BR69" si="174">BI64*BI$14/$E$4</f>
        <v>1.2</v>
      </c>
      <c r="BJ69" s="16">
        <f t="shared" si="174"/>
        <v>1.2</v>
      </c>
      <c r="BK69" s="16">
        <f t="shared" si="174"/>
        <v>1.2000000000000004</v>
      </c>
      <c r="BL69" s="16">
        <f t="shared" si="174"/>
        <v>1.1999999999999995</v>
      </c>
      <c r="BM69" s="16">
        <f t="shared" si="174"/>
        <v>1.2</v>
      </c>
      <c r="BN69" s="16">
        <f t="shared" si="174"/>
        <v>1.2</v>
      </c>
      <c r="BO69" s="16">
        <f t="shared" si="174"/>
        <v>1.2000000000000006</v>
      </c>
      <c r="BP69" s="16">
        <f t="shared" si="174"/>
        <v>1.200000000000002</v>
      </c>
      <c r="BQ69" s="16">
        <f t="shared" si="174"/>
        <v>1.1999999999999982</v>
      </c>
      <c r="BR69" s="16">
        <f t="shared" si="174"/>
        <v>1.1999999999999968</v>
      </c>
    </row>
    <row r="70" spans="2:70" ht="14.25" x14ac:dyDescent="0.45">
      <c r="B70" s="185"/>
      <c r="C70" s="185"/>
      <c r="D70" s="19" t="s">
        <v>45</v>
      </c>
      <c r="E70" s="21">
        <f t="shared" ref="E70:N70" si="175">E67*E$14</f>
        <v>1200000</v>
      </c>
      <c r="F70" s="21">
        <f t="shared" si="175"/>
        <v>1200000</v>
      </c>
      <c r="G70" s="21">
        <f>G67*G$14</f>
        <v>1200000.0000000002</v>
      </c>
      <c r="H70" s="21">
        <f>H67*H$14</f>
        <v>1199999.9999999995</v>
      </c>
      <c r="I70" s="21">
        <f>I67*I$14</f>
        <v>1200000</v>
      </c>
      <c r="J70" s="21">
        <f t="shared" si="175"/>
        <v>1200000</v>
      </c>
      <c r="K70" s="21">
        <f t="shared" si="175"/>
        <v>1200000.0000000007</v>
      </c>
      <c r="L70" s="21">
        <f t="shared" si="175"/>
        <v>1200000.0000000021</v>
      </c>
      <c r="M70" s="21">
        <f t="shared" si="175"/>
        <v>1199999.9999999981</v>
      </c>
      <c r="N70" s="21">
        <f t="shared" si="175"/>
        <v>1199999.9999999967</v>
      </c>
      <c r="P70" s="185"/>
      <c r="Q70" s="185"/>
      <c r="R70" s="19" t="s">
        <v>45</v>
      </c>
      <c r="S70" s="21">
        <f t="shared" ref="S70:AB70" si="176">S67*S$14</f>
        <v>1200000</v>
      </c>
      <c r="T70" s="21">
        <f t="shared" si="176"/>
        <v>1200000</v>
      </c>
      <c r="U70" s="21">
        <f>U67*U$14</f>
        <v>1200000.0000000002</v>
      </c>
      <c r="V70" s="21">
        <f>V67*V$14</f>
        <v>1199999.9999999995</v>
      </c>
      <c r="W70" s="21">
        <f>W67*W$14</f>
        <v>1200000</v>
      </c>
      <c r="X70" s="21">
        <f t="shared" si="176"/>
        <v>1200000</v>
      </c>
      <c r="Y70" s="21">
        <f t="shared" si="176"/>
        <v>1200000.0000000007</v>
      </c>
      <c r="Z70" s="21">
        <f t="shared" si="176"/>
        <v>1200000.0000000021</v>
      </c>
      <c r="AA70" s="21">
        <f t="shared" si="176"/>
        <v>1199999.9999999981</v>
      </c>
      <c r="AB70" s="21">
        <f t="shared" si="176"/>
        <v>1199999.9999999967</v>
      </c>
      <c r="AD70" s="185"/>
      <c r="AE70" s="185"/>
      <c r="AF70" s="19" t="s">
        <v>45</v>
      </c>
      <c r="AG70" s="21">
        <f t="shared" ref="AG70:AP70" si="177">AG67*AG$14</f>
        <v>1200000</v>
      </c>
      <c r="AH70" s="21">
        <f t="shared" si="177"/>
        <v>1200000</v>
      </c>
      <c r="AI70" s="21">
        <f>AI67*AI$14</f>
        <v>1200000.0000000002</v>
      </c>
      <c r="AJ70" s="21">
        <f>AJ67*AJ$14</f>
        <v>1199999.9999999995</v>
      </c>
      <c r="AK70" s="21">
        <f>AK67*AK$14</f>
        <v>1200000</v>
      </c>
      <c r="AL70" s="21">
        <f t="shared" si="177"/>
        <v>1200000</v>
      </c>
      <c r="AM70" s="21">
        <f t="shared" si="177"/>
        <v>1200000.0000000007</v>
      </c>
      <c r="AN70" s="21">
        <f t="shared" si="177"/>
        <v>1200000.0000000021</v>
      </c>
      <c r="AO70" s="21">
        <f t="shared" si="177"/>
        <v>1199999.9999999981</v>
      </c>
      <c r="AP70" s="21">
        <f t="shared" si="177"/>
        <v>1199999.9999999967</v>
      </c>
      <c r="AR70" s="185"/>
      <c r="AS70" s="185"/>
      <c r="AT70" s="19" t="s">
        <v>45</v>
      </c>
      <c r="AU70" s="21">
        <f t="shared" ref="AU70:BD70" si="178">AU67*AU$14</f>
        <v>1200000</v>
      </c>
      <c r="AV70" s="21">
        <f t="shared" si="178"/>
        <v>1200000</v>
      </c>
      <c r="AW70" s="21">
        <f>AW67*AW$14</f>
        <v>1200000.0000000002</v>
      </c>
      <c r="AX70" s="21">
        <f>AX67*AX$14</f>
        <v>1199999.9999999995</v>
      </c>
      <c r="AY70" s="21">
        <f>AY67*AY$14</f>
        <v>1200000</v>
      </c>
      <c r="AZ70" s="21">
        <f t="shared" si="178"/>
        <v>1200000</v>
      </c>
      <c r="BA70" s="21">
        <f t="shared" si="178"/>
        <v>1200000.0000000007</v>
      </c>
      <c r="BB70" s="21">
        <f t="shared" si="178"/>
        <v>1200000.0000000021</v>
      </c>
      <c r="BC70" s="21">
        <f t="shared" si="178"/>
        <v>1199999.9999999981</v>
      </c>
      <c r="BD70" s="21">
        <f t="shared" si="178"/>
        <v>1199999.9999999967</v>
      </c>
      <c r="BF70" s="185"/>
      <c r="BG70" s="185"/>
      <c r="BH70" s="19" t="s">
        <v>45</v>
      </c>
      <c r="BI70" s="21">
        <f t="shared" ref="BI70:BR70" si="179">BI67*BI$14</f>
        <v>1200000</v>
      </c>
      <c r="BJ70" s="21">
        <f t="shared" si="179"/>
        <v>1200000</v>
      </c>
      <c r="BK70" s="21">
        <f>BK67*BK$14</f>
        <v>1200000.0000000002</v>
      </c>
      <c r="BL70" s="21">
        <f>BL67*BL$14</f>
        <v>1199999.9999999995</v>
      </c>
      <c r="BM70" s="21">
        <f>BM67*BM$14</f>
        <v>1200000</v>
      </c>
      <c r="BN70" s="21">
        <f t="shared" si="179"/>
        <v>1200000</v>
      </c>
      <c r="BO70" s="21">
        <f t="shared" si="179"/>
        <v>1200000.0000000007</v>
      </c>
      <c r="BP70" s="21">
        <f t="shared" si="179"/>
        <v>1200000.0000000021</v>
      </c>
      <c r="BQ70" s="21">
        <f t="shared" si="179"/>
        <v>1199999.9999999981</v>
      </c>
      <c r="BR70" s="21">
        <f t="shared" si="179"/>
        <v>1199999.9999999967</v>
      </c>
    </row>
    <row r="71" spans="2:70" ht="14.25" x14ac:dyDescent="0.45">
      <c r="B71" s="185"/>
      <c r="C71" s="185"/>
      <c r="D71" s="19" t="s">
        <v>46</v>
      </c>
      <c r="E71" s="21">
        <f>E70</f>
        <v>1200000</v>
      </c>
      <c r="F71" s="21">
        <f>E71+F70</f>
        <v>2400000</v>
      </c>
      <c r="G71" s="21">
        <f>F71+G70</f>
        <v>3600000</v>
      </c>
      <c r="H71" s="21">
        <f t="shared" ref="H71:N71" si="180">G71+H70</f>
        <v>4800000</v>
      </c>
      <c r="I71" s="21">
        <f t="shared" si="180"/>
        <v>6000000</v>
      </c>
      <c r="J71" s="21">
        <f>I71+J70</f>
        <v>7200000</v>
      </c>
      <c r="K71" s="21">
        <f t="shared" si="180"/>
        <v>8400000</v>
      </c>
      <c r="L71" s="21">
        <f t="shared" si="180"/>
        <v>9600000.0000000019</v>
      </c>
      <c r="M71" s="21">
        <f t="shared" si="180"/>
        <v>10800000</v>
      </c>
      <c r="N71" s="21">
        <f t="shared" si="180"/>
        <v>11999999.999999996</v>
      </c>
      <c r="P71" s="185"/>
      <c r="Q71" s="185"/>
      <c r="R71" s="19" t="s">
        <v>46</v>
      </c>
      <c r="S71" s="21">
        <f>S70</f>
        <v>1200000</v>
      </c>
      <c r="T71" s="21">
        <f>S71+T70</f>
        <v>2400000</v>
      </c>
      <c r="U71" s="21">
        <f>T71+U70</f>
        <v>3600000</v>
      </c>
      <c r="V71" s="21">
        <f t="shared" ref="V71:AB71" si="181">U71+V70</f>
        <v>4800000</v>
      </c>
      <c r="W71" s="21">
        <f t="shared" si="181"/>
        <v>6000000</v>
      </c>
      <c r="X71" s="21">
        <f>W71+X70</f>
        <v>7200000</v>
      </c>
      <c r="Y71" s="21">
        <f t="shared" si="181"/>
        <v>8400000</v>
      </c>
      <c r="Z71" s="21">
        <f t="shared" si="181"/>
        <v>9600000.0000000019</v>
      </c>
      <c r="AA71" s="21">
        <f t="shared" si="181"/>
        <v>10800000</v>
      </c>
      <c r="AB71" s="21">
        <f t="shared" si="181"/>
        <v>11999999.999999996</v>
      </c>
      <c r="AD71" s="185"/>
      <c r="AE71" s="185"/>
      <c r="AF71" s="19" t="s">
        <v>46</v>
      </c>
      <c r="AG71" s="21">
        <f>AG70</f>
        <v>1200000</v>
      </c>
      <c r="AH71" s="21">
        <f>AG71+AH70</f>
        <v>2400000</v>
      </c>
      <c r="AI71" s="21">
        <f>AH71+AI70</f>
        <v>3600000</v>
      </c>
      <c r="AJ71" s="21">
        <f t="shared" ref="AJ71:AP71" si="182">AI71+AJ70</f>
        <v>4800000</v>
      </c>
      <c r="AK71" s="21">
        <f t="shared" si="182"/>
        <v>6000000</v>
      </c>
      <c r="AL71" s="21">
        <f>AK71+AL70</f>
        <v>7200000</v>
      </c>
      <c r="AM71" s="21">
        <f t="shared" si="182"/>
        <v>8400000</v>
      </c>
      <c r="AN71" s="21">
        <f t="shared" si="182"/>
        <v>9600000.0000000019</v>
      </c>
      <c r="AO71" s="21">
        <f t="shared" si="182"/>
        <v>10800000</v>
      </c>
      <c r="AP71" s="21">
        <f t="shared" si="182"/>
        <v>11999999.999999996</v>
      </c>
      <c r="AR71" s="185"/>
      <c r="AS71" s="185"/>
      <c r="AT71" s="19" t="s">
        <v>46</v>
      </c>
      <c r="AU71" s="21">
        <f>AU70</f>
        <v>1200000</v>
      </c>
      <c r="AV71" s="21">
        <f>AU71+AV70</f>
        <v>2400000</v>
      </c>
      <c r="AW71" s="21">
        <f>AV71+AW70</f>
        <v>3600000</v>
      </c>
      <c r="AX71" s="21">
        <f t="shared" ref="AX71:BD71" si="183">AW71+AX70</f>
        <v>4800000</v>
      </c>
      <c r="AY71" s="21">
        <f t="shared" si="183"/>
        <v>6000000</v>
      </c>
      <c r="AZ71" s="21">
        <f>AY71+AZ70</f>
        <v>7200000</v>
      </c>
      <c r="BA71" s="21">
        <f t="shared" si="183"/>
        <v>8400000</v>
      </c>
      <c r="BB71" s="21">
        <f t="shared" si="183"/>
        <v>9600000.0000000019</v>
      </c>
      <c r="BC71" s="21">
        <f t="shared" si="183"/>
        <v>10800000</v>
      </c>
      <c r="BD71" s="21">
        <f t="shared" si="183"/>
        <v>11999999.999999996</v>
      </c>
      <c r="BF71" s="185"/>
      <c r="BG71" s="185"/>
      <c r="BH71" s="19" t="s">
        <v>46</v>
      </c>
      <c r="BI71" s="21">
        <f>BI70</f>
        <v>1200000</v>
      </c>
      <c r="BJ71" s="21">
        <f>BI71+BJ70</f>
        <v>2400000</v>
      </c>
      <c r="BK71" s="21">
        <f>BJ71+BK70</f>
        <v>3600000</v>
      </c>
      <c r="BL71" s="21">
        <f t="shared" ref="BL71:BR71" si="184">BK71+BL70</f>
        <v>4800000</v>
      </c>
      <c r="BM71" s="21">
        <f t="shared" si="184"/>
        <v>6000000</v>
      </c>
      <c r="BN71" s="21">
        <f>BM71+BN70</f>
        <v>7200000</v>
      </c>
      <c r="BO71" s="21">
        <f t="shared" si="184"/>
        <v>8400000</v>
      </c>
      <c r="BP71" s="21">
        <f t="shared" si="184"/>
        <v>9600000.0000000019</v>
      </c>
      <c r="BQ71" s="21">
        <f t="shared" si="184"/>
        <v>10800000</v>
      </c>
      <c r="BR71" s="21">
        <f t="shared" si="184"/>
        <v>11999999.999999996</v>
      </c>
    </row>
    <row r="72" spans="2:70" ht="14.25" x14ac:dyDescent="0.45">
      <c r="B72" s="185"/>
      <c r="C72" s="184" t="s">
        <v>35</v>
      </c>
      <c r="D72" s="15" t="s">
        <v>43</v>
      </c>
      <c r="E72" s="16">
        <f>E66*E$14/$E$4</f>
        <v>1.2</v>
      </c>
      <c r="F72" s="16">
        <f>F66*F$14/$E$4-E72</f>
        <v>1.68</v>
      </c>
      <c r="G72" s="16">
        <f>G66*G$14/$E$4-F72-E72</f>
        <v>2.3520000000000003</v>
      </c>
      <c r="H72" s="16">
        <f>H66*H$14/$E$4-G72-F72-E72</f>
        <v>3.2927999999999988</v>
      </c>
      <c r="I72" s="16">
        <f>I66*I$14/$E$4-H72-G72-F72-E72</f>
        <v>4.6099200000000016</v>
      </c>
      <c r="J72" s="16">
        <f>J66*J$14/$E$4-I72-H72-G72-F72-E72</f>
        <v>6.4538879999999947</v>
      </c>
      <c r="K72" s="16">
        <f>K66*K$14/$E$4-J72-I72-H72-G72-F72-E72</f>
        <v>9.0354432000000031</v>
      </c>
      <c r="L72" s="16">
        <f>L66*L$14/$E$4-K72-J72-I72-H72-G72-F72-E72</f>
        <v>12.649620480000006</v>
      </c>
      <c r="M72" s="16">
        <f>M66*M$14/$E$4-L72-K72-J72-I72-H72-G72-F72-E72</f>
        <v>17.709468671999996</v>
      </c>
      <c r="N72" s="16">
        <f>N66*N$14/$E$4-M72-L72-K72-J72-I72-H72-G72-F72-E72</f>
        <v>24.793256140799997</v>
      </c>
      <c r="P72" s="185"/>
      <c r="Q72" s="184" t="s">
        <v>35</v>
      </c>
      <c r="R72" s="15" t="s">
        <v>43</v>
      </c>
      <c r="S72" s="16">
        <f>S66*S$14/$E$4</f>
        <v>1.2</v>
      </c>
      <c r="T72" s="16">
        <f>T66*T$14/$E$4-S72</f>
        <v>1.68</v>
      </c>
      <c r="U72" s="16">
        <f>U66*U$14/$E$4-T72-S72</f>
        <v>2.3520000000000003</v>
      </c>
      <c r="V72" s="16">
        <f>V66*V$14/$E$4-U72-T72-S72</f>
        <v>3.2927999999999988</v>
      </c>
      <c r="W72" s="16">
        <f>W66*W$14/$E$4-V72-U72-T72-S72</f>
        <v>4.6099200000000016</v>
      </c>
      <c r="X72" s="16">
        <f>X66*X$14/$E$4-W72-V72-U72-T72-S72</f>
        <v>6.4538879999999947</v>
      </c>
      <c r="Y72" s="16">
        <f>Y66*Y$14/$E$4-X72-W72-V72-U72-T72-S72</f>
        <v>9.0354432000000031</v>
      </c>
      <c r="Z72" s="16">
        <f>Z66*Z$14/$E$4-Y72-X72-W72-V72-U72-T72-S72</f>
        <v>12.649620480000006</v>
      </c>
      <c r="AA72" s="16">
        <f>AA66*AA$14/$E$4-Z72-Y72-X72-W72-V72-U72-T72-S72</f>
        <v>17.709468671999996</v>
      </c>
      <c r="AB72" s="16">
        <f>AB66*AB$14/$E$4-AA72-Z72-Y72-X72-W72-V72-U72-T72-S72</f>
        <v>24.793256140799997</v>
      </c>
      <c r="AD72" s="185"/>
      <c r="AE72" s="184" t="s">
        <v>35</v>
      </c>
      <c r="AF72" s="15" t="s">
        <v>43</v>
      </c>
      <c r="AG72" s="16">
        <f>AG66*AG$14/$E$4</f>
        <v>1.2</v>
      </c>
      <c r="AH72" s="16">
        <f>AH66*AH$14/$E$4-AG72</f>
        <v>1.68</v>
      </c>
      <c r="AI72" s="16">
        <f>AI66*AI$14/$E$4-AH72-AG72</f>
        <v>2.3520000000000003</v>
      </c>
      <c r="AJ72" s="16">
        <f>AJ66*AJ$14/$E$4-AI72-AH72-AG72</f>
        <v>3.2927999999999988</v>
      </c>
      <c r="AK72" s="16">
        <f>AK66*AK$14/$E$4-AJ72-AI72-AH72-AG72</f>
        <v>4.6099200000000016</v>
      </c>
      <c r="AL72" s="16">
        <f>AL66*AL$14/$E$4-AK72-AJ72-AI72-AH72-AG72</f>
        <v>6.4538879999999947</v>
      </c>
      <c r="AM72" s="16">
        <f>AM66*AM$14/$E$4-AL72-AK72-AJ72-AI72-AH72-AG72</f>
        <v>9.0354432000000031</v>
      </c>
      <c r="AN72" s="16">
        <f>AN66*AN$14/$E$4-AM72-AL72-AK72-AJ72-AI72-AH72-AG72</f>
        <v>12.649620480000006</v>
      </c>
      <c r="AO72" s="16">
        <f>AO66*AO$14/$E$4-AN72-AM72-AL72-AK72-AJ72-AI72-AH72-AG72</f>
        <v>17.709468671999996</v>
      </c>
      <c r="AP72" s="16">
        <f>AP66*AP$14/$E$4-AO72-AN72-AM72-AL72-AK72-AJ72-AI72-AH72-AG72</f>
        <v>24.793256140799997</v>
      </c>
      <c r="AR72" s="185"/>
      <c r="AS72" s="184" t="s">
        <v>35</v>
      </c>
      <c r="AT72" s="15" t="s">
        <v>43</v>
      </c>
      <c r="AU72" s="16">
        <f>AU66*AU$14/$E$4</f>
        <v>1.2</v>
      </c>
      <c r="AV72" s="16">
        <f>AV66*AV$14/$E$4-AU72</f>
        <v>1.68</v>
      </c>
      <c r="AW72" s="16">
        <f>AW66*AW$14/$E$4-AV72-AU72</f>
        <v>2.3520000000000003</v>
      </c>
      <c r="AX72" s="16">
        <f>AX66*AX$14/$E$4-AW72-AV72-AU72</f>
        <v>3.2927999999999988</v>
      </c>
      <c r="AY72" s="16">
        <f>AY66*AY$14/$E$4-AX72-AW72-AV72-AU72</f>
        <v>4.6099200000000016</v>
      </c>
      <c r="AZ72" s="16">
        <f>AZ66*AZ$14/$E$4-AY72-AX72-AW72-AV72-AU72</f>
        <v>6.4538879999999947</v>
      </c>
      <c r="BA72" s="16">
        <f>BA66*BA$14/$E$4-AZ72-AY72-AX72-AW72-AV72-AU72</f>
        <v>9.0354432000000031</v>
      </c>
      <c r="BB72" s="16">
        <f>BB66*BB$14/$E$4-BA72-AZ72-AY72-AX72-AW72-AV72-AU72</f>
        <v>12.649620480000006</v>
      </c>
      <c r="BC72" s="16">
        <f>BC66*BC$14/$E$4-BB72-BA72-AZ72-AY72-AX72-AW72-AV72-AU72</f>
        <v>17.709468671999996</v>
      </c>
      <c r="BD72" s="16">
        <f>BD66*BD$14/$E$4-BC72-BB72-BA72-AZ72-AY72-AX72-AW72-AV72-AU72</f>
        <v>24.793256140799997</v>
      </c>
      <c r="BF72" s="185"/>
      <c r="BG72" s="184" t="s">
        <v>35</v>
      </c>
      <c r="BH72" s="15" t="s">
        <v>43</v>
      </c>
      <c r="BI72" s="16">
        <f>BI66*BI$14/$E$4</f>
        <v>1.2</v>
      </c>
      <c r="BJ72" s="16">
        <f>BJ66*BJ$14/$E$4-BI72</f>
        <v>1.68</v>
      </c>
      <c r="BK72" s="16">
        <f>BK66*BK$14/$E$4-BJ72-BI72</f>
        <v>2.3520000000000003</v>
      </c>
      <c r="BL72" s="16">
        <f>BL66*BL$14/$E$4-BK72-BJ72-BI72</f>
        <v>3.2927999999999988</v>
      </c>
      <c r="BM72" s="16">
        <f>BM66*BM$14/$E$4-BL72-BK72-BJ72-BI72</f>
        <v>4.6099200000000016</v>
      </c>
      <c r="BN72" s="16">
        <f>BN66*BN$14/$E$4-BM72-BL72-BK72-BJ72-BI72</f>
        <v>6.4538879999999947</v>
      </c>
      <c r="BO72" s="16">
        <f>BO66*BO$14/$E$4-BN72-BM72-BL72-BK72-BJ72-BI72</f>
        <v>9.0354432000000031</v>
      </c>
      <c r="BP72" s="16">
        <f>BP66*BP$14/$E$4-BO72-BN72-BM72-BL72-BK72-BJ72-BI72</f>
        <v>12.649620480000006</v>
      </c>
      <c r="BQ72" s="16">
        <f>BQ66*BQ$14/$E$4-BP72-BO72-BN72-BM72-BL72-BK72-BJ72-BI72</f>
        <v>17.709468671999996</v>
      </c>
      <c r="BR72" s="16">
        <f>BR66*BR$14/$E$4-BQ72-BP72-BO72-BN72-BM72-BL72-BK72-BJ72-BI72</f>
        <v>24.793256140799997</v>
      </c>
    </row>
    <row r="73" spans="2:70" ht="14.25" x14ac:dyDescent="0.45">
      <c r="B73" s="185"/>
      <c r="C73" s="186"/>
      <c r="D73" s="15" t="s">
        <v>44</v>
      </c>
      <c r="E73" s="17"/>
      <c r="F73" s="17"/>
      <c r="G73" s="17"/>
      <c r="H73" s="17"/>
      <c r="I73" s="17">
        <f>AVERAGE(E72:I72)</f>
        <v>2.6269440000000004</v>
      </c>
      <c r="J73" s="17"/>
      <c r="K73" s="17"/>
      <c r="L73" s="17"/>
      <c r="M73" s="17"/>
      <c r="N73" s="17">
        <f>AVERAGE(E72:N72)</f>
        <v>8.3776396492800007</v>
      </c>
      <c r="P73" s="185"/>
      <c r="Q73" s="186"/>
      <c r="R73" s="15" t="s">
        <v>44</v>
      </c>
      <c r="S73" s="17"/>
      <c r="T73" s="17"/>
      <c r="U73" s="17"/>
      <c r="V73" s="17"/>
      <c r="W73" s="17">
        <f>AVERAGE(S72:W72)</f>
        <v>2.6269440000000004</v>
      </c>
      <c r="X73" s="17"/>
      <c r="Y73" s="17"/>
      <c r="Z73" s="17"/>
      <c r="AA73" s="17"/>
      <c r="AB73" s="17">
        <f>AVERAGE(S72:AB72)</f>
        <v>8.3776396492800007</v>
      </c>
      <c r="AD73" s="185"/>
      <c r="AE73" s="186"/>
      <c r="AF73" s="15" t="s">
        <v>44</v>
      </c>
      <c r="AG73" s="17"/>
      <c r="AH73" s="17"/>
      <c r="AI73" s="17"/>
      <c r="AJ73" s="17"/>
      <c r="AK73" s="17">
        <f>AVERAGE(AG72:AK72)</f>
        <v>2.6269440000000004</v>
      </c>
      <c r="AL73" s="17"/>
      <c r="AM73" s="17"/>
      <c r="AN73" s="17"/>
      <c r="AO73" s="17"/>
      <c r="AP73" s="17">
        <f>AVERAGE(AG72:AP72)</f>
        <v>8.3776396492800007</v>
      </c>
      <c r="AR73" s="185"/>
      <c r="AS73" s="186"/>
      <c r="AT73" s="15" t="s">
        <v>44</v>
      </c>
      <c r="AU73" s="17"/>
      <c r="AV73" s="17"/>
      <c r="AW73" s="17"/>
      <c r="AX73" s="17"/>
      <c r="AY73" s="17">
        <f>AVERAGE(AU72:AY72)</f>
        <v>2.6269440000000004</v>
      </c>
      <c r="AZ73" s="17"/>
      <c r="BA73" s="17"/>
      <c r="BB73" s="17"/>
      <c r="BC73" s="17"/>
      <c r="BD73" s="17">
        <f>AVERAGE(AU72:BD72)</f>
        <v>8.3776396492800007</v>
      </c>
      <c r="BF73" s="185"/>
      <c r="BG73" s="186"/>
      <c r="BH73" s="15" t="s">
        <v>44</v>
      </c>
      <c r="BI73" s="17"/>
      <c r="BJ73" s="17"/>
      <c r="BK73" s="17"/>
      <c r="BL73" s="17"/>
      <c r="BM73" s="17">
        <f>AVERAGE(BI72:BM72)</f>
        <v>2.6269440000000004</v>
      </c>
      <c r="BN73" s="17"/>
      <c r="BO73" s="17"/>
      <c r="BP73" s="17"/>
      <c r="BQ73" s="17"/>
      <c r="BR73" s="17">
        <f>AVERAGE(BI72:BR72)</f>
        <v>8.3776396492800007</v>
      </c>
    </row>
    <row r="74" spans="2:70" ht="14.25" x14ac:dyDescent="0.45">
      <c r="B74" s="185"/>
      <c r="C74" s="185"/>
      <c r="D74" s="19" t="s">
        <v>45</v>
      </c>
      <c r="E74" s="22">
        <f>E76</f>
        <v>1200000</v>
      </c>
      <c r="F74" s="22">
        <f>F76-E76</f>
        <v>1679999.9999999995</v>
      </c>
      <c r="G74" s="22">
        <f>G76-F76</f>
        <v>2352000.0000000005</v>
      </c>
      <c r="H74" s="22">
        <f t="shared" ref="H74:N74" si="185">H76-G76</f>
        <v>3292800</v>
      </c>
      <c r="I74" s="22">
        <f t="shared" si="185"/>
        <v>4609920</v>
      </c>
      <c r="J74" s="22">
        <f>J76-I76</f>
        <v>6453887.9999999963</v>
      </c>
      <c r="K74" s="22">
        <f t="shared" si="185"/>
        <v>9035443.200000003</v>
      </c>
      <c r="L74" s="22">
        <f t="shared" si="185"/>
        <v>12649620.480000008</v>
      </c>
      <c r="M74" s="22">
        <f t="shared" si="185"/>
        <v>17709468.671999998</v>
      </c>
      <c r="N74" s="22">
        <f t="shared" si="185"/>
        <v>24793256.140799992</v>
      </c>
      <c r="P74" s="185"/>
      <c r="Q74" s="185"/>
      <c r="R74" s="19" t="s">
        <v>45</v>
      </c>
      <c r="S74" s="22">
        <f>S76</f>
        <v>1200000</v>
      </c>
      <c r="T74" s="22">
        <f>T76-S76</f>
        <v>1679999.9999999995</v>
      </c>
      <c r="U74" s="22">
        <f>U76-T76</f>
        <v>2352000.0000000005</v>
      </c>
      <c r="V74" s="22">
        <f t="shared" ref="V74:AB74" si="186">V76-U76</f>
        <v>3292800</v>
      </c>
      <c r="W74" s="22">
        <f t="shared" si="186"/>
        <v>4609920</v>
      </c>
      <c r="X74" s="22">
        <f>X76-W76</f>
        <v>6453887.9999999963</v>
      </c>
      <c r="Y74" s="22">
        <f t="shared" si="186"/>
        <v>9035443.200000003</v>
      </c>
      <c r="Z74" s="22">
        <f t="shared" si="186"/>
        <v>12649620.480000008</v>
      </c>
      <c r="AA74" s="22">
        <f t="shared" si="186"/>
        <v>17709468.671999998</v>
      </c>
      <c r="AB74" s="22">
        <f t="shared" si="186"/>
        <v>24793256.140799992</v>
      </c>
      <c r="AD74" s="185"/>
      <c r="AE74" s="185"/>
      <c r="AF74" s="19" t="s">
        <v>45</v>
      </c>
      <c r="AG74" s="22">
        <f>AG76</f>
        <v>1200000</v>
      </c>
      <c r="AH74" s="22">
        <f>AH76-AG76</f>
        <v>1679999.9999999995</v>
      </c>
      <c r="AI74" s="22">
        <f>AI76-AH76</f>
        <v>2352000.0000000005</v>
      </c>
      <c r="AJ74" s="22">
        <f t="shared" ref="AJ74:AP74" si="187">AJ76-AI76</f>
        <v>3292800</v>
      </c>
      <c r="AK74" s="22">
        <f t="shared" si="187"/>
        <v>4609920</v>
      </c>
      <c r="AL74" s="22">
        <f>AL76-AK76</f>
        <v>6453887.9999999963</v>
      </c>
      <c r="AM74" s="22">
        <f t="shared" si="187"/>
        <v>9035443.200000003</v>
      </c>
      <c r="AN74" s="22">
        <f t="shared" si="187"/>
        <v>12649620.480000008</v>
      </c>
      <c r="AO74" s="22">
        <f t="shared" si="187"/>
        <v>17709468.671999998</v>
      </c>
      <c r="AP74" s="22">
        <f t="shared" si="187"/>
        <v>24793256.140799992</v>
      </c>
      <c r="AR74" s="185"/>
      <c r="AS74" s="185"/>
      <c r="AT74" s="19" t="s">
        <v>45</v>
      </c>
      <c r="AU74" s="22">
        <f>AU76</f>
        <v>1200000</v>
      </c>
      <c r="AV74" s="22">
        <f>AV76-AU76</f>
        <v>1679999.9999999995</v>
      </c>
      <c r="AW74" s="22">
        <f>AW76-AV76</f>
        <v>2352000.0000000005</v>
      </c>
      <c r="AX74" s="22">
        <f t="shared" ref="AX74:BD74" si="188">AX76-AW76</f>
        <v>3292800</v>
      </c>
      <c r="AY74" s="22">
        <f t="shared" si="188"/>
        <v>4609920</v>
      </c>
      <c r="AZ74" s="22">
        <f>AZ76-AY76</f>
        <v>6453887.9999999963</v>
      </c>
      <c r="BA74" s="22">
        <f t="shared" si="188"/>
        <v>9035443.200000003</v>
      </c>
      <c r="BB74" s="22">
        <f t="shared" si="188"/>
        <v>12649620.480000008</v>
      </c>
      <c r="BC74" s="22">
        <f t="shared" si="188"/>
        <v>17709468.671999998</v>
      </c>
      <c r="BD74" s="22">
        <f t="shared" si="188"/>
        <v>24793256.140799992</v>
      </c>
      <c r="BF74" s="185"/>
      <c r="BG74" s="185"/>
      <c r="BH74" s="19" t="s">
        <v>45</v>
      </c>
      <c r="BI74" s="22">
        <f>BI76</f>
        <v>1200000</v>
      </c>
      <c r="BJ74" s="22">
        <f>BJ76-BI76</f>
        <v>1679999.9999999995</v>
      </c>
      <c r="BK74" s="22">
        <f>BK76-BJ76</f>
        <v>2352000.0000000005</v>
      </c>
      <c r="BL74" s="22">
        <f t="shared" ref="BL74:BR74" si="189">BL76-BK76</f>
        <v>3292800</v>
      </c>
      <c r="BM74" s="22">
        <f t="shared" si="189"/>
        <v>4609920</v>
      </c>
      <c r="BN74" s="22">
        <f>BN76-BM76</f>
        <v>6453887.9999999963</v>
      </c>
      <c r="BO74" s="22">
        <f t="shared" si="189"/>
        <v>9035443.200000003</v>
      </c>
      <c r="BP74" s="22">
        <f t="shared" si="189"/>
        <v>12649620.480000008</v>
      </c>
      <c r="BQ74" s="22">
        <f t="shared" si="189"/>
        <v>17709468.671999998</v>
      </c>
      <c r="BR74" s="22">
        <f t="shared" si="189"/>
        <v>24793256.140799992</v>
      </c>
    </row>
    <row r="75" spans="2:70" ht="14.25" x14ac:dyDescent="0.45">
      <c r="B75" s="185"/>
      <c r="C75" s="185"/>
      <c r="D75" s="19" t="s">
        <v>47</v>
      </c>
      <c r="E75" s="22"/>
      <c r="F75" s="22"/>
      <c r="G75" s="22"/>
      <c r="H75" s="22"/>
      <c r="I75" s="22">
        <f>AVERAGE(E74:I74)</f>
        <v>2626944</v>
      </c>
      <c r="J75" s="22"/>
      <c r="K75" s="22"/>
      <c r="L75" s="22"/>
      <c r="M75" s="22"/>
      <c r="N75" s="22">
        <f>AVERAGE(E74:N74)</f>
        <v>8377639.6492799995</v>
      </c>
      <c r="P75" s="185"/>
      <c r="Q75" s="185"/>
      <c r="R75" s="19" t="s">
        <v>47</v>
      </c>
      <c r="S75" s="22"/>
      <c r="T75" s="22"/>
      <c r="U75" s="22"/>
      <c r="V75" s="22"/>
      <c r="W75" s="22">
        <f>AVERAGE(S74:W74)</f>
        <v>2626944</v>
      </c>
      <c r="X75" s="22"/>
      <c r="Y75" s="22"/>
      <c r="Z75" s="22"/>
      <c r="AA75" s="22"/>
      <c r="AB75" s="22">
        <f>AVERAGE(S74:AB74)</f>
        <v>8377639.6492799995</v>
      </c>
      <c r="AD75" s="185"/>
      <c r="AE75" s="185"/>
      <c r="AF75" s="19" t="s">
        <v>47</v>
      </c>
      <c r="AG75" s="22"/>
      <c r="AH75" s="22"/>
      <c r="AI75" s="22"/>
      <c r="AJ75" s="22"/>
      <c r="AK75" s="22">
        <f>AVERAGE(AG74:AK74)</f>
        <v>2626944</v>
      </c>
      <c r="AL75" s="22"/>
      <c r="AM75" s="22"/>
      <c r="AN75" s="22"/>
      <c r="AO75" s="22"/>
      <c r="AP75" s="22">
        <f>AVERAGE(AG74:AP74)</f>
        <v>8377639.6492799995</v>
      </c>
      <c r="AR75" s="185"/>
      <c r="AS75" s="185"/>
      <c r="AT75" s="19" t="s">
        <v>47</v>
      </c>
      <c r="AU75" s="22"/>
      <c r="AV75" s="22"/>
      <c r="AW75" s="22"/>
      <c r="AX75" s="22"/>
      <c r="AY75" s="22">
        <f>AVERAGE(AU74:AY74)</f>
        <v>2626944</v>
      </c>
      <c r="AZ75" s="22"/>
      <c r="BA75" s="22"/>
      <c r="BB75" s="22"/>
      <c r="BC75" s="22"/>
      <c r="BD75" s="22">
        <f>AVERAGE(AU74:BD74)</f>
        <v>8377639.6492799995</v>
      </c>
      <c r="BF75" s="185"/>
      <c r="BG75" s="185"/>
      <c r="BH75" s="19" t="s">
        <v>47</v>
      </c>
      <c r="BI75" s="22"/>
      <c r="BJ75" s="22"/>
      <c r="BK75" s="22"/>
      <c r="BL75" s="22"/>
      <c r="BM75" s="22">
        <f>AVERAGE(BI74:BM74)</f>
        <v>2626944</v>
      </c>
      <c r="BN75" s="22"/>
      <c r="BO75" s="22"/>
      <c r="BP75" s="22"/>
      <c r="BQ75" s="22"/>
      <c r="BR75" s="22">
        <f>AVERAGE(BI74:BR74)</f>
        <v>8377639.6492799995</v>
      </c>
    </row>
    <row r="76" spans="2:70" ht="14.25" x14ac:dyDescent="0.45">
      <c r="B76" s="185"/>
      <c r="C76" s="185"/>
      <c r="D76" s="19" t="s">
        <v>46</v>
      </c>
      <c r="E76" s="21">
        <f t="shared" ref="E76:N76" si="190">E68*E$14</f>
        <v>1200000</v>
      </c>
      <c r="F76" s="21">
        <f t="shared" si="190"/>
        <v>2879999.9999999995</v>
      </c>
      <c r="G76" s="21">
        <f>G68*G$14</f>
        <v>5232000</v>
      </c>
      <c r="H76" s="21">
        <f>H68*H$14</f>
        <v>8524800</v>
      </c>
      <c r="I76" s="21">
        <f>I68*I$14</f>
        <v>13134720</v>
      </c>
      <c r="J76" s="21">
        <f t="shared" si="190"/>
        <v>19588607.999999996</v>
      </c>
      <c r="K76" s="21">
        <f t="shared" si="190"/>
        <v>28624051.199999999</v>
      </c>
      <c r="L76" s="21">
        <f t="shared" si="190"/>
        <v>41273671.680000007</v>
      </c>
      <c r="M76" s="21">
        <f t="shared" si="190"/>
        <v>58983140.352000006</v>
      </c>
      <c r="N76" s="21">
        <f t="shared" si="190"/>
        <v>83776396.492799997</v>
      </c>
      <c r="P76" s="185"/>
      <c r="Q76" s="185"/>
      <c r="R76" s="19" t="s">
        <v>46</v>
      </c>
      <c r="S76" s="21">
        <f t="shared" ref="S76:AB76" si="191">S68*S$14</f>
        <v>1200000</v>
      </c>
      <c r="T76" s="21">
        <f t="shared" si="191"/>
        <v>2879999.9999999995</v>
      </c>
      <c r="U76" s="21">
        <f>U68*U$14</f>
        <v>5232000</v>
      </c>
      <c r="V76" s="21">
        <f>V68*V$14</f>
        <v>8524800</v>
      </c>
      <c r="W76" s="21">
        <f>W68*W$14</f>
        <v>13134720</v>
      </c>
      <c r="X76" s="21">
        <f t="shared" si="191"/>
        <v>19588607.999999996</v>
      </c>
      <c r="Y76" s="21">
        <f t="shared" si="191"/>
        <v>28624051.199999999</v>
      </c>
      <c r="Z76" s="21">
        <f t="shared" si="191"/>
        <v>41273671.680000007</v>
      </c>
      <c r="AA76" s="21">
        <f t="shared" si="191"/>
        <v>58983140.352000006</v>
      </c>
      <c r="AB76" s="21">
        <f t="shared" si="191"/>
        <v>83776396.492799997</v>
      </c>
      <c r="AD76" s="185"/>
      <c r="AE76" s="185"/>
      <c r="AF76" s="19" t="s">
        <v>46</v>
      </c>
      <c r="AG76" s="21">
        <f t="shared" ref="AG76:AP76" si="192">AG68*AG$14</f>
        <v>1200000</v>
      </c>
      <c r="AH76" s="21">
        <f t="shared" si="192"/>
        <v>2879999.9999999995</v>
      </c>
      <c r="AI76" s="21">
        <f>AI68*AI$14</f>
        <v>5232000</v>
      </c>
      <c r="AJ76" s="21">
        <f>AJ68*AJ$14</f>
        <v>8524800</v>
      </c>
      <c r="AK76" s="21">
        <f>AK68*AK$14</f>
        <v>13134720</v>
      </c>
      <c r="AL76" s="21">
        <f t="shared" si="192"/>
        <v>19588607.999999996</v>
      </c>
      <c r="AM76" s="21">
        <f t="shared" si="192"/>
        <v>28624051.199999999</v>
      </c>
      <c r="AN76" s="21">
        <f t="shared" si="192"/>
        <v>41273671.680000007</v>
      </c>
      <c r="AO76" s="21">
        <f t="shared" si="192"/>
        <v>58983140.352000006</v>
      </c>
      <c r="AP76" s="21">
        <f t="shared" si="192"/>
        <v>83776396.492799997</v>
      </c>
      <c r="AR76" s="185"/>
      <c r="AS76" s="185"/>
      <c r="AT76" s="19" t="s">
        <v>46</v>
      </c>
      <c r="AU76" s="21">
        <f t="shared" ref="AU76:BD76" si="193">AU68*AU$14</f>
        <v>1200000</v>
      </c>
      <c r="AV76" s="21">
        <f t="shared" si="193"/>
        <v>2879999.9999999995</v>
      </c>
      <c r="AW76" s="21">
        <f>AW68*AW$14</f>
        <v>5232000</v>
      </c>
      <c r="AX76" s="21">
        <f>AX68*AX$14</f>
        <v>8524800</v>
      </c>
      <c r="AY76" s="21">
        <f>AY68*AY$14</f>
        <v>13134720</v>
      </c>
      <c r="AZ76" s="21">
        <f t="shared" si="193"/>
        <v>19588607.999999996</v>
      </c>
      <c r="BA76" s="21">
        <f t="shared" si="193"/>
        <v>28624051.199999999</v>
      </c>
      <c r="BB76" s="21">
        <f t="shared" si="193"/>
        <v>41273671.680000007</v>
      </c>
      <c r="BC76" s="21">
        <f t="shared" si="193"/>
        <v>58983140.352000006</v>
      </c>
      <c r="BD76" s="21">
        <f t="shared" si="193"/>
        <v>83776396.492799997</v>
      </c>
      <c r="BF76" s="185"/>
      <c r="BG76" s="185"/>
      <c r="BH76" s="19" t="s">
        <v>46</v>
      </c>
      <c r="BI76" s="21">
        <f t="shared" ref="BI76:BR76" si="194">BI68*BI$14</f>
        <v>1200000</v>
      </c>
      <c r="BJ76" s="21">
        <f t="shared" si="194"/>
        <v>2879999.9999999995</v>
      </c>
      <c r="BK76" s="21">
        <f>BK68*BK$14</f>
        <v>5232000</v>
      </c>
      <c r="BL76" s="21">
        <f>BL68*BL$14</f>
        <v>8524800</v>
      </c>
      <c r="BM76" s="21">
        <f>BM68*BM$14</f>
        <v>13134720</v>
      </c>
      <c r="BN76" s="21">
        <f t="shared" si="194"/>
        <v>19588607.999999996</v>
      </c>
      <c r="BO76" s="21">
        <f t="shared" si="194"/>
        <v>28624051.199999999</v>
      </c>
      <c r="BP76" s="21">
        <f t="shared" si="194"/>
        <v>41273671.680000007</v>
      </c>
      <c r="BQ76" s="21">
        <f t="shared" si="194"/>
        <v>58983140.352000006</v>
      </c>
      <c r="BR76" s="21">
        <f t="shared" si="194"/>
        <v>83776396.492799997</v>
      </c>
    </row>
    <row r="77" spans="2:70" ht="14.25" x14ac:dyDescent="0.45">
      <c r="B77" s="185" t="s">
        <v>17</v>
      </c>
      <c r="C77" s="186" t="s">
        <v>32</v>
      </c>
      <c r="D77" s="15" t="s">
        <v>43</v>
      </c>
      <c r="E77" s="16">
        <f>E$24</f>
        <v>3.7142857142857144E-2</v>
      </c>
      <c r="F77" s="16">
        <f t="shared" ref="F77:N77" si="195">F$24</f>
        <v>3.5102040816326528E-2</v>
      </c>
      <c r="G77" s="16">
        <f t="shared" si="195"/>
        <v>3.3644314868804662E-2</v>
      </c>
      <c r="H77" s="16">
        <f t="shared" si="195"/>
        <v>3.2603082049146186E-2</v>
      </c>
      <c r="I77" s="16">
        <f t="shared" si="195"/>
        <v>3.1859344320818703E-2</v>
      </c>
      <c r="J77" s="16">
        <f t="shared" si="195"/>
        <v>3.1328103086299075E-2</v>
      </c>
      <c r="K77" s="16">
        <f t="shared" si="195"/>
        <v>3.0948645061642195E-2</v>
      </c>
      <c r="L77" s="16">
        <f t="shared" si="195"/>
        <v>3.067760361545871E-2</v>
      </c>
      <c r="M77" s="16">
        <f t="shared" si="195"/>
        <v>3.0484002582470509E-2</v>
      </c>
      <c r="N77" s="16">
        <f t="shared" si="195"/>
        <v>3.0345716130336077E-2</v>
      </c>
      <c r="P77" s="185" t="s">
        <v>17</v>
      </c>
      <c r="Q77" s="186" t="s">
        <v>32</v>
      </c>
      <c r="R77" s="15" t="s">
        <v>43</v>
      </c>
      <c r="S77" s="16">
        <f>S$24</f>
        <v>3.7142857142857144E-2</v>
      </c>
      <c r="T77" s="16">
        <f t="shared" ref="T77:AB77" si="196">T$24</f>
        <v>3.5102040816326528E-2</v>
      </c>
      <c r="U77" s="16">
        <f t="shared" si="196"/>
        <v>3.3644314868804662E-2</v>
      </c>
      <c r="V77" s="16">
        <f t="shared" si="196"/>
        <v>3.2603082049146186E-2</v>
      </c>
      <c r="W77" s="16">
        <f t="shared" si="196"/>
        <v>3.1859344320818703E-2</v>
      </c>
      <c r="X77" s="16">
        <f t="shared" si="196"/>
        <v>3.1328103086299075E-2</v>
      </c>
      <c r="Y77" s="16">
        <f t="shared" si="196"/>
        <v>3.0948645061642195E-2</v>
      </c>
      <c r="Z77" s="16">
        <f t="shared" si="196"/>
        <v>3.067760361545871E-2</v>
      </c>
      <c r="AA77" s="16">
        <f t="shared" si="196"/>
        <v>3.0484002582470509E-2</v>
      </c>
      <c r="AB77" s="16">
        <f t="shared" si="196"/>
        <v>3.0345716130336077E-2</v>
      </c>
      <c r="AD77" s="185" t="s">
        <v>17</v>
      </c>
      <c r="AE77" s="186" t="s">
        <v>32</v>
      </c>
      <c r="AF77" s="15" t="s">
        <v>43</v>
      </c>
      <c r="AG77" s="16">
        <f>AG$24</f>
        <v>3.7142857142857144E-2</v>
      </c>
      <c r="AH77" s="16">
        <f t="shared" ref="AH77:AP77" si="197">AH$24</f>
        <v>3.5102040816326528E-2</v>
      </c>
      <c r="AI77" s="16">
        <f t="shared" si="197"/>
        <v>3.3644314868804662E-2</v>
      </c>
      <c r="AJ77" s="16">
        <f t="shared" si="197"/>
        <v>3.2603082049146186E-2</v>
      </c>
      <c r="AK77" s="16">
        <f t="shared" si="197"/>
        <v>3.1859344320818703E-2</v>
      </c>
      <c r="AL77" s="16">
        <f t="shared" si="197"/>
        <v>3.1328103086299075E-2</v>
      </c>
      <c r="AM77" s="16">
        <f t="shared" si="197"/>
        <v>3.0948645061642195E-2</v>
      </c>
      <c r="AN77" s="16">
        <f t="shared" si="197"/>
        <v>3.067760361545871E-2</v>
      </c>
      <c r="AO77" s="16">
        <f t="shared" si="197"/>
        <v>3.0484002582470509E-2</v>
      </c>
      <c r="AP77" s="16">
        <f t="shared" si="197"/>
        <v>3.0345716130336077E-2</v>
      </c>
      <c r="AR77" s="185" t="s">
        <v>17</v>
      </c>
      <c r="AS77" s="186" t="s">
        <v>32</v>
      </c>
      <c r="AT77" s="15" t="s">
        <v>43</v>
      </c>
      <c r="AU77" s="16">
        <f>AU$24</f>
        <v>3.7142857142857144E-2</v>
      </c>
      <c r="AV77" s="16">
        <f t="shared" ref="AV77:BD77" si="198">AV$24</f>
        <v>3.5102040816326528E-2</v>
      </c>
      <c r="AW77" s="16">
        <f t="shared" si="198"/>
        <v>3.3644314868804662E-2</v>
      </c>
      <c r="AX77" s="16">
        <f t="shared" si="198"/>
        <v>3.2603082049146186E-2</v>
      </c>
      <c r="AY77" s="16">
        <f t="shared" si="198"/>
        <v>3.1859344320818703E-2</v>
      </c>
      <c r="AZ77" s="16">
        <f t="shared" si="198"/>
        <v>3.1328103086299075E-2</v>
      </c>
      <c r="BA77" s="16">
        <f t="shared" si="198"/>
        <v>3.0948645061642195E-2</v>
      </c>
      <c r="BB77" s="16">
        <f t="shared" si="198"/>
        <v>3.067760361545871E-2</v>
      </c>
      <c r="BC77" s="16">
        <f t="shared" si="198"/>
        <v>3.0484002582470509E-2</v>
      </c>
      <c r="BD77" s="16">
        <f t="shared" si="198"/>
        <v>3.0345716130336077E-2</v>
      </c>
      <c r="BF77" s="185" t="s">
        <v>17</v>
      </c>
      <c r="BG77" s="186" t="s">
        <v>32</v>
      </c>
      <c r="BH77" s="15" t="s">
        <v>43</v>
      </c>
      <c r="BI77" s="16">
        <f>BI$24</f>
        <v>3.7142857142857144E-2</v>
      </c>
      <c r="BJ77" s="16">
        <f t="shared" ref="BJ77:BR77" si="199">BJ$24</f>
        <v>3.5102040816326528E-2</v>
      </c>
      <c r="BK77" s="16">
        <f t="shared" si="199"/>
        <v>3.3644314868804662E-2</v>
      </c>
      <c r="BL77" s="16">
        <f t="shared" si="199"/>
        <v>3.2603082049146186E-2</v>
      </c>
      <c r="BM77" s="16">
        <f t="shared" si="199"/>
        <v>3.1859344320818703E-2</v>
      </c>
      <c r="BN77" s="16">
        <f t="shared" si="199"/>
        <v>3.1328103086299075E-2</v>
      </c>
      <c r="BO77" s="16">
        <f t="shared" si="199"/>
        <v>3.0948645061642195E-2</v>
      </c>
      <c r="BP77" s="16">
        <f t="shared" si="199"/>
        <v>3.067760361545871E-2</v>
      </c>
      <c r="BQ77" s="16">
        <f t="shared" si="199"/>
        <v>3.0484002582470509E-2</v>
      </c>
      <c r="BR77" s="16">
        <f t="shared" si="199"/>
        <v>3.0345716130336077E-2</v>
      </c>
    </row>
    <row r="78" spans="2:70" ht="14.25" x14ac:dyDescent="0.45">
      <c r="B78" s="185"/>
      <c r="C78" s="186"/>
      <c r="D78" s="15" t="s">
        <v>44</v>
      </c>
      <c r="E78" s="16"/>
      <c r="F78" s="16"/>
      <c r="G78" s="16"/>
      <c r="H78" s="16"/>
      <c r="I78" s="82">
        <f>AVERAGE(E77:I77)</f>
        <v>3.4070327839590644E-2</v>
      </c>
      <c r="J78" s="17"/>
      <c r="K78" s="17"/>
      <c r="L78" s="17"/>
      <c r="M78" s="17"/>
      <c r="N78" s="17">
        <f>AVERAGE(E77:N77)</f>
        <v>3.2413570967415983E-2</v>
      </c>
      <c r="P78" s="185"/>
      <c r="Q78" s="186"/>
      <c r="R78" s="15" t="s">
        <v>44</v>
      </c>
      <c r="S78" s="16"/>
      <c r="T78" s="16"/>
      <c r="U78" s="16"/>
      <c r="V78" s="16"/>
      <c r="W78" s="82">
        <f>AVERAGE(S77:W77)</f>
        <v>3.4070327839590644E-2</v>
      </c>
      <c r="X78" s="17"/>
      <c r="Y78" s="17"/>
      <c r="Z78" s="17"/>
      <c r="AA78" s="17"/>
      <c r="AB78" s="17">
        <f>AVERAGE(S77:AB77)</f>
        <v>3.2413570967415983E-2</v>
      </c>
      <c r="AD78" s="185"/>
      <c r="AE78" s="186"/>
      <c r="AF78" s="15" t="s">
        <v>44</v>
      </c>
      <c r="AG78" s="16"/>
      <c r="AH78" s="16"/>
      <c r="AI78" s="16"/>
      <c r="AJ78" s="16"/>
      <c r="AK78" s="82">
        <f>AVERAGE(AG77:AK77)</f>
        <v>3.4070327839590644E-2</v>
      </c>
      <c r="AL78" s="17"/>
      <c r="AM78" s="17"/>
      <c r="AN78" s="17"/>
      <c r="AO78" s="17"/>
      <c r="AP78" s="17">
        <f>AVERAGE(AG77:AP77)</f>
        <v>3.2413570967415983E-2</v>
      </c>
      <c r="AR78" s="185"/>
      <c r="AS78" s="186"/>
      <c r="AT78" s="15" t="s">
        <v>44</v>
      </c>
      <c r="AU78" s="16"/>
      <c r="AV78" s="16"/>
      <c r="AW78" s="16"/>
      <c r="AX78" s="16"/>
      <c r="AY78" s="82">
        <f>AVERAGE(AU77:AY77)</f>
        <v>3.4070327839590644E-2</v>
      </c>
      <c r="AZ78" s="17"/>
      <c r="BA78" s="17"/>
      <c r="BB78" s="17"/>
      <c r="BC78" s="17"/>
      <c r="BD78" s="17">
        <f>AVERAGE(AU77:BD77)</f>
        <v>3.2413570967415983E-2</v>
      </c>
      <c r="BF78" s="185"/>
      <c r="BG78" s="186"/>
      <c r="BH78" s="15" t="s">
        <v>44</v>
      </c>
      <c r="BI78" s="16"/>
      <c r="BJ78" s="16"/>
      <c r="BK78" s="16"/>
      <c r="BL78" s="16"/>
      <c r="BM78" s="82">
        <f>AVERAGE(BI77:BM77)</f>
        <v>3.4070327839590644E-2</v>
      </c>
      <c r="BN78" s="17"/>
      <c r="BO78" s="17"/>
      <c r="BP78" s="17"/>
      <c r="BQ78" s="17"/>
      <c r="BR78" s="17">
        <f>AVERAGE(BI77:BR77)</f>
        <v>3.2413570967415983E-2</v>
      </c>
    </row>
    <row r="79" spans="2:70" ht="14.25" x14ac:dyDescent="0.45">
      <c r="B79" s="185"/>
      <c r="C79" s="186"/>
      <c r="D79" s="15" t="s">
        <v>42</v>
      </c>
      <c r="E79" s="16">
        <f t="shared" ref="E79:N79" si="200">E$26</f>
        <v>3.7142857142857144E-2</v>
      </c>
      <c r="F79" s="16">
        <f t="shared" si="200"/>
        <v>7.2244897959183679E-2</v>
      </c>
      <c r="G79" s="16">
        <f t="shared" si="200"/>
        <v>0.10588921282798834</v>
      </c>
      <c r="H79" s="16">
        <f t="shared" si="200"/>
        <v>0.13849229487713452</v>
      </c>
      <c r="I79" s="16">
        <f t="shared" si="200"/>
        <v>0.17035163919795321</v>
      </c>
      <c r="J79" s="16">
        <f t="shared" si="200"/>
        <v>0.20167974228425228</v>
      </c>
      <c r="K79" s="16">
        <f t="shared" si="200"/>
        <v>0.23262838734589447</v>
      </c>
      <c r="L79" s="16">
        <f t="shared" si="200"/>
        <v>0.26330599096135321</v>
      </c>
      <c r="M79" s="16">
        <f t="shared" si="200"/>
        <v>0.29378999354382374</v>
      </c>
      <c r="N79" s="16">
        <f t="shared" si="200"/>
        <v>0.32413570967415983</v>
      </c>
      <c r="P79" s="185"/>
      <c r="Q79" s="186"/>
      <c r="R79" s="15" t="s">
        <v>42</v>
      </c>
      <c r="S79" s="16">
        <f t="shared" ref="S79:AB79" si="201">S$26</f>
        <v>3.7142857142857144E-2</v>
      </c>
      <c r="T79" s="16">
        <f t="shared" si="201"/>
        <v>7.2244897959183679E-2</v>
      </c>
      <c r="U79" s="16">
        <f t="shared" si="201"/>
        <v>0.10588921282798834</v>
      </c>
      <c r="V79" s="16">
        <f t="shared" si="201"/>
        <v>0.13849229487713452</v>
      </c>
      <c r="W79" s="16">
        <f t="shared" si="201"/>
        <v>0.17035163919795321</v>
      </c>
      <c r="X79" s="16">
        <f t="shared" si="201"/>
        <v>0.20167974228425228</v>
      </c>
      <c r="Y79" s="16">
        <f t="shared" si="201"/>
        <v>0.23262838734589447</v>
      </c>
      <c r="Z79" s="16">
        <f t="shared" si="201"/>
        <v>0.26330599096135321</v>
      </c>
      <c r="AA79" s="16">
        <f t="shared" si="201"/>
        <v>0.29378999354382374</v>
      </c>
      <c r="AB79" s="16">
        <f t="shared" si="201"/>
        <v>0.32413570967415983</v>
      </c>
      <c r="AD79" s="185"/>
      <c r="AE79" s="186"/>
      <c r="AF79" s="15" t="s">
        <v>42</v>
      </c>
      <c r="AG79" s="16">
        <f t="shared" ref="AG79:AP79" si="202">AG$26</f>
        <v>3.7142857142857144E-2</v>
      </c>
      <c r="AH79" s="16">
        <f t="shared" si="202"/>
        <v>7.2244897959183679E-2</v>
      </c>
      <c r="AI79" s="16">
        <f t="shared" si="202"/>
        <v>0.10588921282798834</v>
      </c>
      <c r="AJ79" s="16">
        <f t="shared" si="202"/>
        <v>0.13849229487713452</v>
      </c>
      <c r="AK79" s="16">
        <f t="shared" si="202"/>
        <v>0.17035163919795321</v>
      </c>
      <c r="AL79" s="16">
        <f t="shared" si="202"/>
        <v>0.20167974228425228</v>
      </c>
      <c r="AM79" s="16">
        <f t="shared" si="202"/>
        <v>0.23262838734589447</v>
      </c>
      <c r="AN79" s="16">
        <f t="shared" si="202"/>
        <v>0.26330599096135321</v>
      </c>
      <c r="AO79" s="16">
        <f t="shared" si="202"/>
        <v>0.29378999354382374</v>
      </c>
      <c r="AP79" s="16">
        <f t="shared" si="202"/>
        <v>0.32413570967415983</v>
      </c>
      <c r="AR79" s="185"/>
      <c r="AS79" s="186"/>
      <c r="AT79" s="15" t="s">
        <v>42</v>
      </c>
      <c r="AU79" s="16">
        <f t="shared" ref="AU79:BD79" si="203">AU$26</f>
        <v>3.7142857142857144E-2</v>
      </c>
      <c r="AV79" s="16">
        <f t="shared" si="203"/>
        <v>7.2244897959183679E-2</v>
      </c>
      <c r="AW79" s="16">
        <f t="shared" si="203"/>
        <v>0.10588921282798834</v>
      </c>
      <c r="AX79" s="16">
        <f t="shared" si="203"/>
        <v>0.13849229487713452</v>
      </c>
      <c r="AY79" s="16">
        <f t="shared" si="203"/>
        <v>0.17035163919795321</v>
      </c>
      <c r="AZ79" s="16">
        <f t="shared" si="203"/>
        <v>0.20167974228425228</v>
      </c>
      <c r="BA79" s="16">
        <f t="shared" si="203"/>
        <v>0.23262838734589447</v>
      </c>
      <c r="BB79" s="16">
        <f t="shared" si="203"/>
        <v>0.26330599096135321</v>
      </c>
      <c r="BC79" s="16">
        <f t="shared" si="203"/>
        <v>0.29378999354382374</v>
      </c>
      <c r="BD79" s="16">
        <f t="shared" si="203"/>
        <v>0.32413570967415983</v>
      </c>
      <c r="BF79" s="185"/>
      <c r="BG79" s="186"/>
      <c r="BH79" s="15" t="s">
        <v>42</v>
      </c>
      <c r="BI79" s="16">
        <f t="shared" ref="BI79:BR79" si="204">BI$26</f>
        <v>3.7142857142857144E-2</v>
      </c>
      <c r="BJ79" s="16">
        <f t="shared" si="204"/>
        <v>7.2244897959183679E-2</v>
      </c>
      <c r="BK79" s="16">
        <f t="shared" si="204"/>
        <v>0.10588921282798834</v>
      </c>
      <c r="BL79" s="16">
        <f t="shared" si="204"/>
        <v>0.13849229487713452</v>
      </c>
      <c r="BM79" s="16">
        <f t="shared" si="204"/>
        <v>0.17035163919795321</v>
      </c>
      <c r="BN79" s="16">
        <f t="shared" si="204"/>
        <v>0.20167974228425228</v>
      </c>
      <c r="BO79" s="16">
        <f t="shared" si="204"/>
        <v>0.23262838734589447</v>
      </c>
      <c r="BP79" s="16">
        <f t="shared" si="204"/>
        <v>0.26330599096135321</v>
      </c>
      <c r="BQ79" s="16">
        <f t="shared" si="204"/>
        <v>0.29378999354382374</v>
      </c>
      <c r="BR79" s="16">
        <f t="shared" si="204"/>
        <v>0.32413570967415983</v>
      </c>
    </row>
    <row r="80" spans="2:70" ht="14.25" x14ac:dyDescent="0.45">
      <c r="B80" s="185"/>
      <c r="C80" s="185"/>
      <c r="D80" s="19" t="s">
        <v>45</v>
      </c>
      <c r="E80" s="20">
        <f t="shared" ref="E80:N80" si="205">10*E77</f>
        <v>0.37142857142857144</v>
      </c>
      <c r="F80" s="20">
        <f t="shared" si="205"/>
        <v>0.3510204081632653</v>
      </c>
      <c r="G80" s="20">
        <f t="shared" si="205"/>
        <v>0.33644314868804659</v>
      </c>
      <c r="H80" s="20">
        <f t="shared" si="205"/>
        <v>0.32603082049146187</v>
      </c>
      <c r="I80" s="20">
        <f t="shared" si="205"/>
        <v>0.31859344320818705</v>
      </c>
      <c r="J80" s="20">
        <f t="shared" si="205"/>
        <v>0.31328103086299075</v>
      </c>
      <c r="K80" s="20">
        <f t="shared" si="205"/>
        <v>0.30948645061642194</v>
      </c>
      <c r="L80" s="20">
        <f t="shared" si="205"/>
        <v>0.3067760361545871</v>
      </c>
      <c r="M80" s="20">
        <f t="shared" si="205"/>
        <v>0.3048400258247051</v>
      </c>
      <c r="N80" s="20">
        <f t="shared" si="205"/>
        <v>0.30345716130336076</v>
      </c>
      <c r="P80" s="185"/>
      <c r="Q80" s="185"/>
      <c r="R80" s="19" t="s">
        <v>45</v>
      </c>
      <c r="S80" s="20">
        <f t="shared" ref="S80:AB80" si="206">10*S77</f>
        <v>0.37142857142857144</v>
      </c>
      <c r="T80" s="20">
        <f t="shared" si="206"/>
        <v>0.3510204081632653</v>
      </c>
      <c r="U80" s="20">
        <f t="shared" si="206"/>
        <v>0.33644314868804659</v>
      </c>
      <c r="V80" s="20">
        <f t="shared" si="206"/>
        <v>0.32603082049146187</v>
      </c>
      <c r="W80" s="20">
        <f t="shared" si="206"/>
        <v>0.31859344320818705</v>
      </c>
      <c r="X80" s="20">
        <f t="shared" si="206"/>
        <v>0.31328103086299075</v>
      </c>
      <c r="Y80" s="20">
        <f t="shared" si="206"/>
        <v>0.30948645061642194</v>
      </c>
      <c r="Z80" s="20">
        <f t="shared" si="206"/>
        <v>0.3067760361545871</v>
      </c>
      <c r="AA80" s="20">
        <f t="shared" si="206"/>
        <v>0.3048400258247051</v>
      </c>
      <c r="AB80" s="20">
        <f t="shared" si="206"/>
        <v>0.30345716130336076</v>
      </c>
      <c r="AD80" s="185"/>
      <c r="AE80" s="185"/>
      <c r="AF80" s="19" t="s">
        <v>45</v>
      </c>
      <c r="AG80" s="20">
        <f t="shared" ref="AG80:AP80" si="207">10*AG77</f>
        <v>0.37142857142857144</v>
      </c>
      <c r="AH80" s="20">
        <f t="shared" si="207"/>
        <v>0.3510204081632653</v>
      </c>
      <c r="AI80" s="20">
        <f t="shared" si="207"/>
        <v>0.33644314868804659</v>
      </c>
      <c r="AJ80" s="20">
        <f t="shared" si="207"/>
        <v>0.32603082049146187</v>
      </c>
      <c r="AK80" s="20">
        <f t="shared" si="207"/>
        <v>0.31859344320818705</v>
      </c>
      <c r="AL80" s="20">
        <f t="shared" si="207"/>
        <v>0.31328103086299075</v>
      </c>
      <c r="AM80" s="20">
        <f t="shared" si="207"/>
        <v>0.30948645061642194</v>
      </c>
      <c r="AN80" s="20">
        <f t="shared" si="207"/>
        <v>0.3067760361545871</v>
      </c>
      <c r="AO80" s="20">
        <f t="shared" si="207"/>
        <v>0.3048400258247051</v>
      </c>
      <c r="AP80" s="20">
        <f t="shared" si="207"/>
        <v>0.30345716130336076</v>
      </c>
      <c r="AR80" s="185"/>
      <c r="AS80" s="185"/>
      <c r="AT80" s="19" t="s">
        <v>45</v>
      </c>
      <c r="AU80" s="20">
        <f t="shared" ref="AU80:BD80" si="208">10*AU77</f>
        <v>0.37142857142857144</v>
      </c>
      <c r="AV80" s="20">
        <f t="shared" si="208"/>
        <v>0.3510204081632653</v>
      </c>
      <c r="AW80" s="20">
        <f t="shared" si="208"/>
        <v>0.33644314868804659</v>
      </c>
      <c r="AX80" s="20">
        <f t="shared" si="208"/>
        <v>0.32603082049146187</v>
      </c>
      <c r="AY80" s="20">
        <f t="shared" si="208"/>
        <v>0.31859344320818705</v>
      </c>
      <c r="AZ80" s="20">
        <f t="shared" si="208"/>
        <v>0.31328103086299075</v>
      </c>
      <c r="BA80" s="20">
        <f t="shared" si="208"/>
        <v>0.30948645061642194</v>
      </c>
      <c r="BB80" s="20">
        <f t="shared" si="208"/>
        <v>0.3067760361545871</v>
      </c>
      <c r="BC80" s="20">
        <f t="shared" si="208"/>
        <v>0.3048400258247051</v>
      </c>
      <c r="BD80" s="20">
        <f t="shared" si="208"/>
        <v>0.30345716130336076</v>
      </c>
      <c r="BF80" s="185"/>
      <c r="BG80" s="185"/>
      <c r="BH80" s="19" t="s">
        <v>45</v>
      </c>
      <c r="BI80" s="20">
        <f t="shared" ref="BI80:BR80" si="209">10*BI77</f>
        <v>0.37142857142857144</v>
      </c>
      <c r="BJ80" s="20">
        <f t="shared" si="209"/>
        <v>0.3510204081632653</v>
      </c>
      <c r="BK80" s="20">
        <f t="shared" si="209"/>
        <v>0.33644314868804659</v>
      </c>
      <c r="BL80" s="20">
        <f t="shared" si="209"/>
        <v>0.32603082049146187</v>
      </c>
      <c r="BM80" s="20">
        <f t="shared" si="209"/>
        <v>0.31859344320818705</v>
      </c>
      <c r="BN80" s="20">
        <f t="shared" si="209"/>
        <v>0.31328103086299075</v>
      </c>
      <c r="BO80" s="20">
        <f t="shared" si="209"/>
        <v>0.30948645061642194</v>
      </c>
      <c r="BP80" s="20">
        <f t="shared" si="209"/>
        <v>0.3067760361545871</v>
      </c>
      <c r="BQ80" s="20">
        <f t="shared" si="209"/>
        <v>0.3048400258247051</v>
      </c>
      <c r="BR80" s="20">
        <f t="shared" si="209"/>
        <v>0.30345716130336076</v>
      </c>
    </row>
    <row r="81" spans="2:70" ht="14.25" x14ac:dyDescent="0.45">
      <c r="B81" s="185"/>
      <c r="C81" s="185"/>
      <c r="D81" s="19" t="s">
        <v>46</v>
      </c>
      <c r="E81" s="20">
        <f>10*E79</f>
        <v>0.37142857142857144</v>
      </c>
      <c r="F81" s="20">
        <f t="shared" ref="F81:N81" si="210">10*F79</f>
        <v>0.72244897959183674</v>
      </c>
      <c r="G81" s="20">
        <f t="shared" si="210"/>
        <v>1.0588921282798833</v>
      </c>
      <c r="H81" s="20">
        <f t="shared" si="210"/>
        <v>1.3849229487713453</v>
      </c>
      <c r="I81" s="20">
        <f t="shared" si="210"/>
        <v>1.703516391979532</v>
      </c>
      <c r="J81" s="20">
        <f t="shared" si="210"/>
        <v>2.0167974228425227</v>
      </c>
      <c r="K81" s="20">
        <f t="shared" si="210"/>
        <v>2.3262838734589448</v>
      </c>
      <c r="L81" s="20">
        <f t="shared" si="210"/>
        <v>2.6330599096135323</v>
      </c>
      <c r="M81" s="20">
        <f t="shared" si="210"/>
        <v>2.9378999354382374</v>
      </c>
      <c r="N81" s="20">
        <f t="shared" si="210"/>
        <v>3.2413570967415986</v>
      </c>
      <c r="P81" s="185"/>
      <c r="Q81" s="185"/>
      <c r="R81" s="19" t="s">
        <v>46</v>
      </c>
      <c r="S81" s="20">
        <f>10*S79</f>
        <v>0.37142857142857144</v>
      </c>
      <c r="T81" s="20">
        <f t="shared" ref="T81:AB81" si="211">10*T79</f>
        <v>0.72244897959183674</v>
      </c>
      <c r="U81" s="20">
        <f t="shared" si="211"/>
        <v>1.0588921282798833</v>
      </c>
      <c r="V81" s="20">
        <f t="shared" si="211"/>
        <v>1.3849229487713453</v>
      </c>
      <c r="W81" s="20">
        <f t="shared" si="211"/>
        <v>1.703516391979532</v>
      </c>
      <c r="X81" s="20">
        <f t="shared" si="211"/>
        <v>2.0167974228425227</v>
      </c>
      <c r="Y81" s="20">
        <f t="shared" si="211"/>
        <v>2.3262838734589448</v>
      </c>
      <c r="Z81" s="20">
        <f t="shared" si="211"/>
        <v>2.6330599096135323</v>
      </c>
      <c r="AA81" s="20">
        <f t="shared" si="211"/>
        <v>2.9378999354382374</v>
      </c>
      <c r="AB81" s="20">
        <f t="shared" si="211"/>
        <v>3.2413570967415986</v>
      </c>
      <c r="AD81" s="185"/>
      <c r="AE81" s="185"/>
      <c r="AF81" s="19" t="s">
        <v>46</v>
      </c>
      <c r="AG81" s="20">
        <f>10*AG79</f>
        <v>0.37142857142857144</v>
      </c>
      <c r="AH81" s="20">
        <f t="shared" ref="AH81:AP81" si="212">10*AH79</f>
        <v>0.72244897959183674</v>
      </c>
      <c r="AI81" s="20">
        <f t="shared" si="212"/>
        <v>1.0588921282798833</v>
      </c>
      <c r="AJ81" s="20">
        <f t="shared" si="212"/>
        <v>1.3849229487713453</v>
      </c>
      <c r="AK81" s="20">
        <f t="shared" si="212"/>
        <v>1.703516391979532</v>
      </c>
      <c r="AL81" s="20">
        <f t="shared" si="212"/>
        <v>2.0167974228425227</v>
      </c>
      <c r="AM81" s="20">
        <f t="shared" si="212"/>
        <v>2.3262838734589448</v>
      </c>
      <c r="AN81" s="20">
        <f t="shared" si="212"/>
        <v>2.6330599096135323</v>
      </c>
      <c r="AO81" s="20">
        <f t="shared" si="212"/>
        <v>2.9378999354382374</v>
      </c>
      <c r="AP81" s="20">
        <f t="shared" si="212"/>
        <v>3.2413570967415986</v>
      </c>
      <c r="AR81" s="185"/>
      <c r="AS81" s="185"/>
      <c r="AT81" s="19" t="s">
        <v>46</v>
      </c>
      <c r="AU81" s="20">
        <f>10*AU79</f>
        <v>0.37142857142857144</v>
      </c>
      <c r="AV81" s="20">
        <f t="shared" ref="AV81:BD81" si="213">10*AV79</f>
        <v>0.72244897959183674</v>
      </c>
      <c r="AW81" s="20">
        <f t="shared" si="213"/>
        <v>1.0588921282798833</v>
      </c>
      <c r="AX81" s="20">
        <f t="shared" si="213"/>
        <v>1.3849229487713453</v>
      </c>
      <c r="AY81" s="20">
        <f t="shared" si="213"/>
        <v>1.703516391979532</v>
      </c>
      <c r="AZ81" s="20">
        <f t="shared" si="213"/>
        <v>2.0167974228425227</v>
      </c>
      <c r="BA81" s="20">
        <f t="shared" si="213"/>
        <v>2.3262838734589448</v>
      </c>
      <c r="BB81" s="20">
        <f t="shared" si="213"/>
        <v>2.6330599096135323</v>
      </c>
      <c r="BC81" s="20">
        <f t="shared" si="213"/>
        <v>2.9378999354382374</v>
      </c>
      <c r="BD81" s="20">
        <f t="shared" si="213"/>
        <v>3.2413570967415986</v>
      </c>
      <c r="BF81" s="185"/>
      <c r="BG81" s="185"/>
      <c r="BH81" s="19" t="s">
        <v>46</v>
      </c>
      <c r="BI81" s="20">
        <f>10*BI79</f>
        <v>0.37142857142857144</v>
      </c>
      <c r="BJ81" s="20">
        <f t="shared" ref="BJ81:BR81" si="214">10*BJ79</f>
        <v>0.72244897959183674</v>
      </c>
      <c r="BK81" s="20">
        <f t="shared" si="214"/>
        <v>1.0588921282798833</v>
      </c>
      <c r="BL81" s="20">
        <f t="shared" si="214"/>
        <v>1.3849229487713453</v>
      </c>
      <c r="BM81" s="20">
        <f t="shared" si="214"/>
        <v>1.703516391979532</v>
      </c>
      <c r="BN81" s="20">
        <f t="shared" si="214"/>
        <v>2.0167974228425227</v>
      </c>
      <c r="BO81" s="20">
        <f t="shared" si="214"/>
        <v>2.3262838734589448</v>
      </c>
      <c r="BP81" s="20">
        <f t="shared" si="214"/>
        <v>2.6330599096135323</v>
      </c>
      <c r="BQ81" s="20">
        <f t="shared" si="214"/>
        <v>2.9378999354382374</v>
      </c>
      <c r="BR81" s="20">
        <f t="shared" si="214"/>
        <v>3.2413570967415986</v>
      </c>
    </row>
    <row r="82" spans="2:70" ht="14.25" x14ac:dyDescent="0.45">
      <c r="B82" s="185"/>
      <c r="C82" s="184" t="s">
        <v>36</v>
      </c>
      <c r="D82" s="15" t="s">
        <v>43</v>
      </c>
      <c r="E82" s="16">
        <f t="shared" ref="E82:N82" si="215">E77*E$14/$E$4</f>
        <v>5.1999999999999998E-2</v>
      </c>
      <c r="F82" s="16">
        <f t="shared" si="215"/>
        <v>6.8799999999999986E-2</v>
      </c>
      <c r="G82" s="16">
        <f t="shared" si="215"/>
        <v>9.2319999999999999E-2</v>
      </c>
      <c r="H82" s="16">
        <f t="shared" si="215"/>
        <v>0.125248</v>
      </c>
      <c r="I82" s="16">
        <f t="shared" si="215"/>
        <v>0.17134719999999998</v>
      </c>
      <c r="J82" s="16">
        <f t="shared" si="215"/>
        <v>0.23588608</v>
      </c>
      <c r="K82" s="16">
        <f t="shared" si="215"/>
        <v>0.32624051199999998</v>
      </c>
      <c r="L82" s="16">
        <f t="shared" si="215"/>
        <v>0.45273671679999999</v>
      </c>
      <c r="M82" s="16">
        <f t="shared" si="215"/>
        <v>0.62983140352</v>
      </c>
      <c r="N82" s="16">
        <f t="shared" si="215"/>
        <v>0.87776396492800002</v>
      </c>
      <c r="P82" s="185"/>
      <c r="Q82" s="184" t="s">
        <v>36</v>
      </c>
      <c r="R82" s="15" t="s">
        <v>43</v>
      </c>
      <c r="S82" s="16">
        <f t="shared" ref="S82:AB82" si="216">S77*S$14/$E$4</f>
        <v>5.1999999999999998E-2</v>
      </c>
      <c r="T82" s="16">
        <f t="shared" si="216"/>
        <v>6.8799999999999986E-2</v>
      </c>
      <c r="U82" s="16">
        <f t="shared" si="216"/>
        <v>9.2319999999999999E-2</v>
      </c>
      <c r="V82" s="16">
        <f t="shared" si="216"/>
        <v>0.125248</v>
      </c>
      <c r="W82" s="16">
        <f t="shared" si="216"/>
        <v>0.17134719999999998</v>
      </c>
      <c r="X82" s="16">
        <f t="shared" si="216"/>
        <v>0.23588608</v>
      </c>
      <c r="Y82" s="16">
        <f t="shared" si="216"/>
        <v>0.32624051199999998</v>
      </c>
      <c r="Z82" s="16">
        <f t="shared" si="216"/>
        <v>0.45273671679999999</v>
      </c>
      <c r="AA82" s="16">
        <f t="shared" si="216"/>
        <v>0.62983140352</v>
      </c>
      <c r="AB82" s="16">
        <f t="shared" si="216"/>
        <v>0.87776396492800002</v>
      </c>
      <c r="AD82" s="185"/>
      <c r="AE82" s="184" t="s">
        <v>36</v>
      </c>
      <c r="AF82" s="15" t="s">
        <v>43</v>
      </c>
      <c r="AG82" s="16">
        <f t="shared" ref="AG82:AP82" si="217">AG77*AG$14/$E$4</f>
        <v>5.1999999999999998E-2</v>
      </c>
      <c r="AH82" s="16">
        <f t="shared" si="217"/>
        <v>6.8799999999999986E-2</v>
      </c>
      <c r="AI82" s="16">
        <f t="shared" si="217"/>
        <v>9.2319999999999999E-2</v>
      </c>
      <c r="AJ82" s="16">
        <f t="shared" si="217"/>
        <v>0.125248</v>
      </c>
      <c r="AK82" s="16">
        <f t="shared" si="217"/>
        <v>0.17134719999999998</v>
      </c>
      <c r="AL82" s="16">
        <f t="shared" si="217"/>
        <v>0.23588608</v>
      </c>
      <c r="AM82" s="16">
        <f t="shared" si="217"/>
        <v>0.32624051199999998</v>
      </c>
      <c r="AN82" s="16">
        <f t="shared" si="217"/>
        <v>0.45273671679999999</v>
      </c>
      <c r="AO82" s="16">
        <f t="shared" si="217"/>
        <v>0.62983140352</v>
      </c>
      <c r="AP82" s="16">
        <f t="shared" si="217"/>
        <v>0.87776396492800002</v>
      </c>
      <c r="AR82" s="185"/>
      <c r="AS82" s="184" t="s">
        <v>36</v>
      </c>
      <c r="AT82" s="15" t="s">
        <v>43</v>
      </c>
      <c r="AU82" s="16">
        <f t="shared" ref="AU82:BD82" si="218">AU77*AU$14/$E$4</f>
        <v>5.1999999999999998E-2</v>
      </c>
      <c r="AV82" s="16">
        <f t="shared" si="218"/>
        <v>6.8799999999999986E-2</v>
      </c>
      <c r="AW82" s="16">
        <f t="shared" si="218"/>
        <v>9.2319999999999999E-2</v>
      </c>
      <c r="AX82" s="16">
        <f t="shared" si="218"/>
        <v>0.125248</v>
      </c>
      <c r="AY82" s="16">
        <f t="shared" si="218"/>
        <v>0.17134719999999998</v>
      </c>
      <c r="AZ82" s="16">
        <f t="shared" si="218"/>
        <v>0.23588608</v>
      </c>
      <c r="BA82" s="16">
        <f t="shared" si="218"/>
        <v>0.32624051199999998</v>
      </c>
      <c r="BB82" s="16">
        <f t="shared" si="218"/>
        <v>0.45273671679999999</v>
      </c>
      <c r="BC82" s="16">
        <f t="shared" si="218"/>
        <v>0.62983140352</v>
      </c>
      <c r="BD82" s="16">
        <f t="shared" si="218"/>
        <v>0.87776396492800002</v>
      </c>
      <c r="BF82" s="185"/>
      <c r="BG82" s="184" t="s">
        <v>36</v>
      </c>
      <c r="BH82" s="15" t="s">
        <v>43</v>
      </c>
      <c r="BI82" s="16">
        <f t="shared" ref="BI82:BR82" si="219">BI77*BI$14/$E$4</f>
        <v>5.1999999999999998E-2</v>
      </c>
      <c r="BJ82" s="16">
        <f t="shared" si="219"/>
        <v>6.8799999999999986E-2</v>
      </c>
      <c r="BK82" s="16">
        <f t="shared" si="219"/>
        <v>9.2319999999999999E-2</v>
      </c>
      <c r="BL82" s="16">
        <f t="shared" si="219"/>
        <v>0.125248</v>
      </c>
      <c r="BM82" s="16">
        <f t="shared" si="219"/>
        <v>0.17134719999999998</v>
      </c>
      <c r="BN82" s="16">
        <f t="shared" si="219"/>
        <v>0.23588608</v>
      </c>
      <c r="BO82" s="16">
        <f t="shared" si="219"/>
        <v>0.32624051199999998</v>
      </c>
      <c r="BP82" s="16">
        <f t="shared" si="219"/>
        <v>0.45273671679999999</v>
      </c>
      <c r="BQ82" s="16">
        <f t="shared" si="219"/>
        <v>0.62983140352</v>
      </c>
      <c r="BR82" s="16">
        <f t="shared" si="219"/>
        <v>0.87776396492800002</v>
      </c>
    </row>
    <row r="83" spans="2:70" ht="14.25" x14ac:dyDescent="0.45">
      <c r="B83" s="185"/>
      <c r="C83" s="186"/>
      <c r="D83" s="15" t="s">
        <v>44</v>
      </c>
      <c r="E83" s="16"/>
      <c r="F83" s="16"/>
      <c r="G83" s="16"/>
      <c r="H83" s="16"/>
      <c r="I83" s="17">
        <f>AVERAGE(E82:I82)</f>
        <v>0.10194304000000001</v>
      </c>
      <c r="J83" s="17"/>
      <c r="K83" s="17"/>
      <c r="L83" s="17"/>
      <c r="M83" s="17"/>
      <c r="N83" s="17">
        <f>AVERAGE(E82:N82)</f>
        <v>0.3032173877248</v>
      </c>
      <c r="P83" s="185"/>
      <c r="Q83" s="186"/>
      <c r="R83" s="15" t="s">
        <v>44</v>
      </c>
      <c r="S83" s="16"/>
      <c r="T83" s="16"/>
      <c r="U83" s="16"/>
      <c r="V83" s="16"/>
      <c r="W83" s="17">
        <f>AVERAGE(S82:W82)</f>
        <v>0.10194304000000001</v>
      </c>
      <c r="X83" s="17"/>
      <c r="Y83" s="17"/>
      <c r="Z83" s="17"/>
      <c r="AA83" s="17"/>
      <c r="AB83" s="17">
        <f>AVERAGE(S82:AB82)</f>
        <v>0.3032173877248</v>
      </c>
      <c r="AD83" s="185"/>
      <c r="AE83" s="186"/>
      <c r="AF83" s="15" t="s">
        <v>44</v>
      </c>
      <c r="AG83" s="16"/>
      <c r="AH83" s="16"/>
      <c r="AI83" s="16"/>
      <c r="AJ83" s="16"/>
      <c r="AK83" s="17">
        <f>AVERAGE(AG82:AK82)</f>
        <v>0.10194304000000001</v>
      </c>
      <c r="AL83" s="17"/>
      <c r="AM83" s="17"/>
      <c r="AN83" s="17"/>
      <c r="AO83" s="17"/>
      <c r="AP83" s="17">
        <f>AVERAGE(AG82:AP82)</f>
        <v>0.3032173877248</v>
      </c>
      <c r="AR83" s="185"/>
      <c r="AS83" s="186"/>
      <c r="AT83" s="15" t="s">
        <v>44</v>
      </c>
      <c r="AU83" s="16"/>
      <c r="AV83" s="16"/>
      <c r="AW83" s="16"/>
      <c r="AX83" s="16"/>
      <c r="AY83" s="17">
        <f>AVERAGE(AU82:AY82)</f>
        <v>0.10194304000000001</v>
      </c>
      <c r="AZ83" s="17"/>
      <c r="BA83" s="17"/>
      <c r="BB83" s="17"/>
      <c r="BC83" s="17"/>
      <c r="BD83" s="17">
        <f>AVERAGE(AU82:BD82)</f>
        <v>0.3032173877248</v>
      </c>
      <c r="BF83" s="185"/>
      <c r="BG83" s="186"/>
      <c r="BH83" s="15" t="s">
        <v>44</v>
      </c>
      <c r="BI83" s="16"/>
      <c r="BJ83" s="16"/>
      <c r="BK83" s="16"/>
      <c r="BL83" s="16"/>
      <c r="BM83" s="17">
        <f>AVERAGE(BI82:BM82)</f>
        <v>0.10194304000000001</v>
      </c>
      <c r="BN83" s="17"/>
      <c r="BO83" s="17"/>
      <c r="BP83" s="17"/>
      <c r="BQ83" s="17"/>
      <c r="BR83" s="17">
        <f>AVERAGE(BI82:BR82)</f>
        <v>0.3032173877248</v>
      </c>
    </row>
    <row r="84" spans="2:70" ht="14.25" x14ac:dyDescent="0.45">
      <c r="B84" s="185"/>
      <c r="C84" s="185"/>
      <c r="D84" s="19" t="s">
        <v>45</v>
      </c>
      <c r="E84" s="23">
        <f t="shared" ref="E84:N84" si="220">E80*E$14</f>
        <v>52000</v>
      </c>
      <c r="F84" s="23">
        <f t="shared" si="220"/>
        <v>68800</v>
      </c>
      <c r="G84" s="23">
        <f>G80*G$14</f>
        <v>92319.999999999985</v>
      </c>
      <c r="H84" s="23">
        <f>H80*H$14</f>
        <v>125247.99999999999</v>
      </c>
      <c r="I84" s="23">
        <f>I80*I$14</f>
        <v>171347.19999999998</v>
      </c>
      <c r="J84" s="23">
        <f t="shared" si="220"/>
        <v>235886.07999999999</v>
      </c>
      <c r="K84" s="23">
        <f t="shared" si="220"/>
        <v>326240.51199999999</v>
      </c>
      <c r="L84" s="23">
        <f t="shared" si="220"/>
        <v>452736.71679999999</v>
      </c>
      <c r="M84" s="23">
        <f t="shared" si="220"/>
        <v>629831.40352000005</v>
      </c>
      <c r="N84" s="23">
        <f t="shared" si="220"/>
        <v>877763.964928</v>
      </c>
      <c r="P84" s="185"/>
      <c r="Q84" s="185"/>
      <c r="R84" s="19" t="s">
        <v>45</v>
      </c>
      <c r="S84" s="23">
        <f t="shared" ref="S84:AB84" si="221">S80*S$14</f>
        <v>52000</v>
      </c>
      <c r="T84" s="23">
        <f t="shared" si="221"/>
        <v>68800</v>
      </c>
      <c r="U84" s="23">
        <f>U80*U$14</f>
        <v>92319.999999999985</v>
      </c>
      <c r="V84" s="23">
        <f>V80*V$14</f>
        <v>125247.99999999999</v>
      </c>
      <c r="W84" s="23">
        <f>W80*W$14</f>
        <v>171347.19999999998</v>
      </c>
      <c r="X84" s="23">
        <f t="shared" si="221"/>
        <v>235886.07999999999</v>
      </c>
      <c r="Y84" s="23">
        <f t="shared" si="221"/>
        <v>326240.51199999999</v>
      </c>
      <c r="Z84" s="23">
        <f t="shared" si="221"/>
        <v>452736.71679999999</v>
      </c>
      <c r="AA84" s="23">
        <f t="shared" si="221"/>
        <v>629831.40352000005</v>
      </c>
      <c r="AB84" s="23">
        <f t="shared" si="221"/>
        <v>877763.964928</v>
      </c>
      <c r="AD84" s="185"/>
      <c r="AE84" s="185"/>
      <c r="AF84" s="19" t="s">
        <v>45</v>
      </c>
      <c r="AG84" s="23">
        <f t="shared" ref="AG84:AP84" si="222">AG80*AG$14</f>
        <v>52000</v>
      </c>
      <c r="AH84" s="23">
        <f t="shared" si="222"/>
        <v>68800</v>
      </c>
      <c r="AI84" s="23">
        <f>AI80*AI$14</f>
        <v>92319.999999999985</v>
      </c>
      <c r="AJ84" s="23">
        <f>AJ80*AJ$14</f>
        <v>125247.99999999999</v>
      </c>
      <c r="AK84" s="23">
        <f>AK80*AK$14</f>
        <v>171347.19999999998</v>
      </c>
      <c r="AL84" s="23">
        <f t="shared" si="222"/>
        <v>235886.07999999999</v>
      </c>
      <c r="AM84" s="23">
        <f t="shared" si="222"/>
        <v>326240.51199999999</v>
      </c>
      <c r="AN84" s="23">
        <f t="shared" si="222"/>
        <v>452736.71679999999</v>
      </c>
      <c r="AO84" s="23">
        <f t="shared" si="222"/>
        <v>629831.40352000005</v>
      </c>
      <c r="AP84" s="23">
        <f t="shared" si="222"/>
        <v>877763.964928</v>
      </c>
      <c r="AR84" s="185"/>
      <c r="AS84" s="185"/>
      <c r="AT84" s="19" t="s">
        <v>45</v>
      </c>
      <c r="AU84" s="23">
        <f t="shared" ref="AU84:BD84" si="223">AU80*AU$14</f>
        <v>52000</v>
      </c>
      <c r="AV84" s="23">
        <f t="shared" si="223"/>
        <v>68800</v>
      </c>
      <c r="AW84" s="23">
        <f>AW80*AW$14</f>
        <v>92319.999999999985</v>
      </c>
      <c r="AX84" s="23">
        <f>AX80*AX$14</f>
        <v>125247.99999999999</v>
      </c>
      <c r="AY84" s="23">
        <f>AY80*AY$14</f>
        <v>171347.19999999998</v>
      </c>
      <c r="AZ84" s="23">
        <f t="shared" si="223"/>
        <v>235886.07999999999</v>
      </c>
      <c r="BA84" s="23">
        <f t="shared" si="223"/>
        <v>326240.51199999999</v>
      </c>
      <c r="BB84" s="23">
        <f t="shared" si="223"/>
        <v>452736.71679999999</v>
      </c>
      <c r="BC84" s="23">
        <f t="shared" si="223"/>
        <v>629831.40352000005</v>
      </c>
      <c r="BD84" s="23">
        <f t="shared" si="223"/>
        <v>877763.964928</v>
      </c>
      <c r="BF84" s="185"/>
      <c r="BG84" s="185"/>
      <c r="BH84" s="19" t="s">
        <v>45</v>
      </c>
      <c r="BI84" s="23">
        <f t="shared" ref="BI84:BR84" si="224">BI80*BI$14</f>
        <v>52000</v>
      </c>
      <c r="BJ84" s="23">
        <f t="shared" si="224"/>
        <v>68800</v>
      </c>
      <c r="BK84" s="23">
        <f>BK80*BK$14</f>
        <v>92319.999999999985</v>
      </c>
      <c r="BL84" s="23">
        <f>BL80*BL$14</f>
        <v>125247.99999999999</v>
      </c>
      <c r="BM84" s="23">
        <f>BM80*BM$14</f>
        <v>171347.19999999998</v>
      </c>
      <c r="BN84" s="23">
        <f t="shared" si="224"/>
        <v>235886.07999999999</v>
      </c>
      <c r="BO84" s="23">
        <f t="shared" si="224"/>
        <v>326240.51199999999</v>
      </c>
      <c r="BP84" s="23">
        <f t="shared" si="224"/>
        <v>452736.71679999999</v>
      </c>
      <c r="BQ84" s="23">
        <f t="shared" si="224"/>
        <v>629831.40352000005</v>
      </c>
      <c r="BR84" s="23">
        <f t="shared" si="224"/>
        <v>877763.964928</v>
      </c>
    </row>
    <row r="85" spans="2:70" ht="14.25" x14ac:dyDescent="0.45">
      <c r="B85" s="185"/>
      <c r="C85" s="185"/>
      <c r="D85" s="19" t="s">
        <v>47</v>
      </c>
      <c r="E85" s="24"/>
      <c r="F85" s="24"/>
      <c r="G85" s="24"/>
      <c r="H85" s="24"/>
      <c r="I85" s="23">
        <f>AVERAGE(E84:I84)</f>
        <v>101943.03999999999</v>
      </c>
      <c r="J85" s="23"/>
      <c r="K85" s="23"/>
      <c r="L85" s="23"/>
      <c r="M85" s="23"/>
      <c r="N85" s="23">
        <f>AVERAGE(E84:N84)</f>
        <v>303217.38772480004</v>
      </c>
      <c r="P85" s="185"/>
      <c r="Q85" s="185"/>
      <c r="R85" s="19" t="s">
        <v>47</v>
      </c>
      <c r="S85" s="24"/>
      <c r="T85" s="24"/>
      <c r="U85" s="24"/>
      <c r="V85" s="24"/>
      <c r="W85" s="23">
        <f>AVERAGE(S84:W84)</f>
        <v>101943.03999999999</v>
      </c>
      <c r="X85" s="23"/>
      <c r="Y85" s="23"/>
      <c r="Z85" s="23"/>
      <c r="AA85" s="23"/>
      <c r="AB85" s="23">
        <f>AVERAGE(S84:AB84)</f>
        <v>303217.38772480004</v>
      </c>
      <c r="AD85" s="185"/>
      <c r="AE85" s="185"/>
      <c r="AF85" s="19" t="s">
        <v>47</v>
      </c>
      <c r="AG85" s="24"/>
      <c r="AH85" s="24"/>
      <c r="AI85" s="24"/>
      <c r="AJ85" s="24"/>
      <c r="AK85" s="23">
        <f>AVERAGE(AG84:AK84)</f>
        <v>101943.03999999999</v>
      </c>
      <c r="AL85" s="23"/>
      <c r="AM85" s="23"/>
      <c r="AN85" s="23"/>
      <c r="AO85" s="23"/>
      <c r="AP85" s="23">
        <f>AVERAGE(AG84:AP84)</f>
        <v>303217.38772480004</v>
      </c>
      <c r="AR85" s="185"/>
      <c r="AS85" s="185"/>
      <c r="AT85" s="19" t="s">
        <v>47</v>
      </c>
      <c r="AU85" s="24"/>
      <c r="AV85" s="24"/>
      <c r="AW85" s="24"/>
      <c r="AX85" s="24"/>
      <c r="AY85" s="23">
        <f>AVERAGE(AU84:AY84)</f>
        <v>101943.03999999999</v>
      </c>
      <c r="AZ85" s="23"/>
      <c r="BA85" s="23"/>
      <c r="BB85" s="23"/>
      <c r="BC85" s="23"/>
      <c r="BD85" s="23">
        <f>AVERAGE(AU84:BD84)</f>
        <v>303217.38772480004</v>
      </c>
      <c r="BF85" s="185"/>
      <c r="BG85" s="185"/>
      <c r="BH85" s="19" t="s">
        <v>47</v>
      </c>
      <c r="BI85" s="24"/>
      <c r="BJ85" s="24"/>
      <c r="BK85" s="24"/>
      <c r="BL85" s="24"/>
      <c r="BM85" s="23">
        <f>AVERAGE(BI84:BM84)</f>
        <v>101943.03999999999</v>
      </c>
      <c r="BN85" s="23"/>
      <c r="BO85" s="23"/>
      <c r="BP85" s="23"/>
      <c r="BQ85" s="23"/>
      <c r="BR85" s="23">
        <f>AVERAGE(BI84:BR84)</f>
        <v>303217.38772480004</v>
      </c>
    </row>
    <row r="86" spans="2:70" ht="14.25" x14ac:dyDescent="0.45">
      <c r="B86" s="185"/>
      <c r="C86" s="185"/>
      <c r="D86" s="19" t="s">
        <v>46</v>
      </c>
      <c r="E86" s="24">
        <f>E84</f>
        <v>52000</v>
      </c>
      <c r="F86" s="24">
        <f t="shared" ref="F86:N86" si="225">E86+F84</f>
        <v>120800</v>
      </c>
      <c r="G86" s="24">
        <f>F86+G84</f>
        <v>213120</v>
      </c>
      <c r="H86" s="24">
        <f t="shared" si="225"/>
        <v>338368</v>
      </c>
      <c r="I86" s="24">
        <f t="shared" si="225"/>
        <v>509715.19999999995</v>
      </c>
      <c r="J86" s="24">
        <f>I86+J84</f>
        <v>745601.27999999991</v>
      </c>
      <c r="K86" s="24">
        <f t="shared" si="225"/>
        <v>1071841.7919999999</v>
      </c>
      <c r="L86" s="24">
        <f t="shared" si="225"/>
        <v>1524578.5088</v>
      </c>
      <c r="M86" s="24">
        <f t="shared" si="225"/>
        <v>2154409.9123200001</v>
      </c>
      <c r="N86" s="24">
        <f t="shared" si="225"/>
        <v>3032173.8772480004</v>
      </c>
      <c r="P86" s="185"/>
      <c r="Q86" s="185"/>
      <c r="R86" s="19" t="s">
        <v>46</v>
      </c>
      <c r="S86" s="24">
        <f>S84</f>
        <v>52000</v>
      </c>
      <c r="T86" s="24">
        <f t="shared" ref="T86:AB86" si="226">S86+T84</f>
        <v>120800</v>
      </c>
      <c r="U86" s="24">
        <f>T86+U84</f>
        <v>213120</v>
      </c>
      <c r="V86" s="24">
        <f t="shared" si="226"/>
        <v>338368</v>
      </c>
      <c r="W86" s="24">
        <f t="shared" si="226"/>
        <v>509715.19999999995</v>
      </c>
      <c r="X86" s="24">
        <f>W86+X84</f>
        <v>745601.27999999991</v>
      </c>
      <c r="Y86" s="24">
        <f t="shared" si="226"/>
        <v>1071841.7919999999</v>
      </c>
      <c r="Z86" s="24">
        <f t="shared" si="226"/>
        <v>1524578.5088</v>
      </c>
      <c r="AA86" s="24">
        <f t="shared" si="226"/>
        <v>2154409.9123200001</v>
      </c>
      <c r="AB86" s="24">
        <f t="shared" si="226"/>
        <v>3032173.8772480004</v>
      </c>
      <c r="AD86" s="185"/>
      <c r="AE86" s="185"/>
      <c r="AF86" s="19" t="s">
        <v>46</v>
      </c>
      <c r="AG86" s="24">
        <f>AG84</f>
        <v>52000</v>
      </c>
      <c r="AH86" s="24">
        <f t="shared" ref="AH86:AP86" si="227">AG86+AH84</f>
        <v>120800</v>
      </c>
      <c r="AI86" s="24">
        <f>AH86+AI84</f>
        <v>213120</v>
      </c>
      <c r="AJ86" s="24">
        <f t="shared" si="227"/>
        <v>338368</v>
      </c>
      <c r="AK86" s="24">
        <f t="shared" si="227"/>
        <v>509715.19999999995</v>
      </c>
      <c r="AL86" s="24">
        <f>AK86+AL84</f>
        <v>745601.27999999991</v>
      </c>
      <c r="AM86" s="24">
        <f t="shared" si="227"/>
        <v>1071841.7919999999</v>
      </c>
      <c r="AN86" s="24">
        <f t="shared" si="227"/>
        <v>1524578.5088</v>
      </c>
      <c r="AO86" s="24">
        <f t="shared" si="227"/>
        <v>2154409.9123200001</v>
      </c>
      <c r="AP86" s="24">
        <f t="shared" si="227"/>
        <v>3032173.8772480004</v>
      </c>
      <c r="AR86" s="185"/>
      <c r="AS86" s="185"/>
      <c r="AT86" s="19" t="s">
        <v>46</v>
      </c>
      <c r="AU86" s="24">
        <f>AU84</f>
        <v>52000</v>
      </c>
      <c r="AV86" s="24">
        <f t="shared" ref="AV86:BD86" si="228">AU86+AV84</f>
        <v>120800</v>
      </c>
      <c r="AW86" s="24">
        <f>AV86+AW84</f>
        <v>213120</v>
      </c>
      <c r="AX86" s="24">
        <f t="shared" si="228"/>
        <v>338368</v>
      </c>
      <c r="AY86" s="24">
        <f t="shared" si="228"/>
        <v>509715.19999999995</v>
      </c>
      <c r="AZ86" s="24">
        <f>AY86+AZ84</f>
        <v>745601.27999999991</v>
      </c>
      <c r="BA86" s="24">
        <f t="shared" si="228"/>
        <v>1071841.7919999999</v>
      </c>
      <c r="BB86" s="24">
        <f t="shared" si="228"/>
        <v>1524578.5088</v>
      </c>
      <c r="BC86" s="24">
        <f t="shared" si="228"/>
        <v>2154409.9123200001</v>
      </c>
      <c r="BD86" s="24">
        <f t="shared" si="228"/>
        <v>3032173.8772480004</v>
      </c>
      <c r="BF86" s="185"/>
      <c r="BG86" s="185"/>
      <c r="BH86" s="19" t="s">
        <v>46</v>
      </c>
      <c r="BI86" s="24">
        <f>BI84</f>
        <v>52000</v>
      </c>
      <c r="BJ86" s="24">
        <f t="shared" ref="BJ86:BR86" si="229">BI86+BJ84</f>
        <v>120800</v>
      </c>
      <c r="BK86" s="24">
        <f>BJ86+BK84</f>
        <v>213120</v>
      </c>
      <c r="BL86" s="24">
        <f t="shared" si="229"/>
        <v>338368</v>
      </c>
      <c r="BM86" s="24">
        <f t="shared" si="229"/>
        <v>509715.19999999995</v>
      </c>
      <c r="BN86" s="24">
        <f>BM86+BN84</f>
        <v>745601.27999999991</v>
      </c>
      <c r="BO86" s="24">
        <f t="shared" si="229"/>
        <v>1071841.7919999999</v>
      </c>
      <c r="BP86" s="24">
        <f t="shared" si="229"/>
        <v>1524578.5088</v>
      </c>
      <c r="BQ86" s="24">
        <f t="shared" si="229"/>
        <v>2154409.9123200001</v>
      </c>
      <c r="BR86" s="24">
        <f t="shared" si="229"/>
        <v>3032173.8772480004</v>
      </c>
    </row>
    <row r="87" spans="2:70" ht="14.25" x14ac:dyDescent="0.45">
      <c r="B87" s="185"/>
      <c r="C87" s="184" t="s">
        <v>35</v>
      </c>
      <c r="D87" s="15" t="s">
        <v>43</v>
      </c>
      <c r="E87" s="16">
        <f>E79*E$14/$E$4</f>
        <v>5.1999999999999998E-2</v>
      </c>
      <c r="F87" s="16">
        <f>F79*F$14/$E$4-E87</f>
        <v>8.9600000000000041E-2</v>
      </c>
      <c r="G87" s="16">
        <f>G79*G$14/$E$4-F87-E87</f>
        <v>0.14895999999999995</v>
      </c>
      <c r="H87" s="16">
        <f>H79*H$14/$E$4-G87-F87-E87</f>
        <v>0.24147199999999996</v>
      </c>
      <c r="I87" s="16">
        <f>I79*I$14/$E$4-H87-G87-F87-E87</f>
        <v>0.38415999999999978</v>
      </c>
      <c r="J87" s="16">
        <f>J79*J$14/$E$4-I87-H87-G87-F87-E87</f>
        <v>0.60236288000000016</v>
      </c>
      <c r="K87" s="16">
        <f>K79*K$14/$E$4-J87-I87-H87-G87-F87-E87</f>
        <v>0.93366246399999964</v>
      </c>
      <c r="L87" s="16">
        <f>L79*L$14/$E$4-K87-J87-I87-H87-G87-F87-E87</f>
        <v>1.4336236544000005</v>
      </c>
      <c r="M87" s="16">
        <f>M79*M$14/$E$4-L87-K87-J87-I87-H87-G87-F87-E87</f>
        <v>2.1841678028800002</v>
      </c>
      <c r="N87" s="16">
        <f>N79*N$14/$E$4-M87-L87-K87-J87-I87-H87-G87-F87-E87</f>
        <v>3.305767485440001</v>
      </c>
      <c r="P87" s="185"/>
      <c r="Q87" s="184" t="s">
        <v>35</v>
      </c>
      <c r="R87" s="15" t="s">
        <v>43</v>
      </c>
      <c r="S87" s="16">
        <f>S79*S$14/$E$4</f>
        <v>5.1999999999999998E-2</v>
      </c>
      <c r="T87" s="16">
        <f>T79*T$14/$E$4-S87</f>
        <v>8.9600000000000041E-2</v>
      </c>
      <c r="U87" s="16">
        <f>U79*U$14/$E$4-T87-S87</f>
        <v>0.14895999999999995</v>
      </c>
      <c r="V87" s="16">
        <f>V79*V$14/$E$4-U87-T87-S87</f>
        <v>0.24147199999999996</v>
      </c>
      <c r="W87" s="16">
        <f>W79*W$14/$E$4-V87-U87-T87-S87</f>
        <v>0.38415999999999978</v>
      </c>
      <c r="X87" s="16">
        <f>X79*X$14/$E$4-W87-V87-U87-T87-S87</f>
        <v>0.60236288000000016</v>
      </c>
      <c r="Y87" s="16">
        <f>Y79*Y$14/$E$4-X87-W87-V87-U87-T87-S87</f>
        <v>0.93366246399999964</v>
      </c>
      <c r="Z87" s="16">
        <f>Z79*Z$14/$E$4-Y87-X87-W87-V87-U87-T87-S87</f>
        <v>1.4336236544000005</v>
      </c>
      <c r="AA87" s="16">
        <f>AA79*AA$14/$E$4-Z87-Y87-X87-W87-V87-U87-T87-S87</f>
        <v>2.1841678028800002</v>
      </c>
      <c r="AB87" s="16">
        <f>AB79*AB$14/$E$4-AA87-Z87-Y87-X87-W87-V87-U87-T87-S87</f>
        <v>3.305767485440001</v>
      </c>
      <c r="AD87" s="185"/>
      <c r="AE87" s="184" t="s">
        <v>35</v>
      </c>
      <c r="AF87" s="15" t="s">
        <v>43</v>
      </c>
      <c r="AG87" s="16">
        <f>AG79*AG$14/$E$4</f>
        <v>5.1999999999999998E-2</v>
      </c>
      <c r="AH87" s="16">
        <f>AH79*AH$14/$E$4-AG87</f>
        <v>8.9600000000000041E-2</v>
      </c>
      <c r="AI87" s="16">
        <f>AI79*AI$14/$E$4-AH87-AG87</f>
        <v>0.14895999999999995</v>
      </c>
      <c r="AJ87" s="16">
        <f>AJ79*AJ$14/$E$4-AI87-AH87-AG87</f>
        <v>0.24147199999999996</v>
      </c>
      <c r="AK87" s="16">
        <f>AK79*AK$14/$E$4-AJ87-AI87-AH87-AG87</f>
        <v>0.38415999999999978</v>
      </c>
      <c r="AL87" s="16">
        <f>AL79*AL$14/$E$4-AK87-AJ87-AI87-AH87-AG87</f>
        <v>0.60236288000000016</v>
      </c>
      <c r="AM87" s="16">
        <f>AM79*AM$14/$E$4-AL87-AK87-AJ87-AI87-AH87-AG87</f>
        <v>0.93366246399999964</v>
      </c>
      <c r="AN87" s="16">
        <f>AN79*AN$14/$E$4-AM87-AL87-AK87-AJ87-AI87-AH87-AG87</f>
        <v>1.4336236544000005</v>
      </c>
      <c r="AO87" s="16">
        <f>AO79*AO$14/$E$4-AN87-AM87-AL87-AK87-AJ87-AI87-AH87-AG87</f>
        <v>2.1841678028800002</v>
      </c>
      <c r="AP87" s="16">
        <f>AP79*AP$14/$E$4-AO87-AN87-AM87-AL87-AK87-AJ87-AI87-AH87-AG87</f>
        <v>3.305767485440001</v>
      </c>
      <c r="AR87" s="185"/>
      <c r="AS87" s="184" t="s">
        <v>35</v>
      </c>
      <c r="AT87" s="15" t="s">
        <v>43</v>
      </c>
      <c r="AU87" s="16">
        <f>AU79*AU$14/$E$4</f>
        <v>5.1999999999999998E-2</v>
      </c>
      <c r="AV87" s="16">
        <f>AV79*AV$14/$E$4-AU87</f>
        <v>8.9600000000000041E-2</v>
      </c>
      <c r="AW87" s="16">
        <f>AW79*AW$14/$E$4-AV87-AU87</f>
        <v>0.14895999999999995</v>
      </c>
      <c r="AX87" s="16">
        <f>AX79*AX$14/$E$4-AW87-AV87-AU87</f>
        <v>0.24147199999999996</v>
      </c>
      <c r="AY87" s="16">
        <f>AY79*AY$14/$E$4-AX87-AW87-AV87-AU87</f>
        <v>0.38415999999999978</v>
      </c>
      <c r="AZ87" s="16">
        <f>AZ79*AZ$14/$E$4-AY87-AX87-AW87-AV87-AU87</f>
        <v>0.60236288000000016</v>
      </c>
      <c r="BA87" s="16">
        <f>BA79*BA$14/$E$4-AZ87-AY87-AX87-AW87-AV87-AU87</f>
        <v>0.93366246399999964</v>
      </c>
      <c r="BB87" s="16">
        <f>BB79*BB$14/$E$4-BA87-AZ87-AY87-AX87-AW87-AV87-AU87</f>
        <v>1.4336236544000005</v>
      </c>
      <c r="BC87" s="16">
        <f>BC79*BC$14/$E$4-BB87-BA87-AZ87-AY87-AX87-AW87-AV87-AU87</f>
        <v>2.1841678028800002</v>
      </c>
      <c r="BD87" s="16">
        <f>BD79*BD$14/$E$4-BC87-BB87-BA87-AZ87-AY87-AX87-AW87-AV87-AU87</f>
        <v>3.305767485440001</v>
      </c>
      <c r="BF87" s="185"/>
      <c r="BG87" s="184" t="s">
        <v>35</v>
      </c>
      <c r="BH87" s="15" t="s">
        <v>43</v>
      </c>
      <c r="BI87" s="16">
        <f>BI79*BI$14/$E$4</f>
        <v>5.1999999999999998E-2</v>
      </c>
      <c r="BJ87" s="16">
        <f>BJ79*BJ$14/$E$4-BI87</f>
        <v>8.9600000000000041E-2</v>
      </c>
      <c r="BK87" s="16">
        <f>BK79*BK$14/$E$4-BJ87-BI87</f>
        <v>0.14895999999999995</v>
      </c>
      <c r="BL87" s="16">
        <f>BL79*BL$14/$E$4-BK87-BJ87-BI87</f>
        <v>0.24147199999999996</v>
      </c>
      <c r="BM87" s="16">
        <f>BM79*BM$14/$E$4-BL87-BK87-BJ87-BI87</f>
        <v>0.38415999999999978</v>
      </c>
      <c r="BN87" s="16">
        <f>BN79*BN$14/$E$4-BM87-BL87-BK87-BJ87-BI87</f>
        <v>0.60236288000000016</v>
      </c>
      <c r="BO87" s="16">
        <f>BO79*BO$14/$E$4-BN87-BM87-BL87-BK87-BJ87-BI87</f>
        <v>0.93366246399999964</v>
      </c>
      <c r="BP87" s="16">
        <f>BP79*BP$14/$E$4-BO87-BN87-BM87-BL87-BK87-BJ87-BI87</f>
        <v>1.4336236544000005</v>
      </c>
      <c r="BQ87" s="16">
        <f>BQ79*BQ$14/$E$4-BP87-BO87-BN87-BM87-BL87-BK87-BJ87-BI87</f>
        <v>2.1841678028800002</v>
      </c>
      <c r="BR87" s="16">
        <f>BR79*BR$14/$E$4-BQ87-BP87-BO87-BN87-BM87-BL87-BK87-BJ87-BI87</f>
        <v>3.305767485440001</v>
      </c>
    </row>
    <row r="88" spans="2:70" ht="14.25" x14ac:dyDescent="0.45">
      <c r="B88" s="185"/>
      <c r="C88" s="186"/>
      <c r="D88" s="15" t="s">
        <v>44</v>
      </c>
      <c r="E88" s="17"/>
      <c r="F88" s="17"/>
      <c r="G88" s="17"/>
      <c r="H88" s="17"/>
      <c r="I88" s="17">
        <f>AVERAGE(E87:I87)</f>
        <v>0.18323839999999994</v>
      </c>
      <c r="J88" s="17"/>
      <c r="K88" s="17"/>
      <c r="L88" s="17"/>
      <c r="M88" s="17"/>
      <c r="N88" s="17">
        <f>AVERAGE(E87:N87)</f>
        <v>0.93757762867200012</v>
      </c>
      <c r="P88" s="185"/>
      <c r="Q88" s="186"/>
      <c r="R88" s="15" t="s">
        <v>44</v>
      </c>
      <c r="S88" s="17"/>
      <c r="T88" s="17"/>
      <c r="U88" s="17"/>
      <c r="V88" s="17"/>
      <c r="W88" s="17">
        <f>AVERAGE(S87:W87)</f>
        <v>0.18323839999999994</v>
      </c>
      <c r="X88" s="17"/>
      <c r="Y88" s="17"/>
      <c r="Z88" s="17"/>
      <c r="AA88" s="17"/>
      <c r="AB88" s="17">
        <f>AVERAGE(S87:AB87)</f>
        <v>0.93757762867200012</v>
      </c>
      <c r="AD88" s="185"/>
      <c r="AE88" s="186"/>
      <c r="AF88" s="15" t="s">
        <v>44</v>
      </c>
      <c r="AG88" s="17"/>
      <c r="AH88" s="17"/>
      <c r="AI88" s="17"/>
      <c r="AJ88" s="17"/>
      <c r="AK88" s="17">
        <f>AVERAGE(AG87:AK87)</f>
        <v>0.18323839999999994</v>
      </c>
      <c r="AL88" s="17"/>
      <c r="AM88" s="17"/>
      <c r="AN88" s="17"/>
      <c r="AO88" s="17"/>
      <c r="AP88" s="17">
        <f>AVERAGE(AG87:AP87)</f>
        <v>0.93757762867200012</v>
      </c>
      <c r="AR88" s="185"/>
      <c r="AS88" s="186"/>
      <c r="AT88" s="15" t="s">
        <v>44</v>
      </c>
      <c r="AU88" s="17"/>
      <c r="AV88" s="17"/>
      <c r="AW88" s="17"/>
      <c r="AX88" s="17"/>
      <c r="AY88" s="17">
        <f>AVERAGE(AU87:AY87)</f>
        <v>0.18323839999999994</v>
      </c>
      <c r="AZ88" s="17"/>
      <c r="BA88" s="17"/>
      <c r="BB88" s="17"/>
      <c r="BC88" s="17"/>
      <c r="BD88" s="17">
        <f>AVERAGE(AU87:BD87)</f>
        <v>0.93757762867200012</v>
      </c>
      <c r="BF88" s="185"/>
      <c r="BG88" s="186"/>
      <c r="BH88" s="15" t="s">
        <v>44</v>
      </c>
      <c r="BI88" s="17"/>
      <c r="BJ88" s="17"/>
      <c r="BK88" s="17"/>
      <c r="BL88" s="17"/>
      <c r="BM88" s="17">
        <f>AVERAGE(BI87:BM87)</f>
        <v>0.18323839999999994</v>
      </c>
      <c r="BN88" s="17"/>
      <c r="BO88" s="17"/>
      <c r="BP88" s="17"/>
      <c r="BQ88" s="17"/>
      <c r="BR88" s="17">
        <f>AVERAGE(BI87:BR87)</f>
        <v>0.93757762867200012</v>
      </c>
    </row>
    <row r="89" spans="2:70" ht="14.25" x14ac:dyDescent="0.45">
      <c r="B89" s="185"/>
      <c r="C89" s="185"/>
      <c r="D89" s="19" t="s">
        <v>45</v>
      </c>
      <c r="E89" s="23">
        <f>E91</f>
        <v>52000</v>
      </c>
      <c r="F89" s="23">
        <f>F91-E91</f>
        <v>89600</v>
      </c>
      <c r="G89" s="23">
        <f>G91-F91</f>
        <v>148960</v>
      </c>
      <c r="H89" s="23">
        <f>H91-G91</f>
        <v>241472</v>
      </c>
      <c r="I89" s="23">
        <f>I91-H91</f>
        <v>384159.99999999977</v>
      </c>
      <c r="J89" s="23">
        <f>J91-I91</f>
        <v>602362.87999999989</v>
      </c>
      <c r="K89" s="23">
        <f t="shared" ref="K89:N89" si="230">K91-J91</f>
        <v>933662.46400000039</v>
      </c>
      <c r="L89" s="23">
        <f t="shared" si="230"/>
        <v>1433623.6544000003</v>
      </c>
      <c r="M89" s="23">
        <f t="shared" si="230"/>
        <v>2184167.8028799999</v>
      </c>
      <c r="N89" s="23">
        <f t="shared" si="230"/>
        <v>3305767.4854400018</v>
      </c>
      <c r="P89" s="185"/>
      <c r="Q89" s="185"/>
      <c r="R89" s="19" t="s">
        <v>45</v>
      </c>
      <c r="S89" s="23">
        <f>S91</f>
        <v>52000</v>
      </c>
      <c r="T89" s="23">
        <f>T91-S91</f>
        <v>89600</v>
      </c>
      <c r="U89" s="23">
        <f>U91-T91</f>
        <v>148960</v>
      </c>
      <c r="V89" s="23">
        <f>V91-U91</f>
        <v>241472</v>
      </c>
      <c r="W89" s="23">
        <f>W91-V91</f>
        <v>384159.99999999977</v>
      </c>
      <c r="X89" s="23">
        <f>X91-W91</f>
        <v>602362.87999999989</v>
      </c>
      <c r="Y89" s="23">
        <f t="shared" ref="Y89:AB89" si="231">Y91-X91</f>
        <v>933662.46400000039</v>
      </c>
      <c r="Z89" s="23">
        <f t="shared" si="231"/>
        <v>1433623.6544000003</v>
      </c>
      <c r="AA89" s="23">
        <f t="shared" si="231"/>
        <v>2184167.8028799999</v>
      </c>
      <c r="AB89" s="23">
        <f t="shared" si="231"/>
        <v>3305767.4854400018</v>
      </c>
      <c r="AD89" s="185"/>
      <c r="AE89" s="185"/>
      <c r="AF89" s="19" t="s">
        <v>45</v>
      </c>
      <c r="AG89" s="23">
        <f>AG91</f>
        <v>52000</v>
      </c>
      <c r="AH89" s="23">
        <f>AH91-AG91</f>
        <v>89600</v>
      </c>
      <c r="AI89" s="23">
        <f>AI91-AH91</f>
        <v>148960</v>
      </c>
      <c r="AJ89" s="23">
        <f>AJ91-AI91</f>
        <v>241472</v>
      </c>
      <c r="AK89" s="23">
        <f>AK91-AJ91</f>
        <v>384159.99999999977</v>
      </c>
      <c r="AL89" s="23">
        <f>AL91-AK91</f>
        <v>602362.87999999989</v>
      </c>
      <c r="AM89" s="23">
        <f t="shared" ref="AM89:AP89" si="232">AM91-AL91</f>
        <v>933662.46400000039</v>
      </c>
      <c r="AN89" s="23">
        <f t="shared" si="232"/>
        <v>1433623.6544000003</v>
      </c>
      <c r="AO89" s="23">
        <f t="shared" si="232"/>
        <v>2184167.8028799999</v>
      </c>
      <c r="AP89" s="23">
        <f t="shared" si="232"/>
        <v>3305767.4854400018</v>
      </c>
      <c r="AR89" s="185"/>
      <c r="AS89" s="185"/>
      <c r="AT89" s="19" t="s">
        <v>45</v>
      </c>
      <c r="AU89" s="23">
        <f>AU91</f>
        <v>52000</v>
      </c>
      <c r="AV89" s="23">
        <f>AV91-AU91</f>
        <v>89600</v>
      </c>
      <c r="AW89" s="23">
        <f>AW91-AV91</f>
        <v>148960</v>
      </c>
      <c r="AX89" s="23">
        <f>AX91-AW91</f>
        <v>241472</v>
      </c>
      <c r="AY89" s="23">
        <f>AY91-AX91</f>
        <v>384159.99999999977</v>
      </c>
      <c r="AZ89" s="23">
        <f>AZ91-AY91</f>
        <v>602362.87999999989</v>
      </c>
      <c r="BA89" s="23">
        <f t="shared" ref="BA89:BD89" si="233">BA91-AZ91</f>
        <v>933662.46400000039</v>
      </c>
      <c r="BB89" s="23">
        <f t="shared" si="233"/>
        <v>1433623.6544000003</v>
      </c>
      <c r="BC89" s="23">
        <f t="shared" si="233"/>
        <v>2184167.8028799999</v>
      </c>
      <c r="BD89" s="23">
        <f t="shared" si="233"/>
        <v>3305767.4854400018</v>
      </c>
      <c r="BF89" s="185"/>
      <c r="BG89" s="185"/>
      <c r="BH89" s="19" t="s">
        <v>45</v>
      </c>
      <c r="BI89" s="23">
        <f>BI91</f>
        <v>52000</v>
      </c>
      <c r="BJ89" s="23">
        <f>BJ91-BI91</f>
        <v>89600</v>
      </c>
      <c r="BK89" s="23">
        <f>BK91-BJ91</f>
        <v>148960</v>
      </c>
      <c r="BL89" s="23">
        <f>BL91-BK91</f>
        <v>241472</v>
      </c>
      <c r="BM89" s="23">
        <f>BM91-BL91</f>
        <v>384159.99999999977</v>
      </c>
      <c r="BN89" s="23">
        <f>BN91-BM91</f>
        <v>602362.87999999989</v>
      </c>
      <c r="BO89" s="23">
        <f t="shared" ref="BO89:BR89" si="234">BO91-BN91</f>
        <v>933662.46400000039</v>
      </c>
      <c r="BP89" s="23">
        <f t="shared" si="234"/>
        <v>1433623.6544000003</v>
      </c>
      <c r="BQ89" s="23">
        <f t="shared" si="234"/>
        <v>2184167.8028799999</v>
      </c>
      <c r="BR89" s="23">
        <f t="shared" si="234"/>
        <v>3305767.4854400018</v>
      </c>
    </row>
    <row r="90" spans="2:70" ht="14.25" x14ac:dyDescent="0.45">
      <c r="B90" s="185"/>
      <c r="C90" s="185"/>
      <c r="D90" s="19" t="s">
        <v>47</v>
      </c>
      <c r="E90" s="23"/>
      <c r="F90" s="23"/>
      <c r="G90" s="23"/>
      <c r="H90" s="23"/>
      <c r="I90" s="23">
        <f>AVERAGE(E89:I89)</f>
        <v>183238.39999999997</v>
      </c>
      <c r="J90" s="23"/>
      <c r="K90" s="23"/>
      <c r="L90" s="23"/>
      <c r="M90" s="23"/>
      <c r="N90" s="23">
        <f>AVERAGE(E89:N89)</f>
        <v>937577.62867200025</v>
      </c>
      <c r="P90" s="185"/>
      <c r="Q90" s="185"/>
      <c r="R90" s="19" t="s">
        <v>47</v>
      </c>
      <c r="S90" s="23"/>
      <c r="T90" s="23"/>
      <c r="U90" s="23"/>
      <c r="V90" s="23"/>
      <c r="W90" s="23">
        <f>AVERAGE(S89:W89)</f>
        <v>183238.39999999997</v>
      </c>
      <c r="X90" s="23"/>
      <c r="Y90" s="23"/>
      <c r="Z90" s="23"/>
      <c r="AA90" s="23"/>
      <c r="AB90" s="23">
        <f>AVERAGE(S89:AB89)</f>
        <v>937577.62867200025</v>
      </c>
      <c r="AD90" s="185"/>
      <c r="AE90" s="185"/>
      <c r="AF90" s="19" t="s">
        <v>47</v>
      </c>
      <c r="AG90" s="23"/>
      <c r="AH90" s="23"/>
      <c r="AI90" s="23"/>
      <c r="AJ90" s="23"/>
      <c r="AK90" s="23">
        <f>AVERAGE(AG89:AK89)</f>
        <v>183238.39999999997</v>
      </c>
      <c r="AL90" s="23"/>
      <c r="AM90" s="23"/>
      <c r="AN90" s="23"/>
      <c r="AO90" s="23"/>
      <c r="AP90" s="23">
        <f>AVERAGE(AG89:AP89)</f>
        <v>937577.62867200025</v>
      </c>
      <c r="AR90" s="185"/>
      <c r="AS90" s="185"/>
      <c r="AT90" s="19" t="s">
        <v>47</v>
      </c>
      <c r="AU90" s="23"/>
      <c r="AV90" s="23"/>
      <c r="AW90" s="23"/>
      <c r="AX90" s="23"/>
      <c r="AY90" s="23">
        <f>AVERAGE(AU89:AY89)</f>
        <v>183238.39999999997</v>
      </c>
      <c r="AZ90" s="23"/>
      <c r="BA90" s="23"/>
      <c r="BB90" s="23"/>
      <c r="BC90" s="23"/>
      <c r="BD90" s="23">
        <f>AVERAGE(AU89:BD89)</f>
        <v>937577.62867200025</v>
      </c>
      <c r="BF90" s="185"/>
      <c r="BG90" s="185"/>
      <c r="BH90" s="19" t="s">
        <v>47</v>
      </c>
      <c r="BI90" s="23"/>
      <c r="BJ90" s="23"/>
      <c r="BK90" s="23"/>
      <c r="BL90" s="23"/>
      <c r="BM90" s="23">
        <f>AVERAGE(BI89:BM89)</f>
        <v>183238.39999999997</v>
      </c>
      <c r="BN90" s="23"/>
      <c r="BO90" s="23"/>
      <c r="BP90" s="23"/>
      <c r="BQ90" s="23"/>
      <c r="BR90" s="23">
        <f>AVERAGE(BI89:BR89)</f>
        <v>937577.62867200025</v>
      </c>
    </row>
    <row r="91" spans="2:70" ht="14.25" x14ac:dyDescent="0.45">
      <c r="B91" s="185"/>
      <c r="C91" s="185"/>
      <c r="D91" s="19" t="s">
        <v>46</v>
      </c>
      <c r="E91" s="24">
        <f t="shared" ref="E91:N91" si="235">E81*E$14</f>
        <v>52000</v>
      </c>
      <c r="F91" s="24">
        <f t="shared" si="235"/>
        <v>141600</v>
      </c>
      <c r="G91" s="24">
        <f>G81*G$14</f>
        <v>290560</v>
      </c>
      <c r="H91" s="24">
        <f>H81*H$14</f>
        <v>532032</v>
      </c>
      <c r="I91" s="24">
        <f>I81*I$14</f>
        <v>916191.99999999977</v>
      </c>
      <c r="J91" s="24">
        <f t="shared" si="235"/>
        <v>1518554.8799999997</v>
      </c>
      <c r="K91" s="24">
        <f t="shared" si="235"/>
        <v>2452217.344</v>
      </c>
      <c r="L91" s="24">
        <f t="shared" si="235"/>
        <v>3885840.9984000004</v>
      </c>
      <c r="M91" s="24">
        <f t="shared" si="235"/>
        <v>6070008.8012800002</v>
      </c>
      <c r="N91" s="24">
        <f t="shared" si="235"/>
        <v>9375776.2867200021</v>
      </c>
      <c r="P91" s="185"/>
      <c r="Q91" s="185"/>
      <c r="R91" s="19" t="s">
        <v>46</v>
      </c>
      <c r="S91" s="24">
        <f t="shared" ref="S91:AB91" si="236">S81*S$14</f>
        <v>52000</v>
      </c>
      <c r="T91" s="24">
        <f t="shared" si="236"/>
        <v>141600</v>
      </c>
      <c r="U91" s="24">
        <f>U81*U$14</f>
        <v>290560</v>
      </c>
      <c r="V91" s="24">
        <f>V81*V$14</f>
        <v>532032</v>
      </c>
      <c r="W91" s="24">
        <f>W81*W$14</f>
        <v>916191.99999999977</v>
      </c>
      <c r="X91" s="24">
        <f t="shared" si="236"/>
        <v>1518554.8799999997</v>
      </c>
      <c r="Y91" s="24">
        <f t="shared" si="236"/>
        <v>2452217.344</v>
      </c>
      <c r="Z91" s="24">
        <f t="shared" si="236"/>
        <v>3885840.9984000004</v>
      </c>
      <c r="AA91" s="24">
        <f t="shared" si="236"/>
        <v>6070008.8012800002</v>
      </c>
      <c r="AB91" s="24">
        <f t="shared" si="236"/>
        <v>9375776.2867200021</v>
      </c>
      <c r="AD91" s="185"/>
      <c r="AE91" s="185"/>
      <c r="AF91" s="19" t="s">
        <v>46</v>
      </c>
      <c r="AG91" s="24">
        <f t="shared" ref="AG91:AP91" si="237">AG81*AG$14</f>
        <v>52000</v>
      </c>
      <c r="AH91" s="24">
        <f t="shared" si="237"/>
        <v>141600</v>
      </c>
      <c r="AI91" s="24">
        <f>AI81*AI$14</f>
        <v>290560</v>
      </c>
      <c r="AJ91" s="24">
        <f>AJ81*AJ$14</f>
        <v>532032</v>
      </c>
      <c r="AK91" s="24">
        <f>AK81*AK$14</f>
        <v>916191.99999999977</v>
      </c>
      <c r="AL91" s="24">
        <f t="shared" si="237"/>
        <v>1518554.8799999997</v>
      </c>
      <c r="AM91" s="24">
        <f t="shared" si="237"/>
        <v>2452217.344</v>
      </c>
      <c r="AN91" s="24">
        <f t="shared" si="237"/>
        <v>3885840.9984000004</v>
      </c>
      <c r="AO91" s="24">
        <f t="shared" si="237"/>
        <v>6070008.8012800002</v>
      </c>
      <c r="AP91" s="24">
        <f t="shared" si="237"/>
        <v>9375776.2867200021</v>
      </c>
      <c r="AR91" s="185"/>
      <c r="AS91" s="185"/>
      <c r="AT91" s="19" t="s">
        <v>46</v>
      </c>
      <c r="AU91" s="24">
        <f t="shared" ref="AU91:BD91" si="238">AU81*AU$14</f>
        <v>52000</v>
      </c>
      <c r="AV91" s="24">
        <f t="shared" si="238"/>
        <v>141600</v>
      </c>
      <c r="AW91" s="24">
        <f>AW81*AW$14</f>
        <v>290560</v>
      </c>
      <c r="AX91" s="24">
        <f>AX81*AX$14</f>
        <v>532032</v>
      </c>
      <c r="AY91" s="24">
        <f>AY81*AY$14</f>
        <v>916191.99999999977</v>
      </c>
      <c r="AZ91" s="24">
        <f t="shared" si="238"/>
        <v>1518554.8799999997</v>
      </c>
      <c r="BA91" s="24">
        <f t="shared" si="238"/>
        <v>2452217.344</v>
      </c>
      <c r="BB91" s="24">
        <f t="shared" si="238"/>
        <v>3885840.9984000004</v>
      </c>
      <c r="BC91" s="24">
        <f t="shared" si="238"/>
        <v>6070008.8012800002</v>
      </c>
      <c r="BD91" s="24">
        <f t="shared" si="238"/>
        <v>9375776.2867200021</v>
      </c>
      <c r="BF91" s="185"/>
      <c r="BG91" s="185"/>
      <c r="BH91" s="19" t="s">
        <v>46</v>
      </c>
      <c r="BI91" s="24">
        <f t="shared" ref="BI91:BR91" si="239">BI81*BI$14</f>
        <v>52000</v>
      </c>
      <c r="BJ91" s="24">
        <f t="shared" si="239"/>
        <v>141600</v>
      </c>
      <c r="BK91" s="24">
        <f>BK81*BK$14</f>
        <v>290560</v>
      </c>
      <c r="BL91" s="24">
        <f>BL81*BL$14</f>
        <v>532032</v>
      </c>
      <c r="BM91" s="24">
        <f>BM81*BM$14</f>
        <v>916191.99999999977</v>
      </c>
      <c r="BN91" s="24">
        <f t="shared" si="239"/>
        <v>1518554.8799999997</v>
      </c>
      <c r="BO91" s="24">
        <f t="shared" si="239"/>
        <v>2452217.344</v>
      </c>
      <c r="BP91" s="24">
        <f t="shared" si="239"/>
        <v>3885840.9984000004</v>
      </c>
      <c r="BQ91" s="24">
        <f t="shared" si="239"/>
        <v>6070008.8012800002</v>
      </c>
      <c r="BR91" s="24">
        <f t="shared" si="239"/>
        <v>9375776.2867200021</v>
      </c>
    </row>
    <row r="92" spans="2:70" ht="14.25" x14ac:dyDescent="0.45">
      <c r="B92" s="185" t="s">
        <v>18</v>
      </c>
      <c r="C92" s="186" t="s">
        <v>32</v>
      </c>
      <c r="D92" s="15" t="s">
        <v>43</v>
      </c>
      <c r="E92" s="16">
        <f>E64+E77-E32-E48</f>
        <v>0.64428571428571435</v>
      </c>
      <c r="F92" s="16">
        <f t="shared" ref="F92:N92" si="240">F64+F77-F32-F48</f>
        <v>0.46877551020408159</v>
      </c>
      <c r="G92" s="16">
        <f t="shared" si="240"/>
        <v>0.34341107871720122</v>
      </c>
      <c r="H92" s="16">
        <f t="shared" si="240"/>
        <v>0.25386505622657218</v>
      </c>
      <c r="I92" s="16">
        <f t="shared" si="240"/>
        <v>0.18990361159040878</v>
      </c>
      <c r="J92" s="16">
        <f t="shared" si="240"/>
        <v>0.14421686542172055</v>
      </c>
      <c r="K92" s="16">
        <f t="shared" si="240"/>
        <v>0.11158347530122902</v>
      </c>
      <c r="L92" s="16">
        <f t="shared" si="240"/>
        <v>8.827391092944939E-2</v>
      </c>
      <c r="M92" s="16">
        <f t="shared" si="240"/>
        <v>7.1624222092463663E-2</v>
      </c>
      <c r="N92" s="16">
        <f t="shared" si="240"/>
        <v>5.9731587208902558E-2</v>
      </c>
      <c r="P92" s="185" t="s">
        <v>18</v>
      </c>
      <c r="Q92" s="186" t="s">
        <v>32</v>
      </c>
      <c r="R92" s="15" t="s">
        <v>43</v>
      </c>
      <c r="S92" s="16">
        <f>S64+S77-S32-S48</f>
        <v>0.66214285714285714</v>
      </c>
      <c r="T92" s="16">
        <f t="shared" ref="T92:AB92" si="241">T64+T77-T32-T48</f>
        <v>0.4815306122448979</v>
      </c>
      <c r="U92" s="16">
        <f t="shared" si="241"/>
        <v>0.35252186588921292</v>
      </c>
      <c r="V92" s="16">
        <f t="shared" si="241"/>
        <v>0.26037276134943765</v>
      </c>
      <c r="W92" s="16">
        <f t="shared" si="241"/>
        <v>0.19455197239245553</v>
      </c>
      <c r="X92" s="16">
        <f t="shared" si="241"/>
        <v>0.14753712313746825</v>
      </c>
      <c r="Y92" s="16">
        <f t="shared" si="241"/>
        <v>0.1139550879553345</v>
      </c>
      <c r="Z92" s="16">
        <f t="shared" si="241"/>
        <v>8.9967919968096166E-2</v>
      </c>
      <c r="AA92" s="16">
        <f t="shared" si="241"/>
        <v>7.283422854863994E-2</v>
      </c>
      <c r="AB92" s="16">
        <f t="shared" si="241"/>
        <v>6.0595877534742749E-2</v>
      </c>
      <c r="AD92" s="185" t="s">
        <v>18</v>
      </c>
      <c r="AE92" s="186" t="s">
        <v>32</v>
      </c>
      <c r="AF92" s="15" t="s">
        <v>43</v>
      </c>
      <c r="AG92" s="16">
        <f>AG64+AG77-AG32-AG48</f>
        <v>0.67999999999999994</v>
      </c>
      <c r="AH92" s="16">
        <f t="shared" ref="AH92:AP92" si="242">AH64+AH77-AH32-AH48</f>
        <v>0.49428571428571433</v>
      </c>
      <c r="AI92" s="16">
        <f t="shared" si="242"/>
        <v>0.36163265306122455</v>
      </c>
      <c r="AJ92" s="16">
        <f t="shared" si="242"/>
        <v>0.26688046647230312</v>
      </c>
      <c r="AK92" s="16">
        <f t="shared" si="242"/>
        <v>0.19920033319450231</v>
      </c>
      <c r="AL92" s="16">
        <f t="shared" si="242"/>
        <v>0.15085738085321593</v>
      </c>
      <c r="AM92" s="16">
        <f t="shared" si="242"/>
        <v>0.11632670060943999</v>
      </c>
      <c r="AN92" s="16">
        <f t="shared" si="242"/>
        <v>9.1661929006742957E-2</v>
      </c>
      <c r="AO92" s="16">
        <f t="shared" si="242"/>
        <v>7.4044235004816203E-2</v>
      </c>
      <c r="AP92" s="16">
        <f t="shared" si="242"/>
        <v>6.1460167860582941E-2</v>
      </c>
      <c r="AR92" s="185" t="s">
        <v>18</v>
      </c>
      <c r="AS92" s="186" t="s">
        <v>32</v>
      </c>
      <c r="AT92" s="15" t="s">
        <v>43</v>
      </c>
      <c r="AU92" s="16">
        <f>AU64+AU77-AU32-AU48</f>
        <v>0.69785714285714273</v>
      </c>
      <c r="AV92" s="16">
        <f t="shared" ref="AV92:BD92" si="243">AV64+AV77-AV32-AV48</f>
        <v>0.50704081632653064</v>
      </c>
      <c r="AW92" s="16">
        <f t="shared" si="243"/>
        <v>0.37074344023323624</v>
      </c>
      <c r="AX92" s="16">
        <f t="shared" si="243"/>
        <v>0.27338817159516859</v>
      </c>
      <c r="AY92" s="16">
        <f t="shared" si="243"/>
        <v>0.20384869399654906</v>
      </c>
      <c r="AZ92" s="16">
        <f t="shared" si="243"/>
        <v>0.1541776385689636</v>
      </c>
      <c r="BA92" s="16">
        <f t="shared" si="243"/>
        <v>0.11869831326354548</v>
      </c>
      <c r="BB92" s="16">
        <f t="shared" si="243"/>
        <v>9.3355938045389733E-2</v>
      </c>
      <c r="BC92" s="16">
        <f t="shared" si="243"/>
        <v>7.525424146099248E-2</v>
      </c>
      <c r="BD92" s="16">
        <f t="shared" si="243"/>
        <v>6.2324458186423133E-2</v>
      </c>
      <c r="BF92" s="185" t="s">
        <v>18</v>
      </c>
      <c r="BG92" s="186" t="s">
        <v>32</v>
      </c>
      <c r="BH92" s="15" t="s">
        <v>43</v>
      </c>
      <c r="BI92" s="16">
        <f>BI64+BI77-BI32-BI48</f>
        <v>0.71571428571428575</v>
      </c>
      <c r="BJ92" s="16">
        <f t="shared" ref="BJ92:BR92" si="244">BJ64+BJ77-BJ32-BJ48</f>
        <v>0.51979591836734695</v>
      </c>
      <c r="BK92" s="16">
        <f t="shared" si="244"/>
        <v>0.37985422740524788</v>
      </c>
      <c r="BL92" s="16">
        <f t="shared" si="244"/>
        <v>0.27989587671803406</v>
      </c>
      <c r="BM92" s="16">
        <f t="shared" si="244"/>
        <v>0.20849705479859584</v>
      </c>
      <c r="BN92" s="16">
        <f t="shared" si="244"/>
        <v>0.15749789628471131</v>
      </c>
      <c r="BO92" s="16">
        <f t="shared" si="244"/>
        <v>0.12106992591765099</v>
      </c>
      <c r="BP92" s="16">
        <f t="shared" si="244"/>
        <v>9.504994708403651E-2</v>
      </c>
      <c r="BQ92" s="16">
        <f t="shared" si="244"/>
        <v>7.6464247917168757E-2</v>
      </c>
      <c r="BR92" s="16">
        <f t="shared" si="244"/>
        <v>6.3188748512263346E-2</v>
      </c>
    </row>
    <row r="93" spans="2:70" ht="14.25" x14ac:dyDescent="0.45">
      <c r="B93" s="185"/>
      <c r="C93" s="186"/>
      <c r="D93" s="15" t="s">
        <v>44</v>
      </c>
      <c r="E93" s="16"/>
      <c r="F93" s="16"/>
      <c r="G93" s="16"/>
      <c r="H93" s="16"/>
      <c r="I93" s="38">
        <f>AVERAGE(E92:I92)</f>
        <v>0.38004819420479558</v>
      </c>
      <c r="J93" s="16"/>
      <c r="K93" s="16"/>
      <c r="L93" s="16"/>
      <c r="M93" s="16"/>
      <c r="N93" s="17">
        <f>AVERAGE(E92:N92)</f>
        <v>0.23756710319777433</v>
      </c>
      <c r="P93" s="185"/>
      <c r="Q93" s="186"/>
      <c r="R93" s="15" t="s">
        <v>44</v>
      </c>
      <c r="S93" s="16"/>
      <c r="T93" s="16"/>
      <c r="U93" s="16"/>
      <c r="V93" s="16"/>
      <c r="W93" s="38">
        <f>AVERAGE(S92:W92)</f>
        <v>0.39022401380377225</v>
      </c>
      <c r="X93" s="16"/>
      <c r="Y93" s="16"/>
      <c r="Z93" s="16"/>
      <c r="AA93" s="16"/>
      <c r="AB93" s="17">
        <f>AVERAGE(S92:AB92)</f>
        <v>0.24360103061631425</v>
      </c>
      <c r="AD93" s="185"/>
      <c r="AE93" s="186"/>
      <c r="AF93" s="15" t="s">
        <v>44</v>
      </c>
      <c r="AG93" s="16"/>
      <c r="AH93" s="16"/>
      <c r="AI93" s="16"/>
      <c r="AJ93" s="16"/>
      <c r="AK93" s="38">
        <f>AVERAGE(AG92:AK92)</f>
        <v>0.40039983340274893</v>
      </c>
      <c r="AL93" s="16"/>
      <c r="AM93" s="16"/>
      <c r="AN93" s="16"/>
      <c r="AO93" s="16"/>
      <c r="AP93" s="17">
        <f>AVERAGE(AG92:AP92)</f>
        <v>0.2496349580348543</v>
      </c>
      <c r="AR93" s="185"/>
      <c r="AS93" s="186"/>
      <c r="AT93" s="15" t="s">
        <v>44</v>
      </c>
      <c r="AU93" s="16"/>
      <c r="AV93" s="16"/>
      <c r="AW93" s="16"/>
      <c r="AX93" s="16"/>
      <c r="AY93" s="38">
        <f>AVERAGE(AU92:AY92)</f>
        <v>0.41057565300172538</v>
      </c>
      <c r="AZ93" s="16"/>
      <c r="BA93" s="16"/>
      <c r="BB93" s="16"/>
      <c r="BC93" s="16"/>
      <c r="BD93" s="17">
        <f>AVERAGE(AU92:BD92)</f>
        <v>0.25566888545339417</v>
      </c>
      <c r="BF93" s="185"/>
      <c r="BG93" s="186"/>
      <c r="BH93" s="15" t="s">
        <v>44</v>
      </c>
      <c r="BI93" s="16"/>
      <c r="BJ93" s="16"/>
      <c r="BK93" s="16"/>
      <c r="BL93" s="16"/>
      <c r="BM93" s="38">
        <f>AVERAGE(BI92:BM92)</f>
        <v>0.42075147260070206</v>
      </c>
      <c r="BN93" s="16"/>
      <c r="BO93" s="16"/>
      <c r="BP93" s="16"/>
      <c r="BQ93" s="16"/>
      <c r="BR93" s="17">
        <f>AVERAGE(BI92:BR92)</f>
        <v>0.26170281287193409</v>
      </c>
    </row>
    <row r="94" spans="2:70" ht="14.25" x14ac:dyDescent="0.45">
      <c r="B94" s="185"/>
      <c r="C94" s="186"/>
      <c r="D94" s="15" t="s">
        <v>42</v>
      </c>
      <c r="E94" s="16">
        <f>E66+E79-E34-E50</f>
        <v>0.64428571428571435</v>
      </c>
      <c r="F94" s="16">
        <f t="shared" ref="F94:N94" si="245">F66+F79-F34-F50</f>
        <v>1.1130612244897957</v>
      </c>
      <c r="G94" s="16">
        <f t="shared" si="245"/>
        <v>1.4564723032069971</v>
      </c>
      <c r="H94" s="16">
        <f t="shared" si="245"/>
        <v>1.7103373594335691</v>
      </c>
      <c r="I94" s="16">
        <f t="shared" si="245"/>
        <v>1.9002409710239785</v>
      </c>
      <c r="J94" s="16">
        <f t="shared" si="245"/>
        <v>2.0444578364456985</v>
      </c>
      <c r="K94" s="16">
        <f t="shared" si="245"/>
        <v>2.1560413117469279</v>
      </c>
      <c r="L94" s="16">
        <f t="shared" si="245"/>
        <v>2.2443152226763785</v>
      </c>
      <c r="M94" s="16">
        <f t="shared" si="245"/>
        <v>2.3159394447688397</v>
      </c>
      <c r="N94" s="16">
        <f t="shared" si="245"/>
        <v>2.3756710319777405</v>
      </c>
      <c r="P94" s="185"/>
      <c r="Q94" s="186"/>
      <c r="R94" s="15" t="s">
        <v>42</v>
      </c>
      <c r="S94" s="16">
        <f>S66+S79-S34-S50</f>
        <v>0.66214285714285714</v>
      </c>
      <c r="T94" s="16">
        <f t="shared" ref="T94:AB94" si="246">T66+T79-T34-T50</f>
        <v>1.1436734693877548</v>
      </c>
      <c r="U94" s="16">
        <f t="shared" si="246"/>
        <v>1.4961953352769681</v>
      </c>
      <c r="V94" s="16">
        <f t="shared" si="246"/>
        <v>1.7565680966264052</v>
      </c>
      <c r="W94" s="16">
        <f t="shared" si="246"/>
        <v>1.9511200690188615</v>
      </c>
      <c r="X94" s="16">
        <f t="shared" si="246"/>
        <v>2.0986571921563293</v>
      </c>
      <c r="Y94" s="16">
        <f t="shared" si="246"/>
        <v>2.2126122801116641</v>
      </c>
      <c r="Z94" s="16">
        <f t="shared" si="246"/>
        <v>2.3025802000797615</v>
      </c>
      <c r="AA94" s="16">
        <f t="shared" si="246"/>
        <v>2.3754144286283991</v>
      </c>
      <c r="AB94" s="16">
        <f t="shared" si="246"/>
        <v>2.4360103061631406</v>
      </c>
      <c r="AD94" s="185"/>
      <c r="AE94" s="186"/>
      <c r="AF94" s="15" t="s">
        <v>42</v>
      </c>
      <c r="AG94" s="16">
        <f>AG66+AG79-AG34-AG50</f>
        <v>0.67999999999999994</v>
      </c>
      <c r="AH94" s="16">
        <f t="shared" ref="AH94:AP94" si="247">AH66+AH79-AH34-AH50</f>
        <v>1.1742857142857142</v>
      </c>
      <c r="AI94" s="16">
        <f t="shared" si="247"/>
        <v>1.5359183673469388</v>
      </c>
      <c r="AJ94" s="16">
        <f t="shared" si="247"/>
        <v>1.8027988338192418</v>
      </c>
      <c r="AK94" s="16">
        <f t="shared" si="247"/>
        <v>2.0019991670137443</v>
      </c>
      <c r="AL94" s="16">
        <f t="shared" si="247"/>
        <v>2.1528565478669601</v>
      </c>
      <c r="AM94" s="16">
        <f t="shared" si="247"/>
        <v>2.2691832484764007</v>
      </c>
      <c r="AN94" s="16">
        <f t="shared" si="247"/>
        <v>2.3608451774831445</v>
      </c>
      <c r="AO94" s="16">
        <f t="shared" si="247"/>
        <v>2.4348894124879585</v>
      </c>
      <c r="AP94" s="16">
        <f t="shared" si="247"/>
        <v>2.4963495803485403</v>
      </c>
      <c r="AR94" s="185"/>
      <c r="AS94" s="186"/>
      <c r="AT94" s="15" t="s">
        <v>42</v>
      </c>
      <c r="AU94" s="16">
        <f>AU66+AU79-AU34-AU50</f>
        <v>0.69785714285714273</v>
      </c>
      <c r="AV94" s="16">
        <f t="shared" ref="AV94:BD94" si="248">AV66+AV79-AV34-AV50</f>
        <v>1.2048979591836733</v>
      </c>
      <c r="AW94" s="16">
        <f t="shared" si="248"/>
        <v>1.5756413994169098</v>
      </c>
      <c r="AX94" s="16">
        <f t="shared" si="248"/>
        <v>1.8490295710120779</v>
      </c>
      <c r="AY94" s="16">
        <f t="shared" si="248"/>
        <v>2.0528782650086272</v>
      </c>
      <c r="AZ94" s="16">
        <f t="shared" si="248"/>
        <v>2.2070559035775905</v>
      </c>
      <c r="BA94" s="16">
        <f t="shared" si="248"/>
        <v>2.3257542168411369</v>
      </c>
      <c r="BB94" s="16">
        <f t="shared" si="248"/>
        <v>2.4191101548865275</v>
      </c>
      <c r="BC94" s="16">
        <f t="shared" si="248"/>
        <v>2.4943643963475179</v>
      </c>
      <c r="BD94" s="16">
        <f t="shared" si="248"/>
        <v>2.5566888545339399</v>
      </c>
      <c r="BF94" s="185"/>
      <c r="BG94" s="186"/>
      <c r="BH94" s="15" t="s">
        <v>42</v>
      </c>
      <c r="BI94" s="16">
        <f>BI66+BI79-BI34-BI50</f>
        <v>0.71571428571428575</v>
      </c>
      <c r="BJ94" s="16">
        <f t="shared" ref="BJ94:BR94" si="249">BJ66+BJ79-BJ34-BJ50</f>
        <v>1.2355102040816324</v>
      </c>
      <c r="BK94" s="16">
        <f t="shared" si="249"/>
        <v>1.6153644314868805</v>
      </c>
      <c r="BL94" s="16">
        <f t="shared" si="249"/>
        <v>1.8952603082049144</v>
      </c>
      <c r="BM94" s="16">
        <f t="shared" si="249"/>
        <v>2.1037573630035107</v>
      </c>
      <c r="BN94" s="16">
        <f t="shared" si="249"/>
        <v>2.2612552592882214</v>
      </c>
      <c r="BO94" s="16">
        <f t="shared" si="249"/>
        <v>2.3823251852058731</v>
      </c>
      <c r="BP94" s="16">
        <f t="shared" si="249"/>
        <v>2.4773751322899105</v>
      </c>
      <c r="BQ94" s="16">
        <f t="shared" si="249"/>
        <v>2.5538393802070773</v>
      </c>
      <c r="BR94" s="16">
        <f t="shared" si="249"/>
        <v>2.6170281287193395</v>
      </c>
    </row>
    <row r="95" spans="2:70" ht="14.25" x14ac:dyDescent="0.45">
      <c r="B95" s="185"/>
      <c r="C95" s="185"/>
      <c r="D95" s="19" t="s">
        <v>45</v>
      </c>
      <c r="E95" s="20">
        <f>10*E92</f>
        <v>6.4428571428571431</v>
      </c>
      <c r="F95" s="20">
        <f t="shared" ref="F95:N95" si="250">10*F92</f>
        <v>4.6877551020408159</v>
      </c>
      <c r="G95" s="20">
        <f t="shared" si="250"/>
        <v>3.4341107871720125</v>
      </c>
      <c r="H95" s="20">
        <f t="shared" si="250"/>
        <v>2.5386505622657216</v>
      </c>
      <c r="I95" s="20">
        <f t="shared" si="250"/>
        <v>1.8990361159040878</v>
      </c>
      <c r="J95" s="20">
        <f t="shared" si="250"/>
        <v>1.4421686542172054</v>
      </c>
      <c r="K95" s="20">
        <f t="shared" si="250"/>
        <v>1.1158347530122901</v>
      </c>
      <c r="L95" s="20">
        <f t="shared" si="250"/>
        <v>0.88273910929449384</v>
      </c>
      <c r="M95" s="20">
        <f t="shared" si="250"/>
        <v>0.71624222092463663</v>
      </c>
      <c r="N95" s="20">
        <f t="shared" si="250"/>
        <v>0.59731587208902559</v>
      </c>
      <c r="P95" s="185"/>
      <c r="Q95" s="185"/>
      <c r="R95" s="19" t="s">
        <v>45</v>
      </c>
      <c r="S95" s="20">
        <f>10*S92</f>
        <v>6.6214285714285719</v>
      </c>
      <c r="T95" s="20">
        <f t="shared" ref="T95:AB95" si="251">10*T92</f>
        <v>4.8153061224489786</v>
      </c>
      <c r="U95" s="20">
        <f t="shared" si="251"/>
        <v>3.525218658892129</v>
      </c>
      <c r="V95" s="20">
        <f t="shared" si="251"/>
        <v>2.6037276134943763</v>
      </c>
      <c r="W95" s="20">
        <f t="shared" si="251"/>
        <v>1.9455197239245554</v>
      </c>
      <c r="X95" s="20">
        <f t="shared" si="251"/>
        <v>1.4753712313746825</v>
      </c>
      <c r="Y95" s="20">
        <f t="shared" si="251"/>
        <v>1.1395508795533451</v>
      </c>
      <c r="Z95" s="20">
        <f t="shared" si="251"/>
        <v>0.89967919968096166</v>
      </c>
      <c r="AA95" s="20">
        <f t="shared" si="251"/>
        <v>0.72834228548639945</v>
      </c>
      <c r="AB95" s="20">
        <f t="shared" si="251"/>
        <v>0.60595877534742748</v>
      </c>
      <c r="AD95" s="185"/>
      <c r="AE95" s="185"/>
      <c r="AF95" s="19" t="s">
        <v>45</v>
      </c>
      <c r="AG95" s="20">
        <f>10*AG92</f>
        <v>6.7999999999999989</v>
      </c>
      <c r="AH95" s="20">
        <f t="shared" ref="AH95:AP95" si="252">10*AH92</f>
        <v>4.9428571428571431</v>
      </c>
      <c r="AI95" s="20">
        <f t="shared" si="252"/>
        <v>3.6163265306122456</v>
      </c>
      <c r="AJ95" s="20">
        <f t="shared" si="252"/>
        <v>2.668804664723031</v>
      </c>
      <c r="AK95" s="20">
        <f t="shared" si="252"/>
        <v>1.992003331945023</v>
      </c>
      <c r="AL95" s="20">
        <f t="shared" si="252"/>
        <v>1.5085738085321592</v>
      </c>
      <c r="AM95" s="20">
        <f t="shared" si="252"/>
        <v>1.1632670060943999</v>
      </c>
      <c r="AN95" s="20">
        <f t="shared" si="252"/>
        <v>0.91661929006742959</v>
      </c>
      <c r="AO95" s="20">
        <f t="shared" si="252"/>
        <v>0.74044235004816206</v>
      </c>
      <c r="AP95" s="20">
        <f t="shared" si="252"/>
        <v>0.61460167860582937</v>
      </c>
      <c r="AR95" s="185"/>
      <c r="AS95" s="185"/>
      <c r="AT95" s="19" t="s">
        <v>45</v>
      </c>
      <c r="AU95" s="20">
        <f>10*AU92</f>
        <v>6.9785714285714278</v>
      </c>
      <c r="AV95" s="20">
        <f t="shared" ref="AV95:BD95" si="253">10*AV92</f>
        <v>5.0704081632653066</v>
      </c>
      <c r="AW95" s="20">
        <f t="shared" si="253"/>
        <v>3.7074344023323622</v>
      </c>
      <c r="AX95" s="20">
        <f t="shared" si="253"/>
        <v>2.7338817159516857</v>
      </c>
      <c r="AY95" s="20">
        <f t="shared" si="253"/>
        <v>2.0384869399654906</v>
      </c>
      <c r="AZ95" s="20">
        <f t="shared" si="253"/>
        <v>1.541776385689636</v>
      </c>
      <c r="BA95" s="20">
        <f t="shared" si="253"/>
        <v>1.1869831326354547</v>
      </c>
      <c r="BB95" s="20">
        <f t="shared" si="253"/>
        <v>0.9335593804538973</v>
      </c>
      <c r="BC95" s="20">
        <f t="shared" si="253"/>
        <v>0.75254241460992477</v>
      </c>
      <c r="BD95" s="20">
        <f t="shared" si="253"/>
        <v>0.62324458186423137</v>
      </c>
      <c r="BF95" s="185"/>
      <c r="BG95" s="185"/>
      <c r="BH95" s="19" t="s">
        <v>45</v>
      </c>
      <c r="BI95" s="20">
        <f>10*BI92</f>
        <v>7.1571428571428575</v>
      </c>
      <c r="BJ95" s="20">
        <f t="shared" ref="BJ95:BR95" si="254">10*BJ92</f>
        <v>5.1979591836734693</v>
      </c>
      <c r="BK95" s="20">
        <f t="shared" si="254"/>
        <v>3.7985422740524788</v>
      </c>
      <c r="BL95" s="20">
        <f t="shared" si="254"/>
        <v>2.7989587671803404</v>
      </c>
      <c r="BM95" s="20">
        <f t="shared" si="254"/>
        <v>2.0849705479859586</v>
      </c>
      <c r="BN95" s="20">
        <f t="shared" si="254"/>
        <v>1.5749789628471131</v>
      </c>
      <c r="BO95" s="20">
        <f t="shared" si="254"/>
        <v>1.21069925917651</v>
      </c>
      <c r="BP95" s="20">
        <f t="shared" si="254"/>
        <v>0.95049947084036512</v>
      </c>
      <c r="BQ95" s="20">
        <f t="shared" si="254"/>
        <v>0.76464247917168759</v>
      </c>
      <c r="BR95" s="20">
        <f t="shared" si="254"/>
        <v>0.63188748512263349</v>
      </c>
    </row>
    <row r="96" spans="2:70" ht="14.25" x14ac:dyDescent="0.45">
      <c r="B96" s="185"/>
      <c r="C96" s="185"/>
      <c r="D96" s="19" t="s">
        <v>46</v>
      </c>
      <c r="E96" s="20">
        <f>10*E94</f>
        <v>6.4428571428571431</v>
      </c>
      <c r="F96" s="20">
        <f>10*F94</f>
        <v>11.130612244897957</v>
      </c>
      <c r="G96" s="20">
        <f>10*G94</f>
        <v>14.564723032069971</v>
      </c>
      <c r="H96" s="20">
        <f t="shared" ref="H96:N96" si="255">10*H94</f>
        <v>17.103373594335693</v>
      </c>
      <c r="I96" s="20">
        <f t="shared" si="255"/>
        <v>19.002409710239785</v>
      </c>
      <c r="J96" s="20">
        <f t="shared" si="255"/>
        <v>20.444578364456984</v>
      </c>
      <c r="K96" s="20">
        <f t="shared" si="255"/>
        <v>21.560413117469281</v>
      </c>
      <c r="L96" s="20">
        <f t="shared" si="255"/>
        <v>22.443152226763786</v>
      </c>
      <c r="M96" s="20">
        <f t="shared" si="255"/>
        <v>23.159394447688399</v>
      </c>
      <c r="N96" s="20">
        <f t="shared" si="255"/>
        <v>23.756710319777405</v>
      </c>
      <c r="P96" s="185"/>
      <c r="Q96" s="185"/>
      <c r="R96" s="19" t="s">
        <v>46</v>
      </c>
      <c r="S96" s="20">
        <f>10*S94</f>
        <v>6.6214285714285719</v>
      </c>
      <c r="T96" s="20">
        <f>10*T94</f>
        <v>11.436734693877549</v>
      </c>
      <c r="U96" s="20">
        <f>10*U94</f>
        <v>14.961953352769681</v>
      </c>
      <c r="V96" s="20">
        <f t="shared" ref="V96:AB96" si="256">10*V94</f>
        <v>17.565680966264054</v>
      </c>
      <c r="W96" s="20">
        <f t="shared" si="256"/>
        <v>19.511200690188616</v>
      </c>
      <c r="X96" s="20">
        <f t="shared" si="256"/>
        <v>20.986571921563293</v>
      </c>
      <c r="Y96" s="20">
        <f t="shared" si="256"/>
        <v>22.12612280111664</v>
      </c>
      <c r="Z96" s="20">
        <f t="shared" si="256"/>
        <v>23.025802000797615</v>
      </c>
      <c r="AA96" s="20">
        <f t="shared" si="256"/>
        <v>23.754144286283992</v>
      </c>
      <c r="AB96" s="20">
        <f t="shared" si="256"/>
        <v>24.360103061631406</v>
      </c>
      <c r="AD96" s="185"/>
      <c r="AE96" s="185"/>
      <c r="AF96" s="19" t="s">
        <v>46</v>
      </c>
      <c r="AG96" s="20">
        <f>10*AG94</f>
        <v>6.7999999999999989</v>
      </c>
      <c r="AH96" s="20">
        <f>10*AH94</f>
        <v>11.742857142857142</v>
      </c>
      <c r="AI96" s="20">
        <f>10*AI94</f>
        <v>15.359183673469389</v>
      </c>
      <c r="AJ96" s="20">
        <f t="shared" ref="AJ96:AP96" si="257">10*AJ94</f>
        <v>18.027988338192419</v>
      </c>
      <c r="AK96" s="20">
        <f t="shared" si="257"/>
        <v>20.019991670137443</v>
      </c>
      <c r="AL96" s="20">
        <f t="shared" si="257"/>
        <v>21.528565478669602</v>
      </c>
      <c r="AM96" s="20">
        <f t="shared" si="257"/>
        <v>22.691832484764006</v>
      </c>
      <c r="AN96" s="20">
        <f t="shared" si="257"/>
        <v>23.608451774831444</v>
      </c>
      <c r="AO96" s="20">
        <f t="shared" si="257"/>
        <v>24.348894124879585</v>
      </c>
      <c r="AP96" s="20">
        <f t="shared" si="257"/>
        <v>24.963495803485401</v>
      </c>
      <c r="AR96" s="185"/>
      <c r="AS96" s="185"/>
      <c r="AT96" s="19" t="s">
        <v>46</v>
      </c>
      <c r="AU96" s="20">
        <f>10*AU94</f>
        <v>6.9785714285714278</v>
      </c>
      <c r="AV96" s="20">
        <f>10*AV94</f>
        <v>12.048979591836734</v>
      </c>
      <c r="AW96" s="20">
        <f>10*AW94</f>
        <v>15.756413994169097</v>
      </c>
      <c r="AX96" s="20">
        <f t="shared" ref="AX96:BD96" si="258">10*AX94</f>
        <v>18.49029571012078</v>
      </c>
      <c r="AY96" s="20">
        <f t="shared" si="258"/>
        <v>20.528782650086271</v>
      </c>
      <c r="AZ96" s="20">
        <f t="shared" si="258"/>
        <v>22.070559035775904</v>
      </c>
      <c r="BA96" s="20">
        <f t="shared" si="258"/>
        <v>23.257542168411369</v>
      </c>
      <c r="BB96" s="20">
        <f t="shared" si="258"/>
        <v>24.191101548865277</v>
      </c>
      <c r="BC96" s="20">
        <f t="shared" si="258"/>
        <v>24.943643963475179</v>
      </c>
      <c r="BD96" s="20">
        <f t="shared" si="258"/>
        <v>25.566888545339399</v>
      </c>
      <c r="BF96" s="185"/>
      <c r="BG96" s="185"/>
      <c r="BH96" s="19" t="s">
        <v>46</v>
      </c>
      <c r="BI96" s="20">
        <f>10*BI94</f>
        <v>7.1571428571428575</v>
      </c>
      <c r="BJ96" s="20">
        <f>10*BJ94</f>
        <v>12.355102040816323</v>
      </c>
      <c r="BK96" s="20">
        <f>10*BK94</f>
        <v>16.153644314868806</v>
      </c>
      <c r="BL96" s="20">
        <f t="shared" ref="BL96:BR96" si="259">10*BL94</f>
        <v>18.952603082049144</v>
      </c>
      <c r="BM96" s="20">
        <f t="shared" si="259"/>
        <v>21.037573630035105</v>
      </c>
      <c r="BN96" s="20">
        <f t="shared" si="259"/>
        <v>22.612552592882214</v>
      </c>
      <c r="BO96" s="20">
        <f t="shared" si="259"/>
        <v>23.823251852058732</v>
      </c>
      <c r="BP96" s="20">
        <f t="shared" si="259"/>
        <v>24.773751322899106</v>
      </c>
      <c r="BQ96" s="20">
        <f t="shared" si="259"/>
        <v>25.538393802070772</v>
      </c>
      <c r="BR96" s="20">
        <f t="shared" si="259"/>
        <v>26.170281287193397</v>
      </c>
    </row>
    <row r="97" spans="1:71" ht="14.25" x14ac:dyDescent="0.45">
      <c r="B97" s="185"/>
      <c r="C97" s="184" t="s">
        <v>36</v>
      </c>
      <c r="D97" s="15" t="s">
        <v>43</v>
      </c>
      <c r="E97" s="16">
        <f>E69+E82-E37-E53</f>
        <v>0.90200000000000014</v>
      </c>
      <c r="F97" s="16">
        <f t="shared" ref="F97:N97" si="260">F69+F82-F37-F53</f>
        <v>0.91880000000000006</v>
      </c>
      <c r="G97" s="16">
        <f t="shared" si="260"/>
        <v>0.94232000000000049</v>
      </c>
      <c r="H97" s="16">
        <f t="shared" si="260"/>
        <v>0.97524799999999967</v>
      </c>
      <c r="I97" s="16">
        <f t="shared" si="260"/>
        <v>1.0213472000000001</v>
      </c>
      <c r="J97" s="16">
        <f t="shared" si="260"/>
        <v>1.0858860800000001</v>
      </c>
      <c r="K97" s="16">
        <f t="shared" si="260"/>
        <v>1.1762405120000008</v>
      </c>
      <c r="L97" s="16">
        <f t="shared" si="260"/>
        <v>1.3027367168000021</v>
      </c>
      <c r="M97" s="16">
        <f t="shared" si="260"/>
        <v>1.4798314035199984</v>
      </c>
      <c r="N97" s="16">
        <f t="shared" si="260"/>
        <v>1.7277639649279972</v>
      </c>
      <c r="P97" s="185"/>
      <c r="Q97" s="184" t="s">
        <v>36</v>
      </c>
      <c r="R97" s="15" t="s">
        <v>43</v>
      </c>
      <c r="S97" s="16">
        <f>S69+S82-S37-S53</f>
        <v>0.92700000000000005</v>
      </c>
      <c r="T97" s="16">
        <f t="shared" ref="T97:AB97" si="261">T69+T82-T37-T53</f>
        <v>0.94379999999999997</v>
      </c>
      <c r="U97" s="16">
        <f t="shared" si="261"/>
        <v>0.9673200000000004</v>
      </c>
      <c r="V97" s="16">
        <f t="shared" si="261"/>
        <v>1.0002479999999996</v>
      </c>
      <c r="W97" s="16">
        <f t="shared" si="261"/>
        <v>1.0463472</v>
      </c>
      <c r="X97" s="16">
        <f t="shared" si="261"/>
        <v>1.11088608</v>
      </c>
      <c r="Y97" s="16">
        <f t="shared" si="261"/>
        <v>1.2012405120000007</v>
      </c>
      <c r="Z97" s="16">
        <f t="shared" si="261"/>
        <v>1.327736716800002</v>
      </c>
      <c r="AA97" s="16">
        <f t="shared" si="261"/>
        <v>1.5048314035199983</v>
      </c>
      <c r="AB97" s="16">
        <f t="shared" si="261"/>
        <v>1.7527639649279971</v>
      </c>
      <c r="AD97" s="185"/>
      <c r="AE97" s="184" t="s">
        <v>36</v>
      </c>
      <c r="AF97" s="15" t="s">
        <v>43</v>
      </c>
      <c r="AG97" s="16">
        <f>AG69+AG82-AG37-AG53</f>
        <v>0.95199999999999996</v>
      </c>
      <c r="AH97" s="16">
        <f t="shared" ref="AH97:AP97" si="262">AH69+AH82-AH37-AH53</f>
        <v>0.96879999999999988</v>
      </c>
      <c r="AI97" s="16">
        <f t="shared" si="262"/>
        <v>0.99232000000000031</v>
      </c>
      <c r="AJ97" s="16">
        <f t="shared" si="262"/>
        <v>1.0252479999999995</v>
      </c>
      <c r="AK97" s="16">
        <f t="shared" si="262"/>
        <v>1.0713471999999999</v>
      </c>
      <c r="AL97" s="16">
        <f t="shared" si="262"/>
        <v>1.1358860799999999</v>
      </c>
      <c r="AM97" s="16">
        <f t="shared" si="262"/>
        <v>1.2262405120000006</v>
      </c>
      <c r="AN97" s="16">
        <f t="shared" si="262"/>
        <v>1.352736716800002</v>
      </c>
      <c r="AO97" s="16">
        <f t="shared" si="262"/>
        <v>1.5298314035199982</v>
      </c>
      <c r="AP97" s="16">
        <f t="shared" si="262"/>
        <v>1.777763964927997</v>
      </c>
      <c r="AR97" s="185"/>
      <c r="AS97" s="184" t="s">
        <v>36</v>
      </c>
      <c r="AT97" s="15" t="s">
        <v>43</v>
      </c>
      <c r="AU97" s="16">
        <f>AU69+AU82-AU37-AU53</f>
        <v>0.97700000000000009</v>
      </c>
      <c r="AV97" s="16">
        <f t="shared" ref="AV97:BD97" si="263">AV69+AV82-AV37-AV53</f>
        <v>0.99380000000000002</v>
      </c>
      <c r="AW97" s="16">
        <f t="shared" si="263"/>
        <v>1.0173200000000004</v>
      </c>
      <c r="AX97" s="16">
        <f t="shared" si="263"/>
        <v>1.0502479999999996</v>
      </c>
      <c r="AY97" s="16">
        <f t="shared" si="263"/>
        <v>1.0963472000000001</v>
      </c>
      <c r="AZ97" s="16">
        <f t="shared" si="263"/>
        <v>1.16088608</v>
      </c>
      <c r="BA97" s="16">
        <f t="shared" si="263"/>
        <v>1.2512405120000007</v>
      </c>
      <c r="BB97" s="16">
        <f t="shared" si="263"/>
        <v>1.3777367168000021</v>
      </c>
      <c r="BC97" s="16">
        <f t="shared" si="263"/>
        <v>1.5548314035199984</v>
      </c>
      <c r="BD97" s="16">
        <f t="shared" si="263"/>
        <v>1.802763964927997</v>
      </c>
      <c r="BF97" s="185"/>
      <c r="BG97" s="184" t="s">
        <v>36</v>
      </c>
      <c r="BH97" s="15" t="s">
        <v>43</v>
      </c>
      <c r="BI97" s="16">
        <f>BI69+BI82-BI37-BI53</f>
        <v>1.002</v>
      </c>
      <c r="BJ97" s="16">
        <f t="shared" ref="BJ97:BR97" si="264">BJ69+BJ82-BJ37-BJ53</f>
        <v>1.0187999999999999</v>
      </c>
      <c r="BK97" s="16">
        <f t="shared" si="264"/>
        <v>1.0423200000000004</v>
      </c>
      <c r="BL97" s="16">
        <f t="shared" si="264"/>
        <v>1.0752479999999995</v>
      </c>
      <c r="BM97" s="16">
        <f t="shared" si="264"/>
        <v>1.1213472</v>
      </c>
      <c r="BN97" s="16">
        <f t="shared" si="264"/>
        <v>1.18588608</v>
      </c>
      <c r="BO97" s="16">
        <f t="shared" si="264"/>
        <v>1.2762405120000007</v>
      </c>
      <c r="BP97" s="16">
        <f t="shared" si="264"/>
        <v>1.402736716800002</v>
      </c>
      <c r="BQ97" s="16">
        <f t="shared" si="264"/>
        <v>1.5798314035199983</v>
      </c>
      <c r="BR97" s="16">
        <f t="shared" si="264"/>
        <v>1.8277639649279973</v>
      </c>
    </row>
    <row r="98" spans="1:71" ht="14.25" x14ac:dyDescent="0.45">
      <c r="B98" s="185"/>
      <c r="C98" s="186"/>
      <c r="D98" s="15" t="s">
        <v>44</v>
      </c>
      <c r="E98" s="16"/>
      <c r="F98" s="16"/>
      <c r="G98" s="16"/>
      <c r="H98" s="16"/>
      <c r="I98" s="17">
        <f>AVERAGE(E97:I97)</f>
        <v>0.95194304000000007</v>
      </c>
      <c r="J98" s="17"/>
      <c r="K98" s="17"/>
      <c r="L98" s="17"/>
      <c r="M98" s="17"/>
      <c r="N98" s="17">
        <f>AVERAGE(E97:N97)</f>
        <v>1.1532173877248</v>
      </c>
      <c r="P98" s="185"/>
      <c r="Q98" s="186"/>
      <c r="R98" s="15" t="s">
        <v>44</v>
      </c>
      <c r="S98" s="16"/>
      <c r="T98" s="16"/>
      <c r="U98" s="16"/>
      <c r="V98" s="16"/>
      <c r="W98" s="17">
        <f>AVERAGE(S97:W97)</f>
        <v>0.9769430400000001</v>
      </c>
      <c r="X98" s="17"/>
      <c r="Y98" s="17"/>
      <c r="Z98" s="17"/>
      <c r="AA98" s="17"/>
      <c r="AB98" s="17">
        <f>AVERAGE(S97:AB97)</f>
        <v>1.1782173877247999</v>
      </c>
      <c r="AD98" s="185"/>
      <c r="AE98" s="186"/>
      <c r="AF98" s="15" t="s">
        <v>44</v>
      </c>
      <c r="AG98" s="16"/>
      <c r="AH98" s="16"/>
      <c r="AI98" s="16"/>
      <c r="AJ98" s="16"/>
      <c r="AK98" s="17">
        <f>AVERAGE(AG97:AK97)</f>
        <v>1.00194304</v>
      </c>
      <c r="AL98" s="17"/>
      <c r="AM98" s="17"/>
      <c r="AN98" s="17"/>
      <c r="AO98" s="17"/>
      <c r="AP98" s="17">
        <f>AVERAGE(AG97:AP97)</f>
        <v>1.2032173877247998</v>
      </c>
      <c r="AR98" s="185"/>
      <c r="AS98" s="186"/>
      <c r="AT98" s="15" t="s">
        <v>44</v>
      </c>
      <c r="AU98" s="16"/>
      <c r="AV98" s="16"/>
      <c r="AW98" s="16"/>
      <c r="AX98" s="16"/>
      <c r="AY98" s="17">
        <f>AVERAGE(AU97:AY97)</f>
        <v>1.0269430400000001</v>
      </c>
      <c r="AZ98" s="17"/>
      <c r="BA98" s="17"/>
      <c r="BB98" s="17"/>
      <c r="BC98" s="17"/>
      <c r="BD98" s="17">
        <f>AVERAGE(AU97:BD97)</f>
        <v>1.2282173877247999</v>
      </c>
      <c r="BF98" s="185"/>
      <c r="BG98" s="186"/>
      <c r="BH98" s="15" t="s">
        <v>44</v>
      </c>
      <c r="BI98" s="16"/>
      <c r="BJ98" s="16"/>
      <c r="BK98" s="16"/>
      <c r="BL98" s="16"/>
      <c r="BM98" s="17">
        <f>AVERAGE(BI97:BM97)</f>
        <v>1.0519430399999998</v>
      </c>
      <c r="BN98" s="17"/>
      <c r="BO98" s="17"/>
      <c r="BP98" s="17"/>
      <c r="BQ98" s="17"/>
      <c r="BR98" s="17">
        <f>AVERAGE(BI97:BR97)</f>
        <v>1.2532173877247998</v>
      </c>
    </row>
    <row r="99" spans="1:71" ht="14.25" x14ac:dyDescent="0.45">
      <c r="B99" s="185"/>
      <c r="C99" s="185"/>
      <c r="D99" s="19" t="s">
        <v>45</v>
      </c>
      <c r="E99" s="22">
        <f t="shared" ref="E99:N99" si="265">E95*E$14</f>
        <v>902000</v>
      </c>
      <c r="F99" s="22">
        <f t="shared" si="265"/>
        <v>918799.99999999988</v>
      </c>
      <c r="G99" s="22">
        <f>G95*G$14</f>
        <v>942320.00000000023</v>
      </c>
      <c r="H99" s="22">
        <f>H95*H$14</f>
        <v>975247.99999999965</v>
      </c>
      <c r="I99" s="22">
        <f>I95*I$14</f>
        <v>1021347.2000000002</v>
      </c>
      <c r="J99" s="22">
        <f t="shared" si="265"/>
        <v>1085886.08</v>
      </c>
      <c r="K99" s="22">
        <f t="shared" si="265"/>
        <v>1176240.5120000006</v>
      </c>
      <c r="L99" s="22">
        <f t="shared" si="265"/>
        <v>1302736.7168000019</v>
      </c>
      <c r="M99" s="22">
        <f t="shared" si="265"/>
        <v>1479831.4035199981</v>
      </c>
      <c r="N99" s="22">
        <f t="shared" si="265"/>
        <v>1727763.9649279967</v>
      </c>
      <c r="P99" s="185"/>
      <c r="Q99" s="185"/>
      <c r="R99" s="19" t="s">
        <v>45</v>
      </c>
      <c r="S99" s="22">
        <f t="shared" ref="S99:AB99" si="266">S95*S$14</f>
        <v>927000.00000000012</v>
      </c>
      <c r="T99" s="22">
        <f t="shared" si="266"/>
        <v>943799.99999999977</v>
      </c>
      <c r="U99" s="22">
        <f>U95*U$14</f>
        <v>967320.00000000023</v>
      </c>
      <c r="V99" s="22">
        <f>V95*V$14</f>
        <v>1000247.9999999997</v>
      </c>
      <c r="W99" s="22">
        <f>W95*W$14</f>
        <v>1046347.2000000001</v>
      </c>
      <c r="X99" s="22">
        <f t="shared" si="266"/>
        <v>1110886.08</v>
      </c>
      <c r="Y99" s="22">
        <f t="shared" si="266"/>
        <v>1201240.5120000006</v>
      </c>
      <c r="Z99" s="22">
        <f t="shared" si="266"/>
        <v>1327736.7168000019</v>
      </c>
      <c r="AA99" s="22">
        <f t="shared" si="266"/>
        <v>1504831.4035199983</v>
      </c>
      <c r="AB99" s="22">
        <f t="shared" si="266"/>
        <v>1752763.9649279965</v>
      </c>
      <c r="AD99" s="185"/>
      <c r="AE99" s="185"/>
      <c r="AF99" s="19" t="s">
        <v>45</v>
      </c>
      <c r="AG99" s="22">
        <f t="shared" ref="AG99:AP99" si="267">AG95*AG$14</f>
        <v>951999.99999999988</v>
      </c>
      <c r="AH99" s="22">
        <f t="shared" si="267"/>
        <v>968800</v>
      </c>
      <c r="AI99" s="22">
        <f>AI95*AI$14</f>
        <v>992320.00000000023</v>
      </c>
      <c r="AJ99" s="22">
        <f>AJ95*AJ$14</f>
        <v>1025247.9999999997</v>
      </c>
      <c r="AK99" s="22">
        <f>AK95*AK$14</f>
        <v>1071347.2</v>
      </c>
      <c r="AL99" s="22">
        <f t="shared" si="267"/>
        <v>1135886.0799999998</v>
      </c>
      <c r="AM99" s="22">
        <f t="shared" si="267"/>
        <v>1226240.5120000006</v>
      </c>
      <c r="AN99" s="22">
        <f t="shared" si="267"/>
        <v>1352736.7168000021</v>
      </c>
      <c r="AO99" s="22">
        <f t="shared" si="267"/>
        <v>1529831.4035199981</v>
      </c>
      <c r="AP99" s="22">
        <f t="shared" si="267"/>
        <v>1777763.9649279963</v>
      </c>
      <c r="AR99" s="185"/>
      <c r="AS99" s="185"/>
      <c r="AT99" s="19" t="s">
        <v>45</v>
      </c>
      <c r="AU99" s="22">
        <f t="shared" ref="AU99:BD99" si="268">AU95*AU$14</f>
        <v>976999.99999999988</v>
      </c>
      <c r="AV99" s="22">
        <f t="shared" si="268"/>
        <v>993800.00000000012</v>
      </c>
      <c r="AW99" s="22">
        <f>AW95*AW$14</f>
        <v>1017320.0000000002</v>
      </c>
      <c r="AX99" s="22">
        <f>AX95*AX$14</f>
        <v>1050247.9999999995</v>
      </c>
      <c r="AY99" s="22">
        <f>AY95*AY$14</f>
        <v>1096347.2</v>
      </c>
      <c r="AZ99" s="22">
        <f t="shared" si="268"/>
        <v>1160886.0799999998</v>
      </c>
      <c r="BA99" s="22">
        <f t="shared" si="268"/>
        <v>1251240.5120000003</v>
      </c>
      <c r="BB99" s="22">
        <f t="shared" si="268"/>
        <v>1377736.7168000021</v>
      </c>
      <c r="BC99" s="22">
        <f t="shared" si="268"/>
        <v>1554831.4035199981</v>
      </c>
      <c r="BD99" s="22">
        <f t="shared" si="268"/>
        <v>1802763.9649279965</v>
      </c>
      <c r="BF99" s="185"/>
      <c r="BG99" s="185"/>
      <c r="BH99" s="19" t="s">
        <v>45</v>
      </c>
      <c r="BI99" s="22">
        <f t="shared" ref="BI99:BR99" si="269">BI95*BI$14</f>
        <v>1002000</v>
      </c>
      <c r="BJ99" s="22">
        <f t="shared" si="269"/>
        <v>1018800</v>
      </c>
      <c r="BK99" s="22">
        <f>BK95*BK$14</f>
        <v>1042320.0000000002</v>
      </c>
      <c r="BL99" s="22">
        <f>BL95*BL$14</f>
        <v>1075247.9999999995</v>
      </c>
      <c r="BM99" s="22">
        <f>BM95*BM$14</f>
        <v>1121347.2000000002</v>
      </c>
      <c r="BN99" s="22">
        <f t="shared" si="269"/>
        <v>1185886.08</v>
      </c>
      <c r="BO99" s="22">
        <f t="shared" si="269"/>
        <v>1276240.5120000008</v>
      </c>
      <c r="BP99" s="22">
        <f t="shared" si="269"/>
        <v>1402736.7168000021</v>
      </c>
      <c r="BQ99" s="22">
        <f t="shared" si="269"/>
        <v>1579831.4035199983</v>
      </c>
      <c r="BR99" s="22">
        <f t="shared" si="269"/>
        <v>1827763.964927997</v>
      </c>
    </row>
    <row r="100" spans="1:71" ht="14.25" x14ac:dyDescent="0.45">
      <c r="B100" s="185"/>
      <c r="C100" s="185"/>
      <c r="D100" s="19" t="s">
        <v>47</v>
      </c>
      <c r="E100" s="21"/>
      <c r="F100" s="21"/>
      <c r="G100" s="21"/>
      <c r="H100" s="21"/>
      <c r="I100" s="22">
        <f>AVERAGE(E99:I99)</f>
        <v>951943.0399999998</v>
      </c>
      <c r="J100" s="22"/>
      <c r="K100" s="22"/>
      <c r="L100" s="22"/>
      <c r="M100" s="22"/>
      <c r="N100" s="22">
        <f>AVERAGE(E99:N99)</f>
        <v>1153217.3877247996</v>
      </c>
      <c r="P100" s="185"/>
      <c r="Q100" s="185"/>
      <c r="R100" s="19" t="s">
        <v>47</v>
      </c>
      <c r="S100" s="21"/>
      <c r="T100" s="21"/>
      <c r="U100" s="21"/>
      <c r="V100" s="21"/>
      <c r="W100" s="22">
        <f>AVERAGE(S99:W99)</f>
        <v>976943.0399999998</v>
      </c>
      <c r="X100" s="22"/>
      <c r="Y100" s="22"/>
      <c r="Z100" s="22"/>
      <c r="AA100" s="22"/>
      <c r="AB100" s="22">
        <f>AVERAGE(S99:AB99)</f>
        <v>1178217.3877247996</v>
      </c>
      <c r="AD100" s="185"/>
      <c r="AE100" s="185"/>
      <c r="AF100" s="19" t="s">
        <v>47</v>
      </c>
      <c r="AG100" s="21"/>
      <c r="AH100" s="21"/>
      <c r="AI100" s="21"/>
      <c r="AJ100" s="21"/>
      <c r="AK100" s="22">
        <f>AVERAGE(AG99:AK99)</f>
        <v>1001943.0399999998</v>
      </c>
      <c r="AL100" s="22"/>
      <c r="AM100" s="22"/>
      <c r="AN100" s="22"/>
      <c r="AO100" s="22"/>
      <c r="AP100" s="22">
        <f>AVERAGE(AG99:AP99)</f>
        <v>1203217.3877247996</v>
      </c>
      <c r="AR100" s="185"/>
      <c r="AS100" s="185"/>
      <c r="AT100" s="19" t="s">
        <v>47</v>
      </c>
      <c r="AU100" s="21"/>
      <c r="AV100" s="21"/>
      <c r="AW100" s="21"/>
      <c r="AX100" s="21"/>
      <c r="AY100" s="22">
        <f>AVERAGE(AU99:AY99)</f>
        <v>1026943.0399999998</v>
      </c>
      <c r="AZ100" s="22"/>
      <c r="BA100" s="22"/>
      <c r="BB100" s="22"/>
      <c r="BC100" s="22"/>
      <c r="BD100" s="22">
        <f>AVERAGE(AU99:BD99)</f>
        <v>1228217.3877247996</v>
      </c>
      <c r="BF100" s="185"/>
      <c r="BG100" s="185"/>
      <c r="BH100" s="19" t="s">
        <v>47</v>
      </c>
      <c r="BI100" s="21"/>
      <c r="BJ100" s="21"/>
      <c r="BK100" s="21"/>
      <c r="BL100" s="21"/>
      <c r="BM100" s="22">
        <f>AVERAGE(BI99:BM99)</f>
        <v>1051943.0399999998</v>
      </c>
      <c r="BN100" s="22"/>
      <c r="BO100" s="22"/>
      <c r="BP100" s="22"/>
      <c r="BQ100" s="22"/>
      <c r="BR100" s="22">
        <f>AVERAGE(BI99:BR99)</f>
        <v>1253217.3877247996</v>
      </c>
    </row>
    <row r="101" spans="1:71" ht="14.25" x14ac:dyDescent="0.45">
      <c r="B101" s="185"/>
      <c r="C101" s="185"/>
      <c r="D101" s="19" t="s">
        <v>46</v>
      </c>
      <c r="E101" s="21">
        <f>E99</f>
        <v>902000</v>
      </c>
      <c r="F101" s="21">
        <f t="shared" ref="F101:N101" si="270">E101+F99</f>
        <v>1820800</v>
      </c>
      <c r="G101" s="21">
        <f>F101+G99</f>
        <v>2763120</v>
      </c>
      <c r="H101" s="21">
        <f t="shared" si="270"/>
        <v>3738367.9999999995</v>
      </c>
      <c r="I101" s="21">
        <f t="shared" si="270"/>
        <v>4759715.1999999993</v>
      </c>
      <c r="J101" s="21">
        <f>I101+J99</f>
        <v>5845601.2799999993</v>
      </c>
      <c r="K101" s="21">
        <f t="shared" si="270"/>
        <v>7021841.7919999994</v>
      </c>
      <c r="L101" s="21">
        <f t="shared" si="270"/>
        <v>8324578.5088000018</v>
      </c>
      <c r="M101" s="21">
        <f t="shared" si="270"/>
        <v>9804409.9123199992</v>
      </c>
      <c r="N101" s="21">
        <f t="shared" si="270"/>
        <v>11532173.877247997</v>
      </c>
      <c r="P101" s="185"/>
      <c r="Q101" s="185"/>
      <c r="R101" s="19" t="s">
        <v>46</v>
      </c>
      <c r="S101" s="21">
        <f>S99</f>
        <v>927000.00000000012</v>
      </c>
      <c r="T101" s="21">
        <f t="shared" ref="T101:AB101" si="271">S101+T99</f>
        <v>1870800</v>
      </c>
      <c r="U101" s="21">
        <f>T101+U99</f>
        <v>2838120</v>
      </c>
      <c r="V101" s="21">
        <f t="shared" si="271"/>
        <v>3838367.9999999995</v>
      </c>
      <c r="W101" s="21">
        <f t="shared" si="271"/>
        <v>4884715.1999999993</v>
      </c>
      <c r="X101" s="21">
        <f>W101+X99</f>
        <v>5995601.2799999993</v>
      </c>
      <c r="Y101" s="21">
        <f t="shared" si="271"/>
        <v>7196841.7919999994</v>
      </c>
      <c r="Z101" s="21">
        <f t="shared" si="271"/>
        <v>8524578.5088000018</v>
      </c>
      <c r="AA101" s="21">
        <f t="shared" si="271"/>
        <v>10029409.912319999</v>
      </c>
      <c r="AB101" s="21">
        <f t="shared" si="271"/>
        <v>11782173.877247997</v>
      </c>
      <c r="AD101" s="185"/>
      <c r="AE101" s="185"/>
      <c r="AF101" s="19" t="s">
        <v>46</v>
      </c>
      <c r="AG101" s="21">
        <f>AG99</f>
        <v>951999.99999999988</v>
      </c>
      <c r="AH101" s="21">
        <f t="shared" ref="AH101:AP101" si="272">AG101+AH99</f>
        <v>1920800</v>
      </c>
      <c r="AI101" s="21">
        <f>AH101+AI99</f>
        <v>2913120</v>
      </c>
      <c r="AJ101" s="21">
        <f t="shared" si="272"/>
        <v>3938367.9999999995</v>
      </c>
      <c r="AK101" s="21">
        <f t="shared" si="272"/>
        <v>5009715.1999999993</v>
      </c>
      <c r="AL101" s="21">
        <f>AK101+AL99</f>
        <v>6145601.2799999993</v>
      </c>
      <c r="AM101" s="21">
        <f t="shared" si="272"/>
        <v>7371841.7919999994</v>
      </c>
      <c r="AN101" s="21">
        <f t="shared" si="272"/>
        <v>8724578.5088000018</v>
      </c>
      <c r="AO101" s="21">
        <f t="shared" si="272"/>
        <v>10254409.912319999</v>
      </c>
      <c r="AP101" s="21">
        <f t="shared" si="272"/>
        <v>12032173.877247995</v>
      </c>
      <c r="AR101" s="185"/>
      <c r="AS101" s="185"/>
      <c r="AT101" s="19" t="s">
        <v>46</v>
      </c>
      <c r="AU101" s="21">
        <f>AU99</f>
        <v>976999.99999999988</v>
      </c>
      <c r="AV101" s="21">
        <f t="shared" ref="AV101:BD101" si="273">AU101+AV99</f>
        <v>1970800</v>
      </c>
      <c r="AW101" s="21">
        <f>AV101+AW99</f>
        <v>2988120</v>
      </c>
      <c r="AX101" s="21">
        <f t="shared" si="273"/>
        <v>4038367.9999999995</v>
      </c>
      <c r="AY101" s="21">
        <f t="shared" si="273"/>
        <v>5134715.1999999993</v>
      </c>
      <c r="AZ101" s="21">
        <f>AY101+AZ99</f>
        <v>6295601.2799999993</v>
      </c>
      <c r="BA101" s="21">
        <f t="shared" si="273"/>
        <v>7546841.7919999994</v>
      </c>
      <c r="BB101" s="21">
        <f t="shared" si="273"/>
        <v>8924578.5088000018</v>
      </c>
      <c r="BC101" s="21">
        <f t="shared" si="273"/>
        <v>10479409.912319999</v>
      </c>
      <c r="BD101" s="21">
        <f t="shared" si="273"/>
        <v>12282173.877247997</v>
      </c>
      <c r="BF101" s="185"/>
      <c r="BG101" s="185"/>
      <c r="BH101" s="19" t="s">
        <v>46</v>
      </c>
      <c r="BI101" s="21">
        <f>BI99</f>
        <v>1002000</v>
      </c>
      <c r="BJ101" s="21">
        <f t="shared" ref="BJ101:BR101" si="274">BI101+BJ99</f>
        <v>2020800</v>
      </c>
      <c r="BK101" s="21">
        <f>BJ101+BK99</f>
        <v>3063120</v>
      </c>
      <c r="BL101" s="21">
        <f t="shared" si="274"/>
        <v>4138367.9999999995</v>
      </c>
      <c r="BM101" s="21">
        <f t="shared" si="274"/>
        <v>5259715.1999999993</v>
      </c>
      <c r="BN101" s="21">
        <f>BM101+BN99</f>
        <v>6445601.2799999993</v>
      </c>
      <c r="BO101" s="21">
        <f t="shared" si="274"/>
        <v>7721841.7920000004</v>
      </c>
      <c r="BP101" s="21">
        <f t="shared" si="274"/>
        <v>9124578.5088000018</v>
      </c>
      <c r="BQ101" s="21">
        <f t="shared" si="274"/>
        <v>10704409.912319999</v>
      </c>
      <c r="BR101" s="21">
        <f t="shared" si="274"/>
        <v>12532173.877247997</v>
      </c>
    </row>
    <row r="102" spans="1:71" ht="14.25" x14ac:dyDescent="0.45">
      <c r="B102" s="185"/>
      <c r="C102" s="184" t="s">
        <v>35</v>
      </c>
      <c r="D102" s="15" t="s">
        <v>43</v>
      </c>
      <c r="E102" s="16">
        <f>E72+E87-E40-E56</f>
        <v>0.90200000000000014</v>
      </c>
      <c r="F102" s="16">
        <f t="shared" ref="F102:N102" si="275">F72+F87-F40-F56</f>
        <v>1.2796000000000001</v>
      </c>
      <c r="G102" s="16">
        <f t="shared" si="275"/>
        <v>1.8149600000000006</v>
      </c>
      <c r="H102" s="16">
        <f t="shared" si="275"/>
        <v>2.5738719999999979</v>
      </c>
      <c r="I102" s="16">
        <f t="shared" si="275"/>
        <v>3.6495200000000025</v>
      </c>
      <c r="J102" s="16">
        <f t="shared" si="275"/>
        <v>5.1738668799999958</v>
      </c>
      <c r="K102" s="16">
        <f t="shared" si="275"/>
        <v>7.3337680640000054</v>
      </c>
      <c r="L102" s="16">
        <f t="shared" si="275"/>
        <v>10.393771494400021</v>
      </c>
      <c r="M102" s="16">
        <f t="shared" si="275"/>
        <v>14.728374778879951</v>
      </c>
      <c r="N102" s="16">
        <f t="shared" si="275"/>
        <v>20.867657251839958</v>
      </c>
      <c r="P102" s="185"/>
      <c r="Q102" s="184" t="s">
        <v>35</v>
      </c>
      <c r="R102" s="15" t="s">
        <v>43</v>
      </c>
      <c r="S102" s="16">
        <f>S72+S87-S40-S56</f>
        <v>0.92700000000000005</v>
      </c>
      <c r="T102" s="16">
        <f t="shared" ref="T102:AB102" si="276">T72+T87-T40-T56</f>
        <v>1.3146</v>
      </c>
      <c r="U102" s="16">
        <f t="shared" si="276"/>
        <v>1.8639600000000005</v>
      </c>
      <c r="V102" s="16">
        <f t="shared" si="276"/>
        <v>2.6424719999999979</v>
      </c>
      <c r="W102" s="16">
        <f t="shared" si="276"/>
        <v>3.745560000000002</v>
      </c>
      <c r="X102" s="16">
        <f t="shared" si="276"/>
        <v>5.308322879999996</v>
      </c>
      <c r="Y102" s="16">
        <f t="shared" si="276"/>
        <v>7.5220064640000048</v>
      </c>
      <c r="Z102" s="16">
        <f t="shared" si="276"/>
        <v>10.65730525440002</v>
      </c>
      <c r="AA102" s="16">
        <f t="shared" si="276"/>
        <v>15.097322042879954</v>
      </c>
      <c r="AB102" s="16">
        <f t="shared" si="276"/>
        <v>21.384183421439964</v>
      </c>
      <c r="AD102" s="185"/>
      <c r="AE102" s="184" t="s">
        <v>35</v>
      </c>
      <c r="AF102" s="15" t="s">
        <v>43</v>
      </c>
      <c r="AG102" s="16">
        <f>AG72+AG87-AG40-AG56</f>
        <v>0.95199999999999996</v>
      </c>
      <c r="AH102" s="16">
        <f t="shared" ref="AH102:AP102" si="277">AH72+AH87-AH40-AH56</f>
        <v>1.3496000000000001</v>
      </c>
      <c r="AI102" s="16">
        <f t="shared" si="277"/>
        <v>1.9129600000000004</v>
      </c>
      <c r="AJ102" s="16">
        <f t="shared" si="277"/>
        <v>2.7110719999999979</v>
      </c>
      <c r="AK102" s="16">
        <f t="shared" si="277"/>
        <v>3.8416000000000023</v>
      </c>
      <c r="AL102" s="16">
        <f t="shared" si="277"/>
        <v>5.4427788799999961</v>
      </c>
      <c r="AM102" s="16">
        <f t="shared" si="277"/>
        <v>7.7102448640000043</v>
      </c>
      <c r="AN102" s="16">
        <f t="shared" si="277"/>
        <v>10.920839014400018</v>
      </c>
      <c r="AO102" s="16">
        <f t="shared" si="277"/>
        <v>15.466269306879957</v>
      </c>
      <c r="AP102" s="16">
        <f t="shared" si="277"/>
        <v>21.900709591039963</v>
      </c>
      <c r="AR102" s="185"/>
      <c r="AS102" s="184" t="s">
        <v>35</v>
      </c>
      <c r="AT102" s="15" t="s">
        <v>43</v>
      </c>
      <c r="AU102" s="16">
        <f>AU72+AU87-AU40-AU56</f>
        <v>0.97700000000000009</v>
      </c>
      <c r="AV102" s="16">
        <f t="shared" ref="AV102:BD102" si="278">AV72+AV87-AV40-AV56</f>
        <v>1.3846000000000001</v>
      </c>
      <c r="AW102" s="16">
        <f t="shared" si="278"/>
        <v>1.9619600000000004</v>
      </c>
      <c r="AX102" s="16">
        <f t="shared" si="278"/>
        <v>2.7796719999999979</v>
      </c>
      <c r="AY102" s="16">
        <f t="shared" si="278"/>
        <v>3.9376400000000018</v>
      </c>
      <c r="AZ102" s="16">
        <f t="shared" si="278"/>
        <v>5.5772348799999953</v>
      </c>
      <c r="BA102" s="16">
        <f t="shared" si="278"/>
        <v>7.8984832640000038</v>
      </c>
      <c r="BB102" s="16">
        <f t="shared" si="278"/>
        <v>11.184372774400019</v>
      </c>
      <c r="BC102" s="16">
        <f t="shared" si="278"/>
        <v>15.835216570879959</v>
      </c>
      <c r="BD102" s="16">
        <f t="shared" si="278"/>
        <v>22.417235760639961</v>
      </c>
      <c r="BF102" s="185"/>
      <c r="BG102" s="184" t="s">
        <v>35</v>
      </c>
      <c r="BH102" s="15" t="s">
        <v>43</v>
      </c>
      <c r="BI102" s="16">
        <f>BI72+BI87-BI40-BI56</f>
        <v>1.002</v>
      </c>
      <c r="BJ102" s="16">
        <f t="shared" ref="BJ102:BR102" si="279">BJ72+BJ87-BJ40-BJ56</f>
        <v>1.4196</v>
      </c>
      <c r="BK102" s="16">
        <f t="shared" si="279"/>
        <v>2.0109600000000003</v>
      </c>
      <c r="BL102" s="16">
        <f t="shared" si="279"/>
        <v>2.8482719999999979</v>
      </c>
      <c r="BM102" s="16">
        <f t="shared" si="279"/>
        <v>4.0336800000000022</v>
      </c>
      <c r="BN102" s="16">
        <f t="shared" si="279"/>
        <v>5.7116908799999955</v>
      </c>
      <c r="BO102" s="16">
        <f t="shared" si="279"/>
        <v>8.0867216640000059</v>
      </c>
      <c r="BP102" s="16">
        <f t="shared" si="279"/>
        <v>11.447906534400017</v>
      </c>
      <c r="BQ102" s="16">
        <f t="shared" si="279"/>
        <v>16.204163834879964</v>
      </c>
      <c r="BR102" s="16">
        <f t="shared" si="279"/>
        <v>22.933761930239967</v>
      </c>
    </row>
    <row r="103" spans="1:71" ht="14.25" x14ac:dyDescent="0.45">
      <c r="B103" s="185"/>
      <c r="C103" s="186"/>
      <c r="D103" s="15" t="s">
        <v>44</v>
      </c>
      <c r="E103" s="17"/>
      <c r="F103" s="17"/>
      <c r="G103" s="17"/>
      <c r="H103" s="17"/>
      <c r="I103" s="17">
        <f>AVERAGE(E102:I102)</f>
        <v>2.0439904000000002</v>
      </c>
      <c r="J103" s="17"/>
      <c r="K103" s="17"/>
      <c r="L103" s="17"/>
      <c r="M103" s="17"/>
      <c r="N103" s="17">
        <f>AVERAGE(E102:N102)</f>
        <v>6.8717390469119932</v>
      </c>
      <c r="P103" s="185"/>
      <c r="Q103" s="186"/>
      <c r="R103" s="15" t="s">
        <v>44</v>
      </c>
      <c r="S103" s="17"/>
      <c r="T103" s="17"/>
      <c r="U103" s="17"/>
      <c r="V103" s="17"/>
      <c r="W103" s="17">
        <f>AVERAGE(S102:W102)</f>
        <v>2.0987184000000001</v>
      </c>
      <c r="X103" s="17"/>
      <c r="Y103" s="17"/>
      <c r="Z103" s="17"/>
      <c r="AA103" s="17"/>
      <c r="AB103" s="17">
        <f>AVERAGE(S102:AB102)</f>
        <v>7.0462732062719935</v>
      </c>
      <c r="AD103" s="185"/>
      <c r="AE103" s="186"/>
      <c r="AF103" s="15" t="s">
        <v>44</v>
      </c>
      <c r="AG103" s="17"/>
      <c r="AH103" s="17"/>
      <c r="AI103" s="17"/>
      <c r="AJ103" s="17"/>
      <c r="AK103" s="17">
        <f>AVERAGE(AG102:AK102)</f>
        <v>2.1534464</v>
      </c>
      <c r="AL103" s="17"/>
      <c r="AM103" s="17"/>
      <c r="AN103" s="17"/>
      <c r="AO103" s="17"/>
      <c r="AP103" s="17">
        <f>AVERAGE(AG102:AP102)</f>
        <v>7.2208073656319938</v>
      </c>
      <c r="AR103" s="185"/>
      <c r="AS103" s="186"/>
      <c r="AT103" s="15" t="s">
        <v>44</v>
      </c>
      <c r="AU103" s="17"/>
      <c r="AV103" s="17"/>
      <c r="AW103" s="17"/>
      <c r="AX103" s="17"/>
      <c r="AY103" s="17">
        <f>AVERAGE(AU102:AY102)</f>
        <v>2.2081743999999999</v>
      </c>
      <c r="AZ103" s="17"/>
      <c r="BA103" s="17"/>
      <c r="BB103" s="17"/>
      <c r="BC103" s="17"/>
      <c r="BD103" s="17">
        <f>AVERAGE(AU102:BD102)</f>
        <v>7.395341524991994</v>
      </c>
      <c r="BF103" s="185"/>
      <c r="BG103" s="186"/>
      <c r="BH103" s="15" t="s">
        <v>44</v>
      </c>
      <c r="BI103" s="17"/>
      <c r="BJ103" s="17"/>
      <c r="BK103" s="17"/>
      <c r="BL103" s="17"/>
      <c r="BM103" s="17">
        <f>AVERAGE(BI102:BM102)</f>
        <v>2.2629024000000002</v>
      </c>
      <c r="BN103" s="17"/>
      <c r="BO103" s="17"/>
      <c r="BP103" s="17"/>
      <c r="BQ103" s="17"/>
      <c r="BR103" s="17">
        <f>AVERAGE(BI102:BR102)</f>
        <v>7.5698756843519961</v>
      </c>
    </row>
    <row r="104" spans="1:71" ht="14.25" x14ac:dyDescent="0.45">
      <c r="B104" s="185"/>
      <c r="C104" s="185"/>
      <c r="D104" s="19" t="s">
        <v>45</v>
      </c>
      <c r="E104" s="22">
        <f>E106</f>
        <v>902000</v>
      </c>
      <c r="F104" s="22">
        <f>F106-E106</f>
        <v>1279599.9999999995</v>
      </c>
      <c r="G104" s="22">
        <f>G106-F106</f>
        <v>1814960.0000000005</v>
      </c>
      <c r="H104" s="22">
        <f t="shared" ref="H104:N104" si="280">H106-G106</f>
        <v>2573872</v>
      </c>
      <c r="I104" s="22">
        <f t="shared" si="280"/>
        <v>3649520.0000000019</v>
      </c>
      <c r="J104" s="22">
        <f>J106-I106</f>
        <v>5173866.8799999952</v>
      </c>
      <c r="K104" s="22">
        <f t="shared" si="280"/>
        <v>7333768.0640000086</v>
      </c>
      <c r="L104" s="22">
        <f t="shared" si="280"/>
        <v>10393771.494400021</v>
      </c>
      <c r="M104" s="22">
        <f t="shared" si="280"/>
        <v>14728374.778879959</v>
      </c>
      <c r="N104" s="22">
        <f t="shared" si="280"/>
        <v>20867657.251839936</v>
      </c>
      <c r="P104" s="185"/>
      <c r="Q104" s="185"/>
      <c r="R104" s="19" t="s">
        <v>45</v>
      </c>
      <c r="S104" s="22">
        <f>S106</f>
        <v>927000.00000000012</v>
      </c>
      <c r="T104" s="22">
        <f>T106-S106</f>
        <v>1314599.9999999995</v>
      </c>
      <c r="U104" s="22">
        <f>U106-T106</f>
        <v>1863960.0000000009</v>
      </c>
      <c r="V104" s="22">
        <f t="shared" ref="V104:AB104" si="281">V106-U106</f>
        <v>2642471.9999999986</v>
      </c>
      <c r="W104" s="22">
        <f t="shared" si="281"/>
        <v>3745560.0000000028</v>
      </c>
      <c r="X104" s="22">
        <f>X106-W106</f>
        <v>5308322.8799999971</v>
      </c>
      <c r="Y104" s="22">
        <f t="shared" si="281"/>
        <v>7522006.4640000053</v>
      </c>
      <c r="Z104" s="22">
        <f t="shared" si="281"/>
        <v>10657305.254400022</v>
      </c>
      <c r="AA104" s="22">
        <f t="shared" si="281"/>
        <v>15097322.042879961</v>
      </c>
      <c r="AB104" s="22">
        <f t="shared" si="281"/>
        <v>21384183.421439953</v>
      </c>
      <c r="AD104" s="185"/>
      <c r="AE104" s="185"/>
      <c r="AF104" s="19" t="s">
        <v>45</v>
      </c>
      <c r="AG104" s="22">
        <f>AG106</f>
        <v>951999.99999999988</v>
      </c>
      <c r="AH104" s="22">
        <f>AH106-AG106</f>
        <v>1349600</v>
      </c>
      <c r="AI104" s="22">
        <f>AI106-AH106</f>
        <v>1912960</v>
      </c>
      <c r="AJ104" s="22">
        <f t="shared" ref="AJ104:AP104" si="282">AJ106-AI106</f>
        <v>2711072</v>
      </c>
      <c r="AK104" s="22">
        <f t="shared" si="282"/>
        <v>3841600</v>
      </c>
      <c r="AL104" s="22">
        <f>AL106-AK106</f>
        <v>5442778.879999999</v>
      </c>
      <c r="AM104" s="22">
        <f t="shared" si="282"/>
        <v>7710244.8640000075</v>
      </c>
      <c r="AN104" s="22">
        <f t="shared" si="282"/>
        <v>10920839.014400017</v>
      </c>
      <c r="AO104" s="22">
        <f t="shared" si="282"/>
        <v>15466269.306879967</v>
      </c>
      <c r="AP104" s="22">
        <f t="shared" si="282"/>
        <v>21900709.591039956</v>
      </c>
      <c r="AR104" s="185"/>
      <c r="AS104" s="185"/>
      <c r="AT104" s="19" t="s">
        <v>45</v>
      </c>
      <c r="AU104" s="22">
        <f>AU106</f>
        <v>976999.99999999988</v>
      </c>
      <c r="AV104" s="22">
        <f>AV106-AU106</f>
        <v>1384599.9999999995</v>
      </c>
      <c r="AW104" s="22">
        <f>AW106-AV106</f>
        <v>1961960.0000000005</v>
      </c>
      <c r="AX104" s="22">
        <f t="shared" ref="AX104:BD104" si="283">AX106-AW106</f>
        <v>2779671.9999999991</v>
      </c>
      <c r="AY104" s="22">
        <f t="shared" si="283"/>
        <v>3937639.9999999991</v>
      </c>
      <c r="AZ104" s="22">
        <f>AZ106-AY106</f>
        <v>5577234.8799999971</v>
      </c>
      <c r="BA104" s="22">
        <f t="shared" si="283"/>
        <v>7898483.2640000097</v>
      </c>
      <c r="BB104" s="22">
        <f t="shared" si="283"/>
        <v>11184372.774400022</v>
      </c>
      <c r="BC104" s="22">
        <f t="shared" si="283"/>
        <v>15835216.570879959</v>
      </c>
      <c r="BD104" s="22">
        <f t="shared" si="283"/>
        <v>22417235.760639966</v>
      </c>
      <c r="BF104" s="185"/>
      <c r="BG104" s="185"/>
      <c r="BH104" s="19" t="s">
        <v>45</v>
      </c>
      <c r="BI104" s="22">
        <f>BI106</f>
        <v>1002000</v>
      </c>
      <c r="BJ104" s="22">
        <f>BJ106-BI106</f>
        <v>1419599.9999999995</v>
      </c>
      <c r="BK104" s="22">
        <f>BK106-BJ106</f>
        <v>2010960.0000000014</v>
      </c>
      <c r="BL104" s="22">
        <f t="shared" ref="BL104:BR104" si="284">BL106-BK106</f>
        <v>2848271.9999999981</v>
      </c>
      <c r="BM104" s="22">
        <f t="shared" si="284"/>
        <v>4033680.0000000009</v>
      </c>
      <c r="BN104" s="22">
        <f>BN106-BM106</f>
        <v>5711690.8799999952</v>
      </c>
      <c r="BO104" s="22">
        <f t="shared" si="284"/>
        <v>8086721.664000012</v>
      </c>
      <c r="BP104" s="22">
        <f t="shared" si="284"/>
        <v>11447906.534400016</v>
      </c>
      <c r="BQ104" s="22">
        <f t="shared" si="284"/>
        <v>16204163.834879965</v>
      </c>
      <c r="BR104" s="22">
        <f t="shared" si="284"/>
        <v>22933761.930239968</v>
      </c>
    </row>
    <row r="105" spans="1:71" ht="14.25" x14ac:dyDescent="0.45">
      <c r="A105" s="8"/>
      <c r="B105" s="185"/>
      <c r="C105" s="185"/>
      <c r="D105" s="19" t="s">
        <v>47</v>
      </c>
      <c r="E105" s="22"/>
      <c r="F105" s="22"/>
      <c r="G105" s="22"/>
      <c r="H105" s="22"/>
      <c r="I105" s="22">
        <f>AVERAGE(E104:I104)</f>
        <v>2043990.4000000004</v>
      </c>
      <c r="J105" s="22"/>
      <c r="K105" s="22"/>
      <c r="L105" s="22"/>
      <c r="M105" s="22"/>
      <c r="N105" s="22">
        <f>AVERAGE(E104:N104)</f>
        <v>6871739.0469119921</v>
      </c>
      <c r="O105" s="8"/>
      <c r="P105" s="185"/>
      <c r="Q105" s="185"/>
      <c r="R105" s="19" t="s">
        <v>47</v>
      </c>
      <c r="S105" s="22"/>
      <c r="T105" s="22"/>
      <c r="U105" s="22"/>
      <c r="V105" s="22"/>
      <c r="W105" s="22">
        <f>AVERAGE(S104:W104)</f>
        <v>2098718.4000000004</v>
      </c>
      <c r="X105" s="22"/>
      <c r="Y105" s="22"/>
      <c r="Z105" s="22"/>
      <c r="AA105" s="22"/>
      <c r="AB105" s="22">
        <f>AVERAGE(S104:AB104)</f>
        <v>7046273.2062719939</v>
      </c>
      <c r="AC105" s="8"/>
      <c r="AD105" s="185"/>
      <c r="AE105" s="185"/>
      <c r="AF105" s="19" t="s">
        <v>47</v>
      </c>
      <c r="AG105" s="22"/>
      <c r="AH105" s="22"/>
      <c r="AI105" s="22"/>
      <c r="AJ105" s="22"/>
      <c r="AK105" s="22">
        <f>AVERAGE(AG104:AK104)</f>
        <v>2153446.3999999999</v>
      </c>
      <c r="AL105" s="22"/>
      <c r="AM105" s="22"/>
      <c r="AN105" s="22"/>
      <c r="AO105" s="22"/>
      <c r="AP105" s="22">
        <f>AVERAGE(AG104:AP104)</f>
        <v>7220807.3656319948</v>
      </c>
      <c r="AQ105" s="8"/>
      <c r="AR105" s="185"/>
      <c r="AS105" s="185"/>
      <c r="AT105" s="19" t="s">
        <v>47</v>
      </c>
      <c r="AU105" s="22"/>
      <c r="AV105" s="22"/>
      <c r="AW105" s="22"/>
      <c r="AX105" s="22"/>
      <c r="AY105" s="22">
        <f>AVERAGE(AU104:AY104)</f>
        <v>2208174.3999999994</v>
      </c>
      <c r="AZ105" s="22"/>
      <c r="BA105" s="22"/>
      <c r="BB105" s="22"/>
      <c r="BC105" s="22"/>
      <c r="BD105" s="22">
        <f>AVERAGE(AU104:BD104)</f>
        <v>7395341.5249919947</v>
      </c>
      <c r="BE105" s="8"/>
      <c r="BF105" s="185"/>
      <c r="BG105" s="185"/>
      <c r="BH105" s="19" t="s">
        <v>47</v>
      </c>
      <c r="BI105" s="22"/>
      <c r="BJ105" s="22"/>
      <c r="BK105" s="22"/>
      <c r="BL105" s="22"/>
      <c r="BM105" s="22">
        <f>AVERAGE(BI104:BM104)</f>
        <v>2262902.4</v>
      </c>
      <c r="BN105" s="22"/>
      <c r="BO105" s="22"/>
      <c r="BP105" s="22"/>
      <c r="BQ105" s="22"/>
      <c r="BR105" s="22">
        <f>AVERAGE(BI104:BR104)</f>
        <v>7569875.6843519956</v>
      </c>
      <c r="BS105" s="8"/>
    </row>
    <row r="106" spans="1:71" ht="14.25" x14ac:dyDescent="0.45">
      <c r="B106" s="185"/>
      <c r="C106" s="185"/>
      <c r="D106" s="19" t="s">
        <v>46</v>
      </c>
      <c r="E106" s="21">
        <f t="shared" ref="E106:N106" si="285">E96*E$14</f>
        <v>902000</v>
      </c>
      <c r="F106" s="21">
        <f t="shared" si="285"/>
        <v>2181599.9999999995</v>
      </c>
      <c r="G106" s="21">
        <f>G96*G$14</f>
        <v>3996560</v>
      </c>
      <c r="H106" s="21">
        <f>H96*H$14</f>
        <v>6570432</v>
      </c>
      <c r="I106" s="21">
        <f>I96*I$14</f>
        <v>10219952.000000002</v>
      </c>
      <c r="J106" s="21">
        <f t="shared" si="285"/>
        <v>15393818.879999997</v>
      </c>
      <c r="K106" s="21">
        <f t="shared" si="285"/>
        <v>22727586.944000006</v>
      </c>
      <c r="L106" s="21">
        <f t="shared" si="285"/>
        <v>33121358.438400026</v>
      </c>
      <c r="M106" s="21">
        <f t="shared" si="285"/>
        <v>47849733.217279986</v>
      </c>
      <c r="N106" s="21">
        <f t="shared" si="285"/>
        <v>68717390.469119921</v>
      </c>
      <c r="P106" s="185"/>
      <c r="Q106" s="185"/>
      <c r="R106" s="19" t="s">
        <v>46</v>
      </c>
      <c r="S106" s="21">
        <f t="shared" ref="S106:AB106" si="286">S96*S$14</f>
        <v>927000.00000000012</v>
      </c>
      <c r="T106" s="21">
        <f t="shared" si="286"/>
        <v>2241599.9999999995</v>
      </c>
      <c r="U106" s="21">
        <f>U96*U$14</f>
        <v>4105560.0000000005</v>
      </c>
      <c r="V106" s="21">
        <f>V96*V$14</f>
        <v>6748031.9999999991</v>
      </c>
      <c r="W106" s="21">
        <f>W96*W$14</f>
        <v>10493592.000000002</v>
      </c>
      <c r="X106" s="21">
        <f t="shared" si="286"/>
        <v>15801914.879999999</v>
      </c>
      <c r="Y106" s="21">
        <f t="shared" si="286"/>
        <v>23323921.344000004</v>
      </c>
      <c r="Z106" s="21">
        <f t="shared" si="286"/>
        <v>33981226.598400027</v>
      </c>
      <c r="AA106" s="21">
        <f t="shared" si="286"/>
        <v>49078548.641279988</v>
      </c>
      <c r="AB106" s="21">
        <f t="shared" si="286"/>
        <v>70462732.062719941</v>
      </c>
      <c r="AD106" s="185"/>
      <c r="AE106" s="185"/>
      <c r="AF106" s="19" t="s">
        <v>46</v>
      </c>
      <c r="AG106" s="21">
        <f t="shared" ref="AG106:AP106" si="287">AG96*AG$14</f>
        <v>951999.99999999988</v>
      </c>
      <c r="AH106" s="21">
        <f t="shared" si="287"/>
        <v>2301600</v>
      </c>
      <c r="AI106" s="21">
        <f>AI96*AI$14</f>
        <v>4214560</v>
      </c>
      <c r="AJ106" s="21">
        <f>AJ96*AJ$14</f>
        <v>6925632</v>
      </c>
      <c r="AK106" s="21">
        <f>AK96*AK$14</f>
        <v>10767232</v>
      </c>
      <c r="AL106" s="21">
        <f t="shared" si="287"/>
        <v>16210010.879999999</v>
      </c>
      <c r="AM106" s="21">
        <f t="shared" si="287"/>
        <v>23920255.744000006</v>
      </c>
      <c r="AN106" s="21">
        <f t="shared" si="287"/>
        <v>34841094.758400023</v>
      </c>
      <c r="AO106" s="21">
        <f t="shared" si="287"/>
        <v>50307364.06527999</v>
      </c>
      <c r="AP106" s="21">
        <f t="shared" si="287"/>
        <v>72208073.656319946</v>
      </c>
      <c r="AR106" s="185"/>
      <c r="AS106" s="185"/>
      <c r="AT106" s="19" t="s">
        <v>46</v>
      </c>
      <c r="AU106" s="21">
        <f t="shared" ref="AU106:BD106" si="288">AU96*AU$14</f>
        <v>976999.99999999988</v>
      </c>
      <c r="AV106" s="21">
        <f t="shared" si="288"/>
        <v>2361599.9999999995</v>
      </c>
      <c r="AW106" s="21">
        <f>AW96*AW$14</f>
        <v>4323560</v>
      </c>
      <c r="AX106" s="21">
        <f>AX96*AX$14</f>
        <v>7103231.9999999991</v>
      </c>
      <c r="AY106" s="21">
        <f>AY96*AY$14</f>
        <v>11040871.999999998</v>
      </c>
      <c r="AZ106" s="21">
        <f t="shared" si="288"/>
        <v>16618106.879999995</v>
      </c>
      <c r="BA106" s="21">
        <f t="shared" si="288"/>
        <v>24516590.144000005</v>
      </c>
      <c r="BB106" s="21">
        <f t="shared" si="288"/>
        <v>35700962.918400027</v>
      </c>
      <c r="BC106" s="21">
        <f t="shared" si="288"/>
        <v>51536179.489279985</v>
      </c>
      <c r="BD106" s="21">
        <f t="shared" si="288"/>
        <v>73953415.249919951</v>
      </c>
      <c r="BF106" s="185"/>
      <c r="BG106" s="185"/>
      <c r="BH106" s="19" t="s">
        <v>46</v>
      </c>
      <c r="BI106" s="21">
        <f t="shared" ref="BI106:BR106" si="289">BI96*BI$14</f>
        <v>1002000</v>
      </c>
      <c r="BJ106" s="21">
        <f t="shared" si="289"/>
        <v>2421599.9999999995</v>
      </c>
      <c r="BK106" s="21">
        <f>BK96*BK$14</f>
        <v>4432560.0000000009</v>
      </c>
      <c r="BL106" s="21">
        <f>BL96*BL$14</f>
        <v>7280831.9999999991</v>
      </c>
      <c r="BM106" s="21">
        <f>BM96*BM$14</f>
        <v>11314512</v>
      </c>
      <c r="BN106" s="21">
        <f t="shared" si="289"/>
        <v>17026202.879999995</v>
      </c>
      <c r="BO106" s="21">
        <f t="shared" si="289"/>
        <v>25112924.544000007</v>
      </c>
      <c r="BP106" s="21">
        <f t="shared" si="289"/>
        <v>36560831.078400023</v>
      </c>
      <c r="BQ106" s="21">
        <f t="shared" si="289"/>
        <v>52764994.913279988</v>
      </c>
      <c r="BR106" s="21">
        <f t="shared" si="289"/>
        <v>75698756.843519956</v>
      </c>
    </row>
    <row r="107" spans="1:71" ht="15" customHeight="1" x14ac:dyDescent="0.45">
      <c r="B107" s="1"/>
      <c r="C107" s="1"/>
      <c r="D107" s="40"/>
      <c r="E107" s="10"/>
      <c r="F107" s="10"/>
      <c r="G107" s="10"/>
      <c r="H107" s="10"/>
      <c r="I107" s="10"/>
      <c r="J107" s="10"/>
      <c r="K107" s="10"/>
      <c r="L107" s="10"/>
      <c r="M107" s="10"/>
      <c r="N107" s="10"/>
      <c r="P107" s="1"/>
      <c r="Q107" s="1"/>
      <c r="R107" s="40"/>
      <c r="S107" s="10"/>
      <c r="T107" s="10"/>
      <c r="U107" s="10"/>
      <c r="V107" s="10"/>
      <c r="W107" s="10"/>
      <c r="X107" s="10"/>
      <c r="Y107" s="10"/>
      <c r="Z107" s="10"/>
      <c r="AA107" s="10"/>
      <c r="AB107" s="10"/>
      <c r="AD107" s="1"/>
      <c r="AE107" s="1"/>
      <c r="AF107" s="40"/>
      <c r="AG107" s="10"/>
      <c r="AH107" s="10"/>
      <c r="AI107" s="10"/>
      <c r="AJ107" s="10"/>
      <c r="AK107" s="10"/>
      <c r="AL107" s="10"/>
      <c r="AM107" s="10"/>
      <c r="AN107" s="10"/>
      <c r="AO107" s="10"/>
      <c r="AP107" s="10"/>
      <c r="AR107" s="1"/>
      <c r="AS107" s="1"/>
      <c r="AT107" s="40"/>
      <c r="AU107" s="10"/>
      <c r="AV107" s="10"/>
      <c r="AW107" s="10"/>
      <c r="AX107" s="10"/>
      <c r="AY107" s="10"/>
      <c r="AZ107" s="10"/>
      <c r="BA107" s="10"/>
      <c r="BB107" s="10"/>
      <c r="BC107" s="10"/>
      <c r="BD107" s="10"/>
      <c r="BF107" s="1"/>
      <c r="BG107" s="1"/>
      <c r="BH107" s="40"/>
      <c r="BI107" s="10"/>
      <c r="BJ107" s="10"/>
      <c r="BK107" s="10"/>
      <c r="BL107" s="10"/>
      <c r="BM107" s="10"/>
      <c r="BN107" s="10"/>
      <c r="BO107" s="10"/>
      <c r="BP107" s="10"/>
      <c r="BQ107" s="10"/>
      <c r="BR107" s="10"/>
    </row>
    <row r="108" spans="1:71" ht="14.25" x14ac:dyDescent="0.45">
      <c r="B108" s="187" t="s">
        <v>148</v>
      </c>
      <c r="C108" s="193" t="s">
        <v>55</v>
      </c>
      <c r="D108" s="193" t="s">
        <v>54</v>
      </c>
      <c r="E108" s="163" t="s">
        <v>3</v>
      </c>
      <c r="F108" s="163" t="s">
        <v>4</v>
      </c>
      <c r="G108" s="163" t="s">
        <v>5</v>
      </c>
      <c r="H108" s="163" t="s">
        <v>6</v>
      </c>
      <c r="I108" s="163" t="s">
        <v>7</v>
      </c>
      <c r="J108" s="163" t="s">
        <v>8</v>
      </c>
      <c r="K108" s="163" t="s">
        <v>9</v>
      </c>
      <c r="L108" s="163" t="s">
        <v>10</v>
      </c>
      <c r="M108" s="163" t="s">
        <v>11</v>
      </c>
      <c r="N108" s="163" t="s">
        <v>12</v>
      </c>
      <c r="P108" s="187" t="s">
        <v>148</v>
      </c>
      <c r="Q108" s="193" t="s">
        <v>55</v>
      </c>
      <c r="R108" s="193" t="s">
        <v>54</v>
      </c>
      <c r="S108" s="163" t="s">
        <v>3</v>
      </c>
      <c r="T108" s="163" t="s">
        <v>4</v>
      </c>
      <c r="U108" s="163" t="s">
        <v>5</v>
      </c>
      <c r="V108" s="163" t="s">
        <v>6</v>
      </c>
      <c r="W108" s="163" t="s">
        <v>7</v>
      </c>
      <c r="X108" s="163" t="s">
        <v>8</v>
      </c>
      <c r="Y108" s="163" t="s">
        <v>9</v>
      </c>
      <c r="Z108" s="163" t="s">
        <v>10</v>
      </c>
      <c r="AA108" s="163" t="s">
        <v>11</v>
      </c>
      <c r="AB108" s="163" t="s">
        <v>12</v>
      </c>
      <c r="AD108" s="187" t="s">
        <v>148</v>
      </c>
      <c r="AE108" s="193" t="s">
        <v>55</v>
      </c>
      <c r="AF108" s="193" t="s">
        <v>54</v>
      </c>
      <c r="AG108" s="163" t="s">
        <v>3</v>
      </c>
      <c r="AH108" s="163" t="s">
        <v>4</v>
      </c>
      <c r="AI108" s="163" t="s">
        <v>5</v>
      </c>
      <c r="AJ108" s="163" t="s">
        <v>6</v>
      </c>
      <c r="AK108" s="163" t="s">
        <v>7</v>
      </c>
      <c r="AL108" s="163" t="s">
        <v>8</v>
      </c>
      <c r="AM108" s="163" t="s">
        <v>9</v>
      </c>
      <c r="AN108" s="163" t="s">
        <v>10</v>
      </c>
      <c r="AO108" s="163" t="s">
        <v>11</v>
      </c>
      <c r="AP108" s="163" t="s">
        <v>12</v>
      </c>
      <c r="AR108" s="187" t="s">
        <v>148</v>
      </c>
      <c r="AS108" s="193" t="s">
        <v>55</v>
      </c>
      <c r="AT108" s="193" t="s">
        <v>54</v>
      </c>
      <c r="AU108" s="163" t="s">
        <v>3</v>
      </c>
      <c r="AV108" s="163" t="s">
        <v>4</v>
      </c>
      <c r="AW108" s="163" t="s">
        <v>5</v>
      </c>
      <c r="AX108" s="163" t="s">
        <v>6</v>
      </c>
      <c r="AY108" s="163" t="s">
        <v>7</v>
      </c>
      <c r="AZ108" s="163" t="s">
        <v>8</v>
      </c>
      <c r="BA108" s="163" t="s">
        <v>9</v>
      </c>
      <c r="BB108" s="163" t="s">
        <v>10</v>
      </c>
      <c r="BC108" s="163" t="s">
        <v>11</v>
      </c>
      <c r="BD108" s="163" t="s">
        <v>12</v>
      </c>
      <c r="BF108" s="187" t="s">
        <v>148</v>
      </c>
      <c r="BG108" s="193" t="s">
        <v>55</v>
      </c>
      <c r="BH108" s="193" t="s">
        <v>54</v>
      </c>
      <c r="BI108" s="163" t="s">
        <v>3</v>
      </c>
      <c r="BJ108" s="163" t="s">
        <v>4</v>
      </c>
      <c r="BK108" s="163" t="s">
        <v>5</v>
      </c>
      <c r="BL108" s="163" t="s">
        <v>6</v>
      </c>
      <c r="BM108" s="163" t="s">
        <v>7</v>
      </c>
      <c r="BN108" s="163" t="s">
        <v>8</v>
      </c>
      <c r="BO108" s="163" t="s">
        <v>9</v>
      </c>
      <c r="BP108" s="163" t="s">
        <v>10</v>
      </c>
      <c r="BQ108" s="163" t="s">
        <v>11</v>
      </c>
      <c r="BR108" s="163" t="s">
        <v>12</v>
      </c>
    </row>
    <row r="109" spans="1:71" ht="14.25" x14ac:dyDescent="0.45">
      <c r="B109" s="188"/>
      <c r="C109" s="194"/>
      <c r="D109" s="194"/>
      <c r="E109" s="164"/>
      <c r="F109" s="164"/>
      <c r="G109" s="164"/>
      <c r="H109" s="164"/>
      <c r="I109" s="164"/>
      <c r="J109" s="164"/>
      <c r="K109" s="164"/>
      <c r="L109" s="164"/>
      <c r="M109" s="164"/>
      <c r="N109" s="164"/>
      <c r="P109" s="188"/>
      <c r="Q109" s="194"/>
      <c r="R109" s="194"/>
      <c r="S109" s="164"/>
      <c r="T109" s="164"/>
      <c r="U109" s="164"/>
      <c r="V109" s="164"/>
      <c r="W109" s="164"/>
      <c r="X109" s="164"/>
      <c r="Y109" s="164"/>
      <c r="Z109" s="164"/>
      <c r="AA109" s="164"/>
      <c r="AB109" s="164"/>
      <c r="AD109" s="188"/>
      <c r="AE109" s="194"/>
      <c r="AF109" s="194"/>
      <c r="AG109" s="164"/>
      <c r="AH109" s="164"/>
      <c r="AI109" s="164"/>
      <c r="AJ109" s="164"/>
      <c r="AK109" s="164"/>
      <c r="AL109" s="164"/>
      <c r="AM109" s="164"/>
      <c r="AN109" s="164"/>
      <c r="AO109" s="164"/>
      <c r="AP109" s="164"/>
      <c r="AR109" s="188"/>
      <c r="AS109" s="194"/>
      <c r="AT109" s="194"/>
      <c r="AU109" s="164"/>
      <c r="AV109" s="164"/>
      <c r="AW109" s="164"/>
      <c r="AX109" s="164"/>
      <c r="AY109" s="164"/>
      <c r="AZ109" s="164"/>
      <c r="BA109" s="164"/>
      <c r="BB109" s="164"/>
      <c r="BC109" s="164"/>
      <c r="BD109" s="164"/>
      <c r="BF109" s="188"/>
      <c r="BG109" s="194"/>
      <c r="BH109" s="194"/>
      <c r="BI109" s="164"/>
      <c r="BJ109" s="164"/>
      <c r="BK109" s="164"/>
      <c r="BL109" s="164"/>
      <c r="BM109" s="164"/>
      <c r="BN109" s="164"/>
      <c r="BO109" s="164"/>
      <c r="BP109" s="164"/>
      <c r="BQ109" s="164"/>
      <c r="BR109" s="164"/>
    </row>
    <row r="110" spans="1:71" ht="14.25" x14ac:dyDescent="0.45">
      <c r="B110" s="172" t="s">
        <v>57</v>
      </c>
      <c r="C110" s="199">
        <v>20000</v>
      </c>
      <c r="D110" s="44" t="s">
        <v>19</v>
      </c>
      <c r="E110" s="27">
        <f t="shared" ref="E110:N110" si="290">E$51/10*$C110/(2+$E$10)</f>
        <v>714.28571428571422</v>
      </c>
      <c r="F110" s="27">
        <f t="shared" si="290"/>
        <v>510.20408163265307</v>
      </c>
      <c r="G110" s="27">
        <f t="shared" si="290"/>
        <v>364.43148688046648</v>
      </c>
      <c r="H110" s="27">
        <f t="shared" si="290"/>
        <v>260.3082049146189</v>
      </c>
      <c r="I110" s="27">
        <f t="shared" si="290"/>
        <v>185.93443208187065</v>
      </c>
      <c r="J110" s="27">
        <f t="shared" si="290"/>
        <v>132.81030862990761</v>
      </c>
      <c r="K110" s="27">
        <f t="shared" si="290"/>
        <v>94.864506164219705</v>
      </c>
      <c r="L110" s="27">
        <f t="shared" si="290"/>
        <v>67.76036154587122</v>
      </c>
      <c r="M110" s="27">
        <f t="shared" si="290"/>
        <v>48.400258247050878</v>
      </c>
      <c r="N110" s="27">
        <f t="shared" si="290"/>
        <v>34.571613033607761</v>
      </c>
      <c r="P110" s="172" t="s">
        <v>57</v>
      </c>
      <c r="Q110" s="199">
        <v>20000</v>
      </c>
      <c r="R110" s="44" t="s">
        <v>19</v>
      </c>
      <c r="S110" s="27">
        <f t="shared" ref="S110:AB110" si="291">S$51/10*$C110/(2+$E$10)</f>
        <v>714.28571428571422</v>
      </c>
      <c r="T110" s="27">
        <f t="shared" si="291"/>
        <v>510.20408163265307</v>
      </c>
      <c r="U110" s="27">
        <f t="shared" si="291"/>
        <v>364.43148688046648</v>
      </c>
      <c r="V110" s="27">
        <f t="shared" si="291"/>
        <v>260.3082049146189</v>
      </c>
      <c r="W110" s="27">
        <f t="shared" si="291"/>
        <v>185.93443208187065</v>
      </c>
      <c r="X110" s="27">
        <f t="shared" si="291"/>
        <v>132.81030862990761</v>
      </c>
      <c r="Y110" s="27">
        <f t="shared" si="291"/>
        <v>94.864506164219705</v>
      </c>
      <c r="Z110" s="27">
        <f t="shared" si="291"/>
        <v>67.76036154587122</v>
      </c>
      <c r="AA110" s="27">
        <f t="shared" si="291"/>
        <v>48.400258247050878</v>
      </c>
      <c r="AB110" s="27">
        <f t="shared" si="291"/>
        <v>34.571613033607761</v>
      </c>
      <c r="AD110" s="172" t="s">
        <v>57</v>
      </c>
      <c r="AE110" s="199">
        <v>20000</v>
      </c>
      <c r="AF110" s="44" t="s">
        <v>19</v>
      </c>
      <c r="AG110" s="27">
        <f t="shared" ref="AG110:AP110" si="292">AG$51/10*$C110/(2+$E$10)</f>
        <v>714.28571428571422</v>
      </c>
      <c r="AH110" s="27">
        <f t="shared" si="292"/>
        <v>510.20408163265307</v>
      </c>
      <c r="AI110" s="27">
        <f t="shared" si="292"/>
        <v>364.43148688046648</v>
      </c>
      <c r="AJ110" s="27">
        <f t="shared" si="292"/>
        <v>260.3082049146189</v>
      </c>
      <c r="AK110" s="27">
        <f t="shared" si="292"/>
        <v>185.93443208187065</v>
      </c>
      <c r="AL110" s="27">
        <f t="shared" si="292"/>
        <v>132.81030862990761</v>
      </c>
      <c r="AM110" s="27">
        <f t="shared" si="292"/>
        <v>94.864506164219705</v>
      </c>
      <c r="AN110" s="27">
        <f t="shared" si="292"/>
        <v>67.76036154587122</v>
      </c>
      <c r="AO110" s="27">
        <f t="shared" si="292"/>
        <v>48.400258247050878</v>
      </c>
      <c r="AP110" s="27">
        <f t="shared" si="292"/>
        <v>34.571613033607761</v>
      </c>
      <c r="AR110" s="172" t="s">
        <v>57</v>
      </c>
      <c r="AS110" s="199">
        <v>20000</v>
      </c>
      <c r="AT110" s="44" t="s">
        <v>19</v>
      </c>
      <c r="AU110" s="27">
        <f t="shared" ref="AU110:BD110" si="293">AU$51/10*$C110/(2+$E$10)</f>
        <v>714.28571428571422</v>
      </c>
      <c r="AV110" s="27">
        <f t="shared" si="293"/>
        <v>510.20408163265307</v>
      </c>
      <c r="AW110" s="27">
        <f t="shared" si="293"/>
        <v>364.43148688046648</v>
      </c>
      <c r="AX110" s="27">
        <f t="shared" si="293"/>
        <v>260.3082049146189</v>
      </c>
      <c r="AY110" s="27">
        <f t="shared" si="293"/>
        <v>185.93443208187065</v>
      </c>
      <c r="AZ110" s="27">
        <f t="shared" si="293"/>
        <v>132.81030862990761</v>
      </c>
      <c r="BA110" s="27">
        <f t="shared" si="293"/>
        <v>94.864506164219705</v>
      </c>
      <c r="BB110" s="27">
        <f t="shared" si="293"/>
        <v>67.76036154587122</v>
      </c>
      <c r="BC110" s="27">
        <f t="shared" si="293"/>
        <v>48.400258247050878</v>
      </c>
      <c r="BD110" s="27">
        <f t="shared" si="293"/>
        <v>34.571613033607761</v>
      </c>
      <c r="BF110" s="172" t="s">
        <v>57</v>
      </c>
      <c r="BG110" s="199">
        <v>20000</v>
      </c>
      <c r="BH110" s="44" t="s">
        <v>19</v>
      </c>
      <c r="BI110" s="27">
        <f t="shared" ref="BI110:BR110" si="294">BI$51/10*$C110/(2+$E$10)</f>
        <v>714.28571428571422</v>
      </c>
      <c r="BJ110" s="27">
        <f t="shared" si="294"/>
        <v>510.20408163265307</v>
      </c>
      <c r="BK110" s="27">
        <f t="shared" si="294"/>
        <v>364.43148688046648</v>
      </c>
      <c r="BL110" s="27">
        <f t="shared" si="294"/>
        <v>260.3082049146189</v>
      </c>
      <c r="BM110" s="27">
        <f t="shared" si="294"/>
        <v>185.93443208187065</v>
      </c>
      <c r="BN110" s="27">
        <f t="shared" si="294"/>
        <v>132.81030862990761</v>
      </c>
      <c r="BO110" s="27">
        <f t="shared" si="294"/>
        <v>94.864506164219705</v>
      </c>
      <c r="BP110" s="27">
        <f t="shared" si="294"/>
        <v>67.76036154587122</v>
      </c>
      <c r="BQ110" s="27">
        <f t="shared" si="294"/>
        <v>48.400258247050878</v>
      </c>
      <c r="BR110" s="27">
        <f t="shared" si="294"/>
        <v>34.571613033607761</v>
      </c>
    </row>
    <row r="111" spans="1:71" ht="14.25" x14ac:dyDescent="0.45">
      <c r="B111" s="173"/>
      <c r="C111" s="199"/>
      <c r="D111" s="19" t="s">
        <v>22</v>
      </c>
      <c r="E111" s="27"/>
      <c r="F111" s="27"/>
      <c r="G111" s="27"/>
      <c r="H111" s="27"/>
      <c r="I111" s="28">
        <f>AVERAGE(E110:I110)</f>
        <v>407.03278395906466</v>
      </c>
      <c r="J111" s="27"/>
      <c r="K111" s="27"/>
      <c r="L111" s="27"/>
      <c r="M111" s="27"/>
      <c r="N111" s="27">
        <f>AVERAGE(E110:N110)</f>
        <v>241.35709674159801</v>
      </c>
      <c r="P111" s="173"/>
      <c r="Q111" s="199"/>
      <c r="R111" s="19" t="s">
        <v>22</v>
      </c>
      <c r="S111" s="27"/>
      <c r="T111" s="27"/>
      <c r="U111" s="27"/>
      <c r="V111" s="27"/>
      <c r="W111" s="28">
        <f>AVERAGE(S110:W110)</f>
        <v>407.03278395906466</v>
      </c>
      <c r="X111" s="27"/>
      <c r="Y111" s="27"/>
      <c r="Z111" s="27"/>
      <c r="AA111" s="27"/>
      <c r="AB111" s="27">
        <f>AVERAGE(S110:AB110)</f>
        <v>241.35709674159801</v>
      </c>
      <c r="AD111" s="173"/>
      <c r="AE111" s="199"/>
      <c r="AF111" s="19" t="s">
        <v>22</v>
      </c>
      <c r="AG111" s="27"/>
      <c r="AH111" s="27"/>
      <c r="AI111" s="27"/>
      <c r="AJ111" s="27"/>
      <c r="AK111" s="28">
        <f>AVERAGE(AG110:AK110)</f>
        <v>407.03278395906466</v>
      </c>
      <c r="AL111" s="27"/>
      <c r="AM111" s="27"/>
      <c r="AN111" s="27"/>
      <c r="AO111" s="27"/>
      <c r="AP111" s="27">
        <f>AVERAGE(AG110:AP110)</f>
        <v>241.35709674159801</v>
      </c>
      <c r="AR111" s="173"/>
      <c r="AS111" s="199"/>
      <c r="AT111" s="19" t="s">
        <v>22</v>
      </c>
      <c r="AU111" s="27"/>
      <c r="AV111" s="27"/>
      <c r="AW111" s="27"/>
      <c r="AX111" s="27"/>
      <c r="AY111" s="28">
        <f>AVERAGE(AU110:AY110)</f>
        <v>407.03278395906466</v>
      </c>
      <c r="AZ111" s="27"/>
      <c r="BA111" s="27"/>
      <c r="BB111" s="27"/>
      <c r="BC111" s="27"/>
      <c r="BD111" s="27">
        <f>AVERAGE(AU110:BD110)</f>
        <v>241.35709674159801</v>
      </c>
      <c r="BF111" s="173"/>
      <c r="BG111" s="199"/>
      <c r="BH111" s="19" t="s">
        <v>22</v>
      </c>
      <c r="BI111" s="27"/>
      <c r="BJ111" s="27"/>
      <c r="BK111" s="27"/>
      <c r="BL111" s="27"/>
      <c r="BM111" s="28">
        <f>AVERAGE(BI110:BM110)</f>
        <v>407.03278395906466</v>
      </c>
      <c r="BN111" s="27"/>
      <c r="BO111" s="27"/>
      <c r="BP111" s="27"/>
      <c r="BQ111" s="27"/>
      <c r="BR111" s="27">
        <f>AVERAGE(BI110:BR110)</f>
        <v>241.35709674159801</v>
      </c>
    </row>
    <row r="112" spans="1:71" ht="14.25" x14ac:dyDescent="0.45">
      <c r="B112" s="173"/>
      <c r="C112" s="199"/>
      <c r="D112" s="19" t="s">
        <v>41</v>
      </c>
      <c r="E112" s="27">
        <f t="shared" ref="E112:N112" si="295">E$52/10*$C110/(2+$E$10)</f>
        <v>714.28571428571422</v>
      </c>
      <c r="F112" s="27">
        <f t="shared" si="295"/>
        <v>1224.4897959183672</v>
      </c>
      <c r="G112" s="27">
        <f t="shared" si="295"/>
        <v>1588.9212827988335</v>
      </c>
      <c r="H112" s="27">
        <f t="shared" si="295"/>
        <v>1849.2294877134536</v>
      </c>
      <c r="I112" s="28">
        <f t="shared" si="295"/>
        <v>2035.1639197953234</v>
      </c>
      <c r="J112" s="27">
        <f t="shared" si="295"/>
        <v>2167.9742284252306</v>
      </c>
      <c r="K112" s="27">
        <f t="shared" si="295"/>
        <v>2262.8387345894489</v>
      </c>
      <c r="L112" s="27">
        <f t="shared" si="295"/>
        <v>2330.5990961353182</v>
      </c>
      <c r="M112" s="27">
        <f t="shared" si="295"/>
        <v>2378.9993543823766</v>
      </c>
      <c r="N112" s="27">
        <f t="shared" si="295"/>
        <v>2413.5709674159871</v>
      </c>
      <c r="P112" s="173"/>
      <c r="Q112" s="199"/>
      <c r="R112" s="19" t="s">
        <v>41</v>
      </c>
      <c r="S112" s="27">
        <f t="shared" ref="S112:AB112" si="296">S$52/10*$C110/(2+$E$10)</f>
        <v>714.28571428571422</v>
      </c>
      <c r="T112" s="27">
        <f t="shared" si="296"/>
        <v>1224.4897959183672</v>
      </c>
      <c r="U112" s="27">
        <f t="shared" si="296"/>
        <v>1588.9212827988335</v>
      </c>
      <c r="V112" s="27">
        <f t="shared" si="296"/>
        <v>1849.2294877134536</v>
      </c>
      <c r="W112" s="28">
        <f t="shared" si="296"/>
        <v>2035.1639197953234</v>
      </c>
      <c r="X112" s="27">
        <f t="shared" si="296"/>
        <v>2167.9742284252306</v>
      </c>
      <c r="Y112" s="27">
        <f t="shared" si="296"/>
        <v>2262.8387345894489</v>
      </c>
      <c r="Z112" s="27">
        <f t="shared" si="296"/>
        <v>2330.5990961353182</v>
      </c>
      <c r="AA112" s="27">
        <f t="shared" si="296"/>
        <v>2378.9993543823766</v>
      </c>
      <c r="AB112" s="27">
        <f t="shared" si="296"/>
        <v>2413.5709674159871</v>
      </c>
      <c r="AD112" s="173"/>
      <c r="AE112" s="199"/>
      <c r="AF112" s="19" t="s">
        <v>41</v>
      </c>
      <c r="AG112" s="27">
        <f t="shared" ref="AG112:AP112" si="297">AG$52/10*$C110/(2+$E$10)</f>
        <v>714.28571428571422</v>
      </c>
      <c r="AH112" s="27">
        <f t="shared" si="297"/>
        <v>1224.4897959183672</v>
      </c>
      <c r="AI112" s="27">
        <f t="shared" si="297"/>
        <v>1588.9212827988335</v>
      </c>
      <c r="AJ112" s="27">
        <f t="shared" si="297"/>
        <v>1849.2294877134536</v>
      </c>
      <c r="AK112" s="28">
        <f t="shared" si="297"/>
        <v>2035.1639197953234</v>
      </c>
      <c r="AL112" s="27">
        <f t="shared" si="297"/>
        <v>2167.9742284252306</v>
      </c>
      <c r="AM112" s="27">
        <f t="shared" si="297"/>
        <v>2262.8387345894489</v>
      </c>
      <c r="AN112" s="27">
        <f t="shared" si="297"/>
        <v>2330.5990961353182</v>
      </c>
      <c r="AO112" s="27">
        <f t="shared" si="297"/>
        <v>2378.9993543823766</v>
      </c>
      <c r="AP112" s="27">
        <f t="shared" si="297"/>
        <v>2413.5709674159871</v>
      </c>
      <c r="AR112" s="173"/>
      <c r="AS112" s="199"/>
      <c r="AT112" s="19" t="s">
        <v>41</v>
      </c>
      <c r="AU112" s="27">
        <f t="shared" ref="AU112:BD112" si="298">AU$52/10*$C110/(2+$E$10)</f>
        <v>714.28571428571422</v>
      </c>
      <c r="AV112" s="27">
        <f t="shared" si="298"/>
        <v>1224.4897959183672</v>
      </c>
      <c r="AW112" s="27">
        <f t="shared" si="298"/>
        <v>1588.9212827988335</v>
      </c>
      <c r="AX112" s="27">
        <f t="shared" si="298"/>
        <v>1849.2294877134536</v>
      </c>
      <c r="AY112" s="28">
        <f t="shared" si="298"/>
        <v>2035.1639197953234</v>
      </c>
      <c r="AZ112" s="27">
        <f t="shared" si="298"/>
        <v>2167.9742284252306</v>
      </c>
      <c r="BA112" s="27">
        <f t="shared" si="298"/>
        <v>2262.8387345894489</v>
      </c>
      <c r="BB112" s="27">
        <f t="shared" si="298"/>
        <v>2330.5990961353182</v>
      </c>
      <c r="BC112" s="27">
        <f t="shared" si="298"/>
        <v>2378.9993543823766</v>
      </c>
      <c r="BD112" s="27">
        <f t="shared" si="298"/>
        <v>2413.5709674159871</v>
      </c>
      <c r="BF112" s="173"/>
      <c r="BG112" s="199"/>
      <c r="BH112" s="19" t="s">
        <v>41</v>
      </c>
      <c r="BI112" s="27">
        <f t="shared" ref="BI112:BR112" si="299">BI$52/10*$C110/(2+$E$10)</f>
        <v>714.28571428571422</v>
      </c>
      <c r="BJ112" s="27">
        <f t="shared" si="299"/>
        <v>1224.4897959183672</v>
      </c>
      <c r="BK112" s="27">
        <f t="shared" si="299"/>
        <v>1588.9212827988335</v>
      </c>
      <c r="BL112" s="27">
        <f t="shared" si="299"/>
        <v>1849.2294877134536</v>
      </c>
      <c r="BM112" s="28">
        <f t="shared" si="299"/>
        <v>2035.1639197953234</v>
      </c>
      <c r="BN112" s="27">
        <f t="shared" si="299"/>
        <v>2167.9742284252306</v>
      </c>
      <c r="BO112" s="27">
        <f t="shared" si="299"/>
        <v>2262.8387345894489</v>
      </c>
      <c r="BP112" s="27">
        <f t="shared" si="299"/>
        <v>2330.5990961353182</v>
      </c>
      <c r="BQ112" s="27">
        <f t="shared" si="299"/>
        <v>2378.9993543823766</v>
      </c>
      <c r="BR112" s="27">
        <f t="shared" si="299"/>
        <v>2413.5709674159871</v>
      </c>
    </row>
    <row r="113" spans="2:70" ht="14.25" x14ac:dyDescent="0.45">
      <c r="B113" s="173"/>
      <c r="C113" s="199">
        <v>400000</v>
      </c>
      <c r="D113" s="44" t="s">
        <v>19</v>
      </c>
      <c r="E113" s="27">
        <f>E$51/10*$C113/(2+$E$10)</f>
        <v>14285.714285714284</v>
      </c>
      <c r="F113" s="27">
        <f t="shared" ref="F113:N113" si="300">F$51/10*$C113/(2+$E$10)</f>
        <v>10204.081632653062</v>
      </c>
      <c r="G113" s="27">
        <f t="shared" si="300"/>
        <v>7288.6297376093298</v>
      </c>
      <c r="H113" s="27">
        <f t="shared" si="300"/>
        <v>5206.1640982923782</v>
      </c>
      <c r="I113" s="27">
        <f t="shared" si="300"/>
        <v>3718.6886416374132</v>
      </c>
      <c r="J113" s="27">
        <f t="shared" si="300"/>
        <v>2656.2061725981521</v>
      </c>
      <c r="K113" s="27">
        <f t="shared" si="300"/>
        <v>1897.2901232843942</v>
      </c>
      <c r="L113" s="27">
        <f t="shared" si="300"/>
        <v>1355.2072309174246</v>
      </c>
      <c r="M113" s="27">
        <f t="shared" si="300"/>
        <v>968.00516494101748</v>
      </c>
      <c r="N113" s="27">
        <f t="shared" si="300"/>
        <v>691.43226067215528</v>
      </c>
      <c r="P113" s="173"/>
      <c r="Q113" s="199">
        <v>400000</v>
      </c>
      <c r="R113" s="44" t="s">
        <v>19</v>
      </c>
      <c r="S113" s="27">
        <f>S$51/10*$C113/(2+$E$10)</f>
        <v>14285.714285714284</v>
      </c>
      <c r="T113" s="27">
        <f t="shared" ref="T113:AB113" si="301">T$51/10*$C113/(2+$E$10)</f>
        <v>10204.081632653062</v>
      </c>
      <c r="U113" s="27">
        <f t="shared" si="301"/>
        <v>7288.6297376093298</v>
      </c>
      <c r="V113" s="27">
        <f t="shared" si="301"/>
        <v>5206.1640982923782</v>
      </c>
      <c r="W113" s="27">
        <f t="shared" si="301"/>
        <v>3718.6886416374132</v>
      </c>
      <c r="X113" s="27">
        <f t="shared" si="301"/>
        <v>2656.2061725981521</v>
      </c>
      <c r="Y113" s="27">
        <f t="shared" si="301"/>
        <v>1897.2901232843942</v>
      </c>
      <c r="Z113" s="27">
        <f t="shared" si="301"/>
        <v>1355.2072309174246</v>
      </c>
      <c r="AA113" s="27">
        <f t="shared" si="301"/>
        <v>968.00516494101748</v>
      </c>
      <c r="AB113" s="27">
        <f t="shared" si="301"/>
        <v>691.43226067215528</v>
      </c>
      <c r="AD113" s="173"/>
      <c r="AE113" s="199">
        <v>400000</v>
      </c>
      <c r="AF113" s="44" t="s">
        <v>19</v>
      </c>
      <c r="AG113" s="27">
        <f>AG$51/10*$C113/(2+$E$10)</f>
        <v>14285.714285714284</v>
      </c>
      <c r="AH113" s="27">
        <f t="shared" ref="AH113:AP113" si="302">AH$51/10*$C113/(2+$E$10)</f>
        <v>10204.081632653062</v>
      </c>
      <c r="AI113" s="27">
        <f t="shared" si="302"/>
        <v>7288.6297376093298</v>
      </c>
      <c r="AJ113" s="27">
        <f t="shared" si="302"/>
        <v>5206.1640982923782</v>
      </c>
      <c r="AK113" s="27">
        <f t="shared" si="302"/>
        <v>3718.6886416374132</v>
      </c>
      <c r="AL113" s="27">
        <f t="shared" si="302"/>
        <v>2656.2061725981521</v>
      </c>
      <c r="AM113" s="27">
        <f t="shared" si="302"/>
        <v>1897.2901232843942</v>
      </c>
      <c r="AN113" s="27">
        <f t="shared" si="302"/>
        <v>1355.2072309174246</v>
      </c>
      <c r="AO113" s="27">
        <f t="shared" si="302"/>
        <v>968.00516494101748</v>
      </c>
      <c r="AP113" s="27">
        <f t="shared" si="302"/>
        <v>691.43226067215528</v>
      </c>
      <c r="AR113" s="173"/>
      <c r="AS113" s="199">
        <v>400000</v>
      </c>
      <c r="AT113" s="44" t="s">
        <v>19</v>
      </c>
      <c r="AU113" s="27">
        <f>AU$51/10*$C113/(2+$E$10)</f>
        <v>14285.714285714284</v>
      </c>
      <c r="AV113" s="27">
        <f t="shared" ref="AV113:BD113" si="303">AV$51/10*$C113/(2+$E$10)</f>
        <v>10204.081632653062</v>
      </c>
      <c r="AW113" s="27">
        <f t="shared" si="303"/>
        <v>7288.6297376093298</v>
      </c>
      <c r="AX113" s="27">
        <f t="shared" si="303"/>
        <v>5206.1640982923782</v>
      </c>
      <c r="AY113" s="27">
        <f t="shared" si="303"/>
        <v>3718.6886416374132</v>
      </c>
      <c r="AZ113" s="27">
        <f t="shared" si="303"/>
        <v>2656.2061725981521</v>
      </c>
      <c r="BA113" s="27">
        <f t="shared" si="303"/>
        <v>1897.2901232843942</v>
      </c>
      <c r="BB113" s="27">
        <f t="shared" si="303"/>
        <v>1355.2072309174246</v>
      </c>
      <c r="BC113" s="27">
        <f t="shared" si="303"/>
        <v>968.00516494101748</v>
      </c>
      <c r="BD113" s="27">
        <f t="shared" si="303"/>
        <v>691.43226067215528</v>
      </c>
      <c r="BF113" s="173"/>
      <c r="BG113" s="199">
        <v>400000</v>
      </c>
      <c r="BH113" s="44" t="s">
        <v>19</v>
      </c>
      <c r="BI113" s="27">
        <f>BI$51/10*$C113/(2+$E$10)</f>
        <v>14285.714285714284</v>
      </c>
      <c r="BJ113" s="27">
        <f t="shared" ref="BJ113:BR113" si="304">BJ$51/10*$C113/(2+$E$10)</f>
        <v>10204.081632653062</v>
      </c>
      <c r="BK113" s="27">
        <f t="shared" si="304"/>
        <v>7288.6297376093298</v>
      </c>
      <c r="BL113" s="27">
        <f t="shared" si="304"/>
        <v>5206.1640982923782</v>
      </c>
      <c r="BM113" s="27">
        <f t="shared" si="304"/>
        <v>3718.6886416374132</v>
      </c>
      <c r="BN113" s="27">
        <f t="shared" si="304"/>
        <v>2656.2061725981521</v>
      </c>
      <c r="BO113" s="27">
        <f t="shared" si="304"/>
        <v>1897.2901232843942</v>
      </c>
      <c r="BP113" s="27">
        <f t="shared" si="304"/>
        <v>1355.2072309174246</v>
      </c>
      <c r="BQ113" s="27">
        <f t="shared" si="304"/>
        <v>968.00516494101748</v>
      </c>
      <c r="BR113" s="27">
        <f t="shared" si="304"/>
        <v>691.43226067215528</v>
      </c>
    </row>
    <row r="114" spans="2:70" ht="14.25" x14ac:dyDescent="0.45">
      <c r="B114" s="173"/>
      <c r="C114" s="199"/>
      <c r="D114" s="19" t="s">
        <v>22</v>
      </c>
      <c r="E114" s="27"/>
      <c r="F114" s="27"/>
      <c r="G114" s="27"/>
      <c r="H114" s="27"/>
      <c r="I114" s="28">
        <f>AVERAGE(E113:I113)</f>
        <v>8140.6556791812927</v>
      </c>
      <c r="J114" s="27"/>
      <c r="K114" s="27"/>
      <c r="L114" s="27"/>
      <c r="M114" s="27"/>
      <c r="N114" s="27">
        <f>AVERAGE(E113:N113)</f>
        <v>4827.1419348319605</v>
      </c>
      <c r="P114" s="173"/>
      <c r="Q114" s="199"/>
      <c r="R114" s="19" t="s">
        <v>22</v>
      </c>
      <c r="S114" s="27"/>
      <c r="T114" s="27"/>
      <c r="U114" s="27"/>
      <c r="V114" s="27"/>
      <c r="W114" s="28">
        <f>AVERAGE(S113:W113)</f>
        <v>8140.6556791812927</v>
      </c>
      <c r="X114" s="27"/>
      <c r="Y114" s="27"/>
      <c r="Z114" s="27"/>
      <c r="AA114" s="27"/>
      <c r="AB114" s="27">
        <f>AVERAGE(S113:AB113)</f>
        <v>4827.1419348319605</v>
      </c>
      <c r="AD114" s="173"/>
      <c r="AE114" s="199"/>
      <c r="AF114" s="19" t="s">
        <v>22</v>
      </c>
      <c r="AG114" s="27"/>
      <c r="AH114" s="27"/>
      <c r="AI114" s="27"/>
      <c r="AJ114" s="27"/>
      <c r="AK114" s="28">
        <f>AVERAGE(AG113:AK113)</f>
        <v>8140.6556791812927</v>
      </c>
      <c r="AL114" s="27"/>
      <c r="AM114" s="27"/>
      <c r="AN114" s="27"/>
      <c r="AO114" s="27"/>
      <c r="AP114" s="27">
        <f>AVERAGE(AG113:AP113)</f>
        <v>4827.1419348319605</v>
      </c>
      <c r="AR114" s="173"/>
      <c r="AS114" s="199"/>
      <c r="AT114" s="19" t="s">
        <v>22</v>
      </c>
      <c r="AU114" s="27"/>
      <c r="AV114" s="27"/>
      <c r="AW114" s="27"/>
      <c r="AX114" s="27"/>
      <c r="AY114" s="28">
        <f>AVERAGE(AU113:AY113)</f>
        <v>8140.6556791812927</v>
      </c>
      <c r="AZ114" s="27"/>
      <c r="BA114" s="27"/>
      <c r="BB114" s="27"/>
      <c r="BC114" s="27"/>
      <c r="BD114" s="27">
        <f>AVERAGE(AU113:BD113)</f>
        <v>4827.1419348319605</v>
      </c>
      <c r="BF114" s="173"/>
      <c r="BG114" s="199"/>
      <c r="BH114" s="19" t="s">
        <v>22</v>
      </c>
      <c r="BI114" s="27"/>
      <c r="BJ114" s="27"/>
      <c r="BK114" s="27"/>
      <c r="BL114" s="27"/>
      <c r="BM114" s="28">
        <f>AVERAGE(BI113:BM113)</f>
        <v>8140.6556791812927</v>
      </c>
      <c r="BN114" s="27"/>
      <c r="BO114" s="27"/>
      <c r="BP114" s="27"/>
      <c r="BQ114" s="27"/>
      <c r="BR114" s="27">
        <f>AVERAGE(BI113:BR113)</f>
        <v>4827.1419348319605</v>
      </c>
    </row>
    <row r="115" spans="2:70" ht="14.25" x14ac:dyDescent="0.45">
      <c r="B115" s="173"/>
      <c r="C115" s="199"/>
      <c r="D115" s="19" t="s">
        <v>41</v>
      </c>
      <c r="E115" s="27">
        <f t="shared" ref="E115:N115" si="305">E$52/10*$C113/(2+$E$10)</f>
        <v>14285.714285714284</v>
      </c>
      <c r="F115" s="27">
        <f t="shared" si="305"/>
        <v>24489.795918367345</v>
      </c>
      <c r="G115" s="27">
        <f t="shared" si="305"/>
        <v>31778.425655976673</v>
      </c>
      <c r="H115" s="27">
        <f t="shared" si="305"/>
        <v>36984.589754269073</v>
      </c>
      <c r="I115" s="28">
        <f t="shared" si="305"/>
        <v>40703.278395906469</v>
      </c>
      <c r="J115" s="27">
        <f t="shared" si="305"/>
        <v>43359.484568504617</v>
      </c>
      <c r="K115" s="27">
        <f t="shared" si="305"/>
        <v>45256.774691788982</v>
      </c>
      <c r="L115" s="27">
        <f t="shared" si="305"/>
        <v>46611.981922706364</v>
      </c>
      <c r="M115" s="27">
        <f t="shared" si="305"/>
        <v>47579.987087647532</v>
      </c>
      <c r="N115" s="27">
        <f t="shared" si="305"/>
        <v>48271.419348319738</v>
      </c>
      <c r="P115" s="173"/>
      <c r="Q115" s="199"/>
      <c r="R115" s="19" t="s">
        <v>41</v>
      </c>
      <c r="S115" s="27">
        <f t="shared" ref="S115:AB115" si="306">S$52/10*$C113/(2+$E$10)</f>
        <v>14285.714285714284</v>
      </c>
      <c r="T115" s="27">
        <f t="shared" si="306"/>
        <v>24489.795918367345</v>
      </c>
      <c r="U115" s="27">
        <f t="shared" si="306"/>
        <v>31778.425655976673</v>
      </c>
      <c r="V115" s="27">
        <f t="shared" si="306"/>
        <v>36984.589754269073</v>
      </c>
      <c r="W115" s="28">
        <f t="shared" si="306"/>
        <v>40703.278395906469</v>
      </c>
      <c r="X115" s="27">
        <f t="shared" si="306"/>
        <v>43359.484568504617</v>
      </c>
      <c r="Y115" s="27">
        <f t="shared" si="306"/>
        <v>45256.774691788982</v>
      </c>
      <c r="Z115" s="27">
        <f t="shared" si="306"/>
        <v>46611.981922706364</v>
      </c>
      <c r="AA115" s="27">
        <f t="shared" si="306"/>
        <v>47579.987087647532</v>
      </c>
      <c r="AB115" s="27">
        <f t="shared" si="306"/>
        <v>48271.419348319738</v>
      </c>
      <c r="AD115" s="173"/>
      <c r="AE115" s="199"/>
      <c r="AF115" s="19" t="s">
        <v>41</v>
      </c>
      <c r="AG115" s="27">
        <f t="shared" ref="AG115:AP115" si="307">AG$52/10*$C113/(2+$E$10)</f>
        <v>14285.714285714284</v>
      </c>
      <c r="AH115" s="27">
        <f t="shared" si="307"/>
        <v>24489.795918367345</v>
      </c>
      <c r="AI115" s="27">
        <f t="shared" si="307"/>
        <v>31778.425655976673</v>
      </c>
      <c r="AJ115" s="27">
        <f t="shared" si="307"/>
        <v>36984.589754269073</v>
      </c>
      <c r="AK115" s="28">
        <f t="shared" si="307"/>
        <v>40703.278395906469</v>
      </c>
      <c r="AL115" s="27">
        <f t="shared" si="307"/>
        <v>43359.484568504617</v>
      </c>
      <c r="AM115" s="27">
        <f t="shared" si="307"/>
        <v>45256.774691788982</v>
      </c>
      <c r="AN115" s="27">
        <f t="shared" si="307"/>
        <v>46611.981922706364</v>
      </c>
      <c r="AO115" s="27">
        <f t="shared" si="307"/>
        <v>47579.987087647532</v>
      </c>
      <c r="AP115" s="27">
        <f t="shared" si="307"/>
        <v>48271.419348319738</v>
      </c>
      <c r="AR115" s="173"/>
      <c r="AS115" s="199"/>
      <c r="AT115" s="19" t="s">
        <v>41</v>
      </c>
      <c r="AU115" s="27">
        <f t="shared" ref="AU115:BD115" si="308">AU$52/10*$C113/(2+$E$10)</f>
        <v>14285.714285714284</v>
      </c>
      <c r="AV115" s="27">
        <f t="shared" si="308"/>
        <v>24489.795918367345</v>
      </c>
      <c r="AW115" s="27">
        <f t="shared" si="308"/>
        <v>31778.425655976673</v>
      </c>
      <c r="AX115" s="27">
        <f t="shared" si="308"/>
        <v>36984.589754269073</v>
      </c>
      <c r="AY115" s="28">
        <f t="shared" si="308"/>
        <v>40703.278395906469</v>
      </c>
      <c r="AZ115" s="27">
        <f t="shared" si="308"/>
        <v>43359.484568504617</v>
      </c>
      <c r="BA115" s="27">
        <f t="shared" si="308"/>
        <v>45256.774691788982</v>
      </c>
      <c r="BB115" s="27">
        <f t="shared" si="308"/>
        <v>46611.981922706364</v>
      </c>
      <c r="BC115" s="27">
        <f t="shared" si="308"/>
        <v>47579.987087647532</v>
      </c>
      <c r="BD115" s="27">
        <f t="shared" si="308"/>
        <v>48271.419348319738</v>
      </c>
      <c r="BF115" s="173"/>
      <c r="BG115" s="199"/>
      <c r="BH115" s="19" t="s">
        <v>41</v>
      </c>
      <c r="BI115" s="27">
        <f t="shared" ref="BI115:BR115" si="309">BI$52/10*$C113/(2+$E$10)</f>
        <v>14285.714285714284</v>
      </c>
      <c r="BJ115" s="27">
        <f t="shared" si="309"/>
        <v>24489.795918367345</v>
      </c>
      <c r="BK115" s="27">
        <f t="shared" si="309"/>
        <v>31778.425655976673</v>
      </c>
      <c r="BL115" s="27">
        <f t="shared" si="309"/>
        <v>36984.589754269073</v>
      </c>
      <c r="BM115" s="28">
        <f t="shared" si="309"/>
        <v>40703.278395906469</v>
      </c>
      <c r="BN115" s="27">
        <f t="shared" si="309"/>
        <v>43359.484568504617</v>
      </c>
      <c r="BO115" s="27">
        <f t="shared" si="309"/>
        <v>45256.774691788982</v>
      </c>
      <c r="BP115" s="27">
        <f t="shared" si="309"/>
        <v>46611.981922706364</v>
      </c>
      <c r="BQ115" s="27">
        <f t="shared" si="309"/>
        <v>47579.987087647532</v>
      </c>
      <c r="BR115" s="27">
        <f t="shared" si="309"/>
        <v>48271.419348319738</v>
      </c>
    </row>
    <row r="116" spans="2:70" ht="14.25" x14ac:dyDescent="0.45">
      <c r="B116" s="173"/>
      <c r="C116" s="200">
        <v>1000000</v>
      </c>
      <c r="D116" s="15" t="s">
        <v>19</v>
      </c>
      <c r="E116" s="29">
        <f t="shared" ref="E116:N116" si="310">E$51/10*$C116/(2+$E$10)</f>
        <v>35714.28571428571</v>
      </c>
      <c r="F116" s="29">
        <f t="shared" si="310"/>
        <v>25510.204081632655</v>
      </c>
      <c r="G116" s="29">
        <f t="shared" si="310"/>
        <v>18221.574344023324</v>
      </c>
      <c r="H116" s="29">
        <f t="shared" si="310"/>
        <v>13015.410245730945</v>
      </c>
      <c r="I116" s="29">
        <f t="shared" si="310"/>
        <v>9296.7216040935327</v>
      </c>
      <c r="J116" s="29">
        <f t="shared" si="310"/>
        <v>6640.5154314953807</v>
      </c>
      <c r="K116" s="29">
        <f t="shared" si="310"/>
        <v>4743.2253082109855</v>
      </c>
      <c r="L116" s="29">
        <f t="shared" si="310"/>
        <v>3388.0180772935614</v>
      </c>
      <c r="M116" s="29">
        <f t="shared" si="310"/>
        <v>2420.0129123525439</v>
      </c>
      <c r="N116" s="29">
        <f t="shared" si="310"/>
        <v>1728.5806516803882</v>
      </c>
      <c r="P116" s="173"/>
      <c r="Q116" s="200">
        <v>1000000</v>
      </c>
      <c r="R116" s="15" t="s">
        <v>19</v>
      </c>
      <c r="S116" s="29">
        <f t="shared" ref="S116:AB116" si="311">S$51/10*$C116/(2+$E$10)</f>
        <v>35714.28571428571</v>
      </c>
      <c r="T116" s="29">
        <f t="shared" si="311"/>
        <v>25510.204081632655</v>
      </c>
      <c r="U116" s="29">
        <f t="shared" si="311"/>
        <v>18221.574344023324</v>
      </c>
      <c r="V116" s="29">
        <f t="shared" si="311"/>
        <v>13015.410245730945</v>
      </c>
      <c r="W116" s="29">
        <f t="shared" si="311"/>
        <v>9296.7216040935327</v>
      </c>
      <c r="X116" s="29">
        <f t="shared" si="311"/>
        <v>6640.5154314953807</v>
      </c>
      <c r="Y116" s="29">
        <f t="shared" si="311"/>
        <v>4743.2253082109855</v>
      </c>
      <c r="Z116" s="29">
        <f t="shared" si="311"/>
        <v>3388.0180772935614</v>
      </c>
      <c r="AA116" s="29">
        <f t="shared" si="311"/>
        <v>2420.0129123525439</v>
      </c>
      <c r="AB116" s="29">
        <f t="shared" si="311"/>
        <v>1728.5806516803882</v>
      </c>
      <c r="AD116" s="173"/>
      <c r="AE116" s="200">
        <v>1000000</v>
      </c>
      <c r="AF116" s="15" t="s">
        <v>19</v>
      </c>
      <c r="AG116" s="29">
        <f t="shared" ref="AG116:AP116" si="312">AG$51/10*$C116/(2+$E$10)</f>
        <v>35714.28571428571</v>
      </c>
      <c r="AH116" s="29">
        <f t="shared" si="312"/>
        <v>25510.204081632655</v>
      </c>
      <c r="AI116" s="29">
        <f t="shared" si="312"/>
        <v>18221.574344023324</v>
      </c>
      <c r="AJ116" s="29">
        <f t="shared" si="312"/>
        <v>13015.410245730945</v>
      </c>
      <c r="AK116" s="29">
        <f t="shared" si="312"/>
        <v>9296.7216040935327</v>
      </c>
      <c r="AL116" s="29">
        <f t="shared" si="312"/>
        <v>6640.5154314953807</v>
      </c>
      <c r="AM116" s="29">
        <f t="shared" si="312"/>
        <v>4743.2253082109855</v>
      </c>
      <c r="AN116" s="29">
        <f t="shared" si="312"/>
        <v>3388.0180772935614</v>
      </c>
      <c r="AO116" s="29">
        <f t="shared" si="312"/>
        <v>2420.0129123525439</v>
      </c>
      <c r="AP116" s="29">
        <f t="shared" si="312"/>
        <v>1728.5806516803882</v>
      </c>
      <c r="AR116" s="173"/>
      <c r="AS116" s="200">
        <v>1000000</v>
      </c>
      <c r="AT116" s="15" t="s">
        <v>19</v>
      </c>
      <c r="AU116" s="29">
        <f t="shared" ref="AU116:BD116" si="313">AU$51/10*$C116/(2+$E$10)</f>
        <v>35714.28571428571</v>
      </c>
      <c r="AV116" s="29">
        <f t="shared" si="313"/>
        <v>25510.204081632655</v>
      </c>
      <c r="AW116" s="29">
        <f t="shared" si="313"/>
        <v>18221.574344023324</v>
      </c>
      <c r="AX116" s="29">
        <f t="shared" si="313"/>
        <v>13015.410245730945</v>
      </c>
      <c r="AY116" s="29">
        <f t="shared" si="313"/>
        <v>9296.7216040935327</v>
      </c>
      <c r="AZ116" s="29">
        <f t="shared" si="313"/>
        <v>6640.5154314953807</v>
      </c>
      <c r="BA116" s="29">
        <f t="shared" si="313"/>
        <v>4743.2253082109855</v>
      </c>
      <c r="BB116" s="29">
        <f t="shared" si="313"/>
        <v>3388.0180772935614</v>
      </c>
      <c r="BC116" s="29">
        <f t="shared" si="313"/>
        <v>2420.0129123525439</v>
      </c>
      <c r="BD116" s="29">
        <f t="shared" si="313"/>
        <v>1728.5806516803882</v>
      </c>
      <c r="BF116" s="173"/>
      <c r="BG116" s="200">
        <v>1000000</v>
      </c>
      <c r="BH116" s="15" t="s">
        <v>19</v>
      </c>
      <c r="BI116" s="29">
        <f t="shared" ref="BI116:BR116" si="314">BI$51/10*$C116/(2+$E$10)</f>
        <v>35714.28571428571</v>
      </c>
      <c r="BJ116" s="29">
        <f t="shared" si="314"/>
        <v>25510.204081632655</v>
      </c>
      <c r="BK116" s="29">
        <f t="shared" si="314"/>
        <v>18221.574344023324</v>
      </c>
      <c r="BL116" s="29">
        <f t="shared" si="314"/>
        <v>13015.410245730945</v>
      </c>
      <c r="BM116" s="29">
        <f t="shared" si="314"/>
        <v>9296.7216040935327</v>
      </c>
      <c r="BN116" s="29">
        <f t="shared" si="314"/>
        <v>6640.5154314953807</v>
      </c>
      <c r="BO116" s="29">
        <f t="shared" si="314"/>
        <v>4743.2253082109855</v>
      </c>
      <c r="BP116" s="29">
        <f t="shared" si="314"/>
        <v>3388.0180772935614</v>
      </c>
      <c r="BQ116" s="29">
        <f t="shared" si="314"/>
        <v>2420.0129123525439</v>
      </c>
      <c r="BR116" s="29">
        <f t="shared" si="314"/>
        <v>1728.5806516803882</v>
      </c>
    </row>
    <row r="117" spans="2:70" ht="14.25" x14ac:dyDescent="0.45">
      <c r="B117" s="173"/>
      <c r="C117" s="200"/>
      <c r="D117" s="15" t="s">
        <v>22</v>
      </c>
      <c r="E117" s="29"/>
      <c r="F117" s="29"/>
      <c r="G117" s="29"/>
      <c r="H117" s="29"/>
      <c r="I117" s="30">
        <f>AVERAGE(E116:I116)</f>
        <v>20351.639197953235</v>
      </c>
      <c r="J117" s="29"/>
      <c r="K117" s="29"/>
      <c r="L117" s="29"/>
      <c r="M117" s="29"/>
      <c r="N117" s="29">
        <f>AVERAGE(E116:N116)</f>
        <v>12067.854837079902</v>
      </c>
      <c r="P117" s="173"/>
      <c r="Q117" s="200"/>
      <c r="R117" s="15" t="s">
        <v>22</v>
      </c>
      <c r="S117" s="29"/>
      <c r="T117" s="29"/>
      <c r="U117" s="29"/>
      <c r="V117" s="29"/>
      <c r="W117" s="30">
        <f>AVERAGE(S116:W116)</f>
        <v>20351.639197953235</v>
      </c>
      <c r="X117" s="29"/>
      <c r="Y117" s="29"/>
      <c r="Z117" s="29"/>
      <c r="AA117" s="29"/>
      <c r="AB117" s="29">
        <f>AVERAGE(S116:AB116)</f>
        <v>12067.854837079902</v>
      </c>
      <c r="AD117" s="173"/>
      <c r="AE117" s="200"/>
      <c r="AF117" s="15" t="s">
        <v>22</v>
      </c>
      <c r="AG117" s="29"/>
      <c r="AH117" s="29"/>
      <c r="AI117" s="29"/>
      <c r="AJ117" s="29"/>
      <c r="AK117" s="30">
        <f>AVERAGE(AG116:AK116)</f>
        <v>20351.639197953235</v>
      </c>
      <c r="AL117" s="29"/>
      <c r="AM117" s="29"/>
      <c r="AN117" s="29"/>
      <c r="AO117" s="29"/>
      <c r="AP117" s="29">
        <f>AVERAGE(AG116:AP116)</f>
        <v>12067.854837079902</v>
      </c>
      <c r="AR117" s="173"/>
      <c r="AS117" s="200"/>
      <c r="AT117" s="15" t="s">
        <v>22</v>
      </c>
      <c r="AU117" s="29"/>
      <c r="AV117" s="29"/>
      <c r="AW117" s="29"/>
      <c r="AX117" s="29"/>
      <c r="AY117" s="30">
        <f>AVERAGE(AU116:AY116)</f>
        <v>20351.639197953235</v>
      </c>
      <c r="AZ117" s="29"/>
      <c r="BA117" s="29"/>
      <c r="BB117" s="29"/>
      <c r="BC117" s="29"/>
      <c r="BD117" s="29">
        <f>AVERAGE(AU116:BD116)</f>
        <v>12067.854837079902</v>
      </c>
      <c r="BF117" s="173"/>
      <c r="BG117" s="200"/>
      <c r="BH117" s="15" t="s">
        <v>22</v>
      </c>
      <c r="BI117" s="29"/>
      <c r="BJ117" s="29"/>
      <c r="BK117" s="29"/>
      <c r="BL117" s="29"/>
      <c r="BM117" s="30">
        <f>AVERAGE(BI116:BM116)</f>
        <v>20351.639197953235</v>
      </c>
      <c r="BN117" s="29"/>
      <c r="BO117" s="29"/>
      <c r="BP117" s="29"/>
      <c r="BQ117" s="29"/>
      <c r="BR117" s="29">
        <f>AVERAGE(BI116:BR116)</f>
        <v>12067.854837079902</v>
      </c>
    </row>
    <row r="118" spans="2:70" ht="14.25" x14ac:dyDescent="0.45">
      <c r="B118" s="174"/>
      <c r="C118" s="200"/>
      <c r="D118" s="15" t="s">
        <v>41</v>
      </c>
      <c r="E118" s="29">
        <f t="shared" ref="E118:N118" si="315">E$52/10*$C116/(2+$E$10)</f>
        <v>35714.28571428571</v>
      </c>
      <c r="F118" s="29">
        <f t="shared" si="315"/>
        <v>61224.489795918365</v>
      </c>
      <c r="G118" s="29">
        <f t="shared" si="315"/>
        <v>79446.064139941678</v>
      </c>
      <c r="H118" s="29">
        <f t="shared" si="315"/>
        <v>92461.474385672671</v>
      </c>
      <c r="I118" s="30">
        <f t="shared" si="315"/>
        <v>101758.19598976617</v>
      </c>
      <c r="J118" s="29">
        <f t="shared" si="315"/>
        <v>108398.71142126154</v>
      </c>
      <c r="K118" s="29">
        <f t="shared" si="315"/>
        <v>113141.93672947245</v>
      </c>
      <c r="L118" s="29">
        <f t="shared" si="315"/>
        <v>116529.95480676591</v>
      </c>
      <c r="M118" s="29">
        <f t="shared" si="315"/>
        <v>118949.96771911884</v>
      </c>
      <c r="N118" s="29">
        <f t="shared" si="315"/>
        <v>120678.54837079934</v>
      </c>
      <c r="P118" s="174"/>
      <c r="Q118" s="200"/>
      <c r="R118" s="15" t="s">
        <v>41</v>
      </c>
      <c r="S118" s="29">
        <f t="shared" ref="S118:AB118" si="316">S$52/10*$C116/(2+$E$10)</f>
        <v>35714.28571428571</v>
      </c>
      <c r="T118" s="29">
        <f t="shared" si="316"/>
        <v>61224.489795918365</v>
      </c>
      <c r="U118" s="29">
        <f t="shared" si="316"/>
        <v>79446.064139941678</v>
      </c>
      <c r="V118" s="29">
        <f t="shared" si="316"/>
        <v>92461.474385672671</v>
      </c>
      <c r="W118" s="30">
        <f t="shared" si="316"/>
        <v>101758.19598976617</v>
      </c>
      <c r="X118" s="29">
        <f t="shared" si="316"/>
        <v>108398.71142126154</v>
      </c>
      <c r="Y118" s="29">
        <f t="shared" si="316"/>
        <v>113141.93672947245</v>
      </c>
      <c r="Z118" s="29">
        <f t="shared" si="316"/>
        <v>116529.95480676591</v>
      </c>
      <c r="AA118" s="29">
        <f t="shared" si="316"/>
        <v>118949.96771911884</v>
      </c>
      <c r="AB118" s="29">
        <f t="shared" si="316"/>
        <v>120678.54837079934</v>
      </c>
      <c r="AD118" s="174"/>
      <c r="AE118" s="200"/>
      <c r="AF118" s="15" t="s">
        <v>41</v>
      </c>
      <c r="AG118" s="29">
        <f t="shared" ref="AG118:AP118" si="317">AG$52/10*$C116/(2+$E$10)</f>
        <v>35714.28571428571</v>
      </c>
      <c r="AH118" s="29">
        <f t="shared" si="317"/>
        <v>61224.489795918365</v>
      </c>
      <c r="AI118" s="29">
        <f t="shared" si="317"/>
        <v>79446.064139941678</v>
      </c>
      <c r="AJ118" s="29">
        <f t="shared" si="317"/>
        <v>92461.474385672671</v>
      </c>
      <c r="AK118" s="30">
        <f t="shared" si="317"/>
        <v>101758.19598976617</v>
      </c>
      <c r="AL118" s="29">
        <f t="shared" si="317"/>
        <v>108398.71142126154</v>
      </c>
      <c r="AM118" s="29">
        <f t="shared" si="317"/>
        <v>113141.93672947245</v>
      </c>
      <c r="AN118" s="29">
        <f t="shared" si="317"/>
        <v>116529.95480676591</v>
      </c>
      <c r="AO118" s="29">
        <f t="shared" si="317"/>
        <v>118949.96771911884</v>
      </c>
      <c r="AP118" s="29">
        <f t="shared" si="317"/>
        <v>120678.54837079934</v>
      </c>
      <c r="AR118" s="174"/>
      <c r="AS118" s="200"/>
      <c r="AT118" s="15" t="s">
        <v>41</v>
      </c>
      <c r="AU118" s="29">
        <f t="shared" ref="AU118:BD118" si="318">AU$52/10*$C116/(2+$E$10)</f>
        <v>35714.28571428571</v>
      </c>
      <c r="AV118" s="29">
        <f t="shared" si="318"/>
        <v>61224.489795918365</v>
      </c>
      <c r="AW118" s="29">
        <f t="shared" si="318"/>
        <v>79446.064139941678</v>
      </c>
      <c r="AX118" s="29">
        <f t="shared" si="318"/>
        <v>92461.474385672671</v>
      </c>
      <c r="AY118" s="30">
        <f t="shared" si="318"/>
        <v>101758.19598976617</v>
      </c>
      <c r="AZ118" s="29">
        <f t="shared" si="318"/>
        <v>108398.71142126154</v>
      </c>
      <c r="BA118" s="29">
        <f t="shared" si="318"/>
        <v>113141.93672947245</v>
      </c>
      <c r="BB118" s="29">
        <f t="shared" si="318"/>
        <v>116529.95480676591</v>
      </c>
      <c r="BC118" s="29">
        <f t="shared" si="318"/>
        <v>118949.96771911884</v>
      </c>
      <c r="BD118" s="29">
        <f t="shared" si="318"/>
        <v>120678.54837079934</v>
      </c>
      <c r="BF118" s="174"/>
      <c r="BG118" s="200"/>
      <c r="BH118" s="15" t="s">
        <v>41</v>
      </c>
      <c r="BI118" s="29">
        <f t="shared" ref="BI118:BR118" si="319">BI$52/10*$C116/(2+$E$10)</f>
        <v>35714.28571428571</v>
      </c>
      <c r="BJ118" s="29">
        <f t="shared" si="319"/>
        <v>61224.489795918365</v>
      </c>
      <c r="BK118" s="29">
        <f t="shared" si="319"/>
        <v>79446.064139941678</v>
      </c>
      <c r="BL118" s="29">
        <f t="shared" si="319"/>
        <v>92461.474385672671</v>
      </c>
      <c r="BM118" s="30">
        <f t="shared" si="319"/>
        <v>101758.19598976617</v>
      </c>
      <c r="BN118" s="29">
        <f t="shared" si="319"/>
        <v>108398.71142126154</v>
      </c>
      <c r="BO118" s="29">
        <f t="shared" si="319"/>
        <v>113141.93672947245</v>
      </c>
      <c r="BP118" s="29">
        <f t="shared" si="319"/>
        <v>116529.95480676591</v>
      </c>
      <c r="BQ118" s="29">
        <f t="shared" si="319"/>
        <v>118949.96771911884</v>
      </c>
      <c r="BR118" s="29">
        <f t="shared" si="319"/>
        <v>120678.54837079934</v>
      </c>
    </row>
    <row r="119" spans="2:70" ht="15" customHeight="1" x14ac:dyDescent="0.45">
      <c r="B119" s="3"/>
      <c r="C119" s="1"/>
      <c r="D119" s="40"/>
      <c r="E119" s="10"/>
      <c r="F119" s="10"/>
      <c r="G119" s="10"/>
      <c r="H119" s="10"/>
      <c r="I119" s="10"/>
      <c r="J119" s="10"/>
      <c r="K119" s="10"/>
      <c r="L119" s="10"/>
      <c r="M119" s="10"/>
      <c r="N119" s="10"/>
      <c r="P119" s="3"/>
      <c r="Q119" s="1"/>
      <c r="R119" s="40"/>
      <c r="S119" s="10"/>
      <c r="T119" s="10"/>
      <c r="U119" s="10"/>
      <c r="V119" s="10"/>
      <c r="W119" s="10"/>
      <c r="X119" s="10"/>
      <c r="Y119" s="10"/>
      <c r="Z119" s="10"/>
      <c r="AA119" s="10"/>
      <c r="AB119" s="10"/>
      <c r="AD119" s="3"/>
      <c r="AE119" s="1"/>
      <c r="AF119" s="40"/>
      <c r="AG119" s="10"/>
      <c r="AH119" s="10"/>
      <c r="AI119" s="10"/>
      <c r="AJ119" s="10"/>
      <c r="AK119" s="10"/>
      <c r="AL119" s="10"/>
      <c r="AM119" s="10"/>
      <c r="AN119" s="10"/>
      <c r="AO119" s="10"/>
      <c r="AP119" s="10"/>
      <c r="AR119" s="3"/>
      <c r="AS119" s="1"/>
      <c r="AT119" s="40"/>
      <c r="AU119" s="10"/>
      <c r="AV119" s="10"/>
      <c r="AW119" s="10"/>
      <c r="AX119" s="10"/>
      <c r="AY119" s="10"/>
      <c r="AZ119" s="10"/>
      <c r="BA119" s="10"/>
      <c r="BB119" s="10"/>
      <c r="BC119" s="10"/>
      <c r="BD119" s="10"/>
      <c r="BF119" s="3"/>
      <c r="BG119" s="1"/>
      <c r="BH119" s="40"/>
      <c r="BI119" s="10"/>
      <c r="BJ119" s="10"/>
      <c r="BK119" s="10"/>
      <c r="BL119" s="10"/>
      <c r="BM119" s="10"/>
      <c r="BN119" s="10"/>
      <c r="BO119" s="10"/>
      <c r="BP119" s="10"/>
      <c r="BQ119" s="10"/>
      <c r="BR119" s="10"/>
    </row>
    <row r="120" spans="2:70" ht="15" customHeight="1" x14ac:dyDescent="0.45">
      <c r="D120" s="14"/>
      <c r="E120" s="13"/>
      <c r="F120" s="13"/>
      <c r="G120" s="13"/>
      <c r="H120" s="13"/>
      <c r="I120" s="13"/>
      <c r="J120" s="13"/>
      <c r="K120" s="13"/>
      <c r="L120" s="13"/>
      <c r="M120" s="13"/>
      <c r="N120" s="13"/>
      <c r="R120" s="14"/>
      <c r="S120" s="13"/>
      <c r="T120" s="13"/>
      <c r="U120" s="13"/>
      <c r="V120" s="13"/>
      <c r="W120" s="13"/>
      <c r="X120" s="13"/>
      <c r="Y120" s="13"/>
      <c r="Z120" s="13"/>
      <c r="AA120" s="13"/>
      <c r="AB120" s="13"/>
      <c r="AF120" s="14"/>
      <c r="AG120" s="13"/>
      <c r="AH120" s="13"/>
      <c r="AI120" s="13"/>
      <c r="AJ120" s="13"/>
      <c r="AK120" s="13"/>
      <c r="AL120" s="13"/>
      <c r="AM120" s="13"/>
      <c r="AN120" s="13"/>
      <c r="AO120" s="13"/>
      <c r="AP120" s="13"/>
      <c r="AT120" s="14"/>
      <c r="AU120" s="13"/>
      <c r="AV120" s="13"/>
      <c r="AW120" s="13"/>
      <c r="AX120" s="13"/>
      <c r="AY120" s="13"/>
      <c r="AZ120" s="13"/>
      <c r="BA120" s="13"/>
      <c r="BB120" s="13"/>
      <c r="BC120" s="13"/>
      <c r="BD120" s="13"/>
      <c r="BH120" s="14"/>
      <c r="BI120" s="13"/>
      <c r="BJ120" s="13"/>
      <c r="BK120" s="13"/>
      <c r="BL120" s="13"/>
      <c r="BM120" s="13"/>
      <c r="BN120" s="13"/>
      <c r="BO120" s="13"/>
      <c r="BP120" s="13"/>
      <c r="BQ120" s="13"/>
      <c r="BR120" s="13"/>
    </row>
    <row r="121" spans="2:70" ht="15" customHeight="1" x14ac:dyDescent="0.45">
      <c r="G121" s="12"/>
      <c r="U121" s="12"/>
      <c r="AI121" s="12"/>
      <c r="AW121" s="12"/>
      <c r="BK121" s="12"/>
    </row>
  </sheetData>
  <mergeCells count="495">
    <mergeCell ref="T108:T109"/>
    <mergeCell ref="U108:U109"/>
    <mergeCell ref="B92:B106"/>
    <mergeCell ref="K108:K109"/>
    <mergeCell ref="L108:L109"/>
    <mergeCell ref="M108:M109"/>
    <mergeCell ref="N108:N109"/>
    <mergeCell ref="P108:P109"/>
    <mergeCell ref="Q108:Q109"/>
    <mergeCell ref="R108:R109"/>
    <mergeCell ref="S108:S109"/>
    <mergeCell ref="Q97:Q101"/>
    <mergeCell ref="BG77:BG81"/>
    <mergeCell ref="BG82:BG86"/>
    <mergeCell ref="AE87:AE91"/>
    <mergeCell ref="AS87:AS91"/>
    <mergeCell ref="BG87:BG91"/>
    <mergeCell ref="C92:C96"/>
    <mergeCell ref="P92:P106"/>
    <mergeCell ref="Q92:Q96"/>
    <mergeCell ref="AD92:AD106"/>
    <mergeCell ref="AE92:AE96"/>
    <mergeCell ref="AR92:AR106"/>
    <mergeCell ref="AS92:AS96"/>
    <mergeCell ref="BF92:BF106"/>
    <mergeCell ref="AR77:AR91"/>
    <mergeCell ref="AS77:AS81"/>
    <mergeCell ref="BF77:BF91"/>
    <mergeCell ref="C82:C86"/>
    <mergeCell ref="Q82:Q86"/>
    <mergeCell ref="AE82:AE86"/>
    <mergeCell ref="AS82:AS86"/>
    <mergeCell ref="C87:C91"/>
    <mergeCell ref="Q87:Q91"/>
    <mergeCell ref="BG92:BG96"/>
    <mergeCell ref="C97:C101"/>
    <mergeCell ref="AH62:AH63"/>
    <mergeCell ref="AI62:AI63"/>
    <mergeCell ref="AJ62:AJ63"/>
    <mergeCell ref="AK62:AK63"/>
    <mergeCell ref="B77:B91"/>
    <mergeCell ref="C77:C81"/>
    <mergeCell ref="P77:P91"/>
    <mergeCell ref="Q77:Q81"/>
    <mergeCell ref="AD77:AD91"/>
    <mergeCell ref="AE77:AE81"/>
    <mergeCell ref="B62:B63"/>
    <mergeCell ref="I62:I63"/>
    <mergeCell ref="J62:J63"/>
    <mergeCell ref="K62:K63"/>
    <mergeCell ref="L62:L63"/>
    <mergeCell ref="M62:M63"/>
    <mergeCell ref="N62:N63"/>
    <mergeCell ref="P62:P63"/>
    <mergeCell ref="Q62:Q63"/>
    <mergeCell ref="AE56:AE60"/>
    <mergeCell ref="AS56:AS60"/>
    <mergeCell ref="BG56:BG60"/>
    <mergeCell ref="C62:C63"/>
    <mergeCell ref="D62:D63"/>
    <mergeCell ref="E62:E63"/>
    <mergeCell ref="F62:F63"/>
    <mergeCell ref="G62:G63"/>
    <mergeCell ref="H62:H63"/>
    <mergeCell ref="R62:R63"/>
    <mergeCell ref="S62:S63"/>
    <mergeCell ref="T62:T63"/>
    <mergeCell ref="U62:U63"/>
    <mergeCell ref="V62:V63"/>
    <mergeCell ref="W62:W63"/>
    <mergeCell ref="X62:X63"/>
    <mergeCell ref="Y62:Y63"/>
    <mergeCell ref="Z62:Z63"/>
    <mergeCell ref="AA62:AA63"/>
    <mergeCell ref="AB62:AB63"/>
    <mergeCell ref="AD62:AD63"/>
    <mergeCell ref="AE62:AE63"/>
    <mergeCell ref="AF62:AF63"/>
    <mergeCell ref="AG62:AG63"/>
    <mergeCell ref="BG40:BG44"/>
    <mergeCell ref="B46:B47"/>
    <mergeCell ref="C46:C47"/>
    <mergeCell ref="D46:D47"/>
    <mergeCell ref="E46:E47"/>
    <mergeCell ref="F46:F47"/>
    <mergeCell ref="G46:G47"/>
    <mergeCell ref="H46:H47"/>
    <mergeCell ref="I46:I47"/>
    <mergeCell ref="J46:J47"/>
    <mergeCell ref="K46:K47"/>
    <mergeCell ref="L46:L47"/>
    <mergeCell ref="M46:M47"/>
    <mergeCell ref="N46:N47"/>
    <mergeCell ref="P46:P47"/>
    <mergeCell ref="Q46:Q47"/>
    <mergeCell ref="R46:R47"/>
    <mergeCell ref="S46:S47"/>
    <mergeCell ref="T46:T47"/>
    <mergeCell ref="U46:U47"/>
    <mergeCell ref="V46:V47"/>
    <mergeCell ref="W46:W47"/>
    <mergeCell ref="X46:X47"/>
    <mergeCell ref="Y46:Y47"/>
    <mergeCell ref="BG24:BG28"/>
    <mergeCell ref="B30:B31"/>
    <mergeCell ref="C30:C31"/>
    <mergeCell ref="D30:D31"/>
    <mergeCell ref="E30:E31"/>
    <mergeCell ref="F30:F31"/>
    <mergeCell ref="G30:G31"/>
    <mergeCell ref="H30:H31"/>
    <mergeCell ref="I30:I31"/>
    <mergeCell ref="J30:J31"/>
    <mergeCell ref="K30:K31"/>
    <mergeCell ref="L30:L31"/>
    <mergeCell ref="M30:M31"/>
    <mergeCell ref="N30:N31"/>
    <mergeCell ref="P30:P31"/>
    <mergeCell ref="Q30:Q31"/>
    <mergeCell ref="B24:B28"/>
    <mergeCell ref="C24:C28"/>
    <mergeCell ref="P24:P28"/>
    <mergeCell ref="Q24:Q28"/>
    <mergeCell ref="AD24:AD28"/>
    <mergeCell ref="AE24:AE28"/>
    <mergeCell ref="AR24:AR28"/>
    <mergeCell ref="AS24:AS28"/>
    <mergeCell ref="AP12:AP13"/>
    <mergeCell ref="BF24:BF28"/>
    <mergeCell ref="AI12:AI13"/>
    <mergeCell ref="AJ12:AJ13"/>
    <mergeCell ref="P14:P15"/>
    <mergeCell ref="BK2:BM3"/>
    <mergeCell ref="BO2:BR2"/>
    <mergeCell ref="B14:B15"/>
    <mergeCell ref="C14:C15"/>
    <mergeCell ref="AT2:AU3"/>
    <mergeCell ref="AW2:AY3"/>
    <mergeCell ref="BA2:BD2"/>
    <mergeCell ref="BH2:BI3"/>
    <mergeCell ref="U2:W3"/>
    <mergeCell ref="Y2:AB2"/>
    <mergeCell ref="Q14:Q15"/>
    <mergeCell ref="AD14:AD15"/>
    <mergeCell ref="AE14:AE15"/>
    <mergeCell ref="AR14:AR15"/>
    <mergeCell ref="AS14:AS15"/>
    <mergeCell ref="BF14:BF15"/>
    <mergeCell ref="BG14:BG15"/>
    <mergeCell ref="Y12:Y13"/>
    <mergeCell ref="Z12:Z13"/>
    <mergeCell ref="D2:E3"/>
    <mergeCell ref="G2:I3"/>
    <mergeCell ref="K2:N2"/>
    <mergeCell ref="R2:S3"/>
    <mergeCell ref="B2:C10"/>
    <mergeCell ref="P2:Q10"/>
    <mergeCell ref="AD2:AE10"/>
    <mergeCell ref="AR2:AS10"/>
    <mergeCell ref="BF2:BG10"/>
    <mergeCell ref="AF2:AG3"/>
    <mergeCell ref="AI2:AK3"/>
    <mergeCell ref="AM2:AP2"/>
    <mergeCell ref="B12:B13"/>
    <mergeCell ref="C12:C13"/>
    <mergeCell ref="D12:D13"/>
    <mergeCell ref="E12:E13"/>
    <mergeCell ref="F12:F13"/>
    <mergeCell ref="G12:G13"/>
    <mergeCell ref="H12:H13"/>
    <mergeCell ref="I12:I13"/>
    <mergeCell ref="J12:J13"/>
    <mergeCell ref="K12:K13"/>
    <mergeCell ref="L12:L13"/>
    <mergeCell ref="M12:M13"/>
    <mergeCell ref="N12:N13"/>
    <mergeCell ref="P12:P13"/>
    <mergeCell ref="Q12:Q13"/>
    <mergeCell ref="R12:R13"/>
    <mergeCell ref="S12:S13"/>
    <mergeCell ref="T12:T13"/>
    <mergeCell ref="U12:U13"/>
    <mergeCell ref="V12:V13"/>
    <mergeCell ref="W12:W13"/>
    <mergeCell ref="X12:X13"/>
    <mergeCell ref="AK12:AK13"/>
    <mergeCell ref="AL12:AL13"/>
    <mergeCell ref="AM12:AM13"/>
    <mergeCell ref="AN12:AN13"/>
    <mergeCell ref="AO12:AO13"/>
    <mergeCell ref="AB12:AB13"/>
    <mergeCell ref="AD12:AD13"/>
    <mergeCell ref="AE12:AE13"/>
    <mergeCell ref="AF12:AF13"/>
    <mergeCell ref="AG12:AG13"/>
    <mergeCell ref="AH12:AH13"/>
    <mergeCell ref="AA12:AA13"/>
    <mergeCell ref="AR12:AR13"/>
    <mergeCell ref="AS12:AS13"/>
    <mergeCell ref="AT12:AT13"/>
    <mergeCell ref="AU12:AU13"/>
    <mergeCell ref="AV12:AV13"/>
    <mergeCell ref="AW12:AW13"/>
    <mergeCell ref="AX12:AX13"/>
    <mergeCell ref="AY12:AY13"/>
    <mergeCell ref="AZ12:AZ13"/>
    <mergeCell ref="BA12:BA13"/>
    <mergeCell ref="BB12:BB13"/>
    <mergeCell ref="BC12:BC13"/>
    <mergeCell ref="BN12:BN13"/>
    <mergeCell ref="BO12:BO13"/>
    <mergeCell ref="BP12:BP13"/>
    <mergeCell ref="BQ12:BQ13"/>
    <mergeCell ref="BR12:BR13"/>
    <mergeCell ref="B16:B23"/>
    <mergeCell ref="C16:C23"/>
    <mergeCell ref="P16:P23"/>
    <mergeCell ref="Q16:Q23"/>
    <mergeCell ref="AD16:AD23"/>
    <mergeCell ref="AE16:AE23"/>
    <mergeCell ref="AR16:AR23"/>
    <mergeCell ref="AS16:AS23"/>
    <mergeCell ref="BF16:BF23"/>
    <mergeCell ref="BG16:BG23"/>
    <mergeCell ref="BD12:BD13"/>
    <mergeCell ref="BF12:BF13"/>
    <mergeCell ref="BG12:BG13"/>
    <mergeCell ref="BH12:BH13"/>
    <mergeCell ref="BI12:BI13"/>
    <mergeCell ref="BJ12:BJ13"/>
    <mergeCell ref="BK12:BK13"/>
    <mergeCell ref="BL12:BL13"/>
    <mergeCell ref="BM12:BM13"/>
    <mergeCell ref="R30:R31"/>
    <mergeCell ref="S30:S31"/>
    <mergeCell ref="T30:T31"/>
    <mergeCell ref="U30:U31"/>
    <mergeCell ref="V30:V31"/>
    <mergeCell ref="W30:W31"/>
    <mergeCell ref="X30:X31"/>
    <mergeCell ref="Y30:Y31"/>
    <mergeCell ref="Z30:Z31"/>
    <mergeCell ref="AA30:AA31"/>
    <mergeCell ref="AB30:AB31"/>
    <mergeCell ref="AD30:AD31"/>
    <mergeCell ref="AE30:AE31"/>
    <mergeCell ref="AF30:AF31"/>
    <mergeCell ref="AG30:AG31"/>
    <mergeCell ref="AH30:AH31"/>
    <mergeCell ref="AI30:AI31"/>
    <mergeCell ref="AJ30:AJ31"/>
    <mergeCell ref="AK30:AK31"/>
    <mergeCell ref="AL30:AL31"/>
    <mergeCell ref="AM30:AM31"/>
    <mergeCell ref="AN30:AN31"/>
    <mergeCell ref="AO30:AO31"/>
    <mergeCell ref="AP30:AP31"/>
    <mergeCell ref="AR30:AR31"/>
    <mergeCell ref="AS30:AS31"/>
    <mergeCell ref="AT30:AT31"/>
    <mergeCell ref="AU30:AU31"/>
    <mergeCell ref="AV30:AV31"/>
    <mergeCell ref="AW30:AW31"/>
    <mergeCell ref="BK30:BK31"/>
    <mergeCell ref="BL30:BL31"/>
    <mergeCell ref="BM30:BM31"/>
    <mergeCell ref="BN30:BN31"/>
    <mergeCell ref="BO30:BO31"/>
    <mergeCell ref="BP30:BP31"/>
    <mergeCell ref="AX30:AX31"/>
    <mergeCell ref="AY30:AY31"/>
    <mergeCell ref="AZ30:AZ31"/>
    <mergeCell ref="BA30:BA31"/>
    <mergeCell ref="BB30:BB31"/>
    <mergeCell ref="BC30:BC31"/>
    <mergeCell ref="BD30:BD31"/>
    <mergeCell ref="BF30:BF31"/>
    <mergeCell ref="BG30:BG31"/>
    <mergeCell ref="BQ30:BQ31"/>
    <mergeCell ref="BR30:BR31"/>
    <mergeCell ref="B32:B44"/>
    <mergeCell ref="C32:C36"/>
    <mergeCell ref="P32:P44"/>
    <mergeCell ref="Q32:Q36"/>
    <mergeCell ref="AD32:AD44"/>
    <mergeCell ref="AE32:AE36"/>
    <mergeCell ref="AR32:AR44"/>
    <mergeCell ref="AS32:AS36"/>
    <mergeCell ref="BF32:BF44"/>
    <mergeCell ref="BG32:BG36"/>
    <mergeCell ref="C37:C39"/>
    <mergeCell ref="Q37:Q39"/>
    <mergeCell ref="AE37:AE39"/>
    <mergeCell ref="AS37:AS39"/>
    <mergeCell ref="BG37:BG39"/>
    <mergeCell ref="C40:C44"/>
    <mergeCell ref="Q40:Q44"/>
    <mergeCell ref="AE40:AE44"/>
    <mergeCell ref="AS40:AS44"/>
    <mergeCell ref="BH30:BH31"/>
    <mergeCell ref="BI30:BI31"/>
    <mergeCell ref="BJ30:BJ31"/>
    <mergeCell ref="Z46:Z47"/>
    <mergeCell ref="AA46:AA47"/>
    <mergeCell ref="AB46:AB47"/>
    <mergeCell ref="AD46:AD47"/>
    <mergeCell ref="AE46:AE47"/>
    <mergeCell ref="AF46:AF47"/>
    <mergeCell ref="AG46:AG47"/>
    <mergeCell ref="AH46:AH47"/>
    <mergeCell ref="AI46:AI47"/>
    <mergeCell ref="AJ46:AJ47"/>
    <mergeCell ref="AK46:AK47"/>
    <mergeCell ref="AL46:AL47"/>
    <mergeCell ref="AM46:AM47"/>
    <mergeCell ref="AN46:AN47"/>
    <mergeCell ref="AO46:AO47"/>
    <mergeCell ref="AP46:AP47"/>
    <mergeCell ref="AR46:AR47"/>
    <mergeCell ref="AS46:AS47"/>
    <mergeCell ref="BD46:BD47"/>
    <mergeCell ref="BF46:BF47"/>
    <mergeCell ref="BG46:BG47"/>
    <mergeCell ref="BH46:BH47"/>
    <mergeCell ref="BI46:BI47"/>
    <mergeCell ref="BJ46:BJ47"/>
    <mergeCell ref="BK46:BK47"/>
    <mergeCell ref="BL46:BL47"/>
    <mergeCell ref="AT46:AT47"/>
    <mergeCell ref="AU46:AU47"/>
    <mergeCell ref="AV46:AV47"/>
    <mergeCell ref="AW46:AW47"/>
    <mergeCell ref="AX46:AX47"/>
    <mergeCell ref="AY46:AY47"/>
    <mergeCell ref="AZ46:AZ47"/>
    <mergeCell ref="BA46:BA47"/>
    <mergeCell ref="BB46:BB47"/>
    <mergeCell ref="BM46:BM47"/>
    <mergeCell ref="BN46:BN47"/>
    <mergeCell ref="BO46:BO47"/>
    <mergeCell ref="BP46:BP47"/>
    <mergeCell ref="BQ46:BQ47"/>
    <mergeCell ref="BR46:BR47"/>
    <mergeCell ref="B48:B60"/>
    <mergeCell ref="C48:C52"/>
    <mergeCell ref="P48:P60"/>
    <mergeCell ref="Q48:Q52"/>
    <mergeCell ref="AD48:AD60"/>
    <mergeCell ref="AE48:AE52"/>
    <mergeCell ref="AR48:AR60"/>
    <mergeCell ref="AS48:AS52"/>
    <mergeCell ref="BF48:BF60"/>
    <mergeCell ref="BG48:BG52"/>
    <mergeCell ref="C53:C55"/>
    <mergeCell ref="Q53:Q55"/>
    <mergeCell ref="AE53:AE55"/>
    <mergeCell ref="AS53:AS55"/>
    <mergeCell ref="BG53:BG55"/>
    <mergeCell ref="C56:C60"/>
    <mergeCell ref="Q56:Q60"/>
    <mergeCell ref="BC46:BC47"/>
    <mergeCell ref="AL62:AL63"/>
    <mergeCell ref="AM62:AM63"/>
    <mergeCell ref="AN62:AN63"/>
    <mergeCell ref="AO62:AO63"/>
    <mergeCell ref="AP62:AP63"/>
    <mergeCell ref="AR62:AR63"/>
    <mergeCell ref="AS62:AS63"/>
    <mergeCell ref="AT62:AT63"/>
    <mergeCell ref="AU62:AU63"/>
    <mergeCell ref="AV62:AV63"/>
    <mergeCell ref="AW62:AW63"/>
    <mergeCell ref="AX62:AX63"/>
    <mergeCell ref="AY62:AY63"/>
    <mergeCell ref="AZ62:AZ63"/>
    <mergeCell ref="BA62:BA63"/>
    <mergeCell ref="BB62:BB63"/>
    <mergeCell ref="BC62:BC63"/>
    <mergeCell ref="BD62:BD63"/>
    <mergeCell ref="BF62:BF63"/>
    <mergeCell ref="BG62:BG63"/>
    <mergeCell ref="BH62:BH63"/>
    <mergeCell ref="BI62:BI63"/>
    <mergeCell ref="BJ62:BJ63"/>
    <mergeCell ref="BK62:BK63"/>
    <mergeCell ref="BL62:BL63"/>
    <mergeCell ref="BM62:BM63"/>
    <mergeCell ref="BN62:BN63"/>
    <mergeCell ref="BO62:BO63"/>
    <mergeCell ref="BP62:BP63"/>
    <mergeCell ref="BQ62:BQ63"/>
    <mergeCell ref="BR62:BR63"/>
    <mergeCell ref="B64:B76"/>
    <mergeCell ref="C64:C68"/>
    <mergeCell ref="P64:P76"/>
    <mergeCell ref="Q64:Q68"/>
    <mergeCell ref="AD64:AD76"/>
    <mergeCell ref="AE64:AE68"/>
    <mergeCell ref="AR64:AR76"/>
    <mergeCell ref="AS64:AS68"/>
    <mergeCell ref="BF64:BF76"/>
    <mergeCell ref="BG64:BG68"/>
    <mergeCell ref="C69:C71"/>
    <mergeCell ref="Q69:Q71"/>
    <mergeCell ref="AE69:AE71"/>
    <mergeCell ref="AS69:AS71"/>
    <mergeCell ref="BG69:BG71"/>
    <mergeCell ref="C72:C76"/>
    <mergeCell ref="Q72:Q76"/>
    <mergeCell ref="AE72:AE76"/>
    <mergeCell ref="AS72:AS76"/>
    <mergeCell ref="BG72:BG76"/>
    <mergeCell ref="AE97:AE101"/>
    <mergeCell ref="AS97:AS101"/>
    <mergeCell ref="BG97:BG101"/>
    <mergeCell ref="C102:C106"/>
    <mergeCell ref="Q102:Q106"/>
    <mergeCell ref="AE102:AE106"/>
    <mergeCell ref="AS102:AS106"/>
    <mergeCell ref="BG102:BG106"/>
    <mergeCell ref="B108:B109"/>
    <mergeCell ref="C108:C109"/>
    <mergeCell ref="D108:D109"/>
    <mergeCell ref="E108:E109"/>
    <mergeCell ref="F108:F109"/>
    <mergeCell ref="G108:G109"/>
    <mergeCell ref="H108:H109"/>
    <mergeCell ref="I108:I109"/>
    <mergeCell ref="J108:J109"/>
    <mergeCell ref="V108:V109"/>
    <mergeCell ref="W108:W109"/>
    <mergeCell ref="X108:X109"/>
    <mergeCell ref="Y108:Y109"/>
    <mergeCell ref="Z108:Z109"/>
    <mergeCell ref="AA108:AA109"/>
    <mergeCell ref="AB108:AB109"/>
    <mergeCell ref="AD108:AD109"/>
    <mergeCell ref="AE108:AE109"/>
    <mergeCell ref="AF108:AF109"/>
    <mergeCell ref="AG108:AG109"/>
    <mergeCell ref="AH108:AH109"/>
    <mergeCell ref="AI108:AI109"/>
    <mergeCell ref="AJ108:AJ109"/>
    <mergeCell ref="AK108:AK109"/>
    <mergeCell ref="AL108:AL109"/>
    <mergeCell ref="AM108:AM109"/>
    <mergeCell ref="AN108:AN109"/>
    <mergeCell ref="AO108:AO109"/>
    <mergeCell ref="AP108:AP109"/>
    <mergeCell ref="AR108:AR109"/>
    <mergeCell ref="AS108:AS109"/>
    <mergeCell ref="AT108:AT109"/>
    <mergeCell ref="AU108:AU109"/>
    <mergeCell ref="AV108:AV109"/>
    <mergeCell ref="AW108:AW109"/>
    <mergeCell ref="AX108:AX109"/>
    <mergeCell ref="BL108:BL109"/>
    <mergeCell ref="BM108:BM109"/>
    <mergeCell ref="BN108:BN109"/>
    <mergeCell ref="BO108:BO109"/>
    <mergeCell ref="BP108:BP109"/>
    <mergeCell ref="BQ108:BQ109"/>
    <mergeCell ref="AY108:AY109"/>
    <mergeCell ref="AZ108:AZ109"/>
    <mergeCell ref="BA108:BA109"/>
    <mergeCell ref="BB108:BB109"/>
    <mergeCell ref="BC108:BC109"/>
    <mergeCell ref="BD108:BD109"/>
    <mergeCell ref="BF108:BF109"/>
    <mergeCell ref="BG108:BG109"/>
    <mergeCell ref="BH108:BH109"/>
    <mergeCell ref="BR108:BR109"/>
    <mergeCell ref="B110:B118"/>
    <mergeCell ref="C110:C112"/>
    <mergeCell ref="P110:P118"/>
    <mergeCell ref="Q110:Q112"/>
    <mergeCell ref="AD110:AD118"/>
    <mergeCell ref="AE110:AE112"/>
    <mergeCell ref="AR110:AR118"/>
    <mergeCell ref="AS110:AS112"/>
    <mergeCell ref="BF110:BF118"/>
    <mergeCell ref="BG110:BG112"/>
    <mergeCell ref="C113:C115"/>
    <mergeCell ref="Q113:Q115"/>
    <mergeCell ref="AE113:AE115"/>
    <mergeCell ref="AS113:AS115"/>
    <mergeCell ref="BG113:BG115"/>
    <mergeCell ref="C116:C118"/>
    <mergeCell ref="Q116:Q118"/>
    <mergeCell ref="AE116:AE118"/>
    <mergeCell ref="AS116:AS118"/>
    <mergeCell ref="BG116:BG118"/>
    <mergeCell ref="BI108:BI109"/>
    <mergeCell ref="BJ108:BJ109"/>
    <mergeCell ref="BK108:BK109"/>
  </mergeCell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92E345-B4CF-476E-A51D-CA5CA4CDE3E4}">
  <dimension ref="A1:BS121"/>
  <sheetViews>
    <sheetView zoomScaleNormal="100" workbookViewId="0">
      <selection activeCell="E8" sqref="E8"/>
    </sheetView>
  </sheetViews>
  <sheetFormatPr defaultRowHeight="15" customHeight="1" x14ac:dyDescent="0.45"/>
  <cols>
    <col min="1" max="1" width="1.73046875" style="4" customWidth="1"/>
    <col min="2" max="2" width="38.19921875" style="2" bestFit="1" customWidth="1"/>
    <col min="3" max="3" width="14.46484375" style="2" bestFit="1" customWidth="1"/>
    <col min="4" max="4" width="22.46484375" style="2" bestFit="1" customWidth="1"/>
    <col min="5" max="14" width="13.6640625" style="2" customWidth="1"/>
    <col min="15" max="15" width="1.73046875" style="4" customWidth="1"/>
    <col min="16" max="16" width="38.19921875" style="2" bestFit="1" customWidth="1"/>
    <col min="17" max="17" width="14.46484375" style="2" bestFit="1" customWidth="1"/>
    <col min="18" max="18" width="22.46484375" style="2" bestFit="1" customWidth="1"/>
    <col min="19" max="28" width="13.6640625" style="2" customWidth="1"/>
    <col min="29" max="29" width="1.73046875" style="4" customWidth="1"/>
    <col min="30" max="30" width="38.19921875" style="2" bestFit="1" customWidth="1"/>
    <col min="31" max="31" width="14.46484375" style="2" bestFit="1" customWidth="1"/>
    <col min="32" max="32" width="22.46484375" style="2" bestFit="1" customWidth="1"/>
    <col min="33" max="42" width="13.6640625" style="2" customWidth="1"/>
    <col min="43" max="43" width="1.73046875" style="4" customWidth="1"/>
    <col min="44" max="44" width="38.19921875" style="2" bestFit="1" customWidth="1"/>
    <col min="45" max="45" width="14.46484375" style="2" bestFit="1" customWidth="1"/>
    <col min="46" max="46" width="22.46484375" style="2" bestFit="1" customWidth="1"/>
    <col min="47" max="56" width="13.6640625" style="2" customWidth="1"/>
    <col min="57" max="57" width="1.73046875" style="4" customWidth="1"/>
    <col min="58" max="58" width="38.19921875" style="2" bestFit="1" customWidth="1"/>
    <col min="59" max="59" width="14.46484375" style="2" bestFit="1" customWidth="1"/>
    <col min="60" max="60" width="22.46484375" style="2" bestFit="1" customWidth="1"/>
    <col min="61" max="70" width="13.6640625" style="2" customWidth="1"/>
    <col min="71" max="71" width="1.73046875" style="4" customWidth="1"/>
    <col min="72" max="16384" width="9.06640625" style="2"/>
  </cols>
  <sheetData>
    <row r="1" spans="1:71" ht="15" customHeight="1" x14ac:dyDescent="0.45">
      <c r="A1" s="8"/>
      <c r="B1" s="8"/>
      <c r="C1" s="8"/>
      <c r="D1" s="8"/>
      <c r="E1" s="8"/>
      <c r="F1" s="8"/>
      <c r="G1" s="8"/>
      <c r="H1" s="8"/>
      <c r="I1" s="8"/>
      <c r="J1" s="8"/>
      <c r="K1" s="63"/>
      <c r="L1" s="63"/>
      <c r="M1" s="63"/>
      <c r="N1" s="63"/>
      <c r="O1" s="8"/>
      <c r="P1" s="8"/>
      <c r="Q1" s="8"/>
      <c r="R1" s="8"/>
      <c r="S1" s="8"/>
      <c r="T1" s="8"/>
      <c r="U1" s="8"/>
      <c r="V1" s="8"/>
      <c r="W1" s="8"/>
      <c r="X1" s="8"/>
      <c r="Y1" s="63"/>
      <c r="Z1" s="63"/>
      <c r="AA1" s="63"/>
      <c r="AB1" s="63"/>
      <c r="AC1" s="8"/>
      <c r="AD1" s="8"/>
      <c r="AE1" s="8"/>
      <c r="AF1" s="8"/>
      <c r="AG1" s="8"/>
      <c r="AH1" s="8"/>
      <c r="AI1" s="8"/>
      <c r="AJ1" s="8"/>
      <c r="AK1" s="8"/>
      <c r="AL1" s="8"/>
      <c r="AM1" s="63"/>
      <c r="AN1" s="63"/>
      <c r="AO1" s="63"/>
      <c r="AP1" s="63"/>
      <c r="AQ1" s="8"/>
      <c r="AR1" s="8"/>
      <c r="AS1" s="8"/>
      <c r="AT1" s="8"/>
      <c r="AU1" s="8"/>
      <c r="AV1" s="8"/>
      <c r="AW1" s="8"/>
      <c r="AX1" s="8"/>
      <c r="AY1" s="8"/>
      <c r="AZ1" s="8"/>
      <c r="BA1" s="63"/>
      <c r="BB1" s="63"/>
      <c r="BC1" s="63"/>
      <c r="BD1" s="63"/>
      <c r="BE1" s="8"/>
      <c r="BF1" s="8"/>
      <c r="BG1" s="8"/>
      <c r="BH1" s="8"/>
      <c r="BI1" s="8"/>
      <c r="BJ1" s="8"/>
      <c r="BK1" s="8"/>
      <c r="BL1" s="8"/>
      <c r="BM1" s="8"/>
      <c r="BN1" s="8"/>
      <c r="BO1" s="63"/>
      <c r="BP1" s="63"/>
      <c r="BQ1" s="63"/>
      <c r="BR1" s="63"/>
    </row>
    <row r="2" spans="1:71" ht="14.25" x14ac:dyDescent="0.45">
      <c r="A2" s="8"/>
      <c r="B2" s="157" t="s">
        <v>140</v>
      </c>
      <c r="C2" s="158"/>
      <c r="D2" s="165" t="s">
        <v>152</v>
      </c>
      <c r="E2" s="166"/>
      <c r="F2" s="8"/>
      <c r="G2" s="168" t="s">
        <v>145</v>
      </c>
      <c r="H2" s="165"/>
      <c r="I2" s="165"/>
      <c r="J2" s="4"/>
      <c r="K2" s="171" t="s">
        <v>144</v>
      </c>
      <c r="L2" s="171"/>
      <c r="M2" s="171"/>
      <c r="N2" s="171"/>
      <c r="O2" s="8"/>
      <c r="P2" s="157" t="s">
        <v>140</v>
      </c>
      <c r="Q2" s="158"/>
      <c r="R2" s="165" t="s">
        <v>152</v>
      </c>
      <c r="S2" s="166"/>
      <c r="T2" s="8"/>
      <c r="U2" s="168" t="s">
        <v>145</v>
      </c>
      <c r="V2" s="165"/>
      <c r="W2" s="165"/>
      <c r="X2" s="4"/>
      <c r="Y2" s="171" t="s">
        <v>144</v>
      </c>
      <c r="Z2" s="171"/>
      <c r="AA2" s="171"/>
      <c r="AB2" s="171"/>
      <c r="AC2" s="8"/>
      <c r="AD2" s="157" t="s">
        <v>140</v>
      </c>
      <c r="AE2" s="158"/>
      <c r="AF2" s="165" t="s">
        <v>152</v>
      </c>
      <c r="AG2" s="166"/>
      <c r="AH2" s="8"/>
      <c r="AI2" s="168" t="s">
        <v>145</v>
      </c>
      <c r="AJ2" s="165"/>
      <c r="AK2" s="165"/>
      <c r="AL2" s="4"/>
      <c r="AM2" s="171" t="s">
        <v>144</v>
      </c>
      <c r="AN2" s="171"/>
      <c r="AO2" s="171"/>
      <c r="AP2" s="171"/>
      <c r="AQ2" s="8"/>
      <c r="AR2" s="157" t="s">
        <v>140</v>
      </c>
      <c r="AS2" s="158"/>
      <c r="AT2" s="165" t="s">
        <v>152</v>
      </c>
      <c r="AU2" s="166"/>
      <c r="AV2" s="8"/>
      <c r="AW2" s="168" t="s">
        <v>145</v>
      </c>
      <c r="AX2" s="165"/>
      <c r="AY2" s="165"/>
      <c r="AZ2" s="4"/>
      <c r="BA2" s="171" t="s">
        <v>144</v>
      </c>
      <c r="BB2" s="171"/>
      <c r="BC2" s="171"/>
      <c r="BD2" s="171"/>
      <c r="BE2" s="8"/>
      <c r="BF2" s="157" t="s">
        <v>140</v>
      </c>
      <c r="BG2" s="158"/>
      <c r="BH2" s="165" t="s">
        <v>152</v>
      </c>
      <c r="BI2" s="166"/>
      <c r="BJ2" s="8"/>
      <c r="BK2" s="168" t="s">
        <v>145</v>
      </c>
      <c r="BL2" s="165"/>
      <c r="BM2" s="165"/>
      <c r="BN2" s="4"/>
      <c r="BO2" s="171" t="s">
        <v>144</v>
      </c>
      <c r="BP2" s="171"/>
      <c r="BQ2" s="171"/>
      <c r="BR2" s="171"/>
    </row>
    <row r="3" spans="1:71" ht="14.25" x14ac:dyDescent="0.45">
      <c r="A3" s="8"/>
      <c r="B3" s="159"/>
      <c r="C3" s="160"/>
      <c r="D3" s="162"/>
      <c r="E3" s="167"/>
      <c r="F3" s="8"/>
      <c r="G3" s="169"/>
      <c r="H3" s="170"/>
      <c r="I3" s="170"/>
      <c r="J3" s="4"/>
      <c r="K3" s="64" t="s">
        <v>53</v>
      </c>
      <c r="L3" s="64" t="s">
        <v>51</v>
      </c>
      <c r="M3" s="64" t="s">
        <v>32</v>
      </c>
      <c r="N3" s="64" t="s">
        <v>33</v>
      </c>
      <c r="O3" s="8"/>
      <c r="P3" s="159"/>
      <c r="Q3" s="160"/>
      <c r="R3" s="162"/>
      <c r="S3" s="167"/>
      <c r="T3" s="8"/>
      <c r="U3" s="169"/>
      <c r="V3" s="170"/>
      <c r="W3" s="170"/>
      <c r="X3" s="4"/>
      <c r="Y3" s="64" t="s">
        <v>53</v>
      </c>
      <c r="Z3" s="64" t="s">
        <v>51</v>
      </c>
      <c r="AA3" s="64" t="s">
        <v>32</v>
      </c>
      <c r="AB3" s="64" t="s">
        <v>33</v>
      </c>
      <c r="AC3" s="8"/>
      <c r="AD3" s="159"/>
      <c r="AE3" s="160"/>
      <c r="AF3" s="162"/>
      <c r="AG3" s="167"/>
      <c r="AH3" s="8"/>
      <c r="AI3" s="169"/>
      <c r="AJ3" s="170"/>
      <c r="AK3" s="170"/>
      <c r="AL3" s="4"/>
      <c r="AM3" s="64" t="s">
        <v>53</v>
      </c>
      <c r="AN3" s="64" t="s">
        <v>51</v>
      </c>
      <c r="AO3" s="64" t="s">
        <v>32</v>
      </c>
      <c r="AP3" s="64" t="s">
        <v>33</v>
      </c>
      <c r="AQ3" s="8"/>
      <c r="AR3" s="159"/>
      <c r="AS3" s="160"/>
      <c r="AT3" s="162"/>
      <c r="AU3" s="167"/>
      <c r="AV3" s="8"/>
      <c r="AW3" s="169"/>
      <c r="AX3" s="170"/>
      <c r="AY3" s="170"/>
      <c r="AZ3" s="4"/>
      <c r="BA3" s="64" t="s">
        <v>53</v>
      </c>
      <c r="BB3" s="64" t="s">
        <v>51</v>
      </c>
      <c r="BC3" s="64" t="s">
        <v>32</v>
      </c>
      <c r="BD3" s="64" t="s">
        <v>33</v>
      </c>
      <c r="BE3" s="8"/>
      <c r="BF3" s="159"/>
      <c r="BG3" s="160"/>
      <c r="BH3" s="162"/>
      <c r="BI3" s="167"/>
      <c r="BJ3" s="8"/>
      <c r="BK3" s="169"/>
      <c r="BL3" s="170"/>
      <c r="BM3" s="170"/>
      <c r="BN3" s="4"/>
      <c r="BO3" s="64" t="s">
        <v>53</v>
      </c>
      <c r="BP3" s="64" t="s">
        <v>51</v>
      </c>
      <c r="BQ3" s="64" t="s">
        <v>32</v>
      </c>
      <c r="BR3" s="64" t="s">
        <v>33</v>
      </c>
      <c r="BS3" s="9"/>
    </row>
    <row r="4" spans="1:71" ht="14.25" x14ac:dyDescent="0.45">
      <c r="A4" s="9"/>
      <c r="B4" s="159"/>
      <c r="C4" s="160"/>
      <c r="D4" s="32" t="s">
        <v>2</v>
      </c>
      <c r="E4" s="33">
        <v>100000</v>
      </c>
      <c r="F4" s="9"/>
      <c r="G4" s="76" t="s">
        <v>34</v>
      </c>
      <c r="H4" s="75" t="s">
        <v>39</v>
      </c>
      <c r="I4" s="41">
        <f>I41</f>
        <v>0.22324800000000006</v>
      </c>
      <c r="J4" s="9"/>
      <c r="K4" s="68">
        <f>C110</f>
        <v>20000</v>
      </c>
      <c r="L4" s="69" t="s">
        <v>40</v>
      </c>
      <c r="M4" s="42">
        <f>I111</f>
        <v>631.35145176040226</v>
      </c>
      <c r="N4" s="65">
        <f t="shared" ref="N4:N9" si="0">M4*$I$14</f>
        <v>157100444.44444442</v>
      </c>
      <c r="O4" s="9"/>
      <c r="P4" s="159"/>
      <c r="Q4" s="160"/>
      <c r="R4" s="32" t="s">
        <v>2</v>
      </c>
      <c r="S4" s="33">
        <f>E4</f>
        <v>100000</v>
      </c>
      <c r="T4" s="9"/>
      <c r="U4" s="76" t="s">
        <v>34</v>
      </c>
      <c r="V4" s="75" t="s">
        <v>39</v>
      </c>
      <c r="W4" s="41">
        <f>W41</f>
        <v>0.18604000000000004</v>
      </c>
      <c r="X4" s="9"/>
      <c r="Y4" s="68">
        <f>Q110</f>
        <v>20000</v>
      </c>
      <c r="Z4" s="69" t="s">
        <v>40</v>
      </c>
      <c r="AA4" s="42">
        <f>W111</f>
        <v>631.35145176040226</v>
      </c>
      <c r="AB4" s="65">
        <f t="shared" ref="AB4:AB9" si="1">AA4*$I$14</f>
        <v>157100444.44444442</v>
      </c>
      <c r="AC4" s="9"/>
      <c r="AD4" s="159"/>
      <c r="AE4" s="160"/>
      <c r="AF4" s="32" t="s">
        <v>2</v>
      </c>
      <c r="AG4" s="33">
        <f>S4</f>
        <v>100000</v>
      </c>
      <c r="AH4" s="9"/>
      <c r="AI4" s="76" t="s">
        <v>34</v>
      </c>
      <c r="AJ4" s="75" t="s">
        <v>39</v>
      </c>
      <c r="AK4" s="41">
        <f>AK41</f>
        <v>0.14883200000000005</v>
      </c>
      <c r="AL4" s="9"/>
      <c r="AM4" s="68">
        <f>AE110</f>
        <v>20000</v>
      </c>
      <c r="AN4" s="69" t="s">
        <v>40</v>
      </c>
      <c r="AO4" s="42">
        <f>AK111</f>
        <v>631.35145176040226</v>
      </c>
      <c r="AP4" s="65">
        <f t="shared" ref="AP4:AP9" si="2">AO4*$I$14</f>
        <v>157100444.44444442</v>
      </c>
      <c r="AQ4" s="9"/>
      <c r="AR4" s="159"/>
      <c r="AS4" s="160"/>
      <c r="AT4" s="32" t="s">
        <v>2</v>
      </c>
      <c r="AU4" s="33">
        <f>AG4</f>
        <v>100000</v>
      </c>
      <c r="AV4" s="9"/>
      <c r="AW4" s="76" t="s">
        <v>34</v>
      </c>
      <c r="AX4" s="75" t="s">
        <v>39</v>
      </c>
      <c r="AY4" s="41">
        <f>AY41</f>
        <v>0.11162400000000003</v>
      </c>
      <c r="AZ4" s="9"/>
      <c r="BA4" s="68">
        <f>AS110</f>
        <v>20000</v>
      </c>
      <c r="BB4" s="69" t="s">
        <v>40</v>
      </c>
      <c r="BC4" s="42">
        <f>AY111</f>
        <v>631.35145176040226</v>
      </c>
      <c r="BD4" s="65">
        <f t="shared" ref="BD4:BD9" si="3">BC4*$I$14</f>
        <v>157100444.44444442</v>
      </c>
      <c r="BE4" s="9"/>
      <c r="BF4" s="159"/>
      <c r="BG4" s="160"/>
      <c r="BH4" s="32" t="s">
        <v>2</v>
      </c>
      <c r="BI4" s="33">
        <f>AU4</f>
        <v>100000</v>
      </c>
      <c r="BJ4" s="9"/>
      <c r="BK4" s="76" t="s">
        <v>34</v>
      </c>
      <c r="BL4" s="75" t="s">
        <v>39</v>
      </c>
      <c r="BM4" s="41">
        <f>BM41</f>
        <v>7.441600000000001E-2</v>
      </c>
      <c r="BN4" s="9"/>
      <c r="BO4" s="68">
        <f>BG110</f>
        <v>20000</v>
      </c>
      <c r="BP4" s="69" t="s">
        <v>40</v>
      </c>
      <c r="BQ4" s="42">
        <f>BM111</f>
        <v>631.35145176040226</v>
      </c>
      <c r="BR4" s="65">
        <f t="shared" ref="BR4:BR9" si="4">BQ4*$I$14</f>
        <v>157100444.44444442</v>
      </c>
      <c r="BS4" s="9"/>
    </row>
    <row r="5" spans="1:71" ht="14.25" x14ac:dyDescent="0.45">
      <c r="A5" s="37"/>
      <c r="B5" s="159"/>
      <c r="C5" s="160"/>
      <c r="D5" s="18" t="s">
        <v>59</v>
      </c>
      <c r="E5" s="34">
        <v>0.01</v>
      </c>
      <c r="F5" s="37"/>
      <c r="G5" s="45" t="s">
        <v>37</v>
      </c>
      <c r="H5" s="66" t="s">
        <v>39</v>
      </c>
      <c r="I5" s="81">
        <f>I65</f>
        <v>0.41868569958847746</v>
      </c>
      <c r="J5" s="37"/>
      <c r="K5" s="68">
        <f>C110</f>
        <v>20000</v>
      </c>
      <c r="L5" s="67" t="s">
        <v>41</v>
      </c>
      <c r="M5" s="42">
        <f>I112</f>
        <v>3156.7572588020125</v>
      </c>
      <c r="N5" s="65">
        <f t="shared" si="0"/>
        <v>785502222.22222233</v>
      </c>
      <c r="O5" s="37"/>
      <c r="P5" s="159"/>
      <c r="Q5" s="160"/>
      <c r="R5" s="18" t="s">
        <v>59</v>
      </c>
      <c r="S5" s="34">
        <f>E5</f>
        <v>0.01</v>
      </c>
      <c r="T5" s="37"/>
      <c r="U5" s="45" t="s">
        <v>37</v>
      </c>
      <c r="V5" s="66" t="s">
        <v>39</v>
      </c>
      <c r="W5" s="81">
        <f>W65</f>
        <v>0.41868569958847746</v>
      </c>
      <c r="X5" s="37"/>
      <c r="Y5" s="68">
        <f>Q110</f>
        <v>20000</v>
      </c>
      <c r="Z5" s="67" t="s">
        <v>41</v>
      </c>
      <c r="AA5" s="42">
        <f>W112</f>
        <v>3156.7572588020125</v>
      </c>
      <c r="AB5" s="65">
        <f t="shared" si="1"/>
        <v>785502222.22222233</v>
      </c>
      <c r="AC5" s="37"/>
      <c r="AD5" s="159"/>
      <c r="AE5" s="160"/>
      <c r="AF5" s="18" t="s">
        <v>59</v>
      </c>
      <c r="AG5" s="34">
        <f>S5</f>
        <v>0.01</v>
      </c>
      <c r="AH5" s="37"/>
      <c r="AI5" s="45" t="s">
        <v>37</v>
      </c>
      <c r="AJ5" s="66" t="s">
        <v>39</v>
      </c>
      <c r="AK5" s="81">
        <f>AK65</f>
        <v>0.41868569958847746</v>
      </c>
      <c r="AL5" s="37"/>
      <c r="AM5" s="68">
        <f>AE110</f>
        <v>20000</v>
      </c>
      <c r="AN5" s="67" t="s">
        <v>41</v>
      </c>
      <c r="AO5" s="42">
        <f>AK112</f>
        <v>3156.7572588020125</v>
      </c>
      <c r="AP5" s="65">
        <f t="shared" si="2"/>
        <v>785502222.22222233</v>
      </c>
      <c r="AQ5" s="37"/>
      <c r="AR5" s="159"/>
      <c r="AS5" s="160"/>
      <c r="AT5" s="18" t="s">
        <v>59</v>
      </c>
      <c r="AU5" s="34">
        <f>AG5</f>
        <v>0.01</v>
      </c>
      <c r="AV5" s="37"/>
      <c r="AW5" s="45" t="s">
        <v>37</v>
      </c>
      <c r="AX5" s="66" t="s">
        <v>39</v>
      </c>
      <c r="AY5" s="81">
        <f>AY65</f>
        <v>0.41868569958847746</v>
      </c>
      <c r="AZ5" s="37"/>
      <c r="BA5" s="68">
        <f>AS110</f>
        <v>20000</v>
      </c>
      <c r="BB5" s="67" t="s">
        <v>41</v>
      </c>
      <c r="BC5" s="42">
        <f>AY112</f>
        <v>3156.7572588020125</v>
      </c>
      <c r="BD5" s="65">
        <f t="shared" si="3"/>
        <v>785502222.22222233</v>
      </c>
      <c r="BE5" s="37"/>
      <c r="BF5" s="159"/>
      <c r="BG5" s="160"/>
      <c r="BH5" s="18" t="s">
        <v>59</v>
      </c>
      <c r="BI5" s="34">
        <f>AU5</f>
        <v>0.01</v>
      </c>
      <c r="BJ5" s="37"/>
      <c r="BK5" s="45" t="s">
        <v>37</v>
      </c>
      <c r="BL5" s="66" t="s">
        <v>39</v>
      </c>
      <c r="BM5" s="81">
        <f>BM65</f>
        <v>0.41868569958847746</v>
      </c>
      <c r="BN5" s="37"/>
      <c r="BO5" s="68">
        <f>BG110</f>
        <v>20000</v>
      </c>
      <c r="BP5" s="67" t="s">
        <v>41</v>
      </c>
      <c r="BQ5" s="42">
        <f>BM112</f>
        <v>3156.7572588020125</v>
      </c>
      <c r="BR5" s="65">
        <f t="shared" si="4"/>
        <v>785502222.22222233</v>
      </c>
      <c r="BS5" s="37"/>
    </row>
    <row r="6" spans="1:71" ht="14.25" x14ac:dyDescent="0.45">
      <c r="A6" s="37"/>
      <c r="B6" s="159"/>
      <c r="C6" s="160"/>
      <c r="D6" s="18" t="s">
        <v>143</v>
      </c>
      <c r="E6" s="35">
        <v>0.2</v>
      </c>
      <c r="F6" s="37"/>
      <c r="G6" s="45" t="s">
        <v>58</v>
      </c>
      <c r="H6" s="66" t="s">
        <v>39</v>
      </c>
      <c r="I6" s="81">
        <f>I78</f>
        <v>4.0981224279835395E-2</v>
      </c>
      <c r="J6" s="37"/>
      <c r="K6" s="68">
        <f>C113</f>
        <v>400000</v>
      </c>
      <c r="L6" s="69" t="s">
        <v>40</v>
      </c>
      <c r="M6" s="42">
        <f>I114</f>
        <v>12627.029035208045</v>
      </c>
      <c r="N6" s="65">
        <f t="shared" si="0"/>
        <v>3142008888.8888884</v>
      </c>
      <c r="O6" s="37"/>
      <c r="P6" s="159"/>
      <c r="Q6" s="160"/>
      <c r="R6" s="18" t="s">
        <v>143</v>
      </c>
      <c r="S6" s="35">
        <f>E6</f>
        <v>0.2</v>
      </c>
      <c r="T6" s="37"/>
      <c r="U6" s="45" t="s">
        <v>58</v>
      </c>
      <c r="V6" s="66" t="s">
        <v>39</v>
      </c>
      <c r="W6" s="81">
        <f>W78</f>
        <v>4.0981224279835395E-2</v>
      </c>
      <c r="X6" s="37"/>
      <c r="Y6" s="68">
        <f>Q113</f>
        <v>400000</v>
      </c>
      <c r="Z6" s="69" t="s">
        <v>40</v>
      </c>
      <c r="AA6" s="42">
        <f>W114</f>
        <v>12627.029035208045</v>
      </c>
      <c r="AB6" s="65">
        <f t="shared" si="1"/>
        <v>3142008888.8888884</v>
      </c>
      <c r="AC6" s="37"/>
      <c r="AD6" s="159"/>
      <c r="AE6" s="160"/>
      <c r="AF6" s="18" t="s">
        <v>143</v>
      </c>
      <c r="AG6" s="35">
        <f>S6</f>
        <v>0.2</v>
      </c>
      <c r="AH6" s="37"/>
      <c r="AI6" s="45" t="s">
        <v>58</v>
      </c>
      <c r="AJ6" s="66" t="s">
        <v>39</v>
      </c>
      <c r="AK6" s="81">
        <f>AK78</f>
        <v>4.0981224279835395E-2</v>
      </c>
      <c r="AL6" s="37"/>
      <c r="AM6" s="68">
        <f>AE113</f>
        <v>400000</v>
      </c>
      <c r="AN6" s="69" t="s">
        <v>40</v>
      </c>
      <c r="AO6" s="42">
        <f>AK114</f>
        <v>12627.029035208045</v>
      </c>
      <c r="AP6" s="65">
        <f t="shared" si="2"/>
        <v>3142008888.8888884</v>
      </c>
      <c r="AQ6" s="37"/>
      <c r="AR6" s="159"/>
      <c r="AS6" s="160"/>
      <c r="AT6" s="18" t="s">
        <v>143</v>
      </c>
      <c r="AU6" s="35">
        <f>AG6</f>
        <v>0.2</v>
      </c>
      <c r="AV6" s="37"/>
      <c r="AW6" s="45" t="s">
        <v>58</v>
      </c>
      <c r="AX6" s="66" t="s">
        <v>39</v>
      </c>
      <c r="AY6" s="81">
        <f>AY78</f>
        <v>4.0981224279835395E-2</v>
      </c>
      <c r="AZ6" s="37"/>
      <c r="BA6" s="68">
        <f>AS113</f>
        <v>400000</v>
      </c>
      <c r="BB6" s="69" t="s">
        <v>40</v>
      </c>
      <c r="BC6" s="42">
        <f>AY114</f>
        <v>12627.029035208045</v>
      </c>
      <c r="BD6" s="65">
        <f t="shared" si="3"/>
        <v>3142008888.8888884</v>
      </c>
      <c r="BE6" s="37"/>
      <c r="BF6" s="159"/>
      <c r="BG6" s="160"/>
      <c r="BH6" s="18" t="s">
        <v>143</v>
      </c>
      <c r="BI6" s="35">
        <f>AU6</f>
        <v>0.2</v>
      </c>
      <c r="BJ6" s="37"/>
      <c r="BK6" s="45" t="s">
        <v>58</v>
      </c>
      <c r="BL6" s="66" t="s">
        <v>39</v>
      </c>
      <c r="BM6" s="81">
        <f>BM78</f>
        <v>4.0981224279835395E-2</v>
      </c>
      <c r="BN6" s="37"/>
      <c r="BO6" s="68">
        <f>BG113</f>
        <v>400000</v>
      </c>
      <c r="BP6" s="69" t="s">
        <v>40</v>
      </c>
      <c r="BQ6" s="42">
        <f>BM114</f>
        <v>12627.029035208045</v>
      </c>
      <c r="BR6" s="65">
        <f t="shared" si="4"/>
        <v>3142008888.8888884</v>
      </c>
      <c r="BS6" s="37"/>
    </row>
    <row r="7" spans="1:71" ht="14.25" x14ac:dyDescent="0.45">
      <c r="A7" s="9"/>
      <c r="B7" s="159"/>
      <c r="C7" s="160"/>
      <c r="D7" s="32" t="s">
        <v>149</v>
      </c>
      <c r="E7" s="36">
        <v>0.15</v>
      </c>
      <c r="F7" s="9"/>
      <c r="G7" s="45" t="s">
        <v>154</v>
      </c>
      <c r="H7" s="66" t="s">
        <v>39</v>
      </c>
      <c r="I7" s="81">
        <f>-I33</f>
        <v>-8.9718364197530862E-2</v>
      </c>
      <c r="J7" s="9"/>
      <c r="K7" s="68">
        <f>C113</f>
        <v>400000</v>
      </c>
      <c r="L7" s="67" t="s">
        <v>41</v>
      </c>
      <c r="M7" s="42">
        <f>I115</f>
        <v>63135.145176040241</v>
      </c>
      <c r="N7" s="65">
        <f t="shared" si="0"/>
        <v>15710044444.444445</v>
      </c>
      <c r="O7" s="9"/>
      <c r="P7" s="159"/>
      <c r="Q7" s="160"/>
      <c r="R7" s="32" t="s">
        <v>149</v>
      </c>
      <c r="S7" s="36">
        <f>E7-0.025</f>
        <v>0.125</v>
      </c>
      <c r="T7" s="9"/>
      <c r="U7" s="45" t="s">
        <v>154</v>
      </c>
      <c r="V7" s="66" t="s">
        <v>39</v>
      </c>
      <c r="W7" s="81">
        <f>-W33</f>
        <v>-7.4765303497942387E-2</v>
      </c>
      <c r="X7" s="9"/>
      <c r="Y7" s="68">
        <f>Q113</f>
        <v>400000</v>
      </c>
      <c r="Z7" s="67" t="s">
        <v>41</v>
      </c>
      <c r="AA7" s="42">
        <f>W115</f>
        <v>63135.145176040241</v>
      </c>
      <c r="AB7" s="65">
        <f t="shared" si="1"/>
        <v>15710044444.444445</v>
      </c>
      <c r="AC7" s="9"/>
      <c r="AD7" s="159"/>
      <c r="AE7" s="160"/>
      <c r="AF7" s="32" t="s">
        <v>149</v>
      </c>
      <c r="AG7" s="36">
        <f>S7-0.025</f>
        <v>0.1</v>
      </c>
      <c r="AH7" s="9"/>
      <c r="AI7" s="45" t="s">
        <v>154</v>
      </c>
      <c r="AJ7" s="66" t="s">
        <v>39</v>
      </c>
      <c r="AK7" s="81">
        <f>-AK33</f>
        <v>-5.9812242798353912E-2</v>
      </c>
      <c r="AL7" s="9"/>
      <c r="AM7" s="68">
        <f>AE113</f>
        <v>400000</v>
      </c>
      <c r="AN7" s="67" t="s">
        <v>41</v>
      </c>
      <c r="AO7" s="42">
        <f>AK115</f>
        <v>63135.145176040241</v>
      </c>
      <c r="AP7" s="65">
        <f t="shared" si="2"/>
        <v>15710044444.444445</v>
      </c>
      <c r="AQ7" s="9"/>
      <c r="AR7" s="159"/>
      <c r="AS7" s="160"/>
      <c r="AT7" s="32" t="s">
        <v>149</v>
      </c>
      <c r="AU7" s="36">
        <f>AG7-0.025</f>
        <v>7.5000000000000011E-2</v>
      </c>
      <c r="AV7" s="9"/>
      <c r="AW7" s="45" t="s">
        <v>154</v>
      </c>
      <c r="AX7" s="66" t="s">
        <v>39</v>
      </c>
      <c r="AY7" s="81">
        <f>-AY33</f>
        <v>-4.4859182098765438E-2</v>
      </c>
      <c r="AZ7" s="9"/>
      <c r="BA7" s="68">
        <f>AS113</f>
        <v>400000</v>
      </c>
      <c r="BB7" s="67" t="s">
        <v>41</v>
      </c>
      <c r="BC7" s="42">
        <f>AY115</f>
        <v>63135.145176040241</v>
      </c>
      <c r="BD7" s="65">
        <f t="shared" si="3"/>
        <v>15710044444.444445</v>
      </c>
      <c r="BE7" s="9"/>
      <c r="BF7" s="159"/>
      <c r="BG7" s="160"/>
      <c r="BH7" s="32" t="s">
        <v>149</v>
      </c>
      <c r="BI7" s="36">
        <f>AU7-0.025</f>
        <v>5.000000000000001E-2</v>
      </c>
      <c r="BJ7" s="9"/>
      <c r="BK7" s="45" t="s">
        <v>154</v>
      </c>
      <c r="BL7" s="66" t="s">
        <v>39</v>
      </c>
      <c r="BM7" s="81">
        <f>-BM33</f>
        <v>-2.9906121399176956E-2</v>
      </c>
      <c r="BN7" s="9"/>
      <c r="BO7" s="68">
        <f>BG113</f>
        <v>400000</v>
      </c>
      <c r="BP7" s="67" t="s">
        <v>41</v>
      </c>
      <c r="BQ7" s="42">
        <f>BM115</f>
        <v>63135.145176040241</v>
      </c>
      <c r="BR7" s="65">
        <f t="shared" si="4"/>
        <v>15710044444.444445</v>
      </c>
      <c r="BS7" s="9"/>
    </row>
    <row r="8" spans="1:71" ht="14.25" x14ac:dyDescent="0.45">
      <c r="A8" s="9"/>
      <c r="B8" s="159"/>
      <c r="C8" s="160"/>
      <c r="D8" s="32" t="s">
        <v>150</v>
      </c>
      <c r="E8" s="36">
        <v>0.05</v>
      </c>
      <c r="F8" s="9"/>
      <c r="G8" s="45" t="s">
        <v>153</v>
      </c>
      <c r="H8" s="66" t="s">
        <v>39</v>
      </c>
      <c r="I8" s="81">
        <f>-I49</f>
        <v>-0.14205407664609054</v>
      </c>
      <c r="J8" s="9"/>
      <c r="K8" s="77">
        <f>C116</f>
        <v>1000000</v>
      </c>
      <c r="L8" s="78" t="s">
        <v>40</v>
      </c>
      <c r="M8" s="42">
        <f>I117</f>
        <v>31567.572588020121</v>
      </c>
      <c r="N8" s="65">
        <f t="shared" si="0"/>
        <v>7855022222.2222223</v>
      </c>
      <c r="O8" s="9"/>
      <c r="P8" s="159"/>
      <c r="Q8" s="160"/>
      <c r="R8" s="32" t="s">
        <v>150</v>
      </c>
      <c r="S8" s="36">
        <f>E8</f>
        <v>0.05</v>
      </c>
      <c r="T8" s="9"/>
      <c r="U8" s="45" t="s">
        <v>153</v>
      </c>
      <c r="V8" s="66" t="s">
        <v>39</v>
      </c>
      <c r="W8" s="81">
        <f>-W49</f>
        <v>-0.14205407664609054</v>
      </c>
      <c r="X8" s="9"/>
      <c r="Y8" s="77">
        <f>Q116</f>
        <v>1000000</v>
      </c>
      <c r="Z8" s="78" t="s">
        <v>40</v>
      </c>
      <c r="AA8" s="42">
        <f>W117</f>
        <v>31567.572588020121</v>
      </c>
      <c r="AB8" s="65">
        <f t="shared" si="1"/>
        <v>7855022222.2222223</v>
      </c>
      <c r="AC8" s="9"/>
      <c r="AD8" s="159"/>
      <c r="AE8" s="160"/>
      <c r="AF8" s="32" t="s">
        <v>150</v>
      </c>
      <c r="AG8" s="36">
        <f>S8</f>
        <v>0.05</v>
      </c>
      <c r="AH8" s="9"/>
      <c r="AI8" s="45" t="s">
        <v>153</v>
      </c>
      <c r="AJ8" s="66" t="s">
        <v>39</v>
      </c>
      <c r="AK8" s="81">
        <f>-AK49</f>
        <v>-0.14205407664609054</v>
      </c>
      <c r="AL8" s="9"/>
      <c r="AM8" s="77">
        <f>AE116</f>
        <v>1000000</v>
      </c>
      <c r="AN8" s="78" t="s">
        <v>40</v>
      </c>
      <c r="AO8" s="42">
        <f>AK117</f>
        <v>31567.572588020121</v>
      </c>
      <c r="AP8" s="65">
        <f t="shared" si="2"/>
        <v>7855022222.2222223</v>
      </c>
      <c r="AQ8" s="9"/>
      <c r="AR8" s="159"/>
      <c r="AS8" s="160"/>
      <c r="AT8" s="32" t="s">
        <v>150</v>
      </c>
      <c r="AU8" s="36">
        <f>AG8</f>
        <v>0.05</v>
      </c>
      <c r="AV8" s="9"/>
      <c r="AW8" s="45" t="s">
        <v>153</v>
      </c>
      <c r="AX8" s="66" t="s">
        <v>39</v>
      </c>
      <c r="AY8" s="81">
        <f>-AY49</f>
        <v>-0.14205407664609054</v>
      </c>
      <c r="AZ8" s="9"/>
      <c r="BA8" s="77">
        <f>AS116</f>
        <v>1000000</v>
      </c>
      <c r="BB8" s="78" t="s">
        <v>40</v>
      </c>
      <c r="BC8" s="42">
        <f>AY117</f>
        <v>31567.572588020121</v>
      </c>
      <c r="BD8" s="65">
        <f t="shared" si="3"/>
        <v>7855022222.2222223</v>
      </c>
      <c r="BE8" s="9"/>
      <c r="BF8" s="159"/>
      <c r="BG8" s="160"/>
      <c r="BH8" s="32" t="s">
        <v>150</v>
      </c>
      <c r="BI8" s="36">
        <f>AU8</f>
        <v>0.05</v>
      </c>
      <c r="BJ8" s="9"/>
      <c r="BK8" s="45" t="s">
        <v>153</v>
      </c>
      <c r="BL8" s="66" t="s">
        <v>39</v>
      </c>
      <c r="BM8" s="81">
        <f>-BM49</f>
        <v>-0.14205407664609054</v>
      </c>
      <c r="BN8" s="9"/>
      <c r="BO8" s="77">
        <f>BG116</f>
        <v>1000000</v>
      </c>
      <c r="BP8" s="78" t="s">
        <v>40</v>
      </c>
      <c r="BQ8" s="42">
        <f>BM117</f>
        <v>31567.572588020121</v>
      </c>
      <c r="BR8" s="65">
        <f t="shared" si="4"/>
        <v>7855022222.2222223</v>
      </c>
      <c r="BS8" s="9"/>
    </row>
    <row r="9" spans="1:71" ht="14.25" x14ac:dyDescent="0.45">
      <c r="A9" s="9"/>
      <c r="B9" s="159"/>
      <c r="C9" s="160"/>
      <c r="D9" s="32" t="s">
        <v>151</v>
      </c>
      <c r="E9" s="36">
        <v>7.4999999999999997E-2</v>
      </c>
      <c r="F9" s="9"/>
      <c r="G9" s="74" t="s">
        <v>38</v>
      </c>
      <c r="H9" s="75" t="s">
        <v>39</v>
      </c>
      <c r="I9" s="41">
        <f>I93</f>
        <v>0.22789448302469134</v>
      </c>
      <c r="J9" s="8"/>
      <c r="K9" s="77">
        <f>C116</f>
        <v>1000000</v>
      </c>
      <c r="L9" s="79" t="s">
        <v>41</v>
      </c>
      <c r="M9" s="42">
        <f>I118</f>
        <v>157837.8629401006</v>
      </c>
      <c r="N9" s="65">
        <f t="shared" si="0"/>
        <v>39275111111.111115</v>
      </c>
      <c r="O9" s="9"/>
      <c r="P9" s="159"/>
      <c r="Q9" s="160"/>
      <c r="R9" s="32" t="s">
        <v>151</v>
      </c>
      <c r="S9" s="36">
        <f>E9</f>
        <v>7.4999999999999997E-2</v>
      </c>
      <c r="T9" s="9"/>
      <c r="U9" s="74" t="s">
        <v>38</v>
      </c>
      <c r="V9" s="75" t="s">
        <v>39</v>
      </c>
      <c r="W9" s="41">
        <f>W93</f>
        <v>0.24284754372427986</v>
      </c>
      <c r="X9" s="8"/>
      <c r="Y9" s="77">
        <f>Q116</f>
        <v>1000000</v>
      </c>
      <c r="Z9" s="79" t="s">
        <v>41</v>
      </c>
      <c r="AA9" s="42">
        <f>W118</f>
        <v>157837.8629401006</v>
      </c>
      <c r="AB9" s="65">
        <f t="shared" si="1"/>
        <v>39275111111.111115</v>
      </c>
      <c r="AC9" s="9"/>
      <c r="AD9" s="159"/>
      <c r="AE9" s="160"/>
      <c r="AF9" s="32" t="s">
        <v>151</v>
      </c>
      <c r="AG9" s="36">
        <f>S9</f>
        <v>7.4999999999999997E-2</v>
      </c>
      <c r="AH9" s="9"/>
      <c r="AI9" s="74" t="s">
        <v>38</v>
      </c>
      <c r="AJ9" s="75" t="s">
        <v>39</v>
      </c>
      <c r="AK9" s="41">
        <f>AK93</f>
        <v>0.25780060442386832</v>
      </c>
      <c r="AL9" s="8"/>
      <c r="AM9" s="77">
        <f>AE116</f>
        <v>1000000</v>
      </c>
      <c r="AN9" s="79" t="s">
        <v>41</v>
      </c>
      <c r="AO9" s="42">
        <f>AK118</f>
        <v>157837.8629401006</v>
      </c>
      <c r="AP9" s="65">
        <f t="shared" si="2"/>
        <v>39275111111.111115</v>
      </c>
      <c r="AQ9" s="9"/>
      <c r="AR9" s="159"/>
      <c r="AS9" s="160"/>
      <c r="AT9" s="32" t="s">
        <v>151</v>
      </c>
      <c r="AU9" s="36">
        <f>AG9</f>
        <v>7.4999999999999997E-2</v>
      </c>
      <c r="AV9" s="9"/>
      <c r="AW9" s="74" t="s">
        <v>38</v>
      </c>
      <c r="AX9" s="75" t="s">
        <v>39</v>
      </c>
      <c r="AY9" s="41">
        <f>AY93</f>
        <v>0.27275366512345683</v>
      </c>
      <c r="AZ9" s="8"/>
      <c r="BA9" s="77">
        <f>AS116</f>
        <v>1000000</v>
      </c>
      <c r="BB9" s="79" t="s">
        <v>41</v>
      </c>
      <c r="BC9" s="42">
        <f>AY118</f>
        <v>157837.8629401006</v>
      </c>
      <c r="BD9" s="65">
        <f t="shared" si="3"/>
        <v>39275111111.111115</v>
      </c>
      <c r="BE9" s="9"/>
      <c r="BF9" s="159"/>
      <c r="BG9" s="160"/>
      <c r="BH9" s="32" t="s">
        <v>151</v>
      </c>
      <c r="BI9" s="36">
        <f>AU9</f>
        <v>7.4999999999999997E-2</v>
      </c>
      <c r="BJ9" s="9"/>
      <c r="BK9" s="74" t="s">
        <v>38</v>
      </c>
      <c r="BL9" s="75" t="s">
        <v>39</v>
      </c>
      <c r="BM9" s="41">
        <f>BM93</f>
        <v>0.2877067258230453</v>
      </c>
      <c r="BN9" s="8"/>
      <c r="BO9" s="77">
        <f>BG116</f>
        <v>1000000</v>
      </c>
      <c r="BP9" s="79" t="s">
        <v>41</v>
      </c>
      <c r="BQ9" s="42">
        <f>BM118</f>
        <v>157837.8629401006</v>
      </c>
      <c r="BR9" s="65">
        <f t="shared" si="4"/>
        <v>39275111111.111115</v>
      </c>
      <c r="BS9" s="9"/>
    </row>
    <row r="10" spans="1:71" ht="14.25" x14ac:dyDescent="0.45">
      <c r="A10" s="9"/>
      <c r="B10" s="159"/>
      <c r="C10" s="160"/>
      <c r="D10" s="32" t="s">
        <v>60</v>
      </c>
      <c r="E10" s="36">
        <v>2.5</v>
      </c>
      <c r="F10" s="3"/>
      <c r="G10" s="10"/>
      <c r="H10" s="10"/>
      <c r="I10" s="3"/>
      <c r="J10" s="8"/>
      <c r="K10" s="10"/>
      <c r="L10" s="10"/>
      <c r="M10" s="3"/>
      <c r="N10" s="8"/>
      <c r="O10" s="9"/>
      <c r="P10" s="159"/>
      <c r="Q10" s="160"/>
      <c r="R10" s="32" t="s">
        <v>60</v>
      </c>
      <c r="S10" s="36">
        <f>E10</f>
        <v>2.5</v>
      </c>
      <c r="T10" s="3"/>
      <c r="U10" s="10"/>
      <c r="V10" s="10"/>
      <c r="W10" s="3"/>
      <c r="X10" s="8"/>
      <c r="Y10" s="10"/>
      <c r="Z10" s="10"/>
      <c r="AA10" s="3"/>
      <c r="AB10" s="8"/>
      <c r="AC10" s="9"/>
      <c r="AD10" s="159"/>
      <c r="AE10" s="160"/>
      <c r="AF10" s="32" t="s">
        <v>60</v>
      </c>
      <c r="AG10" s="36">
        <f>S10</f>
        <v>2.5</v>
      </c>
      <c r="AH10" s="3"/>
      <c r="AI10" s="10"/>
      <c r="AJ10" s="10"/>
      <c r="AK10" s="3"/>
      <c r="AL10" s="8"/>
      <c r="AM10" s="10"/>
      <c r="AN10" s="10"/>
      <c r="AO10" s="3"/>
      <c r="AP10" s="8"/>
      <c r="AQ10" s="9"/>
      <c r="AR10" s="159"/>
      <c r="AS10" s="160"/>
      <c r="AT10" s="32" t="s">
        <v>60</v>
      </c>
      <c r="AU10" s="36">
        <f>AG10</f>
        <v>2.5</v>
      </c>
      <c r="AV10" s="3"/>
      <c r="AW10" s="10"/>
      <c r="AX10" s="10"/>
      <c r="AY10" s="3"/>
      <c r="AZ10" s="8"/>
      <c r="BA10" s="10"/>
      <c r="BB10" s="10"/>
      <c r="BC10" s="3"/>
      <c r="BD10" s="8"/>
      <c r="BE10" s="9"/>
      <c r="BF10" s="159"/>
      <c r="BG10" s="160"/>
      <c r="BH10" s="32" t="s">
        <v>60</v>
      </c>
      <c r="BI10" s="36">
        <f>AU10</f>
        <v>2.5</v>
      </c>
      <c r="BJ10" s="3"/>
      <c r="BK10" s="10"/>
      <c r="BL10" s="10"/>
      <c r="BM10" s="3"/>
      <c r="BN10" s="8"/>
      <c r="BO10" s="10"/>
      <c r="BP10" s="10"/>
      <c r="BQ10" s="3"/>
      <c r="BR10" s="8"/>
      <c r="BS10" s="9"/>
    </row>
    <row r="11" spans="1:71" ht="15" customHeight="1" x14ac:dyDescent="0.45">
      <c r="A11" s="8"/>
      <c r="B11" s="10"/>
      <c r="C11" s="8"/>
      <c r="D11" s="10"/>
      <c r="E11" s="3"/>
      <c r="F11" s="3"/>
      <c r="G11" s="10"/>
      <c r="H11" s="10"/>
      <c r="I11" s="3"/>
      <c r="J11" s="8"/>
      <c r="K11" s="8"/>
      <c r="L11" s="8"/>
      <c r="M11" s="8"/>
      <c r="N11" s="8"/>
      <c r="O11" s="8"/>
      <c r="P11" s="10"/>
      <c r="Q11" s="8"/>
      <c r="R11" s="10"/>
      <c r="S11" s="3"/>
      <c r="T11" s="3"/>
      <c r="U11" s="10"/>
      <c r="V11" s="10"/>
      <c r="W11" s="3"/>
      <c r="X11" s="8"/>
      <c r="Y11" s="8"/>
      <c r="Z11" s="8"/>
      <c r="AA11" s="8"/>
      <c r="AB11" s="8"/>
      <c r="AC11" s="8"/>
      <c r="AD11" s="10"/>
      <c r="AE11" s="8"/>
      <c r="AF11" s="10"/>
      <c r="AG11" s="3"/>
      <c r="AH11" s="3"/>
      <c r="AI11" s="10"/>
      <c r="AJ11" s="10"/>
      <c r="AK11" s="3"/>
      <c r="AL11" s="8"/>
      <c r="AM11" s="8"/>
      <c r="AN11" s="8"/>
      <c r="AO11" s="8"/>
      <c r="AP11" s="8"/>
      <c r="AQ11" s="8"/>
      <c r="AR11" s="10"/>
      <c r="AS11" s="8"/>
      <c r="AT11" s="10"/>
      <c r="AU11" s="3"/>
      <c r="AV11" s="3"/>
      <c r="AW11" s="10"/>
      <c r="AX11" s="10"/>
      <c r="AY11" s="3"/>
      <c r="AZ11" s="8"/>
      <c r="BA11" s="8"/>
      <c r="BB11" s="8"/>
      <c r="BC11" s="8"/>
      <c r="BD11" s="8"/>
      <c r="BE11" s="8"/>
      <c r="BF11" s="10"/>
      <c r="BG11" s="8"/>
      <c r="BH11" s="10"/>
      <c r="BI11" s="3"/>
      <c r="BJ11" s="3"/>
      <c r="BK11" s="10"/>
      <c r="BL11" s="10"/>
      <c r="BM11" s="3"/>
      <c r="BN11" s="8"/>
      <c r="BO11" s="8"/>
      <c r="BP11" s="8"/>
      <c r="BQ11" s="8"/>
      <c r="BR11" s="8"/>
      <c r="BS11" s="8"/>
    </row>
    <row r="12" spans="1:71" ht="14.25" x14ac:dyDescent="0.45">
      <c r="B12" s="161" t="s">
        <v>52</v>
      </c>
      <c r="C12" s="161" t="s">
        <v>50</v>
      </c>
      <c r="D12" s="161" t="s">
        <v>51</v>
      </c>
      <c r="E12" s="163" t="s">
        <v>3</v>
      </c>
      <c r="F12" s="163" t="s">
        <v>4</v>
      </c>
      <c r="G12" s="163" t="s">
        <v>5</v>
      </c>
      <c r="H12" s="163" t="s">
        <v>6</v>
      </c>
      <c r="I12" s="163" t="s">
        <v>7</v>
      </c>
      <c r="J12" s="163" t="s">
        <v>8</v>
      </c>
      <c r="K12" s="163" t="s">
        <v>9</v>
      </c>
      <c r="L12" s="163" t="s">
        <v>10</v>
      </c>
      <c r="M12" s="163" t="s">
        <v>11</v>
      </c>
      <c r="N12" s="163" t="s">
        <v>12</v>
      </c>
      <c r="P12" s="161" t="s">
        <v>52</v>
      </c>
      <c r="Q12" s="161" t="s">
        <v>50</v>
      </c>
      <c r="R12" s="161" t="s">
        <v>51</v>
      </c>
      <c r="S12" s="163" t="s">
        <v>3</v>
      </c>
      <c r="T12" s="163" t="s">
        <v>4</v>
      </c>
      <c r="U12" s="163" t="s">
        <v>5</v>
      </c>
      <c r="V12" s="163" t="s">
        <v>6</v>
      </c>
      <c r="W12" s="163" t="s">
        <v>7</v>
      </c>
      <c r="X12" s="163" t="s">
        <v>8</v>
      </c>
      <c r="Y12" s="163" t="s">
        <v>9</v>
      </c>
      <c r="Z12" s="163" t="s">
        <v>10</v>
      </c>
      <c r="AA12" s="163" t="s">
        <v>11</v>
      </c>
      <c r="AB12" s="163" t="s">
        <v>12</v>
      </c>
      <c r="AD12" s="161" t="s">
        <v>52</v>
      </c>
      <c r="AE12" s="161" t="s">
        <v>50</v>
      </c>
      <c r="AF12" s="161" t="s">
        <v>51</v>
      </c>
      <c r="AG12" s="163" t="s">
        <v>3</v>
      </c>
      <c r="AH12" s="163" t="s">
        <v>4</v>
      </c>
      <c r="AI12" s="163" t="s">
        <v>5</v>
      </c>
      <c r="AJ12" s="163" t="s">
        <v>6</v>
      </c>
      <c r="AK12" s="163" t="s">
        <v>7</v>
      </c>
      <c r="AL12" s="163" t="s">
        <v>8</v>
      </c>
      <c r="AM12" s="163" t="s">
        <v>9</v>
      </c>
      <c r="AN12" s="163" t="s">
        <v>10</v>
      </c>
      <c r="AO12" s="163" t="s">
        <v>11</v>
      </c>
      <c r="AP12" s="163" t="s">
        <v>12</v>
      </c>
      <c r="AR12" s="161" t="s">
        <v>52</v>
      </c>
      <c r="AS12" s="161" t="s">
        <v>50</v>
      </c>
      <c r="AT12" s="161" t="s">
        <v>51</v>
      </c>
      <c r="AU12" s="163" t="s">
        <v>3</v>
      </c>
      <c r="AV12" s="163" t="s">
        <v>4</v>
      </c>
      <c r="AW12" s="163" t="s">
        <v>5</v>
      </c>
      <c r="AX12" s="163" t="s">
        <v>6</v>
      </c>
      <c r="AY12" s="163" t="s">
        <v>7</v>
      </c>
      <c r="AZ12" s="163" t="s">
        <v>8</v>
      </c>
      <c r="BA12" s="163" t="s">
        <v>9</v>
      </c>
      <c r="BB12" s="163" t="s">
        <v>10</v>
      </c>
      <c r="BC12" s="163" t="s">
        <v>11</v>
      </c>
      <c r="BD12" s="163" t="s">
        <v>12</v>
      </c>
      <c r="BF12" s="161" t="s">
        <v>52</v>
      </c>
      <c r="BG12" s="161" t="s">
        <v>50</v>
      </c>
      <c r="BH12" s="161" t="s">
        <v>51</v>
      </c>
      <c r="BI12" s="163" t="s">
        <v>3</v>
      </c>
      <c r="BJ12" s="163" t="s">
        <v>4</v>
      </c>
      <c r="BK12" s="163" t="s">
        <v>5</v>
      </c>
      <c r="BL12" s="163" t="s">
        <v>6</v>
      </c>
      <c r="BM12" s="163" t="s">
        <v>7</v>
      </c>
      <c r="BN12" s="163" t="s">
        <v>8</v>
      </c>
      <c r="BO12" s="163" t="s">
        <v>9</v>
      </c>
      <c r="BP12" s="163" t="s">
        <v>10</v>
      </c>
      <c r="BQ12" s="163" t="s">
        <v>11</v>
      </c>
      <c r="BR12" s="163" t="s">
        <v>12</v>
      </c>
    </row>
    <row r="13" spans="1:71" ht="14.25" x14ac:dyDescent="0.45">
      <c r="B13" s="162"/>
      <c r="C13" s="162"/>
      <c r="D13" s="162"/>
      <c r="E13" s="164"/>
      <c r="F13" s="164"/>
      <c r="G13" s="164"/>
      <c r="H13" s="164"/>
      <c r="I13" s="164"/>
      <c r="J13" s="164"/>
      <c r="K13" s="164"/>
      <c r="L13" s="164"/>
      <c r="M13" s="164"/>
      <c r="N13" s="164"/>
      <c r="P13" s="162"/>
      <c r="Q13" s="162"/>
      <c r="R13" s="162"/>
      <c r="S13" s="164"/>
      <c r="T13" s="164"/>
      <c r="U13" s="164"/>
      <c r="V13" s="164"/>
      <c r="W13" s="164"/>
      <c r="X13" s="164"/>
      <c r="Y13" s="164"/>
      <c r="Z13" s="164"/>
      <c r="AA13" s="164"/>
      <c r="AB13" s="164"/>
      <c r="AD13" s="162"/>
      <c r="AE13" s="162"/>
      <c r="AF13" s="162"/>
      <c r="AG13" s="164"/>
      <c r="AH13" s="164"/>
      <c r="AI13" s="164"/>
      <c r="AJ13" s="164"/>
      <c r="AK13" s="164"/>
      <c r="AL13" s="164"/>
      <c r="AM13" s="164"/>
      <c r="AN13" s="164"/>
      <c r="AO13" s="164"/>
      <c r="AP13" s="164"/>
      <c r="AR13" s="162"/>
      <c r="AS13" s="162"/>
      <c r="AT13" s="162"/>
      <c r="AU13" s="164"/>
      <c r="AV13" s="164"/>
      <c r="AW13" s="164"/>
      <c r="AX13" s="164"/>
      <c r="AY13" s="164"/>
      <c r="AZ13" s="164"/>
      <c r="BA13" s="164"/>
      <c r="BB13" s="164"/>
      <c r="BC13" s="164"/>
      <c r="BD13" s="164"/>
      <c r="BF13" s="162"/>
      <c r="BG13" s="162"/>
      <c r="BH13" s="162"/>
      <c r="BI13" s="164"/>
      <c r="BJ13" s="164"/>
      <c r="BK13" s="164"/>
      <c r="BL13" s="164"/>
      <c r="BM13" s="164"/>
      <c r="BN13" s="164"/>
      <c r="BO13" s="164"/>
      <c r="BP13" s="164"/>
      <c r="BQ13" s="164"/>
      <c r="BR13" s="164"/>
    </row>
    <row r="14" spans="1:71" ht="14.25" x14ac:dyDescent="0.45">
      <c r="B14" s="172" t="s">
        <v>20</v>
      </c>
      <c r="C14" s="172" t="s">
        <v>33</v>
      </c>
      <c r="D14" s="19" t="s">
        <v>48</v>
      </c>
      <c r="E14" s="21">
        <f>($E$4 * $E$6) + $E$4</f>
        <v>120000</v>
      </c>
      <c r="F14" s="21">
        <f t="shared" ref="F14:N14" si="5">(E14 * $E$6) + E14</f>
        <v>144000</v>
      </c>
      <c r="G14" s="21">
        <f>(F14 * $E$6) + F14</f>
        <v>172800</v>
      </c>
      <c r="H14" s="21">
        <f t="shared" si="5"/>
        <v>207360</v>
      </c>
      <c r="I14" s="21">
        <f t="shared" si="5"/>
        <v>248832</v>
      </c>
      <c r="J14" s="21">
        <f>(I14 * $E$6) + I14</f>
        <v>298598.40000000002</v>
      </c>
      <c r="K14" s="21">
        <f t="shared" si="5"/>
        <v>358318.08000000002</v>
      </c>
      <c r="L14" s="21">
        <f t="shared" si="5"/>
        <v>429981.696</v>
      </c>
      <c r="M14" s="21">
        <f t="shared" si="5"/>
        <v>515978.03519999998</v>
      </c>
      <c r="N14" s="21">
        <f t="shared" si="5"/>
        <v>619173.64223999996</v>
      </c>
      <c r="P14" s="172" t="s">
        <v>20</v>
      </c>
      <c r="Q14" s="172" t="s">
        <v>33</v>
      </c>
      <c r="R14" s="19" t="s">
        <v>48</v>
      </c>
      <c r="S14" s="21">
        <f>($E$4 * $E$6) + $E$4</f>
        <v>120000</v>
      </c>
      <c r="T14" s="21">
        <f t="shared" ref="T14:AB14" si="6">(S14 * $E$6) + S14</f>
        <v>144000</v>
      </c>
      <c r="U14" s="21">
        <f>(T14 * $E$6) + T14</f>
        <v>172800</v>
      </c>
      <c r="V14" s="21">
        <f t="shared" si="6"/>
        <v>207360</v>
      </c>
      <c r="W14" s="21">
        <f t="shared" si="6"/>
        <v>248832</v>
      </c>
      <c r="X14" s="21">
        <f>(W14 * $E$6) + W14</f>
        <v>298598.40000000002</v>
      </c>
      <c r="Y14" s="21">
        <f t="shared" si="6"/>
        <v>358318.08000000002</v>
      </c>
      <c r="Z14" s="21">
        <f t="shared" si="6"/>
        <v>429981.696</v>
      </c>
      <c r="AA14" s="21">
        <f t="shared" si="6"/>
        <v>515978.03519999998</v>
      </c>
      <c r="AB14" s="21">
        <f t="shared" si="6"/>
        <v>619173.64223999996</v>
      </c>
      <c r="AD14" s="172" t="s">
        <v>20</v>
      </c>
      <c r="AE14" s="172" t="s">
        <v>33</v>
      </c>
      <c r="AF14" s="19" t="s">
        <v>48</v>
      </c>
      <c r="AG14" s="21">
        <f>($E$4 * $E$6) + $E$4</f>
        <v>120000</v>
      </c>
      <c r="AH14" s="21">
        <f t="shared" ref="AH14:AP14" si="7">(AG14 * $E$6) + AG14</f>
        <v>144000</v>
      </c>
      <c r="AI14" s="21">
        <f>(AH14 * $E$6) + AH14</f>
        <v>172800</v>
      </c>
      <c r="AJ14" s="21">
        <f t="shared" si="7"/>
        <v>207360</v>
      </c>
      <c r="AK14" s="21">
        <f t="shared" si="7"/>
        <v>248832</v>
      </c>
      <c r="AL14" s="21">
        <f>(AK14 * $E$6) + AK14</f>
        <v>298598.40000000002</v>
      </c>
      <c r="AM14" s="21">
        <f t="shared" si="7"/>
        <v>358318.08000000002</v>
      </c>
      <c r="AN14" s="21">
        <f t="shared" si="7"/>
        <v>429981.696</v>
      </c>
      <c r="AO14" s="21">
        <f t="shared" si="7"/>
        <v>515978.03519999998</v>
      </c>
      <c r="AP14" s="21">
        <f t="shared" si="7"/>
        <v>619173.64223999996</v>
      </c>
      <c r="AR14" s="172" t="s">
        <v>20</v>
      </c>
      <c r="AS14" s="172" t="s">
        <v>33</v>
      </c>
      <c r="AT14" s="19" t="s">
        <v>48</v>
      </c>
      <c r="AU14" s="21">
        <f>($E$4 * $E$6) + $E$4</f>
        <v>120000</v>
      </c>
      <c r="AV14" s="21">
        <f t="shared" ref="AV14:BD14" si="8">(AU14 * $E$6) + AU14</f>
        <v>144000</v>
      </c>
      <c r="AW14" s="21">
        <f>(AV14 * $E$6) + AV14</f>
        <v>172800</v>
      </c>
      <c r="AX14" s="21">
        <f t="shared" si="8"/>
        <v>207360</v>
      </c>
      <c r="AY14" s="21">
        <f t="shared" si="8"/>
        <v>248832</v>
      </c>
      <c r="AZ14" s="21">
        <f>(AY14 * $E$6) + AY14</f>
        <v>298598.40000000002</v>
      </c>
      <c r="BA14" s="21">
        <f t="shared" si="8"/>
        <v>358318.08000000002</v>
      </c>
      <c r="BB14" s="21">
        <f t="shared" si="8"/>
        <v>429981.696</v>
      </c>
      <c r="BC14" s="21">
        <f t="shared" si="8"/>
        <v>515978.03519999998</v>
      </c>
      <c r="BD14" s="21">
        <f t="shared" si="8"/>
        <v>619173.64223999996</v>
      </c>
      <c r="BF14" s="172" t="s">
        <v>20</v>
      </c>
      <c r="BG14" s="172" t="s">
        <v>33</v>
      </c>
      <c r="BH14" s="19" t="s">
        <v>48</v>
      </c>
      <c r="BI14" s="21">
        <f>($E$4 * $E$6) + $E$4</f>
        <v>120000</v>
      </c>
      <c r="BJ14" s="21">
        <f t="shared" ref="BJ14:BR14" si="9">(BI14 * $E$6) + BI14</f>
        <v>144000</v>
      </c>
      <c r="BK14" s="21">
        <f>(BJ14 * $E$6) + BJ14</f>
        <v>172800</v>
      </c>
      <c r="BL14" s="21">
        <f t="shared" si="9"/>
        <v>207360</v>
      </c>
      <c r="BM14" s="21">
        <f t="shared" si="9"/>
        <v>248832</v>
      </c>
      <c r="BN14" s="21">
        <f>(BM14 * $E$6) + BM14</f>
        <v>298598.40000000002</v>
      </c>
      <c r="BO14" s="21">
        <f t="shared" si="9"/>
        <v>358318.08000000002</v>
      </c>
      <c r="BP14" s="21">
        <f t="shared" si="9"/>
        <v>429981.696</v>
      </c>
      <c r="BQ14" s="21">
        <f t="shared" si="9"/>
        <v>515978.03519999998</v>
      </c>
      <c r="BR14" s="21">
        <f t="shared" si="9"/>
        <v>619173.64223999996</v>
      </c>
    </row>
    <row r="15" spans="1:71" ht="14.25" x14ac:dyDescent="0.45">
      <c r="B15" s="174"/>
      <c r="C15" s="174"/>
      <c r="D15" s="19" t="s">
        <v>49</v>
      </c>
      <c r="E15" s="25">
        <f>E14*21000000</f>
        <v>2520000000000</v>
      </c>
      <c r="F15" s="25">
        <f t="shared" ref="F15:N15" si="10">F14*21000000</f>
        <v>3024000000000</v>
      </c>
      <c r="G15" s="25">
        <f t="shared" si="10"/>
        <v>3628800000000</v>
      </c>
      <c r="H15" s="25">
        <f t="shared" si="10"/>
        <v>4354560000000</v>
      </c>
      <c r="I15" s="25">
        <f t="shared" si="10"/>
        <v>5225472000000</v>
      </c>
      <c r="J15" s="25">
        <f t="shared" si="10"/>
        <v>6270566400000.001</v>
      </c>
      <c r="K15" s="25">
        <f t="shared" si="10"/>
        <v>7524679680000</v>
      </c>
      <c r="L15" s="25">
        <f t="shared" si="10"/>
        <v>9029615616000</v>
      </c>
      <c r="M15" s="25">
        <f t="shared" si="10"/>
        <v>10835538739200</v>
      </c>
      <c r="N15" s="25">
        <f t="shared" si="10"/>
        <v>13002646487040</v>
      </c>
      <c r="P15" s="174"/>
      <c r="Q15" s="174"/>
      <c r="R15" s="19" t="s">
        <v>49</v>
      </c>
      <c r="S15" s="25">
        <f>S14*21000000</f>
        <v>2520000000000</v>
      </c>
      <c r="T15" s="25">
        <f t="shared" ref="T15:AB15" si="11">T14*21000000</f>
        <v>3024000000000</v>
      </c>
      <c r="U15" s="25">
        <f t="shared" si="11"/>
        <v>3628800000000</v>
      </c>
      <c r="V15" s="25">
        <f t="shared" si="11"/>
        <v>4354560000000</v>
      </c>
      <c r="W15" s="25">
        <f t="shared" si="11"/>
        <v>5225472000000</v>
      </c>
      <c r="X15" s="25">
        <f t="shared" si="11"/>
        <v>6270566400000.001</v>
      </c>
      <c r="Y15" s="25">
        <f t="shared" si="11"/>
        <v>7524679680000</v>
      </c>
      <c r="Z15" s="25">
        <f t="shared" si="11"/>
        <v>9029615616000</v>
      </c>
      <c r="AA15" s="25">
        <f t="shared" si="11"/>
        <v>10835538739200</v>
      </c>
      <c r="AB15" s="25">
        <f t="shared" si="11"/>
        <v>13002646487040</v>
      </c>
      <c r="AD15" s="174"/>
      <c r="AE15" s="174"/>
      <c r="AF15" s="19" t="s">
        <v>49</v>
      </c>
      <c r="AG15" s="25">
        <f>AG14*21000000</f>
        <v>2520000000000</v>
      </c>
      <c r="AH15" s="25">
        <f t="shared" ref="AH15:AP15" si="12">AH14*21000000</f>
        <v>3024000000000</v>
      </c>
      <c r="AI15" s="25">
        <f t="shared" si="12"/>
        <v>3628800000000</v>
      </c>
      <c r="AJ15" s="25">
        <f t="shared" si="12"/>
        <v>4354560000000</v>
      </c>
      <c r="AK15" s="25">
        <f t="shared" si="12"/>
        <v>5225472000000</v>
      </c>
      <c r="AL15" s="25">
        <f t="shared" si="12"/>
        <v>6270566400000.001</v>
      </c>
      <c r="AM15" s="25">
        <f t="shared" si="12"/>
        <v>7524679680000</v>
      </c>
      <c r="AN15" s="25">
        <f t="shared" si="12"/>
        <v>9029615616000</v>
      </c>
      <c r="AO15" s="25">
        <f t="shared" si="12"/>
        <v>10835538739200</v>
      </c>
      <c r="AP15" s="25">
        <f t="shared" si="12"/>
        <v>13002646487040</v>
      </c>
      <c r="AR15" s="174"/>
      <c r="AS15" s="174"/>
      <c r="AT15" s="19" t="s">
        <v>49</v>
      </c>
      <c r="AU15" s="25">
        <f>AU14*21000000</f>
        <v>2520000000000</v>
      </c>
      <c r="AV15" s="25">
        <f t="shared" ref="AV15:BD15" si="13">AV14*21000000</f>
        <v>3024000000000</v>
      </c>
      <c r="AW15" s="25">
        <f t="shared" si="13"/>
        <v>3628800000000</v>
      </c>
      <c r="AX15" s="25">
        <f t="shared" si="13"/>
        <v>4354560000000</v>
      </c>
      <c r="AY15" s="25">
        <f t="shared" si="13"/>
        <v>5225472000000</v>
      </c>
      <c r="AZ15" s="25">
        <f t="shared" si="13"/>
        <v>6270566400000.001</v>
      </c>
      <c r="BA15" s="25">
        <f t="shared" si="13"/>
        <v>7524679680000</v>
      </c>
      <c r="BB15" s="25">
        <f t="shared" si="13"/>
        <v>9029615616000</v>
      </c>
      <c r="BC15" s="25">
        <f t="shared" si="13"/>
        <v>10835538739200</v>
      </c>
      <c r="BD15" s="25">
        <f t="shared" si="13"/>
        <v>13002646487040</v>
      </c>
      <c r="BF15" s="174"/>
      <c r="BG15" s="174"/>
      <c r="BH15" s="19" t="s">
        <v>49</v>
      </c>
      <c r="BI15" s="25">
        <f>BI14*21000000</f>
        <v>2520000000000</v>
      </c>
      <c r="BJ15" s="25">
        <f t="shared" ref="BJ15:BR15" si="14">BJ14*21000000</f>
        <v>3024000000000</v>
      </c>
      <c r="BK15" s="25">
        <f t="shared" si="14"/>
        <v>3628800000000</v>
      </c>
      <c r="BL15" s="25">
        <f t="shared" si="14"/>
        <v>4354560000000</v>
      </c>
      <c r="BM15" s="25">
        <f t="shared" si="14"/>
        <v>5225472000000</v>
      </c>
      <c r="BN15" s="25">
        <f t="shared" si="14"/>
        <v>6270566400000.001</v>
      </c>
      <c r="BO15" s="25">
        <f t="shared" si="14"/>
        <v>7524679680000</v>
      </c>
      <c r="BP15" s="25">
        <f t="shared" si="14"/>
        <v>9029615616000</v>
      </c>
      <c r="BQ15" s="25">
        <f t="shared" si="14"/>
        <v>10835538739200</v>
      </c>
      <c r="BR15" s="25">
        <f t="shared" si="14"/>
        <v>13002646487040</v>
      </c>
    </row>
    <row r="16" spans="1:71" ht="14.25" x14ac:dyDescent="0.45">
      <c r="B16" s="172" t="s">
        <v>16</v>
      </c>
      <c r="C16" s="175" t="s">
        <v>32</v>
      </c>
      <c r="D16" s="19" t="s">
        <v>160</v>
      </c>
      <c r="E16" s="26">
        <f t="shared" ref="E16:N16" si="15">(E14-$E4)/E14</f>
        <v>0.16666666666666666</v>
      </c>
      <c r="F16" s="26">
        <f t="shared" si="15"/>
        <v>0.30555555555555558</v>
      </c>
      <c r="G16" s="26">
        <f t="shared" si="15"/>
        <v>0.42129629629629628</v>
      </c>
      <c r="H16" s="26">
        <f t="shared" si="15"/>
        <v>0.51774691358024694</v>
      </c>
      <c r="I16" s="26">
        <f t="shared" si="15"/>
        <v>0.5981224279835391</v>
      </c>
      <c r="J16" s="26">
        <f t="shared" si="15"/>
        <v>0.66510202331961599</v>
      </c>
      <c r="K16" s="26">
        <f t="shared" si="15"/>
        <v>0.72091835276634664</v>
      </c>
      <c r="L16" s="26">
        <f t="shared" si="15"/>
        <v>0.76743196063862218</v>
      </c>
      <c r="M16" s="26">
        <f t="shared" si="15"/>
        <v>0.80619330053218508</v>
      </c>
      <c r="N16" s="26">
        <f t="shared" si="15"/>
        <v>0.83849441711015427</v>
      </c>
      <c r="P16" s="172" t="s">
        <v>16</v>
      </c>
      <c r="Q16" s="175" t="s">
        <v>32</v>
      </c>
      <c r="R16" s="19" t="s">
        <v>160</v>
      </c>
      <c r="S16" s="26">
        <f t="shared" ref="S16:AB16" si="16">(S14-$E4)/S14</f>
        <v>0.16666666666666666</v>
      </c>
      <c r="T16" s="26">
        <f t="shared" si="16"/>
        <v>0.30555555555555558</v>
      </c>
      <c r="U16" s="26">
        <f t="shared" si="16"/>
        <v>0.42129629629629628</v>
      </c>
      <c r="V16" s="26">
        <f t="shared" si="16"/>
        <v>0.51774691358024694</v>
      </c>
      <c r="W16" s="26">
        <f t="shared" si="16"/>
        <v>0.5981224279835391</v>
      </c>
      <c r="X16" s="26">
        <f t="shared" si="16"/>
        <v>0.66510202331961599</v>
      </c>
      <c r="Y16" s="26">
        <f t="shared" si="16"/>
        <v>0.72091835276634664</v>
      </c>
      <c r="Z16" s="26">
        <f t="shared" si="16"/>
        <v>0.76743196063862218</v>
      </c>
      <c r="AA16" s="26">
        <f t="shared" si="16"/>
        <v>0.80619330053218508</v>
      </c>
      <c r="AB16" s="26">
        <f t="shared" si="16"/>
        <v>0.83849441711015427</v>
      </c>
      <c r="AD16" s="172" t="s">
        <v>16</v>
      </c>
      <c r="AE16" s="175" t="s">
        <v>32</v>
      </c>
      <c r="AF16" s="19" t="s">
        <v>160</v>
      </c>
      <c r="AG16" s="26">
        <f t="shared" ref="AG16:AP16" si="17">(AG14-$E4)/AG14</f>
        <v>0.16666666666666666</v>
      </c>
      <c r="AH16" s="26">
        <f t="shared" si="17"/>
        <v>0.30555555555555558</v>
      </c>
      <c r="AI16" s="26">
        <f t="shared" si="17"/>
        <v>0.42129629629629628</v>
      </c>
      <c r="AJ16" s="26">
        <f t="shared" si="17"/>
        <v>0.51774691358024694</v>
      </c>
      <c r="AK16" s="26">
        <f t="shared" si="17"/>
        <v>0.5981224279835391</v>
      </c>
      <c r="AL16" s="26">
        <f t="shared" si="17"/>
        <v>0.66510202331961599</v>
      </c>
      <c r="AM16" s="26">
        <f t="shared" si="17"/>
        <v>0.72091835276634664</v>
      </c>
      <c r="AN16" s="26">
        <f t="shared" si="17"/>
        <v>0.76743196063862218</v>
      </c>
      <c r="AO16" s="26">
        <f t="shared" si="17"/>
        <v>0.80619330053218508</v>
      </c>
      <c r="AP16" s="26">
        <f t="shared" si="17"/>
        <v>0.83849441711015427</v>
      </c>
      <c r="AR16" s="172" t="s">
        <v>16</v>
      </c>
      <c r="AS16" s="175" t="s">
        <v>32</v>
      </c>
      <c r="AT16" s="19" t="s">
        <v>160</v>
      </c>
      <c r="AU16" s="26">
        <f t="shared" ref="AU16:BD16" si="18">(AU14-$E4)/AU14</f>
        <v>0.16666666666666666</v>
      </c>
      <c r="AV16" s="26">
        <f t="shared" si="18"/>
        <v>0.30555555555555558</v>
      </c>
      <c r="AW16" s="26">
        <f t="shared" si="18"/>
        <v>0.42129629629629628</v>
      </c>
      <c r="AX16" s="26">
        <f t="shared" si="18"/>
        <v>0.51774691358024694</v>
      </c>
      <c r="AY16" s="26">
        <f t="shared" si="18"/>
        <v>0.5981224279835391</v>
      </c>
      <c r="AZ16" s="26">
        <f t="shared" si="18"/>
        <v>0.66510202331961599</v>
      </c>
      <c r="BA16" s="26">
        <f t="shared" si="18"/>
        <v>0.72091835276634664</v>
      </c>
      <c r="BB16" s="26">
        <f t="shared" si="18"/>
        <v>0.76743196063862218</v>
      </c>
      <c r="BC16" s="26">
        <f t="shared" si="18"/>
        <v>0.80619330053218508</v>
      </c>
      <c r="BD16" s="26">
        <f t="shared" si="18"/>
        <v>0.83849441711015427</v>
      </c>
      <c r="BF16" s="172" t="s">
        <v>16</v>
      </c>
      <c r="BG16" s="175" t="s">
        <v>32</v>
      </c>
      <c r="BH16" s="19" t="s">
        <v>160</v>
      </c>
      <c r="BI16" s="26">
        <f t="shared" ref="BI16:BR16" si="19">(BI14-$E4)/BI14</f>
        <v>0.16666666666666666</v>
      </c>
      <c r="BJ16" s="26">
        <f t="shared" si="19"/>
        <v>0.30555555555555558</v>
      </c>
      <c r="BK16" s="26">
        <f t="shared" si="19"/>
        <v>0.42129629629629628</v>
      </c>
      <c r="BL16" s="26">
        <f t="shared" si="19"/>
        <v>0.51774691358024694</v>
      </c>
      <c r="BM16" s="26">
        <f t="shared" si="19"/>
        <v>0.5981224279835391</v>
      </c>
      <c r="BN16" s="26">
        <f t="shared" si="19"/>
        <v>0.66510202331961599</v>
      </c>
      <c r="BO16" s="26">
        <f t="shared" si="19"/>
        <v>0.72091835276634664</v>
      </c>
      <c r="BP16" s="26">
        <f t="shared" si="19"/>
        <v>0.76743196063862218</v>
      </c>
      <c r="BQ16" s="26">
        <f t="shared" si="19"/>
        <v>0.80619330053218508</v>
      </c>
      <c r="BR16" s="26">
        <f t="shared" si="19"/>
        <v>0.83849441711015427</v>
      </c>
    </row>
    <row r="17" spans="1:71" ht="14.25" x14ac:dyDescent="0.45">
      <c r="B17" s="173"/>
      <c r="C17" s="176"/>
      <c r="D17" s="19" t="s">
        <v>159</v>
      </c>
      <c r="E17" s="26">
        <f>1-E16</f>
        <v>0.83333333333333337</v>
      </c>
      <c r="F17" s="26">
        <f t="shared" ref="F17:N17" si="20">1-F16</f>
        <v>0.69444444444444442</v>
      </c>
      <c r="G17" s="26">
        <f t="shared" si="20"/>
        <v>0.57870370370370372</v>
      </c>
      <c r="H17" s="26">
        <f t="shared" si="20"/>
        <v>0.48225308641975306</v>
      </c>
      <c r="I17" s="26">
        <f t="shared" si="20"/>
        <v>0.4018775720164609</v>
      </c>
      <c r="J17" s="26">
        <f t="shared" si="20"/>
        <v>0.33489797668038401</v>
      </c>
      <c r="K17" s="26">
        <f t="shared" si="20"/>
        <v>0.27908164723365336</v>
      </c>
      <c r="L17" s="26">
        <f t="shared" si="20"/>
        <v>0.23256803936137782</v>
      </c>
      <c r="M17" s="26">
        <f t="shared" si="20"/>
        <v>0.19380669946781492</v>
      </c>
      <c r="N17" s="26">
        <f t="shared" si="20"/>
        <v>0.16150558288984573</v>
      </c>
      <c r="P17" s="173"/>
      <c r="Q17" s="176"/>
      <c r="R17" s="19" t="s">
        <v>159</v>
      </c>
      <c r="S17" s="26">
        <f>1-S16</f>
        <v>0.83333333333333337</v>
      </c>
      <c r="T17" s="26">
        <f t="shared" ref="T17:AB17" si="21">1-T16</f>
        <v>0.69444444444444442</v>
      </c>
      <c r="U17" s="26">
        <f t="shared" si="21"/>
        <v>0.57870370370370372</v>
      </c>
      <c r="V17" s="26">
        <f t="shared" si="21"/>
        <v>0.48225308641975306</v>
      </c>
      <c r="W17" s="26">
        <f t="shared" si="21"/>
        <v>0.4018775720164609</v>
      </c>
      <c r="X17" s="26">
        <f t="shared" si="21"/>
        <v>0.33489797668038401</v>
      </c>
      <c r="Y17" s="26">
        <f t="shared" si="21"/>
        <v>0.27908164723365336</v>
      </c>
      <c r="Z17" s="26">
        <f t="shared" si="21"/>
        <v>0.23256803936137782</v>
      </c>
      <c r="AA17" s="26">
        <f t="shared" si="21"/>
        <v>0.19380669946781492</v>
      </c>
      <c r="AB17" s="26">
        <f t="shared" si="21"/>
        <v>0.16150558288984573</v>
      </c>
      <c r="AD17" s="173"/>
      <c r="AE17" s="176"/>
      <c r="AF17" s="19" t="s">
        <v>159</v>
      </c>
      <c r="AG17" s="26">
        <f>1-AG16</f>
        <v>0.83333333333333337</v>
      </c>
      <c r="AH17" s="26">
        <f t="shared" ref="AH17:AP17" si="22">1-AH16</f>
        <v>0.69444444444444442</v>
      </c>
      <c r="AI17" s="26">
        <f t="shared" si="22"/>
        <v>0.57870370370370372</v>
      </c>
      <c r="AJ17" s="26">
        <f t="shared" si="22"/>
        <v>0.48225308641975306</v>
      </c>
      <c r="AK17" s="26">
        <f t="shared" si="22"/>
        <v>0.4018775720164609</v>
      </c>
      <c r="AL17" s="26">
        <f t="shared" si="22"/>
        <v>0.33489797668038401</v>
      </c>
      <c r="AM17" s="26">
        <f t="shared" si="22"/>
        <v>0.27908164723365336</v>
      </c>
      <c r="AN17" s="26">
        <f t="shared" si="22"/>
        <v>0.23256803936137782</v>
      </c>
      <c r="AO17" s="26">
        <f t="shared" si="22"/>
        <v>0.19380669946781492</v>
      </c>
      <c r="AP17" s="26">
        <f t="shared" si="22"/>
        <v>0.16150558288984573</v>
      </c>
      <c r="AR17" s="173"/>
      <c r="AS17" s="176"/>
      <c r="AT17" s="19" t="s">
        <v>159</v>
      </c>
      <c r="AU17" s="26">
        <f>1-AU16</f>
        <v>0.83333333333333337</v>
      </c>
      <c r="AV17" s="26">
        <f t="shared" ref="AV17:BD17" si="23">1-AV16</f>
        <v>0.69444444444444442</v>
      </c>
      <c r="AW17" s="26">
        <f t="shared" si="23"/>
        <v>0.57870370370370372</v>
      </c>
      <c r="AX17" s="26">
        <f t="shared" si="23"/>
        <v>0.48225308641975306</v>
      </c>
      <c r="AY17" s="26">
        <f t="shared" si="23"/>
        <v>0.4018775720164609</v>
      </c>
      <c r="AZ17" s="26">
        <f t="shared" si="23"/>
        <v>0.33489797668038401</v>
      </c>
      <c r="BA17" s="26">
        <f t="shared" si="23"/>
        <v>0.27908164723365336</v>
      </c>
      <c r="BB17" s="26">
        <f t="shared" si="23"/>
        <v>0.23256803936137782</v>
      </c>
      <c r="BC17" s="26">
        <f t="shared" si="23"/>
        <v>0.19380669946781492</v>
      </c>
      <c r="BD17" s="26">
        <f t="shared" si="23"/>
        <v>0.16150558288984573</v>
      </c>
      <c r="BF17" s="173"/>
      <c r="BG17" s="176"/>
      <c r="BH17" s="19" t="s">
        <v>159</v>
      </c>
      <c r="BI17" s="26">
        <f>1-BI16</f>
        <v>0.83333333333333337</v>
      </c>
      <c r="BJ17" s="26">
        <f t="shared" ref="BJ17:BR17" si="24">1-BJ16</f>
        <v>0.69444444444444442</v>
      </c>
      <c r="BK17" s="26">
        <f t="shared" si="24"/>
        <v>0.57870370370370372</v>
      </c>
      <c r="BL17" s="26">
        <f t="shared" si="24"/>
        <v>0.48225308641975306</v>
      </c>
      <c r="BM17" s="26">
        <f t="shared" si="24"/>
        <v>0.4018775720164609</v>
      </c>
      <c r="BN17" s="26">
        <f t="shared" si="24"/>
        <v>0.33489797668038401</v>
      </c>
      <c r="BO17" s="26">
        <f t="shared" si="24"/>
        <v>0.27908164723365336</v>
      </c>
      <c r="BP17" s="26">
        <f t="shared" si="24"/>
        <v>0.23256803936137782</v>
      </c>
      <c r="BQ17" s="26">
        <f t="shared" si="24"/>
        <v>0.19380669946781492</v>
      </c>
      <c r="BR17" s="26">
        <f t="shared" si="24"/>
        <v>0.16150558288984573</v>
      </c>
    </row>
    <row r="18" spans="1:71" ht="14.25" x14ac:dyDescent="0.45">
      <c r="B18" s="173"/>
      <c r="C18" s="176"/>
      <c r="D18" s="19" t="s">
        <v>158</v>
      </c>
      <c r="E18" s="80">
        <f>E16</f>
        <v>0.16666666666666666</v>
      </c>
      <c r="F18" s="80">
        <f t="shared" ref="F18:N18" si="25">F16-E16</f>
        <v>0.13888888888888892</v>
      </c>
      <c r="G18" s="80">
        <f>G16-F16</f>
        <v>0.1157407407407407</v>
      </c>
      <c r="H18" s="80">
        <f t="shared" si="25"/>
        <v>9.6450617283950657E-2</v>
      </c>
      <c r="I18" s="80">
        <f t="shared" si="25"/>
        <v>8.0375514403292159E-2</v>
      </c>
      <c r="J18" s="80">
        <f>J16-I16</f>
        <v>6.6979595336076891E-2</v>
      </c>
      <c r="K18" s="80">
        <f t="shared" si="25"/>
        <v>5.581632944673065E-2</v>
      </c>
      <c r="L18" s="80">
        <f t="shared" si="25"/>
        <v>4.6513607872275542E-2</v>
      </c>
      <c r="M18" s="80">
        <f t="shared" si="25"/>
        <v>3.8761339893562896E-2</v>
      </c>
      <c r="N18" s="80">
        <f t="shared" si="25"/>
        <v>3.2301116577969191E-2</v>
      </c>
      <c r="P18" s="173"/>
      <c r="Q18" s="176"/>
      <c r="R18" s="19" t="s">
        <v>158</v>
      </c>
      <c r="S18" s="80">
        <f>S16</f>
        <v>0.16666666666666666</v>
      </c>
      <c r="T18" s="80">
        <f t="shared" ref="T18:AB18" si="26">T16-S16</f>
        <v>0.13888888888888892</v>
      </c>
      <c r="U18" s="80">
        <f>U16-T16</f>
        <v>0.1157407407407407</v>
      </c>
      <c r="V18" s="80">
        <f t="shared" si="26"/>
        <v>9.6450617283950657E-2</v>
      </c>
      <c r="W18" s="80">
        <f t="shared" si="26"/>
        <v>8.0375514403292159E-2</v>
      </c>
      <c r="X18" s="80">
        <f>X16-W16</f>
        <v>6.6979595336076891E-2</v>
      </c>
      <c r="Y18" s="80">
        <f t="shared" si="26"/>
        <v>5.581632944673065E-2</v>
      </c>
      <c r="Z18" s="80">
        <f t="shared" si="26"/>
        <v>4.6513607872275542E-2</v>
      </c>
      <c r="AA18" s="80">
        <f t="shared" si="26"/>
        <v>3.8761339893562896E-2</v>
      </c>
      <c r="AB18" s="80">
        <f t="shared" si="26"/>
        <v>3.2301116577969191E-2</v>
      </c>
      <c r="AD18" s="173"/>
      <c r="AE18" s="176"/>
      <c r="AF18" s="19" t="s">
        <v>158</v>
      </c>
      <c r="AG18" s="80">
        <f>AG16</f>
        <v>0.16666666666666666</v>
      </c>
      <c r="AH18" s="80">
        <f t="shared" ref="AH18:AP18" si="27">AH16-AG16</f>
        <v>0.13888888888888892</v>
      </c>
      <c r="AI18" s="80">
        <f>AI16-AH16</f>
        <v>0.1157407407407407</v>
      </c>
      <c r="AJ18" s="80">
        <f t="shared" si="27"/>
        <v>9.6450617283950657E-2</v>
      </c>
      <c r="AK18" s="80">
        <f t="shared" si="27"/>
        <v>8.0375514403292159E-2</v>
      </c>
      <c r="AL18" s="80">
        <f>AL16-AK16</f>
        <v>6.6979595336076891E-2</v>
      </c>
      <c r="AM18" s="80">
        <f t="shared" si="27"/>
        <v>5.581632944673065E-2</v>
      </c>
      <c r="AN18" s="80">
        <f t="shared" si="27"/>
        <v>4.6513607872275542E-2</v>
      </c>
      <c r="AO18" s="80">
        <f t="shared" si="27"/>
        <v>3.8761339893562896E-2</v>
      </c>
      <c r="AP18" s="80">
        <f t="shared" si="27"/>
        <v>3.2301116577969191E-2</v>
      </c>
      <c r="AR18" s="173"/>
      <c r="AS18" s="176"/>
      <c r="AT18" s="19" t="s">
        <v>158</v>
      </c>
      <c r="AU18" s="80">
        <f>AU16</f>
        <v>0.16666666666666666</v>
      </c>
      <c r="AV18" s="80">
        <f t="shared" ref="AV18:BD18" si="28">AV16-AU16</f>
        <v>0.13888888888888892</v>
      </c>
      <c r="AW18" s="80">
        <f>AW16-AV16</f>
        <v>0.1157407407407407</v>
      </c>
      <c r="AX18" s="80">
        <f t="shared" si="28"/>
        <v>9.6450617283950657E-2</v>
      </c>
      <c r="AY18" s="80">
        <f t="shared" si="28"/>
        <v>8.0375514403292159E-2</v>
      </c>
      <c r="AZ18" s="80">
        <f>AZ16-AY16</f>
        <v>6.6979595336076891E-2</v>
      </c>
      <c r="BA18" s="80">
        <f t="shared" si="28"/>
        <v>5.581632944673065E-2</v>
      </c>
      <c r="BB18" s="80">
        <f t="shared" si="28"/>
        <v>4.6513607872275542E-2</v>
      </c>
      <c r="BC18" s="80">
        <f t="shared" si="28"/>
        <v>3.8761339893562896E-2</v>
      </c>
      <c r="BD18" s="80">
        <f t="shared" si="28"/>
        <v>3.2301116577969191E-2</v>
      </c>
      <c r="BF18" s="173"/>
      <c r="BG18" s="176"/>
      <c r="BH18" s="19" t="s">
        <v>158</v>
      </c>
      <c r="BI18" s="80">
        <f>BI16</f>
        <v>0.16666666666666666</v>
      </c>
      <c r="BJ18" s="80">
        <f t="shared" ref="BJ18:BR18" si="29">BJ16-BI16</f>
        <v>0.13888888888888892</v>
      </c>
      <c r="BK18" s="80">
        <f>BK16-BJ16</f>
        <v>0.1157407407407407</v>
      </c>
      <c r="BL18" s="80">
        <f t="shared" si="29"/>
        <v>9.6450617283950657E-2</v>
      </c>
      <c r="BM18" s="80">
        <f t="shared" si="29"/>
        <v>8.0375514403292159E-2</v>
      </c>
      <c r="BN18" s="80">
        <f>BN16-BM16</f>
        <v>6.6979595336076891E-2</v>
      </c>
      <c r="BO18" s="80">
        <f t="shared" si="29"/>
        <v>5.581632944673065E-2</v>
      </c>
      <c r="BP18" s="80">
        <f t="shared" si="29"/>
        <v>4.6513607872275542E-2</v>
      </c>
      <c r="BQ18" s="80">
        <f t="shared" si="29"/>
        <v>3.8761339893562896E-2</v>
      </c>
      <c r="BR18" s="80">
        <f t="shared" si="29"/>
        <v>3.2301116577969191E-2</v>
      </c>
    </row>
    <row r="19" spans="1:71" ht="14.25" x14ac:dyDescent="0.45">
      <c r="B19" s="173"/>
      <c r="C19" s="176"/>
      <c r="D19" s="19" t="s">
        <v>157</v>
      </c>
      <c r="E19" s="80"/>
      <c r="F19" s="80"/>
      <c r="G19" s="80"/>
      <c r="H19" s="80"/>
      <c r="I19" s="80">
        <f>AVERAGE(E18:I18)</f>
        <v>0.11962448559670782</v>
      </c>
      <c r="J19" s="26"/>
      <c r="K19" s="26"/>
      <c r="L19" s="26"/>
      <c r="M19" s="26"/>
      <c r="N19" s="80">
        <f>AVERAGE(E18:N18)</f>
        <v>8.3849441711015424E-2</v>
      </c>
      <c r="P19" s="173"/>
      <c r="Q19" s="176"/>
      <c r="R19" s="19" t="s">
        <v>157</v>
      </c>
      <c r="S19" s="80"/>
      <c r="T19" s="80"/>
      <c r="U19" s="80"/>
      <c r="V19" s="80"/>
      <c r="W19" s="80">
        <f>AVERAGE(S18:W18)</f>
        <v>0.11962448559670782</v>
      </c>
      <c r="X19" s="26"/>
      <c r="Y19" s="26"/>
      <c r="Z19" s="26"/>
      <c r="AA19" s="26"/>
      <c r="AB19" s="80">
        <f>AVERAGE(S18:AB18)</f>
        <v>8.3849441711015424E-2</v>
      </c>
      <c r="AD19" s="173"/>
      <c r="AE19" s="176"/>
      <c r="AF19" s="19" t="s">
        <v>157</v>
      </c>
      <c r="AG19" s="80"/>
      <c r="AH19" s="80"/>
      <c r="AI19" s="80"/>
      <c r="AJ19" s="80"/>
      <c r="AK19" s="80">
        <f>AVERAGE(AG18:AK18)</f>
        <v>0.11962448559670782</v>
      </c>
      <c r="AL19" s="26"/>
      <c r="AM19" s="26"/>
      <c r="AN19" s="26"/>
      <c r="AO19" s="26"/>
      <c r="AP19" s="80">
        <f>AVERAGE(AG18:AP18)</f>
        <v>8.3849441711015424E-2</v>
      </c>
      <c r="AR19" s="173"/>
      <c r="AS19" s="176"/>
      <c r="AT19" s="19" t="s">
        <v>157</v>
      </c>
      <c r="AU19" s="80"/>
      <c r="AV19" s="80"/>
      <c r="AW19" s="80"/>
      <c r="AX19" s="80"/>
      <c r="AY19" s="80">
        <f>AVERAGE(AU18:AY18)</f>
        <v>0.11962448559670782</v>
      </c>
      <c r="AZ19" s="26"/>
      <c r="BA19" s="26"/>
      <c r="BB19" s="26"/>
      <c r="BC19" s="26"/>
      <c r="BD19" s="80">
        <f>AVERAGE(AU18:BD18)</f>
        <v>8.3849441711015424E-2</v>
      </c>
      <c r="BF19" s="173"/>
      <c r="BG19" s="176"/>
      <c r="BH19" s="19" t="s">
        <v>157</v>
      </c>
      <c r="BI19" s="80"/>
      <c r="BJ19" s="80"/>
      <c r="BK19" s="80"/>
      <c r="BL19" s="80"/>
      <c r="BM19" s="80">
        <f>AVERAGE(BI18:BM18)</f>
        <v>0.11962448559670782</v>
      </c>
      <c r="BN19" s="26"/>
      <c r="BO19" s="26"/>
      <c r="BP19" s="26"/>
      <c r="BQ19" s="26"/>
      <c r="BR19" s="80">
        <f>AVERAGE(BI18:BR18)</f>
        <v>8.3849441711015424E-2</v>
      </c>
    </row>
    <row r="20" spans="1:71" ht="14.25" x14ac:dyDescent="0.45">
      <c r="B20" s="173"/>
      <c r="C20" s="176"/>
      <c r="D20" s="19" t="s">
        <v>155</v>
      </c>
      <c r="E20" s="80">
        <f>$E$10*E18</f>
        <v>0.41666666666666663</v>
      </c>
      <c r="F20" s="80">
        <f t="shared" ref="F20:N20" si="30">$E$10*F18</f>
        <v>0.34722222222222232</v>
      </c>
      <c r="G20" s="80">
        <f t="shared" si="30"/>
        <v>0.28935185185185175</v>
      </c>
      <c r="H20" s="80">
        <f t="shared" si="30"/>
        <v>0.24112654320987664</v>
      </c>
      <c r="I20" s="80">
        <f t="shared" si="30"/>
        <v>0.2009387860082304</v>
      </c>
      <c r="J20" s="80">
        <f t="shared" si="30"/>
        <v>0.16744898834019223</v>
      </c>
      <c r="K20" s="80">
        <f t="shared" si="30"/>
        <v>0.13954082361682663</v>
      </c>
      <c r="L20" s="80">
        <f t="shared" si="30"/>
        <v>0.11628401968068885</v>
      </c>
      <c r="M20" s="80">
        <f t="shared" si="30"/>
        <v>9.690334973390724E-2</v>
      </c>
      <c r="N20" s="80">
        <f t="shared" si="30"/>
        <v>8.0752791444922978E-2</v>
      </c>
      <c r="P20" s="173"/>
      <c r="Q20" s="176"/>
      <c r="R20" s="19" t="s">
        <v>155</v>
      </c>
      <c r="S20" s="80">
        <f>$E$10*S18</f>
        <v>0.41666666666666663</v>
      </c>
      <c r="T20" s="80">
        <f t="shared" ref="T20:AB20" si="31">$E$10*T18</f>
        <v>0.34722222222222232</v>
      </c>
      <c r="U20" s="80">
        <f t="shared" si="31"/>
        <v>0.28935185185185175</v>
      </c>
      <c r="V20" s="80">
        <f t="shared" si="31"/>
        <v>0.24112654320987664</v>
      </c>
      <c r="W20" s="80">
        <f t="shared" si="31"/>
        <v>0.2009387860082304</v>
      </c>
      <c r="X20" s="80">
        <f t="shared" si="31"/>
        <v>0.16744898834019223</v>
      </c>
      <c r="Y20" s="80">
        <f t="shared" si="31"/>
        <v>0.13954082361682663</v>
      </c>
      <c r="Z20" s="80">
        <f t="shared" si="31"/>
        <v>0.11628401968068885</v>
      </c>
      <c r="AA20" s="80">
        <f t="shared" si="31"/>
        <v>9.690334973390724E-2</v>
      </c>
      <c r="AB20" s="80">
        <f t="shared" si="31"/>
        <v>8.0752791444922978E-2</v>
      </c>
      <c r="AD20" s="173"/>
      <c r="AE20" s="176"/>
      <c r="AF20" s="19" t="s">
        <v>155</v>
      </c>
      <c r="AG20" s="80">
        <f>$E$10*AG18</f>
        <v>0.41666666666666663</v>
      </c>
      <c r="AH20" s="80">
        <f t="shared" ref="AH20:AP20" si="32">$E$10*AH18</f>
        <v>0.34722222222222232</v>
      </c>
      <c r="AI20" s="80">
        <f t="shared" si="32"/>
        <v>0.28935185185185175</v>
      </c>
      <c r="AJ20" s="80">
        <f t="shared" si="32"/>
        <v>0.24112654320987664</v>
      </c>
      <c r="AK20" s="80">
        <f t="shared" si="32"/>
        <v>0.2009387860082304</v>
      </c>
      <c r="AL20" s="80">
        <f t="shared" si="32"/>
        <v>0.16744898834019223</v>
      </c>
      <c r="AM20" s="80">
        <f t="shared" si="32"/>
        <v>0.13954082361682663</v>
      </c>
      <c r="AN20" s="80">
        <f t="shared" si="32"/>
        <v>0.11628401968068885</v>
      </c>
      <c r="AO20" s="80">
        <f t="shared" si="32"/>
        <v>9.690334973390724E-2</v>
      </c>
      <c r="AP20" s="80">
        <f t="shared" si="32"/>
        <v>8.0752791444922978E-2</v>
      </c>
      <c r="AR20" s="173"/>
      <c r="AS20" s="176"/>
      <c r="AT20" s="19" t="s">
        <v>155</v>
      </c>
      <c r="AU20" s="80">
        <f>$E$10*AU18</f>
        <v>0.41666666666666663</v>
      </c>
      <c r="AV20" s="80">
        <f t="shared" ref="AV20:BD20" si="33">$E$10*AV18</f>
        <v>0.34722222222222232</v>
      </c>
      <c r="AW20" s="80">
        <f t="shared" si="33"/>
        <v>0.28935185185185175</v>
      </c>
      <c r="AX20" s="80">
        <f t="shared" si="33"/>
        <v>0.24112654320987664</v>
      </c>
      <c r="AY20" s="80">
        <f t="shared" si="33"/>
        <v>0.2009387860082304</v>
      </c>
      <c r="AZ20" s="80">
        <f t="shared" si="33"/>
        <v>0.16744898834019223</v>
      </c>
      <c r="BA20" s="80">
        <f t="shared" si="33"/>
        <v>0.13954082361682663</v>
      </c>
      <c r="BB20" s="80">
        <f t="shared" si="33"/>
        <v>0.11628401968068885</v>
      </c>
      <c r="BC20" s="80">
        <f t="shared" si="33"/>
        <v>9.690334973390724E-2</v>
      </c>
      <c r="BD20" s="80">
        <f t="shared" si="33"/>
        <v>8.0752791444922978E-2</v>
      </c>
      <c r="BF20" s="173"/>
      <c r="BG20" s="176"/>
      <c r="BH20" s="19" t="s">
        <v>155</v>
      </c>
      <c r="BI20" s="80">
        <f>$E$10*BI18</f>
        <v>0.41666666666666663</v>
      </c>
      <c r="BJ20" s="80">
        <f t="shared" ref="BJ20:BR20" si="34">$E$10*BJ18</f>
        <v>0.34722222222222232</v>
      </c>
      <c r="BK20" s="80">
        <f t="shared" si="34"/>
        <v>0.28935185185185175</v>
      </c>
      <c r="BL20" s="80">
        <f t="shared" si="34"/>
        <v>0.24112654320987664</v>
      </c>
      <c r="BM20" s="80">
        <f t="shared" si="34"/>
        <v>0.2009387860082304</v>
      </c>
      <c r="BN20" s="80">
        <f t="shared" si="34"/>
        <v>0.16744898834019223</v>
      </c>
      <c r="BO20" s="80">
        <f t="shared" si="34"/>
        <v>0.13954082361682663</v>
      </c>
      <c r="BP20" s="80">
        <f t="shared" si="34"/>
        <v>0.11628401968068885</v>
      </c>
      <c r="BQ20" s="80">
        <f t="shared" si="34"/>
        <v>9.690334973390724E-2</v>
      </c>
      <c r="BR20" s="80">
        <f t="shared" si="34"/>
        <v>8.0752791444922978E-2</v>
      </c>
    </row>
    <row r="21" spans="1:71" ht="14.25" x14ac:dyDescent="0.45">
      <c r="B21" s="173"/>
      <c r="C21" s="176"/>
      <c r="D21" s="19" t="s">
        <v>156</v>
      </c>
      <c r="E21" s="80"/>
      <c r="F21" s="80"/>
      <c r="G21" s="80"/>
      <c r="H21" s="80"/>
      <c r="I21" s="80">
        <f>AVERAGE(E20:I20)</f>
        <v>0.29906121399176955</v>
      </c>
      <c r="J21" s="26"/>
      <c r="K21" s="26"/>
      <c r="L21" s="26"/>
      <c r="M21" s="26"/>
      <c r="N21" s="80">
        <f>AVERAGE(E20:N20)</f>
        <v>0.20962360427753857</v>
      </c>
      <c r="P21" s="173"/>
      <c r="Q21" s="176"/>
      <c r="R21" s="19" t="s">
        <v>156</v>
      </c>
      <c r="S21" s="80"/>
      <c r="T21" s="80"/>
      <c r="U21" s="80"/>
      <c r="V21" s="80"/>
      <c r="W21" s="80">
        <f>AVERAGE(S20:W20)</f>
        <v>0.29906121399176955</v>
      </c>
      <c r="X21" s="26"/>
      <c r="Y21" s="26"/>
      <c r="Z21" s="26"/>
      <c r="AA21" s="26"/>
      <c r="AB21" s="80">
        <f>AVERAGE(S20:AB20)</f>
        <v>0.20962360427753857</v>
      </c>
      <c r="AD21" s="173"/>
      <c r="AE21" s="176"/>
      <c r="AF21" s="19" t="s">
        <v>156</v>
      </c>
      <c r="AG21" s="80"/>
      <c r="AH21" s="80"/>
      <c r="AI21" s="80"/>
      <c r="AJ21" s="80"/>
      <c r="AK21" s="80">
        <f>AVERAGE(AG20:AK20)</f>
        <v>0.29906121399176955</v>
      </c>
      <c r="AL21" s="26"/>
      <c r="AM21" s="26"/>
      <c r="AN21" s="26"/>
      <c r="AO21" s="26"/>
      <c r="AP21" s="80">
        <f>AVERAGE(AG20:AP20)</f>
        <v>0.20962360427753857</v>
      </c>
      <c r="AR21" s="173"/>
      <c r="AS21" s="176"/>
      <c r="AT21" s="19" t="s">
        <v>156</v>
      </c>
      <c r="AU21" s="80"/>
      <c r="AV21" s="80"/>
      <c r="AW21" s="80"/>
      <c r="AX21" s="80"/>
      <c r="AY21" s="80">
        <f>AVERAGE(AU20:AY20)</f>
        <v>0.29906121399176955</v>
      </c>
      <c r="AZ21" s="26"/>
      <c r="BA21" s="26"/>
      <c r="BB21" s="26"/>
      <c r="BC21" s="26"/>
      <c r="BD21" s="80">
        <f>AVERAGE(AU20:BD20)</f>
        <v>0.20962360427753857</v>
      </c>
      <c r="BF21" s="173"/>
      <c r="BG21" s="176"/>
      <c r="BH21" s="19" t="s">
        <v>156</v>
      </c>
      <c r="BI21" s="80"/>
      <c r="BJ21" s="80"/>
      <c r="BK21" s="80"/>
      <c r="BL21" s="80"/>
      <c r="BM21" s="80">
        <f>AVERAGE(BI20:BM20)</f>
        <v>0.29906121399176955</v>
      </c>
      <c r="BN21" s="26"/>
      <c r="BO21" s="26"/>
      <c r="BP21" s="26"/>
      <c r="BQ21" s="26"/>
      <c r="BR21" s="80">
        <f>AVERAGE(BI20:BR20)</f>
        <v>0.20962360427753857</v>
      </c>
    </row>
    <row r="22" spans="1:71" ht="14.25" x14ac:dyDescent="0.45">
      <c r="B22" s="173"/>
      <c r="C22" s="176"/>
      <c r="D22" s="15" t="s">
        <v>61</v>
      </c>
      <c r="E22" s="17">
        <f>E18+E20</f>
        <v>0.58333333333333326</v>
      </c>
      <c r="F22" s="17">
        <f t="shared" ref="F22:N22" si="35">F18+F20</f>
        <v>0.48611111111111127</v>
      </c>
      <c r="G22" s="17">
        <f t="shared" si="35"/>
        <v>0.40509259259259245</v>
      </c>
      <c r="H22" s="17">
        <f t="shared" si="35"/>
        <v>0.3375771604938273</v>
      </c>
      <c r="I22" s="17">
        <f t="shared" si="35"/>
        <v>0.28131430041152256</v>
      </c>
      <c r="J22" s="17">
        <f t="shared" si="35"/>
        <v>0.23442858367626912</v>
      </c>
      <c r="K22" s="17">
        <f t="shared" si="35"/>
        <v>0.19535715306355728</v>
      </c>
      <c r="L22" s="17">
        <f t="shared" si="35"/>
        <v>0.1627976275529644</v>
      </c>
      <c r="M22" s="17">
        <f t="shared" si="35"/>
        <v>0.13566468962747014</v>
      </c>
      <c r="N22" s="17">
        <f t="shared" si="35"/>
        <v>0.11305390802289217</v>
      </c>
      <c r="P22" s="173"/>
      <c r="Q22" s="176"/>
      <c r="R22" s="15" t="s">
        <v>61</v>
      </c>
      <c r="S22" s="17">
        <f>S18+S20</f>
        <v>0.58333333333333326</v>
      </c>
      <c r="T22" s="17">
        <f t="shared" ref="T22:AB22" si="36">T18+T20</f>
        <v>0.48611111111111127</v>
      </c>
      <c r="U22" s="17">
        <f t="shared" si="36"/>
        <v>0.40509259259259245</v>
      </c>
      <c r="V22" s="17">
        <f t="shared" si="36"/>
        <v>0.3375771604938273</v>
      </c>
      <c r="W22" s="17">
        <f t="shared" si="36"/>
        <v>0.28131430041152256</v>
      </c>
      <c r="X22" s="17">
        <f t="shared" si="36"/>
        <v>0.23442858367626912</v>
      </c>
      <c r="Y22" s="17">
        <f t="shared" si="36"/>
        <v>0.19535715306355728</v>
      </c>
      <c r="Z22" s="17">
        <f t="shared" si="36"/>
        <v>0.1627976275529644</v>
      </c>
      <c r="AA22" s="17">
        <f t="shared" si="36"/>
        <v>0.13566468962747014</v>
      </c>
      <c r="AB22" s="17">
        <f t="shared" si="36"/>
        <v>0.11305390802289217</v>
      </c>
      <c r="AD22" s="173"/>
      <c r="AE22" s="176"/>
      <c r="AF22" s="15" t="s">
        <v>61</v>
      </c>
      <c r="AG22" s="17">
        <f>AG18+AG20</f>
        <v>0.58333333333333326</v>
      </c>
      <c r="AH22" s="17">
        <f t="shared" ref="AH22:AP22" si="37">AH18+AH20</f>
        <v>0.48611111111111127</v>
      </c>
      <c r="AI22" s="17">
        <f t="shared" si="37"/>
        <v>0.40509259259259245</v>
      </c>
      <c r="AJ22" s="17">
        <f t="shared" si="37"/>
        <v>0.3375771604938273</v>
      </c>
      <c r="AK22" s="17">
        <f t="shared" si="37"/>
        <v>0.28131430041152256</v>
      </c>
      <c r="AL22" s="17">
        <f t="shared" si="37"/>
        <v>0.23442858367626912</v>
      </c>
      <c r="AM22" s="17">
        <f t="shared" si="37"/>
        <v>0.19535715306355728</v>
      </c>
      <c r="AN22" s="17">
        <f t="shared" si="37"/>
        <v>0.1627976275529644</v>
      </c>
      <c r="AO22" s="17">
        <f t="shared" si="37"/>
        <v>0.13566468962747014</v>
      </c>
      <c r="AP22" s="17">
        <f t="shared" si="37"/>
        <v>0.11305390802289217</v>
      </c>
      <c r="AR22" s="173"/>
      <c r="AS22" s="176"/>
      <c r="AT22" s="15" t="s">
        <v>61</v>
      </c>
      <c r="AU22" s="17">
        <f>AU18+AU20</f>
        <v>0.58333333333333326</v>
      </c>
      <c r="AV22" s="17">
        <f t="shared" ref="AV22:BD22" si="38">AV18+AV20</f>
        <v>0.48611111111111127</v>
      </c>
      <c r="AW22" s="17">
        <f t="shared" si="38"/>
        <v>0.40509259259259245</v>
      </c>
      <c r="AX22" s="17">
        <f t="shared" si="38"/>
        <v>0.3375771604938273</v>
      </c>
      <c r="AY22" s="17">
        <f t="shared" si="38"/>
        <v>0.28131430041152256</v>
      </c>
      <c r="AZ22" s="17">
        <f t="shared" si="38"/>
        <v>0.23442858367626912</v>
      </c>
      <c r="BA22" s="17">
        <f t="shared" si="38"/>
        <v>0.19535715306355728</v>
      </c>
      <c r="BB22" s="17">
        <f t="shared" si="38"/>
        <v>0.1627976275529644</v>
      </c>
      <c r="BC22" s="17">
        <f t="shared" si="38"/>
        <v>0.13566468962747014</v>
      </c>
      <c r="BD22" s="17">
        <f t="shared" si="38"/>
        <v>0.11305390802289217</v>
      </c>
      <c r="BF22" s="173"/>
      <c r="BG22" s="176"/>
      <c r="BH22" s="15" t="s">
        <v>61</v>
      </c>
      <c r="BI22" s="17">
        <f>BI18+BI20</f>
        <v>0.58333333333333326</v>
      </c>
      <c r="BJ22" s="17">
        <f t="shared" ref="BJ22:BR22" si="39">BJ18+BJ20</f>
        <v>0.48611111111111127</v>
      </c>
      <c r="BK22" s="17">
        <f t="shared" si="39"/>
        <v>0.40509259259259245</v>
      </c>
      <c r="BL22" s="17">
        <f t="shared" si="39"/>
        <v>0.3375771604938273</v>
      </c>
      <c r="BM22" s="17">
        <f t="shared" si="39"/>
        <v>0.28131430041152256</v>
      </c>
      <c r="BN22" s="17">
        <f t="shared" si="39"/>
        <v>0.23442858367626912</v>
      </c>
      <c r="BO22" s="17">
        <f t="shared" si="39"/>
        <v>0.19535715306355728</v>
      </c>
      <c r="BP22" s="17">
        <f t="shared" si="39"/>
        <v>0.1627976275529644</v>
      </c>
      <c r="BQ22" s="17">
        <f t="shared" si="39"/>
        <v>0.13566468962747014</v>
      </c>
      <c r="BR22" s="17">
        <f t="shared" si="39"/>
        <v>0.11305390802289217</v>
      </c>
    </row>
    <row r="23" spans="1:71" ht="14.25" x14ac:dyDescent="0.45">
      <c r="B23" s="174"/>
      <c r="C23" s="177"/>
      <c r="D23" s="15" t="s">
        <v>62</v>
      </c>
      <c r="E23" s="17"/>
      <c r="F23" s="17"/>
      <c r="G23" s="17"/>
      <c r="H23" s="17"/>
      <c r="I23" s="17">
        <f>AVERAGE(E22:I22)</f>
        <v>0.41868569958847746</v>
      </c>
      <c r="J23" s="16"/>
      <c r="K23" s="16"/>
      <c r="L23" s="16"/>
      <c r="M23" s="16"/>
      <c r="N23" s="17">
        <f>AVERAGE(E22:N22)</f>
        <v>0.29347304598855406</v>
      </c>
      <c r="P23" s="174"/>
      <c r="Q23" s="177"/>
      <c r="R23" s="15" t="s">
        <v>62</v>
      </c>
      <c r="S23" s="17"/>
      <c r="T23" s="17"/>
      <c r="U23" s="17"/>
      <c r="V23" s="17"/>
      <c r="W23" s="17">
        <f>AVERAGE(S22:W22)</f>
        <v>0.41868569958847746</v>
      </c>
      <c r="X23" s="16"/>
      <c r="Y23" s="16"/>
      <c r="Z23" s="16"/>
      <c r="AA23" s="16"/>
      <c r="AB23" s="17">
        <f>AVERAGE(S22:AB22)</f>
        <v>0.29347304598855406</v>
      </c>
      <c r="AD23" s="174"/>
      <c r="AE23" s="177"/>
      <c r="AF23" s="15" t="s">
        <v>62</v>
      </c>
      <c r="AG23" s="17"/>
      <c r="AH23" s="17"/>
      <c r="AI23" s="17"/>
      <c r="AJ23" s="17"/>
      <c r="AK23" s="17">
        <f>AVERAGE(AG22:AK22)</f>
        <v>0.41868569958847746</v>
      </c>
      <c r="AL23" s="16"/>
      <c r="AM23" s="16"/>
      <c r="AN23" s="16"/>
      <c r="AO23" s="16"/>
      <c r="AP23" s="17">
        <f>AVERAGE(AG22:AP22)</f>
        <v>0.29347304598855406</v>
      </c>
      <c r="AR23" s="174"/>
      <c r="AS23" s="177"/>
      <c r="AT23" s="15" t="s">
        <v>62</v>
      </c>
      <c r="AU23" s="17"/>
      <c r="AV23" s="17"/>
      <c r="AW23" s="17"/>
      <c r="AX23" s="17"/>
      <c r="AY23" s="17">
        <f>AVERAGE(AU22:AY22)</f>
        <v>0.41868569958847746</v>
      </c>
      <c r="AZ23" s="16"/>
      <c r="BA23" s="16"/>
      <c r="BB23" s="16"/>
      <c r="BC23" s="16"/>
      <c r="BD23" s="17">
        <f>AVERAGE(AU22:BD22)</f>
        <v>0.29347304598855406</v>
      </c>
      <c r="BF23" s="174"/>
      <c r="BG23" s="177"/>
      <c r="BH23" s="15" t="s">
        <v>62</v>
      </c>
      <c r="BI23" s="17"/>
      <c r="BJ23" s="17"/>
      <c r="BK23" s="17"/>
      <c r="BL23" s="17"/>
      <c r="BM23" s="17">
        <f>AVERAGE(BI22:BM22)</f>
        <v>0.41868569958847746</v>
      </c>
      <c r="BN23" s="16"/>
      <c r="BO23" s="16"/>
      <c r="BP23" s="16"/>
      <c r="BQ23" s="16"/>
      <c r="BR23" s="17">
        <f>AVERAGE(BI22:BR22)</f>
        <v>0.29347304598855406</v>
      </c>
    </row>
    <row r="24" spans="1:71" ht="14.25" x14ac:dyDescent="0.45">
      <c r="B24" s="172" t="s">
        <v>17</v>
      </c>
      <c r="C24" s="175" t="s">
        <v>32</v>
      </c>
      <c r="D24" s="15" t="s">
        <v>43</v>
      </c>
      <c r="E24" s="17">
        <f>((1+$E$10)*$E$5)+($E$5*E17)</f>
        <v>4.3333333333333335E-2</v>
      </c>
      <c r="F24" s="17">
        <f t="shared" ref="F24:N24" si="40">((1+$E$10)*$E$5)+($E$5*F17)</f>
        <v>4.1944444444444451E-2</v>
      </c>
      <c r="G24" s="17">
        <f t="shared" si="40"/>
        <v>4.0787037037037038E-2</v>
      </c>
      <c r="H24" s="17">
        <f t="shared" si="40"/>
        <v>3.9822530864197535E-2</v>
      </c>
      <c r="I24" s="17">
        <f t="shared" si="40"/>
        <v>3.9018775720164614E-2</v>
      </c>
      <c r="J24" s="17">
        <f t="shared" si="40"/>
        <v>3.8348979766803841E-2</v>
      </c>
      <c r="K24" s="17">
        <f t="shared" si="40"/>
        <v>3.7790816472336536E-2</v>
      </c>
      <c r="L24" s="17">
        <f t="shared" si="40"/>
        <v>3.732568039361378E-2</v>
      </c>
      <c r="M24" s="17">
        <f t="shared" si="40"/>
        <v>3.6938066994678151E-2</v>
      </c>
      <c r="N24" s="17">
        <f t="shared" si="40"/>
        <v>3.6615055828898457E-2</v>
      </c>
      <c r="P24" s="172" t="s">
        <v>17</v>
      </c>
      <c r="Q24" s="175" t="s">
        <v>32</v>
      </c>
      <c r="R24" s="15" t="s">
        <v>43</v>
      </c>
      <c r="S24" s="17">
        <f>((1+$E$10)*$E$5)+($E$5*S17)</f>
        <v>4.3333333333333335E-2</v>
      </c>
      <c r="T24" s="17">
        <f t="shared" ref="T24:AB24" si="41">((1+$E$10)*$E$5)+($E$5*T17)</f>
        <v>4.1944444444444451E-2</v>
      </c>
      <c r="U24" s="17">
        <f t="shared" si="41"/>
        <v>4.0787037037037038E-2</v>
      </c>
      <c r="V24" s="17">
        <f t="shared" si="41"/>
        <v>3.9822530864197535E-2</v>
      </c>
      <c r="W24" s="17">
        <f t="shared" si="41"/>
        <v>3.9018775720164614E-2</v>
      </c>
      <c r="X24" s="17">
        <f t="shared" si="41"/>
        <v>3.8348979766803841E-2</v>
      </c>
      <c r="Y24" s="17">
        <f t="shared" si="41"/>
        <v>3.7790816472336536E-2</v>
      </c>
      <c r="Z24" s="17">
        <f t="shared" si="41"/>
        <v>3.732568039361378E-2</v>
      </c>
      <c r="AA24" s="17">
        <f t="shared" si="41"/>
        <v>3.6938066994678151E-2</v>
      </c>
      <c r="AB24" s="17">
        <f t="shared" si="41"/>
        <v>3.6615055828898457E-2</v>
      </c>
      <c r="AD24" s="172" t="s">
        <v>17</v>
      </c>
      <c r="AE24" s="175" t="s">
        <v>32</v>
      </c>
      <c r="AF24" s="15" t="s">
        <v>43</v>
      </c>
      <c r="AG24" s="17">
        <f>((1+$E$10)*$E$5)+($E$5*AG17)</f>
        <v>4.3333333333333335E-2</v>
      </c>
      <c r="AH24" s="17">
        <f t="shared" ref="AH24:AP24" si="42">((1+$E$10)*$E$5)+($E$5*AH17)</f>
        <v>4.1944444444444451E-2</v>
      </c>
      <c r="AI24" s="17">
        <f t="shared" si="42"/>
        <v>4.0787037037037038E-2</v>
      </c>
      <c r="AJ24" s="17">
        <f t="shared" si="42"/>
        <v>3.9822530864197535E-2</v>
      </c>
      <c r="AK24" s="17">
        <f t="shared" si="42"/>
        <v>3.9018775720164614E-2</v>
      </c>
      <c r="AL24" s="17">
        <f t="shared" si="42"/>
        <v>3.8348979766803841E-2</v>
      </c>
      <c r="AM24" s="17">
        <f t="shared" si="42"/>
        <v>3.7790816472336536E-2</v>
      </c>
      <c r="AN24" s="17">
        <f t="shared" si="42"/>
        <v>3.732568039361378E-2</v>
      </c>
      <c r="AO24" s="17">
        <f t="shared" si="42"/>
        <v>3.6938066994678151E-2</v>
      </c>
      <c r="AP24" s="17">
        <f t="shared" si="42"/>
        <v>3.6615055828898457E-2</v>
      </c>
      <c r="AR24" s="172" t="s">
        <v>17</v>
      </c>
      <c r="AS24" s="175" t="s">
        <v>32</v>
      </c>
      <c r="AT24" s="15" t="s">
        <v>43</v>
      </c>
      <c r="AU24" s="17">
        <f>((1+$E$10)*$E$5)+($E$5*AU17)</f>
        <v>4.3333333333333335E-2</v>
      </c>
      <c r="AV24" s="17">
        <f t="shared" ref="AV24:BD24" si="43">((1+$E$10)*$E$5)+($E$5*AV17)</f>
        <v>4.1944444444444451E-2</v>
      </c>
      <c r="AW24" s="17">
        <f t="shared" si="43"/>
        <v>4.0787037037037038E-2</v>
      </c>
      <c r="AX24" s="17">
        <f t="shared" si="43"/>
        <v>3.9822530864197535E-2</v>
      </c>
      <c r="AY24" s="17">
        <f t="shared" si="43"/>
        <v>3.9018775720164614E-2</v>
      </c>
      <c r="AZ24" s="17">
        <f t="shared" si="43"/>
        <v>3.8348979766803841E-2</v>
      </c>
      <c r="BA24" s="17">
        <f t="shared" si="43"/>
        <v>3.7790816472336536E-2</v>
      </c>
      <c r="BB24" s="17">
        <f t="shared" si="43"/>
        <v>3.732568039361378E-2</v>
      </c>
      <c r="BC24" s="17">
        <f t="shared" si="43"/>
        <v>3.6938066994678151E-2</v>
      </c>
      <c r="BD24" s="17">
        <f t="shared" si="43"/>
        <v>3.6615055828898457E-2</v>
      </c>
      <c r="BF24" s="172" t="s">
        <v>17</v>
      </c>
      <c r="BG24" s="175" t="s">
        <v>32</v>
      </c>
      <c r="BH24" s="15" t="s">
        <v>43</v>
      </c>
      <c r="BI24" s="17">
        <f>((1+$E$10)*$E$5)+($E$5*BI17)</f>
        <v>4.3333333333333335E-2</v>
      </c>
      <c r="BJ24" s="17">
        <f t="shared" ref="BJ24:BR24" si="44">((1+$E$10)*$E$5)+($E$5*BJ17)</f>
        <v>4.1944444444444451E-2</v>
      </c>
      <c r="BK24" s="17">
        <f t="shared" si="44"/>
        <v>4.0787037037037038E-2</v>
      </c>
      <c r="BL24" s="17">
        <f t="shared" si="44"/>
        <v>3.9822530864197535E-2</v>
      </c>
      <c r="BM24" s="17">
        <f t="shared" si="44"/>
        <v>3.9018775720164614E-2</v>
      </c>
      <c r="BN24" s="17">
        <f t="shared" si="44"/>
        <v>3.8348979766803841E-2</v>
      </c>
      <c r="BO24" s="17">
        <f t="shared" si="44"/>
        <v>3.7790816472336536E-2</v>
      </c>
      <c r="BP24" s="17">
        <f t="shared" si="44"/>
        <v>3.732568039361378E-2</v>
      </c>
      <c r="BQ24" s="17">
        <f t="shared" si="44"/>
        <v>3.6938066994678151E-2</v>
      </c>
      <c r="BR24" s="17">
        <f t="shared" si="44"/>
        <v>3.6615055828898457E-2</v>
      </c>
    </row>
    <row r="25" spans="1:71" ht="14.25" x14ac:dyDescent="0.45">
      <c r="B25" s="173"/>
      <c r="C25" s="176"/>
      <c r="D25" s="15" t="s">
        <v>44</v>
      </c>
      <c r="E25" s="17"/>
      <c r="F25" s="17"/>
      <c r="G25" s="17"/>
      <c r="H25" s="17"/>
      <c r="I25" s="17">
        <f>AVERAGE(E24:I24)</f>
        <v>4.0981224279835395E-2</v>
      </c>
      <c r="J25" s="16"/>
      <c r="K25" s="16"/>
      <c r="L25" s="16"/>
      <c r="M25" s="16"/>
      <c r="N25" s="17">
        <f>AVERAGE(E24:N24)</f>
        <v>3.9192472085550774E-2</v>
      </c>
      <c r="P25" s="173"/>
      <c r="Q25" s="176"/>
      <c r="R25" s="15" t="s">
        <v>44</v>
      </c>
      <c r="S25" s="17"/>
      <c r="T25" s="17"/>
      <c r="U25" s="17"/>
      <c r="V25" s="17"/>
      <c r="W25" s="17">
        <f>AVERAGE(S24:W24)</f>
        <v>4.0981224279835395E-2</v>
      </c>
      <c r="X25" s="16"/>
      <c r="Y25" s="16"/>
      <c r="Z25" s="16"/>
      <c r="AA25" s="16"/>
      <c r="AB25" s="17">
        <f>AVERAGE(S24:AB24)</f>
        <v>3.9192472085550774E-2</v>
      </c>
      <c r="AD25" s="173"/>
      <c r="AE25" s="176"/>
      <c r="AF25" s="15" t="s">
        <v>44</v>
      </c>
      <c r="AG25" s="17"/>
      <c r="AH25" s="17"/>
      <c r="AI25" s="17"/>
      <c r="AJ25" s="17"/>
      <c r="AK25" s="17">
        <f>AVERAGE(AG24:AK24)</f>
        <v>4.0981224279835395E-2</v>
      </c>
      <c r="AL25" s="16"/>
      <c r="AM25" s="16"/>
      <c r="AN25" s="16"/>
      <c r="AO25" s="16"/>
      <c r="AP25" s="17">
        <f>AVERAGE(AG24:AP24)</f>
        <v>3.9192472085550774E-2</v>
      </c>
      <c r="AR25" s="173"/>
      <c r="AS25" s="176"/>
      <c r="AT25" s="15" t="s">
        <v>44</v>
      </c>
      <c r="AU25" s="17"/>
      <c r="AV25" s="17"/>
      <c r="AW25" s="17"/>
      <c r="AX25" s="17"/>
      <c r="AY25" s="17">
        <f>AVERAGE(AU24:AY24)</f>
        <v>4.0981224279835395E-2</v>
      </c>
      <c r="AZ25" s="16"/>
      <c r="BA25" s="16"/>
      <c r="BB25" s="16"/>
      <c r="BC25" s="16"/>
      <c r="BD25" s="17">
        <f>AVERAGE(AU24:BD24)</f>
        <v>3.9192472085550774E-2</v>
      </c>
      <c r="BF25" s="173"/>
      <c r="BG25" s="176"/>
      <c r="BH25" s="15" t="s">
        <v>44</v>
      </c>
      <c r="BI25" s="17"/>
      <c r="BJ25" s="17"/>
      <c r="BK25" s="17"/>
      <c r="BL25" s="17"/>
      <c r="BM25" s="17">
        <f>AVERAGE(BI24:BM24)</f>
        <v>4.0981224279835395E-2</v>
      </c>
      <c r="BN25" s="16"/>
      <c r="BO25" s="16"/>
      <c r="BP25" s="16"/>
      <c r="BQ25" s="16"/>
      <c r="BR25" s="17">
        <f>AVERAGE(BI24:BR24)</f>
        <v>3.9192472085550774E-2</v>
      </c>
    </row>
    <row r="26" spans="1:71" ht="14.25" x14ac:dyDescent="0.45">
      <c r="B26" s="173"/>
      <c r="C26" s="176"/>
      <c r="D26" s="19" t="s">
        <v>42</v>
      </c>
      <c r="E26" s="80">
        <f>E24</f>
        <v>4.3333333333333335E-2</v>
      </c>
      <c r="F26" s="80" t="s">
        <v>162</v>
      </c>
      <c r="G26" s="80" t="e">
        <f>F26+G24</f>
        <v>#VALUE!</v>
      </c>
      <c r="H26" s="80" t="e">
        <f t="shared" ref="H26:N26" si="45">G26+H24</f>
        <v>#VALUE!</v>
      </c>
      <c r="I26" s="80" t="e">
        <f t="shared" si="45"/>
        <v>#VALUE!</v>
      </c>
      <c r="J26" s="80" t="e">
        <f>I26+J24</f>
        <v>#VALUE!</v>
      </c>
      <c r="K26" s="80" t="e">
        <f t="shared" si="45"/>
        <v>#VALUE!</v>
      </c>
      <c r="L26" s="80" t="e">
        <f t="shared" si="45"/>
        <v>#VALUE!</v>
      </c>
      <c r="M26" s="80" t="e">
        <f t="shared" si="45"/>
        <v>#VALUE!</v>
      </c>
      <c r="N26" s="80" t="e">
        <f t="shared" si="45"/>
        <v>#VALUE!</v>
      </c>
      <c r="P26" s="173"/>
      <c r="Q26" s="176"/>
      <c r="R26" s="19" t="s">
        <v>42</v>
      </c>
      <c r="S26" s="80">
        <f>S24</f>
        <v>4.3333333333333335E-2</v>
      </c>
      <c r="T26" s="80">
        <f t="shared" ref="T26:AB26" si="46">S26+T24</f>
        <v>8.5277777777777786E-2</v>
      </c>
      <c r="U26" s="80">
        <f>T26+U24</f>
        <v>0.12606481481481482</v>
      </c>
      <c r="V26" s="80">
        <f t="shared" si="46"/>
        <v>0.16588734567901237</v>
      </c>
      <c r="W26" s="80">
        <f t="shared" si="46"/>
        <v>0.20490612139917697</v>
      </c>
      <c r="X26" s="80">
        <f>W26+X24</f>
        <v>0.24325510116598081</v>
      </c>
      <c r="Y26" s="80">
        <f t="shared" si="46"/>
        <v>0.28104591763831732</v>
      </c>
      <c r="Z26" s="80">
        <f t="shared" si="46"/>
        <v>0.3183715980319311</v>
      </c>
      <c r="AA26" s="80">
        <f t="shared" si="46"/>
        <v>0.35530966502660927</v>
      </c>
      <c r="AB26" s="80">
        <f t="shared" si="46"/>
        <v>0.39192472085550772</v>
      </c>
      <c r="AD26" s="173"/>
      <c r="AE26" s="176"/>
      <c r="AF26" s="19" t="s">
        <v>42</v>
      </c>
      <c r="AG26" s="80">
        <f>AG24</f>
        <v>4.3333333333333335E-2</v>
      </c>
      <c r="AH26" s="80">
        <f t="shared" ref="AH26:AP26" si="47">AG26+AH24</f>
        <v>8.5277777777777786E-2</v>
      </c>
      <c r="AI26" s="80">
        <f>AH26+AI24</f>
        <v>0.12606481481481482</v>
      </c>
      <c r="AJ26" s="80">
        <f t="shared" si="47"/>
        <v>0.16588734567901237</v>
      </c>
      <c r="AK26" s="80">
        <f t="shared" si="47"/>
        <v>0.20490612139917697</v>
      </c>
      <c r="AL26" s="80">
        <f>AK26+AL24</f>
        <v>0.24325510116598081</v>
      </c>
      <c r="AM26" s="80">
        <f t="shared" si="47"/>
        <v>0.28104591763831732</v>
      </c>
      <c r="AN26" s="80">
        <f t="shared" si="47"/>
        <v>0.3183715980319311</v>
      </c>
      <c r="AO26" s="80">
        <f t="shared" si="47"/>
        <v>0.35530966502660927</v>
      </c>
      <c r="AP26" s="80">
        <f t="shared" si="47"/>
        <v>0.39192472085550772</v>
      </c>
      <c r="AR26" s="173"/>
      <c r="AS26" s="176"/>
      <c r="AT26" s="19" t="s">
        <v>42</v>
      </c>
      <c r="AU26" s="80">
        <f>AU24</f>
        <v>4.3333333333333335E-2</v>
      </c>
      <c r="AV26" s="80">
        <f t="shared" ref="AV26:BD26" si="48">AU26+AV24</f>
        <v>8.5277777777777786E-2</v>
      </c>
      <c r="AW26" s="80">
        <f>AV26+AW24</f>
        <v>0.12606481481481482</v>
      </c>
      <c r="AX26" s="80">
        <f t="shared" si="48"/>
        <v>0.16588734567901237</v>
      </c>
      <c r="AY26" s="80">
        <f t="shared" si="48"/>
        <v>0.20490612139917697</v>
      </c>
      <c r="AZ26" s="80">
        <f>AY26+AZ24</f>
        <v>0.24325510116598081</v>
      </c>
      <c r="BA26" s="80">
        <f t="shared" si="48"/>
        <v>0.28104591763831732</v>
      </c>
      <c r="BB26" s="80">
        <f t="shared" si="48"/>
        <v>0.3183715980319311</v>
      </c>
      <c r="BC26" s="80">
        <f t="shared" si="48"/>
        <v>0.35530966502660927</v>
      </c>
      <c r="BD26" s="80">
        <f t="shared" si="48"/>
        <v>0.39192472085550772</v>
      </c>
      <c r="BF26" s="173"/>
      <c r="BG26" s="176"/>
      <c r="BH26" s="19" t="s">
        <v>42</v>
      </c>
      <c r="BI26" s="80">
        <f>BI24</f>
        <v>4.3333333333333335E-2</v>
      </c>
      <c r="BJ26" s="80">
        <f t="shared" ref="BJ26:BR26" si="49">BI26+BJ24</f>
        <v>8.5277777777777786E-2</v>
      </c>
      <c r="BK26" s="80">
        <f>BJ26+BK24</f>
        <v>0.12606481481481482</v>
      </c>
      <c r="BL26" s="80">
        <f t="shared" si="49"/>
        <v>0.16588734567901237</v>
      </c>
      <c r="BM26" s="80">
        <f t="shared" si="49"/>
        <v>0.20490612139917697</v>
      </c>
      <c r="BN26" s="80">
        <f>BM26+BN24</f>
        <v>0.24325510116598081</v>
      </c>
      <c r="BO26" s="80">
        <f t="shared" si="49"/>
        <v>0.28104591763831732</v>
      </c>
      <c r="BP26" s="80">
        <f t="shared" si="49"/>
        <v>0.3183715980319311</v>
      </c>
      <c r="BQ26" s="80">
        <f t="shared" si="49"/>
        <v>0.35530966502660927</v>
      </c>
      <c r="BR26" s="80">
        <f t="shared" si="49"/>
        <v>0.39192472085550772</v>
      </c>
    </row>
    <row r="27" spans="1:71" ht="14.25" x14ac:dyDescent="0.45">
      <c r="B27" s="173"/>
      <c r="C27" s="176"/>
      <c r="D27" s="19" t="s">
        <v>83</v>
      </c>
      <c r="E27" s="80">
        <f t="shared" ref="E27:N27" si="50">((1+$E$10)*$E$5)+$E$5</f>
        <v>4.5000000000000005E-2</v>
      </c>
      <c r="F27" s="80">
        <f t="shared" si="50"/>
        <v>4.5000000000000005E-2</v>
      </c>
      <c r="G27" s="80">
        <f t="shared" si="50"/>
        <v>4.5000000000000005E-2</v>
      </c>
      <c r="H27" s="80">
        <f t="shared" si="50"/>
        <v>4.5000000000000005E-2</v>
      </c>
      <c r="I27" s="80">
        <f t="shared" si="50"/>
        <v>4.5000000000000005E-2</v>
      </c>
      <c r="J27" s="80">
        <f t="shared" si="50"/>
        <v>4.5000000000000005E-2</v>
      </c>
      <c r="K27" s="80">
        <f t="shared" si="50"/>
        <v>4.5000000000000005E-2</v>
      </c>
      <c r="L27" s="80">
        <f t="shared" si="50"/>
        <v>4.5000000000000005E-2</v>
      </c>
      <c r="M27" s="80">
        <f t="shared" si="50"/>
        <v>4.5000000000000005E-2</v>
      </c>
      <c r="N27" s="80">
        <f t="shared" si="50"/>
        <v>4.5000000000000005E-2</v>
      </c>
      <c r="P27" s="173"/>
      <c r="Q27" s="176"/>
      <c r="R27" s="19" t="s">
        <v>83</v>
      </c>
      <c r="S27" s="80">
        <f t="shared" ref="S27:AB27" si="51">((1+$E$10)*$E$5)+$E$5</f>
        <v>4.5000000000000005E-2</v>
      </c>
      <c r="T27" s="80">
        <f t="shared" si="51"/>
        <v>4.5000000000000005E-2</v>
      </c>
      <c r="U27" s="80">
        <f t="shared" si="51"/>
        <v>4.5000000000000005E-2</v>
      </c>
      <c r="V27" s="80">
        <f t="shared" si="51"/>
        <v>4.5000000000000005E-2</v>
      </c>
      <c r="W27" s="80">
        <f t="shared" si="51"/>
        <v>4.5000000000000005E-2</v>
      </c>
      <c r="X27" s="80">
        <f t="shared" si="51"/>
        <v>4.5000000000000005E-2</v>
      </c>
      <c r="Y27" s="80">
        <f t="shared" si="51"/>
        <v>4.5000000000000005E-2</v>
      </c>
      <c r="Z27" s="80">
        <f t="shared" si="51"/>
        <v>4.5000000000000005E-2</v>
      </c>
      <c r="AA27" s="80">
        <f t="shared" si="51"/>
        <v>4.5000000000000005E-2</v>
      </c>
      <c r="AB27" s="80">
        <f t="shared" si="51"/>
        <v>4.5000000000000005E-2</v>
      </c>
      <c r="AD27" s="173"/>
      <c r="AE27" s="176"/>
      <c r="AF27" s="19" t="s">
        <v>83</v>
      </c>
      <c r="AG27" s="80">
        <f t="shared" ref="AG27:AP27" si="52">((1+$E$10)*$E$5)+$E$5</f>
        <v>4.5000000000000005E-2</v>
      </c>
      <c r="AH27" s="80">
        <f t="shared" si="52"/>
        <v>4.5000000000000005E-2</v>
      </c>
      <c r="AI27" s="80">
        <f t="shared" si="52"/>
        <v>4.5000000000000005E-2</v>
      </c>
      <c r="AJ27" s="80">
        <f t="shared" si="52"/>
        <v>4.5000000000000005E-2</v>
      </c>
      <c r="AK27" s="80">
        <f t="shared" si="52"/>
        <v>4.5000000000000005E-2</v>
      </c>
      <c r="AL27" s="80">
        <f t="shared" si="52"/>
        <v>4.5000000000000005E-2</v>
      </c>
      <c r="AM27" s="80">
        <f t="shared" si="52"/>
        <v>4.5000000000000005E-2</v>
      </c>
      <c r="AN27" s="80">
        <f t="shared" si="52"/>
        <v>4.5000000000000005E-2</v>
      </c>
      <c r="AO27" s="80">
        <f t="shared" si="52"/>
        <v>4.5000000000000005E-2</v>
      </c>
      <c r="AP27" s="80">
        <f t="shared" si="52"/>
        <v>4.5000000000000005E-2</v>
      </c>
      <c r="AR27" s="173"/>
      <c r="AS27" s="176"/>
      <c r="AT27" s="19" t="s">
        <v>83</v>
      </c>
      <c r="AU27" s="80">
        <f t="shared" ref="AU27:BD27" si="53">((1+$E$10)*$E$5)+$E$5</f>
        <v>4.5000000000000005E-2</v>
      </c>
      <c r="AV27" s="80">
        <f t="shared" si="53"/>
        <v>4.5000000000000005E-2</v>
      </c>
      <c r="AW27" s="80">
        <f t="shared" si="53"/>
        <v>4.5000000000000005E-2</v>
      </c>
      <c r="AX27" s="80">
        <f t="shared" si="53"/>
        <v>4.5000000000000005E-2</v>
      </c>
      <c r="AY27" s="80">
        <f t="shared" si="53"/>
        <v>4.5000000000000005E-2</v>
      </c>
      <c r="AZ27" s="80">
        <f t="shared" si="53"/>
        <v>4.5000000000000005E-2</v>
      </c>
      <c r="BA27" s="80">
        <f t="shared" si="53"/>
        <v>4.5000000000000005E-2</v>
      </c>
      <c r="BB27" s="80">
        <f t="shared" si="53"/>
        <v>4.5000000000000005E-2</v>
      </c>
      <c r="BC27" s="80">
        <f t="shared" si="53"/>
        <v>4.5000000000000005E-2</v>
      </c>
      <c r="BD27" s="80">
        <f t="shared" si="53"/>
        <v>4.5000000000000005E-2</v>
      </c>
      <c r="BF27" s="173"/>
      <c r="BG27" s="176"/>
      <c r="BH27" s="19" t="s">
        <v>83</v>
      </c>
      <c r="BI27" s="80">
        <f t="shared" ref="BI27:BR27" si="54">((1+$E$10)*$E$5)+$E$5</f>
        <v>4.5000000000000005E-2</v>
      </c>
      <c r="BJ27" s="80">
        <f t="shared" si="54"/>
        <v>4.5000000000000005E-2</v>
      </c>
      <c r="BK27" s="80">
        <f t="shared" si="54"/>
        <v>4.5000000000000005E-2</v>
      </c>
      <c r="BL27" s="80">
        <f t="shared" si="54"/>
        <v>4.5000000000000005E-2</v>
      </c>
      <c r="BM27" s="80">
        <f t="shared" si="54"/>
        <v>4.5000000000000005E-2</v>
      </c>
      <c r="BN27" s="80">
        <f t="shared" si="54"/>
        <v>4.5000000000000005E-2</v>
      </c>
      <c r="BO27" s="80">
        <f t="shared" si="54"/>
        <v>4.5000000000000005E-2</v>
      </c>
      <c r="BP27" s="80">
        <f t="shared" si="54"/>
        <v>4.5000000000000005E-2</v>
      </c>
      <c r="BQ27" s="80">
        <f t="shared" si="54"/>
        <v>4.5000000000000005E-2</v>
      </c>
      <c r="BR27" s="80">
        <f t="shared" si="54"/>
        <v>4.5000000000000005E-2</v>
      </c>
      <c r="BS27" s="11"/>
    </row>
    <row r="28" spans="1:71" ht="14.25" x14ac:dyDescent="0.45">
      <c r="B28" s="174"/>
      <c r="C28" s="177"/>
      <c r="D28" s="19" t="s">
        <v>84</v>
      </c>
      <c r="E28" s="80">
        <f>E27</f>
        <v>4.5000000000000005E-2</v>
      </c>
      <c r="F28" s="80">
        <f>E28+F27</f>
        <v>9.0000000000000011E-2</v>
      </c>
      <c r="G28" s="80">
        <f>F28+G27</f>
        <v>0.13500000000000001</v>
      </c>
      <c r="H28" s="80">
        <f t="shared" ref="H28:N28" si="55">G28+H27</f>
        <v>0.18000000000000002</v>
      </c>
      <c r="I28" s="80">
        <f t="shared" si="55"/>
        <v>0.22500000000000003</v>
      </c>
      <c r="J28" s="80">
        <f>I28+J27</f>
        <v>0.27</v>
      </c>
      <c r="K28" s="80">
        <f t="shared" si="55"/>
        <v>0.315</v>
      </c>
      <c r="L28" s="80">
        <f t="shared" si="55"/>
        <v>0.36</v>
      </c>
      <c r="M28" s="80">
        <f t="shared" si="55"/>
        <v>0.40499999999999997</v>
      </c>
      <c r="N28" s="80">
        <f t="shared" si="55"/>
        <v>0.44999999999999996</v>
      </c>
      <c r="P28" s="174"/>
      <c r="Q28" s="177"/>
      <c r="R28" s="19" t="s">
        <v>84</v>
      </c>
      <c r="S28" s="80">
        <f>S27</f>
        <v>4.5000000000000005E-2</v>
      </c>
      <c r="T28" s="80">
        <f>S28+T27</f>
        <v>9.0000000000000011E-2</v>
      </c>
      <c r="U28" s="80">
        <f>T28+U27</f>
        <v>0.13500000000000001</v>
      </c>
      <c r="V28" s="80">
        <f t="shared" ref="V28:AB28" si="56">U28+V27</f>
        <v>0.18000000000000002</v>
      </c>
      <c r="W28" s="80">
        <f t="shared" si="56"/>
        <v>0.22500000000000003</v>
      </c>
      <c r="X28" s="80">
        <f>W28+X27</f>
        <v>0.27</v>
      </c>
      <c r="Y28" s="80">
        <f t="shared" si="56"/>
        <v>0.315</v>
      </c>
      <c r="Z28" s="80">
        <f t="shared" si="56"/>
        <v>0.36</v>
      </c>
      <c r="AA28" s="80">
        <f t="shared" si="56"/>
        <v>0.40499999999999997</v>
      </c>
      <c r="AB28" s="80">
        <f t="shared" si="56"/>
        <v>0.44999999999999996</v>
      </c>
      <c r="AD28" s="174"/>
      <c r="AE28" s="177"/>
      <c r="AF28" s="19" t="s">
        <v>84</v>
      </c>
      <c r="AG28" s="80">
        <f>AG27</f>
        <v>4.5000000000000005E-2</v>
      </c>
      <c r="AH28" s="80">
        <f>AG28+AH27</f>
        <v>9.0000000000000011E-2</v>
      </c>
      <c r="AI28" s="80">
        <f>AH28+AI27</f>
        <v>0.13500000000000001</v>
      </c>
      <c r="AJ28" s="80">
        <f t="shared" ref="AJ28:AP28" si="57">AI28+AJ27</f>
        <v>0.18000000000000002</v>
      </c>
      <c r="AK28" s="80">
        <f t="shared" si="57"/>
        <v>0.22500000000000003</v>
      </c>
      <c r="AL28" s="80">
        <f>AK28+AL27</f>
        <v>0.27</v>
      </c>
      <c r="AM28" s="80">
        <f t="shared" si="57"/>
        <v>0.315</v>
      </c>
      <c r="AN28" s="80">
        <f t="shared" si="57"/>
        <v>0.36</v>
      </c>
      <c r="AO28" s="80">
        <f t="shared" si="57"/>
        <v>0.40499999999999997</v>
      </c>
      <c r="AP28" s="80">
        <f t="shared" si="57"/>
        <v>0.44999999999999996</v>
      </c>
      <c r="AR28" s="174"/>
      <c r="AS28" s="177"/>
      <c r="AT28" s="19" t="s">
        <v>84</v>
      </c>
      <c r="AU28" s="80">
        <f>AU27</f>
        <v>4.5000000000000005E-2</v>
      </c>
      <c r="AV28" s="80">
        <f>AU28+AV27</f>
        <v>9.0000000000000011E-2</v>
      </c>
      <c r="AW28" s="80">
        <f>AV28+AW27</f>
        <v>0.13500000000000001</v>
      </c>
      <c r="AX28" s="80">
        <f t="shared" ref="AX28:BD28" si="58">AW28+AX27</f>
        <v>0.18000000000000002</v>
      </c>
      <c r="AY28" s="80">
        <f t="shared" si="58"/>
        <v>0.22500000000000003</v>
      </c>
      <c r="AZ28" s="80">
        <f>AY28+AZ27</f>
        <v>0.27</v>
      </c>
      <c r="BA28" s="80">
        <f t="shared" si="58"/>
        <v>0.315</v>
      </c>
      <c r="BB28" s="80">
        <f t="shared" si="58"/>
        <v>0.36</v>
      </c>
      <c r="BC28" s="80">
        <f t="shared" si="58"/>
        <v>0.40499999999999997</v>
      </c>
      <c r="BD28" s="80">
        <f t="shared" si="58"/>
        <v>0.44999999999999996</v>
      </c>
      <c r="BF28" s="174"/>
      <c r="BG28" s="177"/>
      <c r="BH28" s="19" t="s">
        <v>84</v>
      </c>
      <c r="BI28" s="80">
        <f>BI27</f>
        <v>4.5000000000000005E-2</v>
      </c>
      <c r="BJ28" s="80">
        <f>BI28+BJ27</f>
        <v>9.0000000000000011E-2</v>
      </c>
      <c r="BK28" s="80">
        <f>BJ28+BK27</f>
        <v>0.13500000000000001</v>
      </c>
      <c r="BL28" s="80">
        <f t="shared" ref="BL28:BR28" si="59">BK28+BL27</f>
        <v>0.18000000000000002</v>
      </c>
      <c r="BM28" s="80">
        <f t="shared" si="59"/>
        <v>0.22500000000000003</v>
      </c>
      <c r="BN28" s="80">
        <f>BM28+BN27</f>
        <v>0.27</v>
      </c>
      <c r="BO28" s="80">
        <f t="shared" si="59"/>
        <v>0.315</v>
      </c>
      <c r="BP28" s="80">
        <f t="shared" si="59"/>
        <v>0.36</v>
      </c>
      <c r="BQ28" s="80">
        <f t="shared" si="59"/>
        <v>0.40499999999999997</v>
      </c>
      <c r="BR28" s="80">
        <f t="shared" si="59"/>
        <v>0.44999999999999996</v>
      </c>
      <c r="BS28" s="11"/>
    </row>
    <row r="29" spans="1:71" ht="15" customHeight="1" x14ac:dyDescent="0.45">
      <c r="B29" s="3"/>
      <c r="C29" s="1"/>
      <c r="D29" s="43"/>
      <c r="E29" s="31"/>
      <c r="F29" s="31"/>
      <c r="G29" s="31"/>
      <c r="H29" s="31"/>
      <c r="I29" s="31"/>
      <c r="J29" s="31"/>
      <c r="K29" s="31"/>
      <c r="L29" s="31"/>
      <c r="M29" s="31"/>
      <c r="N29" s="31"/>
      <c r="P29" s="3"/>
      <c r="Q29" s="1"/>
      <c r="R29" s="43"/>
      <c r="S29" s="31"/>
      <c r="T29" s="31"/>
      <c r="U29" s="31"/>
      <c r="V29" s="31"/>
      <c r="W29" s="31"/>
      <c r="X29" s="31"/>
      <c r="Y29" s="31"/>
      <c r="Z29" s="31"/>
      <c r="AA29" s="31"/>
      <c r="AB29" s="31"/>
      <c r="AD29" s="3"/>
      <c r="AE29" s="1"/>
      <c r="AF29" s="43"/>
      <c r="AG29" s="31"/>
      <c r="AH29" s="31"/>
      <c r="AI29" s="31"/>
      <c r="AJ29" s="31"/>
      <c r="AK29" s="31"/>
      <c r="AL29" s="31"/>
      <c r="AM29" s="31"/>
      <c r="AN29" s="31"/>
      <c r="AO29" s="31"/>
      <c r="AP29" s="31"/>
      <c r="AR29" s="3"/>
      <c r="AS29" s="1"/>
      <c r="AT29" s="43"/>
      <c r="AU29" s="31"/>
      <c r="AV29" s="31"/>
      <c r="AW29" s="31"/>
      <c r="AX29" s="31"/>
      <c r="AY29" s="31"/>
      <c r="AZ29" s="31"/>
      <c r="BA29" s="31"/>
      <c r="BB29" s="31"/>
      <c r="BC29" s="31"/>
      <c r="BD29" s="31"/>
      <c r="BF29" s="3"/>
      <c r="BG29" s="1"/>
      <c r="BH29" s="43"/>
      <c r="BI29" s="31"/>
      <c r="BJ29" s="31"/>
      <c r="BK29" s="31"/>
      <c r="BL29" s="31"/>
      <c r="BM29" s="31"/>
      <c r="BN29" s="31"/>
      <c r="BO29" s="31"/>
      <c r="BP29" s="31"/>
      <c r="BQ29" s="31"/>
      <c r="BR29" s="31"/>
    </row>
    <row r="30" spans="1:71" ht="14.25" x14ac:dyDescent="0.45">
      <c r="A30" s="8"/>
      <c r="B30" s="178" t="s">
        <v>146</v>
      </c>
      <c r="C30" s="180" t="s">
        <v>21</v>
      </c>
      <c r="D30" s="182" t="str">
        <f>"10 BTC / "&amp;TEXT($E$4*10, "$###0.00,,")&amp;"M USD"</f>
        <v>10 BTC / $1.00M USD</v>
      </c>
      <c r="E30" s="163" t="s">
        <v>3</v>
      </c>
      <c r="F30" s="163" t="s">
        <v>4</v>
      </c>
      <c r="G30" s="163" t="s">
        <v>5</v>
      </c>
      <c r="H30" s="163" t="s">
        <v>6</v>
      </c>
      <c r="I30" s="163" t="s">
        <v>7</v>
      </c>
      <c r="J30" s="163" t="s">
        <v>8</v>
      </c>
      <c r="K30" s="163" t="s">
        <v>9</v>
      </c>
      <c r="L30" s="163" t="s">
        <v>10</v>
      </c>
      <c r="M30" s="163" t="s">
        <v>11</v>
      </c>
      <c r="N30" s="163" t="s">
        <v>12</v>
      </c>
      <c r="O30" s="8"/>
      <c r="P30" s="178" t="s">
        <v>146</v>
      </c>
      <c r="Q30" s="180" t="s">
        <v>21</v>
      </c>
      <c r="R30" s="182" t="str">
        <f>"10 BTC / "&amp;TEXT($E$4*10, "$###0.00,,")&amp;"M USD"</f>
        <v>10 BTC / $1.00M USD</v>
      </c>
      <c r="S30" s="163" t="s">
        <v>3</v>
      </c>
      <c r="T30" s="163" t="s">
        <v>4</v>
      </c>
      <c r="U30" s="163" t="s">
        <v>5</v>
      </c>
      <c r="V30" s="163" t="s">
        <v>6</v>
      </c>
      <c r="W30" s="163" t="s">
        <v>7</v>
      </c>
      <c r="X30" s="163" t="s">
        <v>8</v>
      </c>
      <c r="Y30" s="163" t="s">
        <v>9</v>
      </c>
      <c r="Z30" s="163" t="s">
        <v>10</v>
      </c>
      <c r="AA30" s="163" t="s">
        <v>11</v>
      </c>
      <c r="AB30" s="163" t="s">
        <v>12</v>
      </c>
      <c r="AC30" s="8"/>
      <c r="AD30" s="178" t="s">
        <v>146</v>
      </c>
      <c r="AE30" s="180" t="s">
        <v>21</v>
      </c>
      <c r="AF30" s="182" t="str">
        <f>"10 BTC / "&amp;TEXT($E$4*10, "$###0.00,,")&amp;"M USD"</f>
        <v>10 BTC / $1.00M USD</v>
      </c>
      <c r="AG30" s="163" t="s">
        <v>3</v>
      </c>
      <c r="AH30" s="163" t="s">
        <v>4</v>
      </c>
      <c r="AI30" s="163" t="s">
        <v>5</v>
      </c>
      <c r="AJ30" s="163" t="s">
        <v>6</v>
      </c>
      <c r="AK30" s="163" t="s">
        <v>7</v>
      </c>
      <c r="AL30" s="163" t="s">
        <v>8</v>
      </c>
      <c r="AM30" s="163" t="s">
        <v>9</v>
      </c>
      <c r="AN30" s="163" t="s">
        <v>10</v>
      </c>
      <c r="AO30" s="163" t="s">
        <v>11</v>
      </c>
      <c r="AP30" s="163" t="s">
        <v>12</v>
      </c>
      <c r="AQ30" s="8"/>
      <c r="AR30" s="178" t="s">
        <v>146</v>
      </c>
      <c r="AS30" s="180" t="s">
        <v>21</v>
      </c>
      <c r="AT30" s="182" t="str">
        <f>"10 BTC / "&amp;TEXT($E$4*10, "$###0.00,,")&amp;"M USD"</f>
        <v>10 BTC / $1.00M USD</v>
      </c>
      <c r="AU30" s="163" t="s">
        <v>3</v>
      </c>
      <c r="AV30" s="163" t="s">
        <v>4</v>
      </c>
      <c r="AW30" s="163" t="s">
        <v>5</v>
      </c>
      <c r="AX30" s="163" t="s">
        <v>6</v>
      </c>
      <c r="AY30" s="163" t="s">
        <v>7</v>
      </c>
      <c r="AZ30" s="163" t="s">
        <v>8</v>
      </c>
      <c r="BA30" s="163" t="s">
        <v>9</v>
      </c>
      <c r="BB30" s="163" t="s">
        <v>10</v>
      </c>
      <c r="BC30" s="163" t="s">
        <v>11</v>
      </c>
      <c r="BD30" s="163" t="s">
        <v>12</v>
      </c>
      <c r="BE30" s="8"/>
      <c r="BF30" s="178" t="s">
        <v>146</v>
      </c>
      <c r="BG30" s="180" t="s">
        <v>21</v>
      </c>
      <c r="BH30" s="182" t="str">
        <f>"10 BTC / "&amp;TEXT($E$4*10, "$###0.00,,")&amp;"M USD"</f>
        <v>10 BTC / $1.00M USD</v>
      </c>
      <c r="BI30" s="163" t="s">
        <v>3</v>
      </c>
      <c r="BJ30" s="163" t="s">
        <v>4</v>
      </c>
      <c r="BK30" s="163" t="s">
        <v>5</v>
      </c>
      <c r="BL30" s="163" t="s">
        <v>6</v>
      </c>
      <c r="BM30" s="163" t="s">
        <v>7</v>
      </c>
      <c r="BN30" s="163" t="s">
        <v>8</v>
      </c>
      <c r="BO30" s="163" t="s">
        <v>9</v>
      </c>
      <c r="BP30" s="163" t="s">
        <v>10</v>
      </c>
      <c r="BQ30" s="163" t="s">
        <v>11</v>
      </c>
      <c r="BR30" s="163" t="s">
        <v>12</v>
      </c>
      <c r="BS30" s="8"/>
    </row>
    <row r="31" spans="1:71" ht="14.25" x14ac:dyDescent="0.45">
      <c r="B31" s="179"/>
      <c r="C31" s="181"/>
      <c r="D31" s="183"/>
      <c r="E31" s="164"/>
      <c r="F31" s="164"/>
      <c r="G31" s="164"/>
      <c r="H31" s="164"/>
      <c r="I31" s="164"/>
      <c r="J31" s="164"/>
      <c r="K31" s="164"/>
      <c r="L31" s="164"/>
      <c r="M31" s="164"/>
      <c r="N31" s="164"/>
      <c r="P31" s="179"/>
      <c r="Q31" s="181"/>
      <c r="R31" s="183"/>
      <c r="S31" s="164"/>
      <c r="T31" s="164"/>
      <c r="U31" s="164"/>
      <c r="V31" s="164"/>
      <c r="W31" s="164"/>
      <c r="X31" s="164"/>
      <c r="Y31" s="164"/>
      <c r="Z31" s="164"/>
      <c r="AA31" s="164"/>
      <c r="AB31" s="164"/>
      <c r="AD31" s="179"/>
      <c r="AE31" s="181"/>
      <c r="AF31" s="183"/>
      <c r="AG31" s="164"/>
      <c r="AH31" s="164"/>
      <c r="AI31" s="164"/>
      <c r="AJ31" s="164"/>
      <c r="AK31" s="164"/>
      <c r="AL31" s="164"/>
      <c r="AM31" s="164"/>
      <c r="AN31" s="164"/>
      <c r="AO31" s="164"/>
      <c r="AP31" s="164"/>
      <c r="AR31" s="179"/>
      <c r="AS31" s="181"/>
      <c r="AT31" s="183"/>
      <c r="AU31" s="164"/>
      <c r="AV31" s="164"/>
      <c r="AW31" s="164"/>
      <c r="AX31" s="164"/>
      <c r="AY31" s="164"/>
      <c r="AZ31" s="164"/>
      <c r="BA31" s="164"/>
      <c r="BB31" s="164"/>
      <c r="BC31" s="164"/>
      <c r="BD31" s="164"/>
      <c r="BF31" s="179"/>
      <c r="BG31" s="181"/>
      <c r="BH31" s="183"/>
      <c r="BI31" s="164"/>
      <c r="BJ31" s="164"/>
      <c r="BK31" s="164"/>
      <c r="BL31" s="164"/>
      <c r="BM31" s="164"/>
      <c r="BN31" s="164"/>
      <c r="BO31" s="164"/>
      <c r="BP31" s="164"/>
      <c r="BQ31" s="164"/>
      <c r="BR31" s="164"/>
    </row>
    <row r="32" spans="1:71" ht="14.25" x14ac:dyDescent="0.45">
      <c r="B32" s="172" t="s">
        <v>57</v>
      </c>
      <c r="C32" s="186" t="s">
        <v>32</v>
      </c>
      <c r="D32" s="15" t="s">
        <v>61</v>
      </c>
      <c r="E32" s="16">
        <f t="shared" ref="E32:N32" si="60">E37*$E$4/E$14</f>
        <v>0.125</v>
      </c>
      <c r="F32" s="16">
        <f t="shared" si="60"/>
        <v>0.10416666666666667</v>
      </c>
      <c r="G32" s="16">
        <f t="shared" si="60"/>
        <v>8.6805555555555552E-2</v>
      </c>
      <c r="H32" s="16">
        <f t="shared" si="60"/>
        <v>7.2337962962962965E-2</v>
      </c>
      <c r="I32" s="16">
        <f t="shared" si="60"/>
        <v>6.0281635802469133E-2</v>
      </c>
      <c r="J32" s="16">
        <f t="shared" si="60"/>
        <v>5.0234696502057606E-2</v>
      </c>
      <c r="K32" s="16">
        <f t="shared" si="60"/>
        <v>4.1862247085048009E-2</v>
      </c>
      <c r="L32" s="16">
        <f t="shared" si="60"/>
        <v>3.4885205904206677E-2</v>
      </c>
      <c r="M32" s="16">
        <f t="shared" si="60"/>
        <v>2.9071004920172231E-2</v>
      </c>
      <c r="N32" s="16">
        <f t="shared" si="60"/>
        <v>2.4225837433476859E-2</v>
      </c>
      <c r="P32" s="172" t="s">
        <v>57</v>
      </c>
      <c r="Q32" s="186" t="s">
        <v>32</v>
      </c>
      <c r="R32" s="15" t="s">
        <v>61</v>
      </c>
      <c r="S32" s="16">
        <f t="shared" ref="S32:AB32" si="61">S37*$E$4/S$14</f>
        <v>0.10416666666666667</v>
      </c>
      <c r="T32" s="16">
        <f t="shared" si="61"/>
        <v>8.6805555555555552E-2</v>
      </c>
      <c r="U32" s="16">
        <f t="shared" si="61"/>
        <v>7.2337962962962965E-2</v>
      </c>
      <c r="V32" s="16">
        <f t="shared" si="61"/>
        <v>6.0281635802469133E-2</v>
      </c>
      <c r="W32" s="16">
        <f t="shared" si="61"/>
        <v>5.0234696502057613E-2</v>
      </c>
      <c r="X32" s="16">
        <f t="shared" si="61"/>
        <v>4.1862247085048009E-2</v>
      </c>
      <c r="Y32" s="16">
        <f t="shared" si="61"/>
        <v>3.4885205904206677E-2</v>
      </c>
      <c r="Z32" s="16">
        <f t="shared" si="61"/>
        <v>2.9071004920172231E-2</v>
      </c>
      <c r="AA32" s="16">
        <f t="shared" si="61"/>
        <v>2.4225837433476859E-2</v>
      </c>
      <c r="AB32" s="16">
        <f t="shared" si="61"/>
        <v>2.0188197861230717E-2</v>
      </c>
      <c r="AD32" s="172" t="s">
        <v>57</v>
      </c>
      <c r="AE32" s="186" t="s">
        <v>32</v>
      </c>
      <c r="AF32" s="15" t="s">
        <v>61</v>
      </c>
      <c r="AG32" s="16">
        <f t="shared" ref="AG32:AP32" si="62">AG37*$E$4/AG$14</f>
        <v>8.3333333333333329E-2</v>
      </c>
      <c r="AH32" s="16">
        <f t="shared" si="62"/>
        <v>6.9444444444444448E-2</v>
      </c>
      <c r="AI32" s="16">
        <f t="shared" si="62"/>
        <v>5.7870370370370371E-2</v>
      </c>
      <c r="AJ32" s="16">
        <f t="shared" si="62"/>
        <v>4.8225308641975308E-2</v>
      </c>
      <c r="AK32" s="16">
        <f t="shared" si="62"/>
        <v>4.0187757201646093E-2</v>
      </c>
      <c r="AL32" s="16">
        <f t="shared" si="62"/>
        <v>3.3489797668038404E-2</v>
      </c>
      <c r="AM32" s="16">
        <f t="shared" si="62"/>
        <v>2.7908164723365339E-2</v>
      </c>
      <c r="AN32" s="16">
        <f t="shared" si="62"/>
        <v>2.3256803936137785E-2</v>
      </c>
      <c r="AO32" s="16">
        <f t="shared" si="62"/>
        <v>1.9380669946781486E-2</v>
      </c>
      <c r="AP32" s="16">
        <f t="shared" si="62"/>
        <v>1.6150558288984575E-2</v>
      </c>
      <c r="AR32" s="172" t="s">
        <v>57</v>
      </c>
      <c r="AS32" s="186" t="s">
        <v>32</v>
      </c>
      <c r="AT32" s="15" t="s">
        <v>61</v>
      </c>
      <c r="AU32" s="16">
        <f t="shared" ref="AU32:BD32" si="63">AU37*$E$4/AU$14</f>
        <v>6.2500000000000014E-2</v>
      </c>
      <c r="AV32" s="16">
        <f t="shared" si="63"/>
        <v>5.2083333333333343E-2</v>
      </c>
      <c r="AW32" s="16">
        <f t="shared" si="63"/>
        <v>4.3402777777777783E-2</v>
      </c>
      <c r="AX32" s="16">
        <f t="shared" si="63"/>
        <v>3.6168981481481483E-2</v>
      </c>
      <c r="AY32" s="16">
        <f t="shared" si="63"/>
        <v>3.014081790123457E-2</v>
      </c>
      <c r="AZ32" s="16">
        <f t="shared" si="63"/>
        <v>2.5117348251028807E-2</v>
      </c>
      <c r="BA32" s="16">
        <f t="shared" si="63"/>
        <v>2.0931123542524008E-2</v>
      </c>
      <c r="BB32" s="16">
        <f t="shared" si="63"/>
        <v>1.7442602952103339E-2</v>
      </c>
      <c r="BC32" s="16">
        <f t="shared" si="63"/>
        <v>1.4535502460086117E-2</v>
      </c>
      <c r="BD32" s="16">
        <f t="shared" si="63"/>
        <v>1.2112918716738431E-2</v>
      </c>
      <c r="BF32" s="172" t="s">
        <v>57</v>
      </c>
      <c r="BG32" s="186" t="s">
        <v>32</v>
      </c>
      <c r="BH32" s="15" t="s">
        <v>61</v>
      </c>
      <c r="BI32" s="16">
        <f t="shared" ref="BI32:BR32" si="64">BI37*$E$4/BI$14</f>
        <v>4.1666666666666671E-2</v>
      </c>
      <c r="BJ32" s="16">
        <f t="shared" si="64"/>
        <v>3.4722222222222231E-2</v>
      </c>
      <c r="BK32" s="16">
        <f t="shared" si="64"/>
        <v>2.8935185185185189E-2</v>
      </c>
      <c r="BL32" s="16">
        <f t="shared" si="64"/>
        <v>2.4112654320987657E-2</v>
      </c>
      <c r="BM32" s="16">
        <f t="shared" si="64"/>
        <v>2.009387860082305E-2</v>
      </c>
      <c r="BN32" s="16">
        <f t="shared" si="64"/>
        <v>1.6744898834019206E-2</v>
      </c>
      <c r="BO32" s="16">
        <f t="shared" si="64"/>
        <v>1.3954082361682673E-2</v>
      </c>
      <c r="BP32" s="16">
        <f t="shared" si="64"/>
        <v>1.1628401968068894E-2</v>
      </c>
      <c r="BQ32" s="16">
        <f t="shared" si="64"/>
        <v>9.6903349733907448E-3</v>
      </c>
      <c r="BR32" s="16">
        <f t="shared" si="64"/>
        <v>8.0752791444922874E-3</v>
      </c>
    </row>
    <row r="33" spans="2:70" ht="14.25" x14ac:dyDescent="0.45">
      <c r="B33" s="173"/>
      <c r="C33" s="186"/>
      <c r="D33" s="15" t="s">
        <v>62</v>
      </c>
      <c r="E33" s="16"/>
      <c r="F33" s="16"/>
      <c r="G33" s="16"/>
      <c r="H33" s="16"/>
      <c r="I33" s="82">
        <f>AVERAGE(E32:I32)</f>
        <v>8.9718364197530862E-2</v>
      </c>
      <c r="J33" s="16"/>
      <c r="K33" s="16"/>
      <c r="L33" s="16"/>
      <c r="M33" s="16"/>
      <c r="N33" s="17">
        <f>AVERAGE(E32:N32)</f>
        <v>6.2887081283261564E-2</v>
      </c>
      <c r="P33" s="173"/>
      <c r="Q33" s="186"/>
      <c r="R33" s="15" t="s">
        <v>62</v>
      </c>
      <c r="S33" s="16"/>
      <c r="T33" s="16"/>
      <c r="U33" s="16"/>
      <c r="V33" s="16"/>
      <c r="W33" s="82">
        <f>AVERAGE(S32:W32)</f>
        <v>7.4765303497942387E-2</v>
      </c>
      <c r="X33" s="16"/>
      <c r="Y33" s="16"/>
      <c r="Z33" s="16"/>
      <c r="AA33" s="16"/>
      <c r="AB33" s="17">
        <f>AVERAGE(S32:AB32)</f>
        <v>5.2405901069384642E-2</v>
      </c>
      <c r="AD33" s="173"/>
      <c r="AE33" s="186"/>
      <c r="AF33" s="15" t="s">
        <v>62</v>
      </c>
      <c r="AG33" s="16"/>
      <c r="AH33" s="16"/>
      <c r="AI33" s="16"/>
      <c r="AJ33" s="16"/>
      <c r="AK33" s="82">
        <f>AVERAGE(AG32:AK32)</f>
        <v>5.9812242798353912E-2</v>
      </c>
      <c r="AL33" s="16"/>
      <c r="AM33" s="16"/>
      <c r="AN33" s="16"/>
      <c r="AO33" s="16"/>
      <c r="AP33" s="17">
        <f>AVERAGE(AG32:AP32)</f>
        <v>4.1924720855507712E-2</v>
      </c>
      <c r="AR33" s="173"/>
      <c r="AS33" s="186"/>
      <c r="AT33" s="15" t="s">
        <v>62</v>
      </c>
      <c r="AU33" s="16"/>
      <c r="AV33" s="16"/>
      <c r="AW33" s="16"/>
      <c r="AX33" s="16"/>
      <c r="AY33" s="82">
        <f>AVERAGE(AU32:AY32)</f>
        <v>4.4859182098765438E-2</v>
      </c>
      <c r="AZ33" s="16"/>
      <c r="BA33" s="16"/>
      <c r="BB33" s="16"/>
      <c r="BC33" s="16"/>
      <c r="BD33" s="17">
        <f>AVERAGE(AU32:BD32)</f>
        <v>3.1443540641630782E-2</v>
      </c>
      <c r="BF33" s="173"/>
      <c r="BG33" s="186"/>
      <c r="BH33" s="15" t="s">
        <v>62</v>
      </c>
      <c r="BI33" s="16"/>
      <c r="BJ33" s="16"/>
      <c r="BK33" s="16"/>
      <c r="BL33" s="16"/>
      <c r="BM33" s="82">
        <f>AVERAGE(BI32:BM32)</f>
        <v>2.9906121399176956E-2</v>
      </c>
      <c r="BN33" s="16"/>
      <c r="BO33" s="16"/>
      <c r="BP33" s="16"/>
      <c r="BQ33" s="16"/>
      <c r="BR33" s="17">
        <f>AVERAGE(BI32:BR32)</f>
        <v>2.0962360427753856E-2</v>
      </c>
    </row>
    <row r="34" spans="2:70" ht="14.25" x14ac:dyDescent="0.45">
      <c r="B34" s="173"/>
      <c r="C34" s="186"/>
      <c r="D34" s="15" t="s">
        <v>42</v>
      </c>
      <c r="E34" s="16">
        <f t="shared" ref="E34:N34" si="65">E$16*(E32/E$18)</f>
        <v>0.125</v>
      </c>
      <c r="F34" s="16">
        <f t="shared" si="65"/>
        <v>0.22916666666666666</v>
      </c>
      <c r="G34" s="16">
        <f>G$16*(G32/G$18)</f>
        <v>0.31597222222222232</v>
      </c>
      <c r="H34" s="16">
        <f>H$16*(H32/H$18)</f>
        <v>0.38831018518518501</v>
      </c>
      <c r="I34" s="16">
        <f>I$16*(I32/I$18)</f>
        <v>0.44859182098765443</v>
      </c>
      <c r="J34" s="16">
        <f t="shared" si="65"/>
        <v>0.49882651748971141</v>
      </c>
      <c r="K34" s="16">
        <f t="shared" si="65"/>
        <v>0.54068876457476023</v>
      </c>
      <c r="L34" s="16">
        <f t="shared" si="65"/>
        <v>0.57557397047896697</v>
      </c>
      <c r="M34" s="16">
        <f t="shared" si="65"/>
        <v>0.60464497539914008</v>
      </c>
      <c r="N34" s="16">
        <f t="shared" si="65"/>
        <v>0.62887081283261481</v>
      </c>
      <c r="P34" s="173"/>
      <c r="Q34" s="186"/>
      <c r="R34" s="15" t="s">
        <v>42</v>
      </c>
      <c r="S34" s="16">
        <f t="shared" ref="S34:AB34" si="66">S$16*(S32/S$18)</f>
        <v>0.10416666666666669</v>
      </c>
      <c r="T34" s="16">
        <f t="shared" si="66"/>
        <v>0.19097222222222218</v>
      </c>
      <c r="U34" s="16">
        <f>U$16*(U32/U$18)</f>
        <v>0.26331018518518529</v>
      </c>
      <c r="V34" s="16">
        <f>V$16*(V32/V$18)</f>
        <v>0.32359182098765416</v>
      </c>
      <c r="W34" s="16">
        <f>W$16*(W32/W$18)</f>
        <v>0.37382651748971207</v>
      </c>
      <c r="X34" s="16">
        <f t="shared" si="66"/>
        <v>0.41568876457475945</v>
      </c>
      <c r="Y34" s="16">
        <f t="shared" si="66"/>
        <v>0.45057397047896691</v>
      </c>
      <c r="Z34" s="16">
        <f t="shared" si="66"/>
        <v>0.47964497539913914</v>
      </c>
      <c r="AA34" s="16">
        <f t="shared" si="66"/>
        <v>0.5038708128326167</v>
      </c>
      <c r="AB34" s="16">
        <f t="shared" si="66"/>
        <v>0.52405901069384564</v>
      </c>
      <c r="AD34" s="173"/>
      <c r="AE34" s="186"/>
      <c r="AF34" s="15" t="s">
        <v>42</v>
      </c>
      <c r="AG34" s="16">
        <f t="shared" ref="AG34:AP34" si="67">AG$16*(AG32/AG$18)</f>
        <v>8.3333333333333329E-2</v>
      </c>
      <c r="AH34" s="16">
        <f t="shared" si="67"/>
        <v>0.15277777777777776</v>
      </c>
      <c r="AI34" s="16">
        <f>AI$16*(AI32/AI$18)</f>
        <v>0.21064814814814822</v>
      </c>
      <c r="AJ34" s="16">
        <f>AJ$16*(AJ32/AJ$18)</f>
        <v>0.25887345679012336</v>
      </c>
      <c r="AK34" s="16">
        <f>AK$16*(AK32/AK$18)</f>
        <v>0.29906121399176966</v>
      </c>
      <c r="AL34" s="16">
        <f t="shared" si="67"/>
        <v>0.3325510116598076</v>
      </c>
      <c r="AM34" s="16">
        <f t="shared" si="67"/>
        <v>0.36045917638317349</v>
      </c>
      <c r="AN34" s="16">
        <f t="shared" si="67"/>
        <v>0.38371598031931137</v>
      </c>
      <c r="AO34" s="16">
        <f t="shared" si="67"/>
        <v>0.40309665026609337</v>
      </c>
      <c r="AP34" s="16">
        <f t="shared" si="67"/>
        <v>0.41924720855507658</v>
      </c>
      <c r="AR34" s="173"/>
      <c r="AS34" s="186"/>
      <c r="AT34" s="15" t="s">
        <v>42</v>
      </c>
      <c r="AU34" s="16">
        <f t="shared" ref="AU34:BD34" si="68">AU$16*(AU32/AU$18)</f>
        <v>6.2500000000000014E-2</v>
      </c>
      <c r="AV34" s="16">
        <f t="shared" si="68"/>
        <v>0.11458333333333334</v>
      </c>
      <c r="AW34" s="16">
        <f>AW$16*(AW32/AW$18)</f>
        <v>0.15798611111111119</v>
      </c>
      <c r="AX34" s="16">
        <f>AX$16*(AX32/AX$18)</f>
        <v>0.1941550925925925</v>
      </c>
      <c r="AY34" s="16">
        <f>AY$16*(AY32/AY$18)</f>
        <v>0.22429591049382722</v>
      </c>
      <c r="AZ34" s="16">
        <f t="shared" si="68"/>
        <v>0.24941325874485573</v>
      </c>
      <c r="BA34" s="16">
        <f t="shared" si="68"/>
        <v>0.27034438228738017</v>
      </c>
      <c r="BB34" s="16">
        <f t="shared" si="68"/>
        <v>0.28778698523948348</v>
      </c>
      <c r="BC34" s="16">
        <f t="shared" si="68"/>
        <v>0.3023224876995701</v>
      </c>
      <c r="BD34" s="16">
        <f t="shared" si="68"/>
        <v>0.31443540641630741</v>
      </c>
      <c r="BF34" s="173"/>
      <c r="BG34" s="186"/>
      <c r="BH34" s="15" t="s">
        <v>42</v>
      </c>
      <c r="BI34" s="16">
        <f t="shared" ref="BI34:BR34" si="69">BI$16*(BI32/BI$18)</f>
        <v>4.1666666666666671E-2</v>
      </c>
      <c r="BJ34" s="16">
        <f t="shared" si="69"/>
        <v>7.6388888888888895E-2</v>
      </c>
      <c r="BK34" s="16">
        <f>BK$16*(BK32/BK$18)</f>
        <v>0.10532407407407411</v>
      </c>
      <c r="BL34" s="16">
        <f>BL$16*(BL32/BL$18)</f>
        <v>0.12943672839506168</v>
      </c>
      <c r="BM34" s="16">
        <f>BM$16*(BM32/BM$18)</f>
        <v>0.14953060699588483</v>
      </c>
      <c r="BN34" s="16">
        <f t="shared" si="69"/>
        <v>0.16627550582990383</v>
      </c>
      <c r="BO34" s="16">
        <f t="shared" si="69"/>
        <v>0.18022958819158677</v>
      </c>
      <c r="BP34" s="16">
        <f t="shared" si="69"/>
        <v>0.19185799015965568</v>
      </c>
      <c r="BQ34" s="16">
        <f t="shared" si="69"/>
        <v>0.20154832513304671</v>
      </c>
      <c r="BR34" s="16">
        <f t="shared" si="69"/>
        <v>0.20962360427753829</v>
      </c>
    </row>
    <row r="35" spans="2:70" ht="14.25" x14ac:dyDescent="0.45">
      <c r="B35" s="173"/>
      <c r="C35" s="185"/>
      <c r="D35" s="19" t="s">
        <v>45</v>
      </c>
      <c r="E35" s="20">
        <f t="shared" ref="E35:N35" si="70">10*E32</f>
        <v>1.25</v>
      </c>
      <c r="F35" s="20">
        <f t="shared" si="70"/>
        <v>1.0416666666666667</v>
      </c>
      <c r="G35" s="20">
        <f t="shared" si="70"/>
        <v>0.86805555555555558</v>
      </c>
      <c r="H35" s="20">
        <f t="shared" si="70"/>
        <v>0.72337962962962965</v>
      </c>
      <c r="I35" s="20">
        <f t="shared" si="70"/>
        <v>0.60281635802469136</v>
      </c>
      <c r="J35" s="20">
        <f t="shared" si="70"/>
        <v>0.50234696502057608</v>
      </c>
      <c r="K35" s="20">
        <f t="shared" si="70"/>
        <v>0.4186224708504801</v>
      </c>
      <c r="L35" s="20">
        <f t="shared" si="70"/>
        <v>0.34885205904206679</v>
      </c>
      <c r="M35" s="20">
        <f t="shared" si="70"/>
        <v>0.29071004920172233</v>
      </c>
      <c r="N35" s="20">
        <f t="shared" si="70"/>
        <v>0.2422583743347686</v>
      </c>
      <c r="P35" s="173"/>
      <c r="Q35" s="185"/>
      <c r="R35" s="19" t="s">
        <v>45</v>
      </c>
      <c r="S35" s="20">
        <f t="shared" ref="S35:AB35" si="71">10*S32</f>
        <v>1.0416666666666667</v>
      </c>
      <c r="T35" s="20">
        <f t="shared" si="71"/>
        <v>0.86805555555555558</v>
      </c>
      <c r="U35" s="20">
        <f t="shared" si="71"/>
        <v>0.72337962962962965</v>
      </c>
      <c r="V35" s="20">
        <f t="shared" si="71"/>
        <v>0.60281635802469136</v>
      </c>
      <c r="W35" s="20">
        <f t="shared" si="71"/>
        <v>0.50234696502057608</v>
      </c>
      <c r="X35" s="20">
        <f t="shared" si="71"/>
        <v>0.4186224708504801</v>
      </c>
      <c r="Y35" s="20">
        <f t="shared" si="71"/>
        <v>0.34885205904206679</v>
      </c>
      <c r="Z35" s="20">
        <f t="shared" si="71"/>
        <v>0.29071004920172233</v>
      </c>
      <c r="AA35" s="20">
        <f t="shared" si="71"/>
        <v>0.2422583743347686</v>
      </c>
      <c r="AB35" s="20">
        <f t="shared" si="71"/>
        <v>0.20188197861230717</v>
      </c>
      <c r="AD35" s="173"/>
      <c r="AE35" s="185"/>
      <c r="AF35" s="19" t="s">
        <v>45</v>
      </c>
      <c r="AG35" s="20">
        <f t="shared" ref="AG35:AP35" si="72">10*AG32</f>
        <v>0.83333333333333326</v>
      </c>
      <c r="AH35" s="20">
        <f t="shared" si="72"/>
        <v>0.69444444444444442</v>
      </c>
      <c r="AI35" s="20">
        <f t="shared" si="72"/>
        <v>0.57870370370370372</v>
      </c>
      <c r="AJ35" s="20">
        <f t="shared" si="72"/>
        <v>0.48225308641975306</v>
      </c>
      <c r="AK35" s="20">
        <f t="shared" si="72"/>
        <v>0.4018775720164609</v>
      </c>
      <c r="AL35" s="20">
        <f t="shared" si="72"/>
        <v>0.33489797668038401</v>
      </c>
      <c r="AM35" s="20">
        <f t="shared" si="72"/>
        <v>0.27908164723365336</v>
      </c>
      <c r="AN35" s="20">
        <f t="shared" si="72"/>
        <v>0.23256803936137785</v>
      </c>
      <c r="AO35" s="20">
        <f t="shared" si="72"/>
        <v>0.19380669946781487</v>
      </c>
      <c r="AP35" s="20">
        <f t="shared" si="72"/>
        <v>0.16150558288984573</v>
      </c>
      <c r="AR35" s="173"/>
      <c r="AS35" s="185"/>
      <c r="AT35" s="19" t="s">
        <v>45</v>
      </c>
      <c r="AU35" s="20">
        <f t="shared" ref="AU35:BD35" si="73">10*AU32</f>
        <v>0.62500000000000011</v>
      </c>
      <c r="AV35" s="20">
        <f t="shared" si="73"/>
        <v>0.52083333333333348</v>
      </c>
      <c r="AW35" s="20">
        <f t="shared" si="73"/>
        <v>0.43402777777777785</v>
      </c>
      <c r="AX35" s="20">
        <f t="shared" si="73"/>
        <v>0.36168981481481483</v>
      </c>
      <c r="AY35" s="20">
        <f t="shared" si="73"/>
        <v>0.30140817901234568</v>
      </c>
      <c r="AZ35" s="20">
        <f t="shared" si="73"/>
        <v>0.25117348251028804</v>
      </c>
      <c r="BA35" s="20">
        <f t="shared" si="73"/>
        <v>0.20931123542524008</v>
      </c>
      <c r="BB35" s="20">
        <f t="shared" si="73"/>
        <v>0.17442602952103339</v>
      </c>
      <c r="BC35" s="20">
        <f t="shared" si="73"/>
        <v>0.14535502460086117</v>
      </c>
      <c r="BD35" s="20">
        <f t="shared" si="73"/>
        <v>0.12112918716738431</v>
      </c>
      <c r="BF35" s="173"/>
      <c r="BG35" s="185"/>
      <c r="BH35" s="19" t="s">
        <v>45</v>
      </c>
      <c r="BI35" s="20">
        <f t="shared" ref="BI35:BR35" si="74">10*BI32</f>
        <v>0.41666666666666674</v>
      </c>
      <c r="BJ35" s="20">
        <f t="shared" si="74"/>
        <v>0.34722222222222232</v>
      </c>
      <c r="BK35" s="20">
        <f t="shared" si="74"/>
        <v>0.28935185185185186</v>
      </c>
      <c r="BL35" s="20">
        <f t="shared" si="74"/>
        <v>0.24112654320987659</v>
      </c>
      <c r="BM35" s="20">
        <f t="shared" si="74"/>
        <v>0.20093878600823051</v>
      </c>
      <c r="BN35" s="20">
        <f t="shared" si="74"/>
        <v>0.16744898834019206</v>
      </c>
      <c r="BO35" s="20">
        <f t="shared" si="74"/>
        <v>0.13954082361682674</v>
      </c>
      <c r="BP35" s="20">
        <f t="shared" si="74"/>
        <v>0.11628401968068894</v>
      </c>
      <c r="BQ35" s="20">
        <f t="shared" si="74"/>
        <v>9.6903349733907448E-2</v>
      </c>
      <c r="BR35" s="20">
        <f t="shared" si="74"/>
        <v>8.0752791444922867E-2</v>
      </c>
    </row>
    <row r="36" spans="2:70" ht="14.25" x14ac:dyDescent="0.45">
      <c r="B36" s="173"/>
      <c r="C36" s="185"/>
      <c r="D36" s="19" t="s">
        <v>46</v>
      </c>
      <c r="E36" s="20">
        <f>10*E34</f>
        <v>1.25</v>
      </c>
      <c r="F36" s="20">
        <f>10*F34</f>
        <v>2.2916666666666665</v>
      </c>
      <c r="G36" s="20">
        <f>10*G34</f>
        <v>3.1597222222222232</v>
      </c>
      <c r="H36" s="20">
        <f t="shared" ref="H36:N36" si="75">10*H34</f>
        <v>3.8831018518518503</v>
      </c>
      <c r="I36" s="20">
        <f t="shared" si="75"/>
        <v>4.4859182098765444</v>
      </c>
      <c r="J36" s="20">
        <f t="shared" si="75"/>
        <v>4.9882651748971139</v>
      </c>
      <c r="K36" s="20">
        <f t="shared" si="75"/>
        <v>5.4068876457476023</v>
      </c>
      <c r="L36" s="20">
        <f t="shared" si="75"/>
        <v>5.7557397047896695</v>
      </c>
      <c r="M36" s="20">
        <f t="shared" si="75"/>
        <v>6.0464497539914008</v>
      </c>
      <c r="N36" s="20">
        <f t="shared" si="75"/>
        <v>6.2887081283261477</v>
      </c>
      <c r="P36" s="173"/>
      <c r="Q36" s="185"/>
      <c r="R36" s="19" t="s">
        <v>46</v>
      </c>
      <c r="S36" s="20">
        <f>10*S34</f>
        <v>1.041666666666667</v>
      </c>
      <c r="T36" s="20">
        <f>10*T34</f>
        <v>1.9097222222222219</v>
      </c>
      <c r="U36" s="20">
        <f>10*U34</f>
        <v>2.633101851851853</v>
      </c>
      <c r="V36" s="20">
        <f t="shared" ref="V36:AB36" si="76">10*V34</f>
        <v>3.2359182098765418</v>
      </c>
      <c r="W36" s="20">
        <f t="shared" si="76"/>
        <v>3.738265174897121</v>
      </c>
      <c r="X36" s="20">
        <f t="shared" si="76"/>
        <v>4.1568876457475943</v>
      </c>
      <c r="Y36" s="20">
        <f t="shared" si="76"/>
        <v>4.5057397047896695</v>
      </c>
      <c r="Z36" s="20">
        <f t="shared" si="76"/>
        <v>4.7964497539913911</v>
      </c>
      <c r="AA36" s="20">
        <f t="shared" si="76"/>
        <v>5.0387081283261672</v>
      </c>
      <c r="AB36" s="20">
        <f t="shared" si="76"/>
        <v>5.2405901069384564</v>
      </c>
      <c r="AD36" s="173"/>
      <c r="AE36" s="185"/>
      <c r="AF36" s="19" t="s">
        <v>46</v>
      </c>
      <c r="AG36" s="20">
        <f>10*AG34</f>
        <v>0.83333333333333326</v>
      </c>
      <c r="AH36" s="20">
        <f>10*AH34</f>
        <v>1.5277777777777777</v>
      </c>
      <c r="AI36" s="20">
        <f>10*AI34</f>
        <v>2.1064814814814823</v>
      </c>
      <c r="AJ36" s="20">
        <f t="shared" ref="AJ36:AP36" si="77">10*AJ34</f>
        <v>2.5887345679012337</v>
      </c>
      <c r="AK36" s="20">
        <f t="shared" si="77"/>
        <v>2.9906121399176966</v>
      </c>
      <c r="AL36" s="20">
        <f t="shared" si="77"/>
        <v>3.325510116598076</v>
      </c>
      <c r="AM36" s="20">
        <f t="shared" si="77"/>
        <v>3.6045917638317349</v>
      </c>
      <c r="AN36" s="20">
        <f t="shared" si="77"/>
        <v>3.8371598031931136</v>
      </c>
      <c r="AO36" s="20">
        <f t="shared" si="77"/>
        <v>4.0309665026609336</v>
      </c>
      <c r="AP36" s="20">
        <f t="shared" si="77"/>
        <v>4.192472085550766</v>
      </c>
      <c r="AR36" s="173"/>
      <c r="AS36" s="185"/>
      <c r="AT36" s="19" t="s">
        <v>46</v>
      </c>
      <c r="AU36" s="20">
        <f>10*AU34</f>
        <v>0.62500000000000011</v>
      </c>
      <c r="AV36" s="20">
        <f>10*AV34</f>
        <v>1.1458333333333335</v>
      </c>
      <c r="AW36" s="20">
        <f>10*AW34</f>
        <v>1.5798611111111118</v>
      </c>
      <c r="AX36" s="20">
        <f t="shared" ref="AX36:BD36" si="78">10*AX34</f>
        <v>1.9415509259259252</v>
      </c>
      <c r="AY36" s="20">
        <f t="shared" si="78"/>
        <v>2.2429591049382722</v>
      </c>
      <c r="AZ36" s="20">
        <f t="shared" si="78"/>
        <v>2.4941325874485574</v>
      </c>
      <c r="BA36" s="20">
        <f t="shared" si="78"/>
        <v>2.7034438228738016</v>
      </c>
      <c r="BB36" s="20">
        <f t="shared" si="78"/>
        <v>2.8778698523948347</v>
      </c>
      <c r="BC36" s="20">
        <f t="shared" si="78"/>
        <v>3.0232248769957009</v>
      </c>
      <c r="BD36" s="20">
        <f t="shared" si="78"/>
        <v>3.1443540641630738</v>
      </c>
      <c r="BF36" s="173"/>
      <c r="BG36" s="185"/>
      <c r="BH36" s="19" t="s">
        <v>46</v>
      </c>
      <c r="BI36" s="20">
        <f>10*BI34</f>
        <v>0.41666666666666674</v>
      </c>
      <c r="BJ36" s="20">
        <f>10*BJ34</f>
        <v>0.76388888888888895</v>
      </c>
      <c r="BK36" s="20">
        <f>10*BK34</f>
        <v>1.0532407407407411</v>
      </c>
      <c r="BL36" s="20">
        <f t="shared" ref="BL36:BR36" si="79">10*BL34</f>
        <v>1.2943672839506168</v>
      </c>
      <c r="BM36" s="20">
        <f t="shared" si="79"/>
        <v>1.4953060699588483</v>
      </c>
      <c r="BN36" s="20">
        <f t="shared" si="79"/>
        <v>1.6627550582990382</v>
      </c>
      <c r="BO36" s="20">
        <f t="shared" si="79"/>
        <v>1.8022958819158676</v>
      </c>
      <c r="BP36" s="20">
        <f t="shared" si="79"/>
        <v>1.9185799015965568</v>
      </c>
      <c r="BQ36" s="20">
        <f t="shared" si="79"/>
        <v>2.0154832513304672</v>
      </c>
      <c r="BR36" s="20">
        <f t="shared" si="79"/>
        <v>2.096236042775383</v>
      </c>
    </row>
    <row r="37" spans="2:70" ht="14.25" x14ac:dyDescent="0.45">
      <c r="B37" s="173"/>
      <c r="C37" s="184" t="s">
        <v>36</v>
      </c>
      <c r="D37" s="15" t="s">
        <v>43</v>
      </c>
      <c r="E37" s="16">
        <f>E7</f>
        <v>0.15</v>
      </c>
      <c r="F37" s="16">
        <f>E37</f>
        <v>0.15</v>
      </c>
      <c r="G37" s="16">
        <f t="shared" ref="G37:N37" si="80">F37</f>
        <v>0.15</v>
      </c>
      <c r="H37" s="16">
        <f t="shared" si="80"/>
        <v>0.15</v>
      </c>
      <c r="I37" s="16">
        <f t="shared" si="80"/>
        <v>0.15</v>
      </c>
      <c r="J37" s="16">
        <f t="shared" si="80"/>
        <v>0.15</v>
      </c>
      <c r="K37" s="16">
        <f t="shared" si="80"/>
        <v>0.15</v>
      </c>
      <c r="L37" s="16">
        <f t="shared" si="80"/>
        <v>0.15</v>
      </c>
      <c r="M37" s="16">
        <f t="shared" si="80"/>
        <v>0.15</v>
      </c>
      <c r="N37" s="16">
        <f t="shared" si="80"/>
        <v>0.15</v>
      </c>
      <c r="P37" s="173"/>
      <c r="Q37" s="184" t="s">
        <v>36</v>
      </c>
      <c r="R37" s="15" t="s">
        <v>43</v>
      </c>
      <c r="S37" s="16">
        <f>S7</f>
        <v>0.125</v>
      </c>
      <c r="T37" s="16">
        <f>S37</f>
        <v>0.125</v>
      </c>
      <c r="U37" s="16">
        <f t="shared" ref="U37:AB37" si="81">T37</f>
        <v>0.125</v>
      </c>
      <c r="V37" s="16">
        <f t="shared" si="81"/>
        <v>0.125</v>
      </c>
      <c r="W37" s="16">
        <f t="shared" si="81"/>
        <v>0.125</v>
      </c>
      <c r="X37" s="16">
        <f t="shared" si="81"/>
        <v>0.125</v>
      </c>
      <c r="Y37" s="16">
        <f t="shared" si="81"/>
        <v>0.125</v>
      </c>
      <c r="Z37" s="16">
        <f t="shared" si="81"/>
        <v>0.125</v>
      </c>
      <c r="AA37" s="16">
        <f t="shared" si="81"/>
        <v>0.125</v>
      </c>
      <c r="AB37" s="16">
        <f t="shared" si="81"/>
        <v>0.125</v>
      </c>
      <c r="AD37" s="173"/>
      <c r="AE37" s="184" t="s">
        <v>36</v>
      </c>
      <c r="AF37" s="15" t="s">
        <v>43</v>
      </c>
      <c r="AG37" s="16">
        <f>AG7</f>
        <v>0.1</v>
      </c>
      <c r="AH37" s="16">
        <f>AG37</f>
        <v>0.1</v>
      </c>
      <c r="AI37" s="16">
        <f t="shared" ref="AI37:AP37" si="82">AH37</f>
        <v>0.1</v>
      </c>
      <c r="AJ37" s="16">
        <f t="shared" si="82"/>
        <v>0.1</v>
      </c>
      <c r="AK37" s="16">
        <f t="shared" si="82"/>
        <v>0.1</v>
      </c>
      <c r="AL37" s="16">
        <f t="shared" si="82"/>
        <v>0.1</v>
      </c>
      <c r="AM37" s="16">
        <f t="shared" si="82"/>
        <v>0.1</v>
      </c>
      <c r="AN37" s="16">
        <f t="shared" si="82"/>
        <v>0.1</v>
      </c>
      <c r="AO37" s="16">
        <f t="shared" si="82"/>
        <v>0.1</v>
      </c>
      <c r="AP37" s="16">
        <f t="shared" si="82"/>
        <v>0.1</v>
      </c>
      <c r="AR37" s="173"/>
      <c r="AS37" s="184" t="s">
        <v>36</v>
      </c>
      <c r="AT37" s="15" t="s">
        <v>43</v>
      </c>
      <c r="AU37" s="16">
        <f>AU7</f>
        <v>7.5000000000000011E-2</v>
      </c>
      <c r="AV37" s="16">
        <f>AU37</f>
        <v>7.5000000000000011E-2</v>
      </c>
      <c r="AW37" s="16">
        <f t="shared" ref="AW37:BD37" si="83">AV37</f>
        <v>7.5000000000000011E-2</v>
      </c>
      <c r="AX37" s="16">
        <f t="shared" si="83"/>
        <v>7.5000000000000011E-2</v>
      </c>
      <c r="AY37" s="16">
        <f t="shared" si="83"/>
        <v>7.5000000000000011E-2</v>
      </c>
      <c r="AZ37" s="16">
        <f t="shared" si="83"/>
        <v>7.5000000000000011E-2</v>
      </c>
      <c r="BA37" s="16">
        <f t="shared" si="83"/>
        <v>7.5000000000000011E-2</v>
      </c>
      <c r="BB37" s="16">
        <f t="shared" si="83"/>
        <v>7.5000000000000011E-2</v>
      </c>
      <c r="BC37" s="16">
        <f t="shared" si="83"/>
        <v>7.5000000000000011E-2</v>
      </c>
      <c r="BD37" s="16">
        <f t="shared" si="83"/>
        <v>7.5000000000000011E-2</v>
      </c>
      <c r="BF37" s="173"/>
      <c r="BG37" s="184" t="s">
        <v>36</v>
      </c>
      <c r="BH37" s="15" t="s">
        <v>43</v>
      </c>
      <c r="BI37" s="16">
        <f>BI7</f>
        <v>5.000000000000001E-2</v>
      </c>
      <c r="BJ37" s="16">
        <f>BI37</f>
        <v>5.000000000000001E-2</v>
      </c>
      <c r="BK37" s="16">
        <f t="shared" ref="BK37:BR37" si="84">BJ37</f>
        <v>5.000000000000001E-2</v>
      </c>
      <c r="BL37" s="16">
        <f t="shared" si="84"/>
        <v>5.000000000000001E-2</v>
      </c>
      <c r="BM37" s="16">
        <f t="shared" si="84"/>
        <v>5.000000000000001E-2</v>
      </c>
      <c r="BN37" s="16">
        <f t="shared" si="84"/>
        <v>5.000000000000001E-2</v>
      </c>
      <c r="BO37" s="16">
        <f t="shared" si="84"/>
        <v>5.000000000000001E-2</v>
      </c>
      <c r="BP37" s="16">
        <f t="shared" si="84"/>
        <v>5.000000000000001E-2</v>
      </c>
      <c r="BQ37" s="16">
        <f t="shared" si="84"/>
        <v>5.000000000000001E-2</v>
      </c>
      <c r="BR37" s="16">
        <f t="shared" si="84"/>
        <v>5.000000000000001E-2</v>
      </c>
    </row>
    <row r="38" spans="2:70" ht="14.25" x14ac:dyDescent="0.45">
      <c r="B38" s="173"/>
      <c r="C38" s="185"/>
      <c r="D38" s="19" t="s">
        <v>45</v>
      </c>
      <c r="E38" s="21">
        <f>E35*E$14</f>
        <v>150000</v>
      </c>
      <c r="F38" s="21">
        <f t="shared" ref="F38:N38" si="85">F35*F$14</f>
        <v>150000</v>
      </c>
      <c r="G38" s="21">
        <f>G35*G$14</f>
        <v>150000</v>
      </c>
      <c r="H38" s="21">
        <f>H35*H$14</f>
        <v>150000</v>
      </c>
      <c r="I38" s="21">
        <f>I35*I$14</f>
        <v>150000</v>
      </c>
      <c r="J38" s="21">
        <f t="shared" si="85"/>
        <v>150000</v>
      </c>
      <c r="K38" s="21">
        <f t="shared" si="85"/>
        <v>150000</v>
      </c>
      <c r="L38" s="21">
        <f t="shared" si="85"/>
        <v>150000</v>
      </c>
      <c r="M38" s="21">
        <f t="shared" si="85"/>
        <v>150000</v>
      </c>
      <c r="N38" s="21">
        <f t="shared" si="85"/>
        <v>150000</v>
      </c>
      <c r="P38" s="173"/>
      <c r="Q38" s="185"/>
      <c r="R38" s="19" t="s">
        <v>45</v>
      </c>
      <c r="S38" s="21">
        <f>S35*S$14</f>
        <v>125000.00000000001</v>
      </c>
      <c r="T38" s="21">
        <f t="shared" ref="T38:AB38" si="86">T35*T$14</f>
        <v>125000</v>
      </c>
      <c r="U38" s="21">
        <f>U35*U$14</f>
        <v>125000</v>
      </c>
      <c r="V38" s="21">
        <f>V35*V$14</f>
        <v>125000</v>
      </c>
      <c r="W38" s="21">
        <f>W35*W$14</f>
        <v>124999.99999999999</v>
      </c>
      <c r="X38" s="21">
        <f t="shared" si="86"/>
        <v>125000</v>
      </c>
      <c r="Y38" s="21">
        <f t="shared" si="86"/>
        <v>125000.00000000001</v>
      </c>
      <c r="Z38" s="21">
        <f t="shared" si="86"/>
        <v>125000.00000000001</v>
      </c>
      <c r="AA38" s="21">
        <f t="shared" si="86"/>
        <v>125000</v>
      </c>
      <c r="AB38" s="21">
        <f t="shared" si="86"/>
        <v>125000</v>
      </c>
      <c r="AD38" s="173"/>
      <c r="AE38" s="185"/>
      <c r="AF38" s="19" t="s">
        <v>45</v>
      </c>
      <c r="AG38" s="21">
        <f>AG35*AG$14</f>
        <v>99999.999999999985</v>
      </c>
      <c r="AH38" s="21">
        <f t="shared" ref="AH38:AP38" si="87">AH35*AH$14</f>
        <v>100000</v>
      </c>
      <c r="AI38" s="21">
        <f>AI35*AI$14</f>
        <v>100000</v>
      </c>
      <c r="AJ38" s="21">
        <f>AJ35*AJ$14</f>
        <v>100000</v>
      </c>
      <c r="AK38" s="21">
        <f>AK35*AK$14</f>
        <v>100000</v>
      </c>
      <c r="AL38" s="21">
        <f t="shared" si="87"/>
        <v>99999.999999999985</v>
      </c>
      <c r="AM38" s="21">
        <f t="shared" si="87"/>
        <v>99999.999999999985</v>
      </c>
      <c r="AN38" s="21">
        <f t="shared" si="87"/>
        <v>100000</v>
      </c>
      <c r="AO38" s="21">
        <f t="shared" si="87"/>
        <v>100000</v>
      </c>
      <c r="AP38" s="21">
        <f t="shared" si="87"/>
        <v>100000</v>
      </c>
      <c r="AR38" s="173"/>
      <c r="AS38" s="185"/>
      <c r="AT38" s="19" t="s">
        <v>45</v>
      </c>
      <c r="AU38" s="21">
        <f>AU35*AU$14</f>
        <v>75000.000000000015</v>
      </c>
      <c r="AV38" s="21">
        <f t="shared" ref="AV38:BD38" si="88">AV35*AV$14</f>
        <v>75000.000000000015</v>
      </c>
      <c r="AW38" s="21">
        <f>AW35*AW$14</f>
        <v>75000.000000000015</v>
      </c>
      <c r="AX38" s="21">
        <f>AX35*AX$14</f>
        <v>75000</v>
      </c>
      <c r="AY38" s="21">
        <f>AY35*AY$14</f>
        <v>75000</v>
      </c>
      <c r="AZ38" s="21">
        <f t="shared" si="88"/>
        <v>75000</v>
      </c>
      <c r="BA38" s="21">
        <f t="shared" si="88"/>
        <v>75000.000000000015</v>
      </c>
      <c r="BB38" s="21">
        <f t="shared" si="88"/>
        <v>75000</v>
      </c>
      <c r="BC38" s="21">
        <f t="shared" si="88"/>
        <v>75000</v>
      </c>
      <c r="BD38" s="21">
        <f t="shared" si="88"/>
        <v>75000.000000000015</v>
      </c>
      <c r="BF38" s="173"/>
      <c r="BG38" s="185"/>
      <c r="BH38" s="19" t="s">
        <v>45</v>
      </c>
      <c r="BI38" s="21">
        <f>BI35*BI$14</f>
        <v>50000.000000000007</v>
      </c>
      <c r="BJ38" s="21">
        <f t="shared" ref="BJ38:BR38" si="89">BJ35*BJ$14</f>
        <v>50000.000000000015</v>
      </c>
      <c r="BK38" s="21">
        <f>BK35*BK$14</f>
        <v>50000</v>
      </c>
      <c r="BL38" s="21">
        <f>BL35*BL$14</f>
        <v>50000.000000000007</v>
      </c>
      <c r="BM38" s="21">
        <f>BM35*BM$14</f>
        <v>50000.000000000015</v>
      </c>
      <c r="BN38" s="21">
        <f t="shared" si="89"/>
        <v>50000.000000000007</v>
      </c>
      <c r="BO38" s="21">
        <f t="shared" si="89"/>
        <v>50000.000000000015</v>
      </c>
      <c r="BP38" s="21">
        <f t="shared" si="89"/>
        <v>50000.000000000007</v>
      </c>
      <c r="BQ38" s="21">
        <f t="shared" si="89"/>
        <v>50000.000000000007</v>
      </c>
      <c r="BR38" s="21">
        <f t="shared" si="89"/>
        <v>50000</v>
      </c>
    </row>
    <row r="39" spans="2:70" ht="14.25" x14ac:dyDescent="0.45">
      <c r="B39" s="173"/>
      <c r="C39" s="185"/>
      <c r="D39" s="19" t="s">
        <v>46</v>
      </c>
      <c r="E39" s="21">
        <f>E38</f>
        <v>150000</v>
      </c>
      <c r="F39" s="21">
        <f>E39+F38</f>
        <v>300000</v>
      </c>
      <c r="G39" s="21">
        <f>F39+G38</f>
        <v>450000</v>
      </c>
      <c r="H39" s="21">
        <f t="shared" ref="H39:N39" si="90">G39+H38</f>
        <v>600000</v>
      </c>
      <c r="I39" s="21">
        <f t="shared" si="90"/>
        <v>750000</v>
      </c>
      <c r="J39" s="21">
        <f>I39+J38</f>
        <v>900000</v>
      </c>
      <c r="K39" s="21">
        <f t="shared" si="90"/>
        <v>1050000</v>
      </c>
      <c r="L39" s="21">
        <f t="shared" si="90"/>
        <v>1200000</v>
      </c>
      <c r="M39" s="21">
        <f t="shared" si="90"/>
        <v>1350000</v>
      </c>
      <c r="N39" s="21">
        <f t="shared" si="90"/>
        <v>1500000</v>
      </c>
      <c r="P39" s="173"/>
      <c r="Q39" s="185"/>
      <c r="R39" s="19" t="s">
        <v>46</v>
      </c>
      <c r="S39" s="21">
        <f>S38</f>
        <v>125000.00000000001</v>
      </c>
      <c r="T39" s="21">
        <f>S39+T38</f>
        <v>250000</v>
      </c>
      <c r="U39" s="21">
        <f>T39+U38</f>
        <v>375000</v>
      </c>
      <c r="V39" s="21">
        <f t="shared" ref="V39:AB39" si="91">U39+V38</f>
        <v>500000</v>
      </c>
      <c r="W39" s="21">
        <f t="shared" si="91"/>
        <v>625000</v>
      </c>
      <c r="X39" s="21">
        <f>W39+X38</f>
        <v>750000</v>
      </c>
      <c r="Y39" s="21">
        <f t="shared" si="91"/>
        <v>875000</v>
      </c>
      <c r="Z39" s="21">
        <f t="shared" si="91"/>
        <v>1000000</v>
      </c>
      <c r="AA39" s="21">
        <f t="shared" si="91"/>
        <v>1125000</v>
      </c>
      <c r="AB39" s="21">
        <f t="shared" si="91"/>
        <v>1250000</v>
      </c>
      <c r="AD39" s="173"/>
      <c r="AE39" s="185"/>
      <c r="AF39" s="19" t="s">
        <v>46</v>
      </c>
      <c r="AG39" s="21">
        <f>AG38</f>
        <v>99999.999999999985</v>
      </c>
      <c r="AH39" s="21">
        <f>AG39+AH38</f>
        <v>200000</v>
      </c>
      <c r="AI39" s="21">
        <f>AH39+AI38</f>
        <v>300000</v>
      </c>
      <c r="AJ39" s="21">
        <f t="shared" ref="AJ39:AP39" si="92">AI39+AJ38</f>
        <v>400000</v>
      </c>
      <c r="AK39" s="21">
        <f t="shared" si="92"/>
        <v>500000</v>
      </c>
      <c r="AL39" s="21">
        <f>AK39+AL38</f>
        <v>600000</v>
      </c>
      <c r="AM39" s="21">
        <f t="shared" si="92"/>
        <v>700000</v>
      </c>
      <c r="AN39" s="21">
        <f t="shared" si="92"/>
        <v>800000</v>
      </c>
      <c r="AO39" s="21">
        <f t="shared" si="92"/>
        <v>900000</v>
      </c>
      <c r="AP39" s="21">
        <f t="shared" si="92"/>
        <v>1000000</v>
      </c>
      <c r="AR39" s="173"/>
      <c r="AS39" s="185"/>
      <c r="AT39" s="19" t="s">
        <v>46</v>
      </c>
      <c r="AU39" s="21">
        <f>AU38</f>
        <v>75000.000000000015</v>
      </c>
      <c r="AV39" s="21">
        <f>AU39+AV38</f>
        <v>150000.00000000003</v>
      </c>
      <c r="AW39" s="21">
        <f>AV39+AW38</f>
        <v>225000.00000000006</v>
      </c>
      <c r="AX39" s="21">
        <f t="shared" ref="AX39:BD39" si="93">AW39+AX38</f>
        <v>300000.00000000006</v>
      </c>
      <c r="AY39" s="21">
        <f t="shared" si="93"/>
        <v>375000.00000000006</v>
      </c>
      <c r="AZ39" s="21">
        <f>AY39+AZ38</f>
        <v>450000.00000000006</v>
      </c>
      <c r="BA39" s="21">
        <f t="shared" si="93"/>
        <v>525000.00000000012</v>
      </c>
      <c r="BB39" s="21">
        <f t="shared" si="93"/>
        <v>600000.00000000012</v>
      </c>
      <c r="BC39" s="21">
        <f t="shared" si="93"/>
        <v>675000.00000000012</v>
      </c>
      <c r="BD39" s="21">
        <f t="shared" si="93"/>
        <v>750000.00000000012</v>
      </c>
      <c r="BF39" s="173"/>
      <c r="BG39" s="185"/>
      <c r="BH39" s="19" t="s">
        <v>46</v>
      </c>
      <c r="BI39" s="21">
        <f>BI38</f>
        <v>50000.000000000007</v>
      </c>
      <c r="BJ39" s="21">
        <f>BI39+BJ38</f>
        <v>100000.00000000003</v>
      </c>
      <c r="BK39" s="21">
        <f>BJ39+BK38</f>
        <v>150000.00000000003</v>
      </c>
      <c r="BL39" s="21">
        <f t="shared" ref="BL39:BR39" si="94">BK39+BL38</f>
        <v>200000.00000000003</v>
      </c>
      <c r="BM39" s="21">
        <f t="shared" si="94"/>
        <v>250000.00000000006</v>
      </c>
      <c r="BN39" s="21">
        <f>BM39+BN38</f>
        <v>300000.00000000006</v>
      </c>
      <c r="BO39" s="21">
        <f t="shared" si="94"/>
        <v>350000.00000000006</v>
      </c>
      <c r="BP39" s="21">
        <f t="shared" si="94"/>
        <v>400000.00000000006</v>
      </c>
      <c r="BQ39" s="21">
        <f t="shared" si="94"/>
        <v>450000.00000000006</v>
      </c>
      <c r="BR39" s="21">
        <f t="shared" si="94"/>
        <v>500000.00000000006</v>
      </c>
    </row>
    <row r="40" spans="2:70" ht="14.25" x14ac:dyDescent="0.45">
      <c r="B40" s="173"/>
      <c r="C40" s="184" t="s">
        <v>35</v>
      </c>
      <c r="D40" s="15" t="s">
        <v>43</v>
      </c>
      <c r="E40" s="16">
        <f>E34*E$14/$E$4</f>
        <v>0.15</v>
      </c>
      <c r="F40" s="16">
        <f>F34*F$14/$E$4-E40</f>
        <v>0.18000000000000002</v>
      </c>
      <c r="G40" s="16">
        <f>G34*G$14/$E$4-F40-E40</f>
        <v>0.21600000000000011</v>
      </c>
      <c r="H40" s="16">
        <f>H34*H$14/$E$4-G40-F40-E40</f>
        <v>0.25919999999999943</v>
      </c>
      <c r="I40" s="16">
        <f>I34*I$14/$E$4-H40-G40-F40-E40</f>
        <v>0.31104000000000076</v>
      </c>
      <c r="J40" s="16">
        <f>J34*J$14/$E$4-I40-H40-G40-F40-E40</f>
        <v>0.37324799999999814</v>
      </c>
      <c r="K40" s="16">
        <f>K34*K$14/$E$4-J40-I40-H40-G40-F40-E40</f>
        <v>0.44789760000000289</v>
      </c>
      <c r="L40" s="16">
        <f>L34*L$14/$E$4-K40-J40-I40-H40-G40-F40-E40</f>
        <v>0.53747712000000025</v>
      </c>
      <c r="M40" s="16">
        <f>M34*M$14/$E$4-L40-K40-J40-I40-H40-G40-F40-E40</f>
        <v>0.64497254400000481</v>
      </c>
      <c r="N40" s="16">
        <f>N34*N$14/$E$4-M40-L40-K40-J40-I40-H40-G40-F40-E40</f>
        <v>0.77396705279998823</v>
      </c>
      <c r="P40" s="173"/>
      <c r="Q40" s="184" t="s">
        <v>35</v>
      </c>
      <c r="R40" s="15" t="s">
        <v>43</v>
      </c>
      <c r="S40" s="16">
        <f>S34*S$14/$E$4</f>
        <v>0.12500000000000003</v>
      </c>
      <c r="T40" s="16">
        <f>T34*T$14/$E$4-S40</f>
        <v>0.14999999999999988</v>
      </c>
      <c r="U40" s="16">
        <f>U34*U$14/$E$4-T40-S40</f>
        <v>0.18000000000000024</v>
      </c>
      <c r="V40" s="16">
        <f>V34*V$14/$E$4-U40-T40-S40</f>
        <v>0.2159999999999995</v>
      </c>
      <c r="W40" s="16">
        <f>W34*W$14/$E$4-V40-U40-T40-S40</f>
        <v>0.25920000000000054</v>
      </c>
      <c r="X40" s="16">
        <f>X34*X$14/$E$4-W40-V40-U40-T40-S40</f>
        <v>0.31103999999999854</v>
      </c>
      <c r="Y40" s="16">
        <f>Y34*Y$14/$E$4-X40-W40-V40-U40-T40-S40</f>
        <v>0.37324800000000236</v>
      </c>
      <c r="Z40" s="16">
        <f>Z34*Z$14/$E$4-Y40-X40-W40-V40-U40-T40-S40</f>
        <v>0.44789760000000001</v>
      </c>
      <c r="AA40" s="16">
        <f>AA34*AA$14/$E$4-Z40-Y40-X40-W40-V40-U40-T40-S40</f>
        <v>0.53747712000000358</v>
      </c>
      <c r="AB40" s="16">
        <f>AB34*AB$14/$E$4-AA40-Z40-Y40-X40-W40-V40-U40-T40-S40</f>
        <v>0.64497254399998993</v>
      </c>
      <c r="AD40" s="173"/>
      <c r="AE40" s="184" t="s">
        <v>35</v>
      </c>
      <c r="AF40" s="15" t="s">
        <v>43</v>
      </c>
      <c r="AG40" s="16">
        <f>AG34*AG$14/$E$4</f>
        <v>0.1</v>
      </c>
      <c r="AH40" s="16">
        <f>AH34*AH$14/$E$4-AG40</f>
        <v>0.11999999999999997</v>
      </c>
      <c r="AI40" s="16">
        <f>AI34*AI$14/$E$4-AH40-AG40</f>
        <v>0.14400000000000018</v>
      </c>
      <c r="AJ40" s="16">
        <f>AJ34*AJ$14/$E$4-AI40-AH40-AG40</f>
        <v>0.1727999999999997</v>
      </c>
      <c r="AK40" s="16">
        <f>AK34*AK$14/$E$4-AJ40-AI40-AH40-AG40</f>
        <v>0.20736000000000041</v>
      </c>
      <c r="AL40" s="16">
        <f>AL34*AL$14/$E$4-AK40-AJ40-AI40-AH40-AG40</f>
        <v>0.2488319999999988</v>
      </c>
      <c r="AM40" s="16">
        <f>AM34*AM$14/$E$4-AL40-AK40-AJ40-AI40-AH40-AG40</f>
        <v>0.29859840000000148</v>
      </c>
      <c r="AN40" s="16">
        <f>AN34*AN$14/$E$4-AM40-AL40-AK40-AJ40-AI40-AH40-AG40</f>
        <v>0.35831808000000054</v>
      </c>
      <c r="AO40" s="16">
        <f>AO34*AO$14/$E$4-AN40-AM40-AL40-AK40-AJ40-AI40-AH40-AG40</f>
        <v>0.42998169600000291</v>
      </c>
      <c r="AP40" s="16">
        <f>AP34*AP$14/$E$4-AO40-AN40-AM40-AL40-AK40-AJ40-AI40-AH40-AG40</f>
        <v>0.51597803519999208</v>
      </c>
      <c r="AR40" s="173"/>
      <c r="AS40" s="184" t="s">
        <v>35</v>
      </c>
      <c r="AT40" s="15" t="s">
        <v>43</v>
      </c>
      <c r="AU40" s="16">
        <f>AU34*AU$14/$E$4</f>
        <v>7.5000000000000025E-2</v>
      </c>
      <c r="AV40" s="16">
        <f>AV34*AV$14/$E$4-AU40</f>
        <v>8.9999999999999983E-2</v>
      </c>
      <c r="AW40" s="16">
        <f>AW34*AW$14/$E$4-AV40-AU40</f>
        <v>0.10800000000000014</v>
      </c>
      <c r="AX40" s="16">
        <f>AX34*AX$14/$E$4-AW40-AV40-AU40</f>
        <v>0.12959999999999966</v>
      </c>
      <c r="AY40" s="16">
        <f>AY34*AY$14/$E$4-AX40-AW40-AV40-AU40</f>
        <v>0.15552000000000038</v>
      </c>
      <c r="AZ40" s="16">
        <f>AZ34*AZ$14/$E$4-AY40-AX40-AW40-AV40-AU40</f>
        <v>0.18662399999999929</v>
      </c>
      <c r="BA40" s="16">
        <f>BA34*BA$14/$E$4-AZ40-AY40-AX40-AW40-AV40-AU40</f>
        <v>0.22394880000000122</v>
      </c>
      <c r="BB40" s="16">
        <f>BB34*BB$14/$E$4-BA40-AZ40-AY40-AX40-AW40-AV40-AU40</f>
        <v>0.26873856000000007</v>
      </c>
      <c r="BC40" s="16">
        <f>BC34*BC$14/$E$4-BB40-BA40-AZ40-AY40-AX40-AW40-AV40-AU40</f>
        <v>0.32248627200000279</v>
      </c>
      <c r="BD40" s="16">
        <f>BD34*BD$14/$E$4-BC40-BB40-BA40-AZ40-AY40-AX40-AW40-AV40-AU40</f>
        <v>0.38698352639999373</v>
      </c>
      <c r="BF40" s="173"/>
      <c r="BG40" s="184" t="s">
        <v>35</v>
      </c>
      <c r="BH40" s="15" t="s">
        <v>43</v>
      </c>
      <c r="BI40" s="16">
        <f>BI34*BI$14/$E$4</f>
        <v>5.000000000000001E-2</v>
      </c>
      <c r="BJ40" s="16">
        <f>BJ34*BJ$14/$E$4-BI40</f>
        <v>5.9999999999999991E-2</v>
      </c>
      <c r="BK40" s="16">
        <f>BK34*BK$14/$E$4-BJ40-BI40</f>
        <v>7.2000000000000064E-2</v>
      </c>
      <c r="BL40" s="16">
        <f>BL34*BL$14/$E$4-BK40-BJ40-BI40</f>
        <v>8.6399999999999838E-2</v>
      </c>
      <c r="BM40" s="16">
        <f>BM34*BM$14/$E$4-BL40-BK40-BJ40-BI40</f>
        <v>0.10368000000000019</v>
      </c>
      <c r="BN40" s="16">
        <f>BN34*BN$14/$E$4-BM40-BL40-BK40-BJ40-BI40</f>
        <v>0.1244159999999995</v>
      </c>
      <c r="BO40" s="16">
        <f>BO34*BO$14/$E$4-BN40-BM40-BL40-BK40-BJ40-BI40</f>
        <v>0.14929920000000083</v>
      </c>
      <c r="BP40" s="16">
        <f>BP34*BP$14/$E$4-BO40-BN40-BM40-BL40-BK40-BJ40-BI40</f>
        <v>0.17915904000000013</v>
      </c>
      <c r="BQ40" s="16">
        <f>BQ34*BQ$14/$E$4-BP40-BO40-BN40-BM40-BL40-BK40-BJ40-BI40</f>
        <v>0.21499084800000143</v>
      </c>
      <c r="BR40" s="16">
        <f>BR34*BR$14/$E$4-BQ40-BP40-BO40-BN40-BM40-BL40-BK40-BJ40-BI40</f>
        <v>0.25798901759999626</v>
      </c>
    </row>
    <row r="41" spans="2:70" ht="14.25" x14ac:dyDescent="0.45">
      <c r="B41" s="173"/>
      <c r="C41" s="186"/>
      <c r="D41" s="15" t="s">
        <v>44</v>
      </c>
      <c r="E41" s="17"/>
      <c r="F41" s="17"/>
      <c r="G41" s="17"/>
      <c r="H41" s="17"/>
      <c r="I41" s="38">
        <f>AVERAGE(E40:I40)</f>
        <v>0.22324800000000006</v>
      </c>
      <c r="J41" s="17"/>
      <c r="K41" s="17"/>
      <c r="L41" s="17"/>
      <c r="M41" s="17"/>
      <c r="N41" s="17">
        <f>AVERAGE(E40:N40)</f>
        <v>0.38938023167999941</v>
      </c>
      <c r="P41" s="173"/>
      <c r="Q41" s="186"/>
      <c r="R41" s="15" t="s">
        <v>44</v>
      </c>
      <c r="S41" s="17"/>
      <c r="T41" s="17"/>
      <c r="U41" s="17"/>
      <c r="V41" s="17"/>
      <c r="W41" s="38">
        <f>AVERAGE(S40:W40)</f>
        <v>0.18604000000000004</v>
      </c>
      <c r="X41" s="17"/>
      <c r="Y41" s="17"/>
      <c r="Z41" s="17"/>
      <c r="AA41" s="17"/>
      <c r="AB41" s="17">
        <f>AVERAGE(S40:AB40)</f>
        <v>0.3244835263999995</v>
      </c>
      <c r="AD41" s="173"/>
      <c r="AE41" s="186"/>
      <c r="AF41" s="15" t="s">
        <v>44</v>
      </c>
      <c r="AG41" s="17"/>
      <c r="AH41" s="17"/>
      <c r="AI41" s="17"/>
      <c r="AJ41" s="17"/>
      <c r="AK41" s="38">
        <f>AVERAGE(AG40:AK40)</f>
        <v>0.14883200000000005</v>
      </c>
      <c r="AL41" s="17"/>
      <c r="AM41" s="17"/>
      <c r="AN41" s="17"/>
      <c r="AO41" s="17"/>
      <c r="AP41" s="17">
        <f>AVERAGE(AG40:AP40)</f>
        <v>0.25958682111999953</v>
      </c>
      <c r="AR41" s="173"/>
      <c r="AS41" s="186"/>
      <c r="AT41" s="15" t="s">
        <v>44</v>
      </c>
      <c r="AU41" s="17"/>
      <c r="AV41" s="17"/>
      <c r="AW41" s="17"/>
      <c r="AX41" s="17"/>
      <c r="AY41" s="38">
        <f>AVERAGE(AU40:AY40)</f>
        <v>0.11162400000000003</v>
      </c>
      <c r="AZ41" s="17"/>
      <c r="BA41" s="17"/>
      <c r="BB41" s="17"/>
      <c r="BC41" s="17"/>
      <c r="BD41" s="17">
        <f>AVERAGE(AU40:BD40)</f>
        <v>0.19469011583999971</v>
      </c>
      <c r="BF41" s="173"/>
      <c r="BG41" s="186"/>
      <c r="BH41" s="15" t="s">
        <v>44</v>
      </c>
      <c r="BI41" s="17"/>
      <c r="BJ41" s="17"/>
      <c r="BK41" s="17"/>
      <c r="BL41" s="17"/>
      <c r="BM41" s="38">
        <f>AVERAGE(BI40:BM40)</f>
        <v>7.441600000000001E-2</v>
      </c>
      <c r="BN41" s="17"/>
      <c r="BO41" s="17"/>
      <c r="BP41" s="17"/>
      <c r="BQ41" s="17"/>
      <c r="BR41" s="17">
        <f>AVERAGE(BI40:BR40)</f>
        <v>0.12979341055999982</v>
      </c>
    </row>
    <row r="42" spans="2:70" ht="14.25" x14ac:dyDescent="0.45">
      <c r="B42" s="173"/>
      <c r="C42" s="185"/>
      <c r="D42" s="19" t="s">
        <v>45</v>
      </c>
      <c r="E42" s="22">
        <f>E44</f>
        <v>150000</v>
      </c>
      <c r="F42" s="22">
        <f>F44-E44</f>
        <v>180000</v>
      </c>
      <c r="G42" s="22">
        <f>G44-F44</f>
        <v>216000.00000000012</v>
      </c>
      <c r="H42" s="22">
        <f t="shared" ref="H42:N42" si="95">H44-G44</f>
        <v>259199.99999999953</v>
      </c>
      <c r="I42" s="22">
        <f t="shared" si="95"/>
        <v>311040.00000000058</v>
      </c>
      <c r="J42" s="22">
        <f>J44-I44</f>
        <v>373247.99999999814</v>
      </c>
      <c r="K42" s="22">
        <f t="shared" si="95"/>
        <v>447897.60000000265</v>
      </c>
      <c r="L42" s="22">
        <f t="shared" si="95"/>
        <v>537477.12000000058</v>
      </c>
      <c r="M42" s="22">
        <f t="shared" si="95"/>
        <v>644972.54400000488</v>
      </c>
      <c r="N42" s="22">
        <f t="shared" si="95"/>
        <v>773967.05279998761</v>
      </c>
      <c r="P42" s="173"/>
      <c r="Q42" s="185"/>
      <c r="R42" s="19" t="s">
        <v>45</v>
      </c>
      <c r="S42" s="22">
        <f>S44</f>
        <v>125000.00000000003</v>
      </c>
      <c r="T42" s="22">
        <f>T44-S44</f>
        <v>149999.99999999991</v>
      </c>
      <c r="U42" s="22">
        <f>U44-T44</f>
        <v>180000.00000000023</v>
      </c>
      <c r="V42" s="22">
        <f t="shared" ref="V42:AB42" si="96">V44-U44</f>
        <v>215999.99999999948</v>
      </c>
      <c r="W42" s="22">
        <f t="shared" si="96"/>
        <v>259200.0000000007</v>
      </c>
      <c r="X42" s="22">
        <f>X44-W44</f>
        <v>311039.99999999825</v>
      </c>
      <c r="Y42" s="22">
        <f t="shared" si="96"/>
        <v>373248.00000000256</v>
      </c>
      <c r="Z42" s="22">
        <f t="shared" si="96"/>
        <v>447897.59999999986</v>
      </c>
      <c r="AA42" s="22">
        <f t="shared" si="96"/>
        <v>537477.1200000043</v>
      </c>
      <c r="AB42" s="22">
        <f t="shared" si="96"/>
        <v>644972.54399998952</v>
      </c>
      <c r="AD42" s="173"/>
      <c r="AE42" s="185"/>
      <c r="AF42" s="19" t="s">
        <v>45</v>
      </c>
      <c r="AG42" s="22">
        <f>AG44</f>
        <v>99999.999999999985</v>
      </c>
      <c r="AH42" s="22">
        <f>AH44-AG44</f>
        <v>120000.00000000001</v>
      </c>
      <c r="AI42" s="22">
        <f>AI44-AH44</f>
        <v>144000.00000000012</v>
      </c>
      <c r="AJ42" s="22">
        <f t="shared" ref="AJ42:AP42" si="97">AJ44-AI44</f>
        <v>172799.99999999965</v>
      </c>
      <c r="AK42" s="22">
        <f t="shared" si="97"/>
        <v>207360.00000000047</v>
      </c>
      <c r="AL42" s="22">
        <f>AL44-AK44</f>
        <v>248831.99999999884</v>
      </c>
      <c r="AM42" s="22">
        <f t="shared" si="97"/>
        <v>298598.40000000177</v>
      </c>
      <c r="AN42" s="22">
        <f t="shared" si="97"/>
        <v>358318.08000000031</v>
      </c>
      <c r="AO42" s="22">
        <f t="shared" si="97"/>
        <v>429981.69600000279</v>
      </c>
      <c r="AP42" s="22">
        <f t="shared" si="97"/>
        <v>515978.03519999259</v>
      </c>
      <c r="AR42" s="173"/>
      <c r="AS42" s="185"/>
      <c r="AT42" s="19" t="s">
        <v>45</v>
      </c>
      <c r="AU42" s="22">
        <f>AU44</f>
        <v>75000.000000000015</v>
      </c>
      <c r="AV42" s="22">
        <f>AV44-AU44</f>
        <v>90000.000000000015</v>
      </c>
      <c r="AW42" s="22">
        <f>AW44-AV44</f>
        <v>108000.00000000009</v>
      </c>
      <c r="AX42" s="22">
        <f t="shared" ref="AX42:BD42" si="98">AX44-AW44</f>
        <v>129599.99999999971</v>
      </c>
      <c r="AY42" s="22">
        <f t="shared" si="98"/>
        <v>155520.00000000029</v>
      </c>
      <c r="AZ42" s="22">
        <f>AZ44-AY44</f>
        <v>186623.9999999993</v>
      </c>
      <c r="BA42" s="22">
        <f t="shared" si="98"/>
        <v>223948.80000000133</v>
      </c>
      <c r="BB42" s="22">
        <f t="shared" si="98"/>
        <v>268738.56000000006</v>
      </c>
      <c r="BC42" s="22">
        <f t="shared" si="98"/>
        <v>322486.27200000267</v>
      </c>
      <c r="BD42" s="22">
        <f t="shared" si="98"/>
        <v>386983.52639999357</v>
      </c>
      <c r="BF42" s="173"/>
      <c r="BG42" s="185"/>
      <c r="BH42" s="19" t="s">
        <v>45</v>
      </c>
      <c r="BI42" s="22">
        <f>BI44</f>
        <v>50000.000000000007</v>
      </c>
      <c r="BJ42" s="22">
        <f>BJ44-BI44</f>
        <v>60000.000000000007</v>
      </c>
      <c r="BK42" s="22">
        <f>BK44-BJ44</f>
        <v>72000.000000000044</v>
      </c>
      <c r="BL42" s="22">
        <f t="shared" ref="BL42:BR42" si="99">BL44-BK44</f>
        <v>86399.999999999825</v>
      </c>
      <c r="BM42" s="22">
        <f t="shared" si="99"/>
        <v>103680.00000000023</v>
      </c>
      <c r="BN42" s="22">
        <f>BN44-BM44</f>
        <v>124415.99999999948</v>
      </c>
      <c r="BO42" s="22">
        <f t="shared" si="99"/>
        <v>149299.20000000083</v>
      </c>
      <c r="BP42" s="22">
        <f t="shared" si="99"/>
        <v>179159.04000000015</v>
      </c>
      <c r="BQ42" s="22">
        <f t="shared" si="99"/>
        <v>214990.84800000163</v>
      </c>
      <c r="BR42" s="22">
        <f t="shared" si="99"/>
        <v>257989.01759999606</v>
      </c>
    </row>
    <row r="43" spans="2:70" ht="14.25" x14ac:dyDescent="0.45">
      <c r="B43" s="173"/>
      <c r="C43" s="185"/>
      <c r="D43" s="19" t="s">
        <v>47</v>
      </c>
      <c r="E43" s="22"/>
      <c r="F43" s="22"/>
      <c r="G43" s="22"/>
      <c r="H43" s="22"/>
      <c r="I43" s="22">
        <f>AVERAGE(E42:I42)</f>
        <v>223248.00000000006</v>
      </c>
      <c r="J43" s="22"/>
      <c r="K43" s="22"/>
      <c r="L43" s="22"/>
      <c r="M43" s="22"/>
      <c r="N43" s="22">
        <f>AVERAGE(E42:N42)</f>
        <v>389380.23167999939</v>
      </c>
      <c r="P43" s="173"/>
      <c r="Q43" s="185"/>
      <c r="R43" s="19" t="s">
        <v>47</v>
      </c>
      <c r="S43" s="22"/>
      <c r="T43" s="22"/>
      <c r="U43" s="22"/>
      <c r="V43" s="22"/>
      <c r="W43" s="22">
        <f>AVERAGE(S42:W42)</f>
        <v>186040.00000000006</v>
      </c>
      <c r="X43" s="22"/>
      <c r="Y43" s="22"/>
      <c r="Z43" s="22"/>
      <c r="AA43" s="22"/>
      <c r="AB43" s="22">
        <f>AVERAGE(S42:AB42)</f>
        <v>324483.52639999951</v>
      </c>
      <c r="AD43" s="173"/>
      <c r="AE43" s="185"/>
      <c r="AF43" s="19" t="s">
        <v>47</v>
      </c>
      <c r="AG43" s="22"/>
      <c r="AH43" s="22"/>
      <c r="AI43" s="22"/>
      <c r="AJ43" s="22"/>
      <c r="AK43" s="22">
        <f>AVERAGE(AG42:AK42)</f>
        <v>148832.00000000006</v>
      </c>
      <c r="AL43" s="22"/>
      <c r="AM43" s="22"/>
      <c r="AN43" s="22"/>
      <c r="AO43" s="22"/>
      <c r="AP43" s="22">
        <f>AVERAGE(AG42:AP42)</f>
        <v>259586.82111999966</v>
      </c>
      <c r="AR43" s="173"/>
      <c r="AS43" s="185"/>
      <c r="AT43" s="19" t="s">
        <v>47</v>
      </c>
      <c r="AU43" s="22"/>
      <c r="AV43" s="22"/>
      <c r="AW43" s="22"/>
      <c r="AX43" s="22"/>
      <c r="AY43" s="22">
        <f>AVERAGE(AU42:AY42)</f>
        <v>111624.00000000003</v>
      </c>
      <c r="AZ43" s="22"/>
      <c r="BA43" s="22"/>
      <c r="BB43" s="22"/>
      <c r="BC43" s="22"/>
      <c r="BD43" s="22">
        <f>AVERAGE(AU42:BD42)</f>
        <v>194690.11583999969</v>
      </c>
      <c r="BF43" s="173"/>
      <c r="BG43" s="185"/>
      <c r="BH43" s="19" t="s">
        <v>47</v>
      </c>
      <c r="BI43" s="22"/>
      <c r="BJ43" s="22"/>
      <c r="BK43" s="22"/>
      <c r="BL43" s="22"/>
      <c r="BM43" s="22">
        <f>AVERAGE(BI42:BM42)</f>
        <v>74416.000000000029</v>
      </c>
      <c r="BN43" s="22"/>
      <c r="BO43" s="22"/>
      <c r="BP43" s="22"/>
      <c r="BQ43" s="22"/>
      <c r="BR43" s="22">
        <f>AVERAGE(BI42:BR42)</f>
        <v>129793.41055999983</v>
      </c>
    </row>
    <row r="44" spans="2:70" ht="14.25" x14ac:dyDescent="0.45">
      <c r="B44" s="174"/>
      <c r="C44" s="185"/>
      <c r="D44" s="19" t="s">
        <v>46</v>
      </c>
      <c r="E44" s="21">
        <f t="shared" ref="E44:N44" si="100">E36*E$14</f>
        <v>150000</v>
      </c>
      <c r="F44" s="21">
        <f t="shared" si="100"/>
        <v>330000</v>
      </c>
      <c r="G44" s="21">
        <f>G36*G$14</f>
        <v>546000.00000000012</v>
      </c>
      <c r="H44" s="21">
        <f>H36*H$14</f>
        <v>805199.99999999965</v>
      </c>
      <c r="I44" s="21">
        <f>I36*I$14</f>
        <v>1116240.0000000002</v>
      </c>
      <c r="J44" s="21">
        <f t="shared" si="100"/>
        <v>1489487.9999999984</v>
      </c>
      <c r="K44" s="21">
        <f t="shared" si="100"/>
        <v>1937385.600000001</v>
      </c>
      <c r="L44" s="21">
        <f t="shared" si="100"/>
        <v>2474862.7200000016</v>
      </c>
      <c r="M44" s="21">
        <f t="shared" si="100"/>
        <v>3119835.2640000065</v>
      </c>
      <c r="N44" s="21">
        <f t="shared" si="100"/>
        <v>3893802.3167999941</v>
      </c>
      <c r="P44" s="174"/>
      <c r="Q44" s="185"/>
      <c r="R44" s="19" t="s">
        <v>46</v>
      </c>
      <c r="S44" s="21">
        <f t="shared" ref="S44:AB44" si="101">S36*S$14</f>
        <v>125000.00000000003</v>
      </c>
      <c r="T44" s="21">
        <f t="shared" si="101"/>
        <v>274999.99999999994</v>
      </c>
      <c r="U44" s="21">
        <f>U36*U$14</f>
        <v>455000.00000000017</v>
      </c>
      <c r="V44" s="21">
        <f>V36*V$14</f>
        <v>670999.99999999965</v>
      </c>
      <c r="W44" s="21">
        <f>W36*W$14</f>
        <v>930200.00000000035</v>
      </c>
      <c r="X44" s="21">
        <f t="shared" si="101"/>
        <v>1241239.9999999986</v>
      </c>
      <c r="Y44" s="21">
        <f t="shared" si="101"/>
        <v>1614488.0000000012</v>
      </c>
      <c r="Z44" s="21">
        <f t="shared" si="101"/>
        <v>2062385.600000001</v>
      </c>
      <c r="AA44" s="21">
        <f t="shared" si="101"/>
        <v>2599862.7200000053</v>
      </c>
      <c r="AB44" s="21">
        <f t="shared" si="101"/>
        <v>3244835.2639999948</v>
      </c>
      <c r="AD44" s="174"/>
      <c r="AE44" s="185"/>
      <c r="AF44" s="19" t="s">
        <v>46</v>
      </c>
      <c r="AG44" s="21">
        <f t="shared" ref="AG44:AP44" si="102">AG36*AG$14</f>
        <v>99999.999999999985</v>
      </c>
      <c r="AH44" s="21">
        <f t="shared" si="102"/>
        <v>220000</v>
      </c>
      <c r="AI44" s="21">
        <f>AI36*AI$14</f>
        <v>364000.00000000012</v>
      </c>
      <c r="AJ44" s="21">
        <f>AJ36*AJ$14</f>
        <v>536799.99999999977</v>
      </c>
      <c r="AK44" s="21">
        <f>AK36*AK$14</f>
        <v>744160.00000000023</v>
      </c>
      <c r="AL44" s="21">
        <f t="shared" si="102"/>
        <v>992991.99999999907</v>
      </c>
      <c r="AM44" s="21">
        <f t="shared" si="102"/>
        <v>1291590.4000000008</v>
      </c>
      <c r="AN44" s="21">
        <f t="shared" si="102"/>
        <v>1649908.4800000011</v>
      </c>
      <c r="AO44" s="21">
        <f t="shared" si="102"/>
        <v>2079890.1760000039</v>
      </c>
      <c r="AP44" s="21">
        <f t="shared" si="102"/>
        <v>2595868.2111999965</v>
      </c>
      <c r="AR44" s="174"/>
      <c r="AS44" s="185"/>
      <c r="AT44" s="19" t="s">
        <v>46</v>
      </c>
      <c r="AU44" s="21">
        <f t="shared" ref="AU44:BD44" si="103">AU36*AU$14</f>
        <v>75000.000000000015</v>
      </c>
      <c r="AV44" s="21">
        <f t="shared" si="103"/>
        <v>165000.00000000003</v>
      </c>
      <c r="AW44" s="21">
        <f>AW36*AW$14</f>
        <v>273000.00000000012</v>
      </c>
      <c r="AX44" s="21">
        <f>AX36*AX$14</f>
        <v>402599.99999999983</v>
      </c>
      <c r="AY44" s="21">
        <f>AY36*AY$14</f>
        <v>558120.00000000012</v>
      </c>
      <c r="AZ44" s="21">
        <f t="shared" si="103"/>
        <v>744743.99999999942</v>
      </c>
      <c r="BA44" s="21">
        <f t="shared" si="103"/>
        <v>968692.80000000075</v>
      </c>
      <c r="BB44" s="21">
        <f t="shared" si="103"/>
        <v>1237431.3600000008</v>
      </c>
      <c r="BC44" s="21">
        <f t="shared" si="103"/>
        <v>1559917.6320000035</v>
      </c>
      <c r="BD44" s="21">
        <f t="shared" si="103"/>
        <v>1946901.158399997</v>
      </c>
      <c r="BF44" s="174"/>
      <c r="BG44" s="185"/>
      <c r="BH44" s="19" t="s">
        <v>46</v>
      </c>
      <c r="BI44" s="21">
        <f t="shared" ref="BI44:BR44" si="104">BI36*BI$14</f>
        <v>50000.000000000007</v>
      </c>
      <c r="BJ44" s="21">
        <f t="shared" si="104"/>
        <v>110000.00000000001</v>
      </c>
      <c r="BK44" s="21">
        <f>BK36*BK$14</f>
        <v>182000.00000000006</v>
      </c>
      <c r="BL44" s="21">
        <f>BL36*BL$14</f>
        <v>268399.99999999988</v>
      </c>
      <c r="BM44" s="21">
        <f>BM36*BM$14</f>
        <v>372080.00000000012</v>
      </c>
      <c r="BN44" s="21">
        <f t="shared" si="104"/>
        <v>496495.99999999959</v>
      </c>
      <c r="BO44" s="21">
        <f t="shared" si="104"/>
        <v>645795.20000000042</v>
      </c>
      <c r="BP44" s="21">
        <f t="shared" si="104"/>
        <v>824954.24000000057</v>
      </c>
      <c r="BQ44" s="21">
        <f t="shared" si="104"/>
        <v>1039945.0880000022</v>
      </c>
      <c r="BR44" s="21">
        <f t="shared" si="104"/>
        <v>1297934.1055999983</v>
      </c>
    </row>
    <row r="45" spans="2:70" ht="15" customHeight="1" x14ac:dyDescent="0.45">
      <c r="B45" s="3"/>
      <c r="C45" s="1"/>
      <c r="D45" s="43"/>
      <c r="E45" s="31"/>
      <c r="F45" s="31"/>
      <c r="G45" s="31"/>
      <c r="H45" s="31"/>
      <c r="I45" s="31"/>
      <c r="J45" s="31"/>
      <c r="K45" s="31"/>
      <c r="L45" s="31"/>
      <c r="M45" s="31"/>
      <c r="N45" s="31"/>
      <c r="P45" s="3"/>
      <c r="Q45" s="1"/>
      <c r="R45" s="43"/>
      <c r="S45" s="31"/>
      <c r="T45" s="31"/>
      <c r="U45" s="31"/>
      <c r="V45" s="31"/>
      <c r="W45" s="31"/>
      <c r="X45" s="31"/>
      <c r="Y45" s="31"/>
      <c r="Z45" s="31"/>
      <c r="AA45" s="31"/>
      <c r="AB45" s="31"/>
      <c r="AD45" s="3"/>
      <c r="AE45" s="1"/>
      <c r="AF45" s="43"/>
      <c r="AG45" s="31"/>
      <c r="AH45" s="31"/>
      <c r="AI45" s="31"/>
      <c r="AJ45" s="31"/>
      <c r="AK45" s="31"/>
      <c r="AL45" s="31"/>
      <c r="AM45" s="31"/>
      <c r="AN45" s="31"/>
      <c r="AO45" s="31"/>
      <c r="AP45" s="31"/>
      <c r="AR45" s="3"/>
      <c r="AS45" s="1"/>
      <c r="AT45" s="43"/>
      <c r="AU45" s="31"/>
      <c r="AV45" s="31"/>
      <c r="AW45" s="31"/>
      <c r="AX45" s="31"/>
      <c r="AY45" s="31"/>
      <c r="AZ45" s="31"/>
      <c r="BA45" s="31"/>
      <c r="BB45" s="31"/>
      <c r="BC45" s="31"/>
      <c r="BD45" s="31"/>
      <c r="BF45" s="3"/>
      <c r="BG45" s="1"/>
      <c r="BH45" s="43"/>
      <c r="BI45" s="31"/>
      <c r="BJ45" s="31"/>
      <c r="BK45" s="31"/>
      <c r="BL45" s="31"/>
      <c r="BM45" s="31"/>
      <c r="BN45" s="31"/>
      <c r="BO45" s="31"/>
      <c r="BP45" s="31"/>
      <c r="BQ45" s="31"/>
      <c r="BR45" s="31"/>
    </row>
    <row r="46" spans="2:70" ht="14.25" x14ac:dyDescent="0.45">
      <c r="B46" s="187" t="s">
        <v>148</v>
      </c>
      <c r="C46" s="191" t="s">
        <v>21</v>
      </c>
      <c r="D46" s="193" t="str">
        <f>"10 BTC / "&amp;TEXT($E$4*10, "$###0.00,,")&amp;"M USD"</f>
        <v>10 BTC / $1.00M USD</v>
      </c>
      <c r="E46" s="163" t="s">
        <v>3</v>
      </c>
      <c r="F46" s="163" t="s">
        <v>4</v>
      </c>
      <c r="G46" s="163" t="s">
        <v>5</v>
      </c>
      <c r="H46" s="163" t="s">
        <v>6</v>
      </c>
      <c r="I46" s="163" t="s">
        <v>7</v>
      </c>
      <c r="J46" s="163" t="s">
        <v>8</v>
      </c>
      <c r="K46" s="163" t="s">
        <v>9</v>
      </c>
      <c r="L46" s="163" t="s">
        <v>10</v>
      </c>
      <c r="M46" s="163" t="s">
        <v>11</v>
      </c>
      <c r="N46" s="163" t="s">
        <v>12</v>
      </c>
      <c r="P46" s="187" t="s">
        <v>148</v>
      </c>
      <c r="Q46" s="191" t="s">
        <v>21</v>
      </c>
      <c r="R46" s="193" t="str">
        <f>"10 BTC / "&amp;TEXT($E$4*10, "$###0.00,,")&amp;"M USD"</f>
        <v>10 BTC / $1.00M USD</v>
      </c>
      <c r="S46" s="163" t="s">
        <v>3</v>
      </c>
      <c r="T46" s="163" t="s">
        <v>4</v>
      </c>
      <c r="U46" s="163" t="s">
        <v>5</v>
      </c>
      <c r="V46" s="163" t="s">
        <v>6</v>
      </c>
      <c r="W46" s="163" t="s">
        <v>7</v>
      </c>
      <c r="X46" s="163" t="s">
        <v>8</v>
      </c>
      <c r="Y46" s="163" t="s">
        <v>9</v>
      </c>
      <c r="Z46" s="163" t="s">
        <v>10</v>
      </c>
      <c r="AA46" s="163" t="s">
        <v>11</v>
      </c>
      <c r="AB46" s="163" t="s">
        <v>12</v>
      </c>
      <c r="AD46" s="187" t="s">
        <v>148</v>
      </c>
      <c r="AE46" s="191" t="s">
        <v>21</v>
      </c>
      <c r="AF46" s="193" t="str">
        <f>"10 BTC / "&amp;TEXT($E$4*10, "$###0.00,,")&amp;"M USD"</f>
        <v>10 BTC / $1.00M USD</v>
      </c>
      <c r="AG46" s="163" t="s">
        <v>3</v>
      </c>
      <c r="AH46" s="163" t="s">
        <v>4</v>
      </c>
      <c r="AI46" s="163" t="s">
        <v>5</v>
      </c>
      <c r="AJ46" s="163" t="s">
        <v>6</v>
      </c>
      <c r="AK46" s="163" t="s">
        <v>7</v>
      </c>
      <c r="AL46" s="163" t="s">
        <v>8</v>
      </c>
      <c r="AM46" s="163" t="s">
        <v>9</v>
      </c>
      <c r="AN46" s="163" t="s">
        <v>10</v>
      </c>
      <c r="AO46" s="163" t="s">
        <v>11</v>
      </c>
      <c r="AP46" s="163" t="s">
        <v>12</v>
      </c>
      <c r="AR46" s="187" t="s">
        <v>148</v>
      </c>
      <c r="AS46" s="191" t="s">
        <v>21</v>
      </c>
      <c r="AT46" s="193" t="str">
        <f>"10 BTC / "&amp;TEXT($E$4*10, "$###0.00,,")&amp;"M USD"</f>
        <v>10 BTC / $1.00M USD</v>
      </c>
      <c r="AU46" s="163" t="s">
        <v>3</v>
      </c>
      <c r="AV46" s="163" t="s">
        <v>4</v>
      </c>
      <c r="AW46" s="163" t="s">
        <v>5</v>
      </c>
      <c r="AX46" s="163" t="s">
        <v>6</v>
      </c>
      <c r="AY46" s="163" t="s">
        <v>7</v>
      </c>
      <c r="AZ46" s="163" t="s">
        <v>8</v>
      </c>
      <c r="BA46" s="163" t="s">
        <v>9</v>
      </c>
      <c r="BB46" s="163" t="s">
        <v>10</v>
      </c>
      <c r="BC46" s="163" t="s">
        <v>11</v>
      </c>
      <c r="BD46" s="163" t="s">
        <v>12</v>
      </c>
      <c r="BF46" s="187" t="s">
        <v>148</v>
      </c>
      <c r="BG46" s="191" t="s">
        <v>21</v>
      </c>
      <c r="BH46" s="193" t="str">
        <f>"10 BTC / "&amp;TEXT($E$4*10, "$###0.00,,")&amp;"M USD"</f>
        <v>10 BTC / $1.00M USD</v>
      </c>
      <c r="BI46" s="163" t="s">
        <v>3</v>
      </c>
      <c r="BJ46" s="163" t="s">
        <v>4</v>
      </c>
      <c r="BK46" s="163" t="s">
        <v>5</v>
      </c>
      <c r="BL46" s="163" t="s">
        <v>6</v>
      </c>
      <c r="BM46" s="163" t="s">
        <v>7</v>
      </c>
      <c r="BN46" s="163" t="s">
        <v>8</v>
      </c>
      <c r="BO46" s="163" t="s">
        <v>9</v>
      </c>
      <c r="BP46" s="163" t="s">
        <v>10</v>
      </c>
      <c r="BQ46" s="163" t="s">
        <v>11</v>
      </c>
      <c r="BR46" s="163" t="s">
        <v>12</v>
      </c>
    </row>
    <row r="47" spans="2:70" ht="14.25" x14ac:dyDescent="0.45">
      <c r="B47" s="188"/>
      <c r="C47" s="192"/>
      <c r="D47" s="194"/>
      <c r="E47" s="164"/>
      <c r="F47" s="164"/>
      <c r="G47" s="164"/>
      <c r="H47" s="164"/>
      <c r="I47" s="164"/>
      <c r="J47" s="164"/>
      <c r="K47" s="164"/>
      <c r="L47" s="164"/>
      <c r="M47" s="164"/>
      <c r="N47" s="164"/>
      <c r="P47" s="188"/>
      <c r="Q47" s="192"/>
      <c r="R47" s="194"/>
      <c r="S47" s="164"/>
      <c r="T47" s="164"/>
      <c r="U47" s="164"/>
      <c r="V47" s="164"/>
      <c r="W47" s="164"/>
      <c r="X47" s="164"/>
      <c r="Y47" s="164"/>
      <c r="Z47" s="164"/>
      <c r="AA47" s="164"/>
      <c r="AB47" s="164"/>
      <c r="AD47" s="188"/>
      <c r="AE47" s="192"/>
      <c r="AF47" s="194"/>
      <c r="AG47" s="164"/>
      <c r="AH47" s="164"/>
      <c r="AI47" s="164"/>
      <c r="AJ47" s="164"/>
      <c r="AK47" s="164"/>
      <c r="AL47" s="164"/>
      <c r="AM47" s="164"/>
      <c r="AN47" s="164"/>
      <c r="AO47" s="164"/>
      <c r="AP47" s="164"/>
      <c r="AR47" s="188"/>
      <c r="AS47" s="192"/>
      <c r="AT47" s="194"/>
      <c r="AU47" s="164"/>
      <c r="AV47" s="164"/>
      <c r="AW47" s="164"/>
      <c r="AX47" s="164"/>
      <c r="AY47" s="164"/>
      <c r="AZ47" s="164"/>
      <c r="BA47" s="164"/>
      <c r="BB47" s="164"/>
      <c r="BC47" s="164"/>
      <c r="BD47" s="164"/>
      <c r="BF47" s="188"/>
      <c r="BG47" s="192"/>
      <c r="BH47" s="194"/>
      <c r="BI47" s="164"/>
      <c r="BJ47" s="164"/>
      <c r="BK47" s="164"/>
      <c r="BL47" s="164"/>
      <c r="BM47" s="164"/>
      <c r="BN47" s="164"/>
      <c r="BO47" s="164"/>
      <c r="BP47" s="164"/>
      <c r="BQ47" s="164"/>
      <c r="BR47" s="164"/>
    </row>
    <row r="48" spans="2:70" ht="14.25" x14ac:dyDescent="0.45">
      <c r="B48" s="172" t="s">
        <v>57</v>
      </c>
      <c r="C48" s="186" t="s">
        <v>32</v>
      </c>
      <c r="D48" s="15" t="s">
        <v>43</v>
      </c>
      <c r="E48" s="16">
        <f>E53*$E$4/E$14</f>
        <v>0.19791666666666666</v>
      </c>
      <c r="F48" s="16">
        <f t="shared" ref="F48:N48" si="105">F53*$E$4/F$14</f>
        <v>0.16493055555555555</v>
      </c>
      <c r="G48" s="16">
        <f t="shared" si="105"/>
        <v>0.13744212962962962</v>
      </c>
      <c r="H48" s="16">
        <f t="shared" si="105"/>
        <v>0.11453510802469136</v>
      </c>
      <c r="I48" s="16">
        <f t="shared" si="105"/>
        <v>9.5445923353909459E-2</v>
      </c>
      <c r="J48" s="16">
        <f t="shared" si="105"/>
        <v>7.9538269461591218E-2</v>
      </c>
      <c r="K48" s="16">
        <f t="shared" si="105"/>
        <v>6.6281891217992675E-2</v>
      </c>
      <c r="L48" s="16">
        <f t="shared" si="105"/>
        <v>5.5234909348327234E-2</v>
      </c>
      <c r="M48" s="16">
        <f t="shared" si="105"/>
        <v>4.6029091123606029E-2</v>
      </c>
      <c r="N48" s="16">
        <f t="shared" si="105"/>
        <v>3.8357575936338359E-2</v>
      </c>
      <c r="P48" s="172" t="s">
        <v>57</v>
      </c>
      <c r="Q48" s="186" t="s">
        <v>32</v>
      </c>
      <c r="R48" s="15" t="s">
        <v>43</v>
      </c>
      <c r="S48" s="16">
        <f>S53*$E$4/S$14</f>
        <v>0.19791666666666666</v>
      </c>
      <c r="T48" s="16">
        <f t="shared" ref="T48:AB48" si="106">T53*$E$4/T$14</f>
        <v>0.16493055555555555</v>
      </c>
      <c r="U48" s="16">
        <f t="shared" si="106"/>
        <v>0.13744212962962962</v>
      </c>
      <c r="V48" s="16">
        <f t="shared" si="106"/>
        <v>0.11453510802469136</v>
      </c>
      <c r="W48" s="16">
        <f t="shared" si="106"/>
        <v>9.5445923353909459E-2</v>
      </c>
      <c r="X48" s="16">
        <f t="shared" si="106"/>
        <v>7.9538269461591218E-2</v>
      </c>
      <c r="Y48" s="16">
        <f t="shared" si="106"/>
        <v>6.6281891217992675E-2</v>
      </c>
      <c r="Z48" s="16">
        <f t="shared" si="106"/>
        <v>5.5234909348327234E-2</v>
      </c>
      <c r="AA48" s="16">
        <f t="shared" si="106"/>
        <v>4.6029091123606029E-2</v>
      </c>
      <c r="AB48" s="16">
        <f t="shared" si="106"/>
        <v>3.8357575936338359E-2</v>
      </c>
      <c r="AD48" s="172" t="s">
        <v>57</v>
      </c>
      <c r="AE48" s="186" t="s">
        <v>32</v>
      </c>
      <c r="AF48" s="15" t="s">
        <v>43</v>
      </c>
      <c r="AG48" s="16">
        <f>AG53*$E$4/AG$14</f>
        <v>0.19791666666666666</v>
      </c>
      <c r="AH48" s="16">
        <f t="shared" ref="AH48:AP48" si="107">AH53*$E$4/AH$14</f>
        <v>0.16493055555555555</v>
      </c>
      <c r="AI48" s="16">
        <f t="shared" si="107"/>
        <v>0.13744212962962962</v>
      </c>
      <c r="AJ48" s="16">
        <f t="shared" si="107"/>
        <v>0.11453510802469136</v>
      </c>
      <c r="AK48" s="16">
        <f t="shared" si="107"/>
        <v>9.5445923353909459E-2</v>
      </c>
      <c r="AL48" s="16">
        <f t="shared" si="107"/>
        <v>7.9538269461591218E-2</v>
      </c>
      <c r="AM48" s="16">
        <f t="shared" si="107"/>
        <v>6.6281891217992675E-2</v>
      </c>
      <c r="AN48" s="16">
        <f t="shared" si="107"/>
        <v>5.5234909348327234E-2</v>
      </c>
      <c r="AO48" s="16">
        <f t="shared" si="107"/>
        <v>4.6029091123606029E-2</v>
      </c>
      <c r="AP48" s="16">
        <f t="shared" si="107"/>
        <v>3.8357575936338359E-2</v>
      </c>
      <c r="AR48" s="172" t="s">
        <v>57</v>
      </c>
      <c r="AS48" s="186" t="s">
        <v>32</v>
      </c>
      <c r="AT48" s="15" t="s">
        <v>43</v>
      </c>
      <c r="AU48" s="16">
        <f>AU53*$E$4/AU$14</f>
        <v>0.19791666666666666</v>
      </c>
      <c r="AV48" s="16">
        <f t="shared" ref="AV48:BD48" si="108">AV53*$E$4/AV$14</f>
        <v>0.16493055555555555</v>
      </c>
      <c r="AW48" s="16">
        <f t="shared" si="108"/>
        <v>0.13744212962962962</v>
      </c>
      <c r="AX48" s="16">
        <f t="shared" si="108"/>
        <v>0.11453510802469136</v>
      </c>
      <c r="AY48" s="16">
        <f t="shared" si="108"/>
        <v>9.5445923353909459E-2</v>
      </c>
      <c r="AZ48" s="16">
        <f t="shared" si="108"/>
        <v>7.9538269461591218E-2</v>
      </c>
      <c r="BA48" s="16">
        <f t="shared" si="108"/>
        <v>6.6281891217992675E-2</v>
      </c>
      <c r="BB48" s="16">
        <f t="shared" si="108"/>
        <v>5.5234909348327234E-2</v>
      </c>
      <c r="BC48" s="16">
        <f t="shared" si="108"/>
        <v>4.6029091123606029E-2</v>
      </c>
      <c r="BD48" s="16">
        <f t="shared" si="108"/>
        <v>3.8357575936338359E-2</v>
      </c>
      <c r="BF48" s="172" t="s">
        <v>57</v>
      </c>
      <c r="BG48" s="186" t="s">
        <v>32</v>
      </c>
      <c r="BH48" s="15" t="s">
        <v>43</v>
      </c>
      <c r="BI48" s="16">
        <f>BI53*$E$4/BI$14</f>
        <v>0.19791666666666666</v>
      </c>
      <c r="BJ48" s="16">
        <f t="shared" ref="BJ48:BR48" si="109">BJ53*$E$4/BJ$14</f>
        <v>0.16493055555555555</v>
      </c>
      <c r="BK48" s="16">
        <f t="shared" si="109"/>
        <v>0.13744212962962962</v>
      </c>
      <c r="BL48" s="16">
        <f t="shared" si="109"/>
        <v>0.11453510802469136</v>
      </c>
      <c r="BM48" s="16">
        <f t="shared" si="109"/>
        <v>9.5445923353909459E-2</v>
      </c>
      <c r="BN48" s="16">
        <f t="shared" si="109"/>
        <v>7.9538269461591218E-2</v>
      </c>
      <c r="BO48" s="16">
        <f t="shared" si="109"/>
        <v>6.6281891217992675E-2</v>
      </c>
      <c r="BP48" s="16">
        <f t="shared" si="109"/>
        <v>5.5234909348327234E-2</v>
      </c>
      <c r="BQ48" s="16">
        <f t="shared" si="109"/>
        <v>4.6029091123606029E-2</v>
      </c>
      <c r="BR48" s="16">
        <f t="shared" si="109"/>
        <v>3.8357575936338359E-2</v>
      </c>
    </row>
    <row r="49" spans="1:71" ht="14.25" x14ac:dyDescent="0.45">
      <c r="B49" s="173"/>
      <c r="C49" s="186"/>
      <c r="D49" s="15" t="s">
        <v>44</v>
      </c>
      <c r="E49" s="16"/>
      <c r="F49" s="16"/>
      <c r="G49" s="16"/>
      <c r="H49" s="16"/>
      <c r="I49" s="153">
        <f>AVERAGE(E48:I48)</f>
        <v>0.14205407664609054</v>
      </c>
      <c r="J49" s="16"/>
      <c r="K49" s="16"/>
      <c r="L49" s="16"/>
      <c r="M49" s="16"/>
      <c r="N49" s="17">
        <f>AVERAGE(E48:N48)</f>
        <v>9.9571212031830808E-2</v>
      </c>
      <c r="P49" s="173"/>
      <c r="Q49" s="186"/>
      <c r="R49" s="15" t="s">
        <v>44</v>
      </c>
      <c r="S49" s="16"/>
      <c r="T49" s="16"/>
      <c r="U49" s="16"/>
      <c r="V49" s="16"/>
      <c r="W49" s="153">
        <f>AVERAGE(S48:W48)</f>
        <v>0.14205407664609054</v>
      </c>
      <c r="X49" s="16"/>
      <c r="Y49" s="16"/>
      <c r="Z49" s="16"/>
      <c r="AA49" s="16"/>
      <c r="AB49" s="17">
        <f>AVERAGE(S48:AB48)</f>
        <v>9.9571212031830808E-2</v>
      </c>
      <c r="AD49" s="173"/>
      <c r="AE49" s="186"/>
      <c r="AF49" s="15" t="s">
        <v>44</v>
      </c>
      <c r="AG49" s="16"/>
      <c r="AH49" s="16"/>
      <c r="AI49" s="16"/>
      <c r="AJ49" s="16"/>
      <c r="AK49" s="153">
        <f>AVERAGE(AG48:AK48)</f>
        <v>0.14205407664609054</v>
      </c>
      <c r="AL49" s="16"/>
      <c r="AM49" s="16"/>
      <c r="AN49" s="16"/>
      <c r="AO49" s="16"/>
      <c r="AP49" s="17">
        <f>AVERAGE(AG48:AP48)</f>
        <v>9.9571212031830808E-2</v>
      </c>
      <c r="AR49" s="173"/>
      <c r="AS49" s="186"/>
      <c r="AT49" s="15" t="s">
        <v>44</v>
      </c>
      <c r="AU49" s="16"/>
      <c r="AV49" s="16"/>
      <c r="AW49" s="16"/>
      <c r="AX49" s="16"/>
      <c r="AY49" s="153">
        <f>AVERAGE(AU48:AY48)</f>
        <v>0.14205407664609054</v>
      </c>
      <c r="AZ49" s="16"/>
      <c r="BA49" s="16"/>
      <c r="BB49" s="16"/>
      <c r="BC49" s="16"/>
      <c r="BD49" s="17">
        <f>AVERAGE(AU48:BD48)</f>
        <v>9.9571212031830808E-2</v>
      </c>
      <c r="BF49" s="173"/>
      <c r="BG49" s="186"/>
      <c r="BH49" s="15" t="s">
        <v>44</v>
      </c>
      <c r="BI49" s="16"/>
      <c r="BJ49" s="16"/>
      <c r="BK49" s="16"/>
      <c r="BL49" s="16"/>
      <c r="BM49" s="153">
        <f>AVERAGE(BI48:BM48)</f>
        <v>0.14205407664609054</v>
      </c>
      <c r="BN49" s="16"/>
      <c r="BO49" s="16"/>
      <c r="BP49" s="16"/>
      <c r="BQ49" s="16"/>
      <c r="BR49" s="17">
        <f>AVERAGE(BI48:BR48)</f>
        <v>9.9571212031830808E-2</v>
      </c>
    </row>
    <row r="50" spans="1:71" ht="14.25" x14ac:dyDescent="0.45">
      <c r="B50" s="173"/>
      <c r="C50" s="186"/>
      <c r="D50" s="15" t="s">
        <v>42</v>
      </c>
      <c r="E50" s="16">
        <f t="shared" ref="E50:N50" si="110">E$16*(E48/E$18)</f>
        <v>0.19791666666666666</v>
      </c>
      <c r="F50" s="16">
        <f t="shared" si="110"/>
        <v>0.36284722222222221</v>
      </c>
      <c r="G50" s="16">
        <f t="shared" si="110"/>
        <v>0.50028935185185197</v>
      </c>
      <c r="H50" s="16">
        <f t="shared" si="110"/>
        <v>0.61482445987654299</v>
      </c>
      <c r="I50" s="16">
        <f t="shared" si="110"/>
        <v>0.71027038323045277</v>
      </c>
      <c r="J50" s="16">
        <f t="shared" si="110"/>
        <v>0.78980865269204314</v>
      </c>
      <c r="K50" s="16">
        <f t="shared" si="110"/>
        <v>0.85609054391003692</v>
      </c>
      <c r="L50" s="16">
        <f t="shared" si="110"/>
        <v>0.91132545325836434</v>
      </c>
      <c r="M50" s="16">
        <f t="shared" si="110"/>
        <v>0.95735454438197154</v>
      </c>
      <c r="N50" s="16">
        <f t="shared" si="110"/>
        <v>0.99571212031830669</v>
      </c>
      <c r="P50" s="173"/>
      <c r="Q50" s="186"/>
      <c r="R50" s="15" t="s">
        <v>42</v>
      </c>
      <c r="S50" s="16">
        <f t="shared" ref="S50:AB50" si="111">S$16*(S48/S$18)</f>
        <v>0.19791666666666666</v>
      </c>
      <c r="T50" s="16">
        <f t="shared" si="111"/>
        <v>0.36284722222222221</v>
      </c>
      <c r="U50" s="16">
        <f t="shared" si="111"/>
        <v>0.50028935185185197</v>
      </c>
      <c r="V50" s="16">
        <f t="shared" si="111"/>
        <v>0.61482445987654299</v>
      </c>
      <c r="W50" s="16">
        <f t="shared" si="111"/>
        <v>0.71027038323045277</v>
      </c>
      <c r="X50" s="16">
        <f t="shared" si="111"/>
        <v>0.78980865269204314</v>
      </c>
      <c r="Y50" s="16">
        <f t="shared" si="111"/>
        <v>0.85609054391003692</v>
      </c>
      <c r="Z50" s="16">
        <f t="shared" si="111"/>
        <v>0.91132545325836434</v>
      </c>
      <c r="AA50" s="16">
        <f t="shared" si="111"/>
        <v>0.95735454438197154</v>
      </c>
      <c r="AB50" s="16">
        <f t="shared" si="111"/>
        <v>0.99571212031830669</v>
      </c>
      <c r="AD50" s="173"/>
      <c r="AE50" s="186"/>
      <c r="AF50" s="15" t="s">
        <v>42</v>
      </c>
      <c r="AG50" s="16">
        <f t="shared" ref="AG50:AP50" si="112">AG$16*(AG48/AG$18)</f>
        <v>0.19791666666666666</v>
      </c>
      <c r="AH50" s="16">
        <f t="shared" si="112"/>
        <v>0.36284722222222221</v>
      </c>
      <c r="AI50" s="16">
        <f t="shared" si="112"/>
        <v>0.50028935185185197</v>
      </c>
      <c r="AJ50" s="16">
        <f t="shared" si="112"/>
        <v>0.61482445987654299</v>
      </c>
      <c r="AK50" s="16">
        <f t="shared" si="112"/>
        <v>0.71027038323045277</v>
      </c>
      <c r="AL50" s="16">
        <f t="shared" si="112"/>
        <v>0.78980865269204314</v>
      </c>
      <c r="AM50" s="16">
        <f t="shared" si="112"/>
        <v>0.85609054391003692</v>
      </c>
      <c r="AN50" s="16">
        <f t="shared" si="112"/>
        <v>0.91132545325836434</v>
      </c>
      <c r="AO50" s="16">
        <f t="shared" si="112"/>
        <v>0.95735454438197154</v>
      </c>
      <c r="AP50" s="16">
        <f t="shared" si="112"/>
        <v>0.99571212031830669</v>
      </c>
      <c r="AR50" s="173"/>
      <c r="AS50" s="186"/>
      <c r="AT50" s="15" t="s">
        <v>42</v>
      </c>
      <c r="AU50" s="16">
        <f t="shared" ref="AU50:BD50" si="113">AU$16*(AU48/AU$18)</f>
        <v>0.19791666666666666</v>
      </c>
      <c r="AV50" s="16">
        <f t="shared" si="113"/>
        <v>0.36284722222222221</v>
      </c>
      <c r="AW50" s="16">
        <f t="shared" si="113"/>
        <v>0.50028935185185197</v>
      </c>
      <c r="AX50" s="16">
        <f t="shared" si="113"/>
        <v>0.61482445987654299</v>
      </c>
      <c r="AY50" s="16">
        <f t="shared" si="113"/>
        <v>0.71027038323045277</v>
      </c>
      <c r="AZ50" s="16">
        <f t="shared" si="113"/>
        <v>0.78980865269204314</v>
      </c>
      <c r="BA50" s="16">
        <f t="shared" si="113"/>
        <v>0.85609054391003692</v>
      </c>
      <c r="BB50" s="16">
        <f t="shared" si="113"/>
        <v>0.91132545325836434</v>
      </c>
      <c r="BC50" s="16">
        <f t="shared" si="113"/>
        <v>0.95735454438197154</v>
      </c>
      <c r="BD50" s="16">
        <f t="shared" si="113"/>
        <v>0.99571212031830669</v>
      </c>
      <c r="BF50" s="173"/>
      <c r="BG50" s="186"/>
      <c r="BH50" s="15" t="s">
        <v>42</v>
      </c>
      <c r="BI50" s="16">
        <f t="shared" ref="BI50:BR50" si="114">BI$16*(BI48/BI$18)</f>
        <v>0.19791666666666666</v>
      </c>
      <c r="BJ50" s="16">
        <f t="shared" si="114"/>
        <v>0.36284722222222221</v>
      </c>
      <c r="BK50" s="16">
        <f t="shared" si="114"/>
        <v>0.50028935185185197</v>
      </c>
      <c r="BL50" s="16">
        <f t="shared" si="114"/>
        <v>0.61482445987654299</v>
      </c>
      <c r="BM50" s="16">
        <f t="shared" si="114"/>
        <v>0.71027038323045277</v>
      </c>
      <c r="BN50" s="16">
        <f t="shared" si="114"/>
        <v>0.78980865269204314</v>
      </c>
      <c r="BO50" s="16">
        <f t="shared" si="114"/>
        <v>0.85609054391003692</v>
      </c>
      <c r="BP50" s="16">
        <f t="shared" si="114"/>
        <v>0.91132545325836434</v>
      </c>
      <c r="BQ50" s="16">
        <f t="shared" si="114"/>
        <v>0.95735454438197154</v>
      </c>
      <c r="BR50" s="16">
        <f t="shared" si="114"/>
        <v>0.99571212031830669</v>
      </c>
    </row>
    <row r="51" spans="1:71" ht="14.25" x14ac:dyDescent="0.45">
      <c r="B51" s="173"/>
      <c r="C51" s="185"/>
      <c r="D51" s="19" t="s">
        <v>45</v>
      </c>
      <c r="E51" s="20">
        <f>10*E48</f>
        <v>1.9791666666666665</v>
      </c>
      <c r="F51" s="20">
        <f t="shared" ref="F51:N51" si="115">10*F48</f>
        <v>1.6493055555555556</v>
      </c>
      <c r="G51" s="20">
        <f t="shared" si="115"/>
        <v>1.3744212962962963</v>
      </c>
      <c r="H51" s="20">
        <f t="shared" si="115"/>
        <v>1.1453510802469136</v>
      </c>
      <c r="I51" s="20">
        <f t="shared" si="115"/>
        <v>0.95445923353909456</v>
      </c>
      <c r="J51" s="20">
        <f t="shared" si="115"/>
        <v>0.79538269461591216</v>
      </c>
      <c r="K51" s="20">
        <f t="shared" si="115"/>
        <v>0.66281891217992672</v>
      </c>
      <c r="L51" s="20">
        <f t="shared" si="115"/>
        <v>0.55234909348327232</v>
      </c>
      <c r="M51" s="20">
        <f t="shared" si="115"/>
        <v>0.46029091123606031</v>
      </c>
      <c r="N51" s="20">
        <f t="shared" si="115"/>
        <v>0.38357575936338362</v>
      </c>
      <c r="P51" s="173"/>
      <c r="Q51" s="185"/>
      <c r="R51" s="19" t="s">
        <v>45</v>
      </c>
      <c r="S51" s="20">
        <f>10*S48</f>
        <v>1.9791666666666665</v>
      </c>
      <c r="T51" s="20">
        <f t="shared" ref="T51:AB51" si="116">10*T48</f>
        <v>1.6493055555555556</v>
      </c>
      <c r="U51" s="20">
        <f t="shared" si="116"/>
        <v>1.3744212962962963</v>
      </c>
      <c r="V51" s="20">
        <f t="shared" si="116"/>
        <v>1.1453510802469136</v>
      </c>
      <c r="W51" s="20">
        <f t="shared" si="116"/>
        <v>0.95445923353909456</v>
      </c>
      <c r="X51" s="20">
        <f t="shared" si="116"/>
        <v>0.79538269461591216</v>
      </c>
      <c r="Y51" s="20">
        <f t="shared" si="116"/>
        <v>0.66281891217992672</v>
      </c>
      <c r="Z51" s="20">
        <f t="shared" si="116"/>
        <v>0.55234909348327232</v>
      </c>
      <c r="AA51" s="20">
        <f t="shared" si="116"/>
        <v>0.46029091123606031</v>
      </c>
      <c r="AB51" s="20">
        <f t="shared" si="116"/>
        <v>0.38357575936338362</v>
      </c>
      <c r="AD51" s="173"/>
      <c r="AE51" s="185"/>
      <c r="AF51" s="19" t="s">
        <v>45</v>
      </c>
      <c r="AG51" s="20">
        <f>10*AG48</f>
        <v>1.9791666666666665</v>
      </c>
      <c r="AH51" s="20">
        <f t="shared" ref="AH51:AP51" si="117">10*AH48</f>
        <v>1.6493055555555556</v>
      </c>
      <c r="AI51" s="20">
        <f t="shared" si="117"/>
        <v>1.3744212962962963</v>
      </c>
      <c r="AJ51" s="20">
        <f t="shared" si="117"/>
        <v>1.1453510802469136</v>
      </c>
      <c r="AK51" s="20">
        <f t="shared" si="117"/>
        <v>0.95445923353909456</v>
      </c>
      <c r="AL51" s="20">
        <f t="shared" si="117"/>
        <v>0.79538269461591216</v>
      </c>
      <c r="AM51" s="20">
        <f t="shared" si="117"/>
        <v>0.66281891217992672</v>
      </c>
      <c r="AN51" s="20">
        <f t="shared" si="117"/>
        <v>0.55234909348327232</v>
      </c>
      <c r="AO51" s="20">
        <f t="shared" si="117"/>
        <v>0.46029091123606031</v>
      </c>
      <c r="AP51" s="20">
        <f t="shared" si="117"/>
        <v>0.38357575936338362</v>
      </c>
      <c r="AR51" s="173"/>
      <c r="AS51" s="185"/>
      <c r="AT51" s="19" t="s">
        <v>45</v>
      </c>
      <c r="AU51" s="20">
        <f>10*AU48</f>
        <v>1.9791666666666665</v>
      </c>
      <c r="AV51" s="20">
        <f t="shared" ref="AV51:BD51" si="118">10*AV48</f>
        <v>1.6493055555555556</v>
      </c>
      <c r="AW51" s="20">
        <f t="shared" si="118"/>
        <v>1.3744212962962963</v>
      </c>
      <c r="AX51" s="20">
        <f t="shared" si="118"/>
        <v>1.1453510802469136</v>
      </c>
      <c r="AY51" s="20">
        <f t="shared" si="118"/>
        <v>0.95445923353909456</v>
      </c>
      <c r="AZ51" s="20">
        <f t="shared" si="118"/>
        <v>0.79538269461591216</v>
      </c>
      <c r="BA51" s="20">
        <f t="shared" si="118"/>
        <v>0.66281891217992672</v>
      </c>
      <c r="BB51" s="20">
        <f t="shared" si="118"/>
        <v>0.55234909348327232</v>
      </c>
      <c r="BC51" s="20">
        <f t="shared" si="118"/>
        <v>0.46029091123606031</v>
      </c>
      <c r="BD51" s="20">
        <f t="shared" si="118"/>
        <v>0.38357575936338362</v>
      </c>
      <c r="BF51" s="173"/>
      <c r="BG51" s="185"/>
      <c r="BH51" s="19" t="s">
        <v>45</v>
      </c>
      <c r="BI51" s="20">
        <f>10*BI48</f>
        <v>1.9791666666666665</v>
      </c>
      <c r="BJ51" s="20">
        <f t="shared" ref="BJ51:BR51" si="119">10*BJ48</f>
        <v>1.6493055555555556</v>
      </c>
      <c r="BK51" s="20">
        <f t="shared" si="119"/>
        <v>1.3744212962962963</v>
      </c>
      <c r="BL51" s="20">
        <f t="shared" si="119"/>
        <v>1.1453510802469136</v>
      </c>
      <c r="BM51" s="20">
        <f t="shared" si="119"/>
        <v>0.95445923353909456</v>
      </c>
      <c r="BN51" s="20">
        <f t="shared" si="119"/>
        <v>0.79538269461591216</v>
      </c>
      <c r="BO51" s="20">
        <f t="shared" si="119"/>
        <v>0.66281891217992672</v>
      </c>
      <c r="BP51" s="20">
        <f t="shared" si="119"/>
        <v>0.55234909348327232</v>
      </c>
      <c r="BQ51" s="20">
        <f t="shared" si="119"/>
        <v>0.46029091123606031</v>
      </c>
      <c r="BR51" s="20">
        <f t="shared" si="119"/>
        <v>0.38357575936338362</v>
      </c>
    </row>
    <row r="52" spans="1:71" ht="14.25" x14ac:dyDescent="0.45">
      <c r="B52" s="173"/>
      <c r="C52" s="185"/>
      <c r="D52" s="19" t="s">
        <v>46</v>
      </c>
      <c r="E52" s="20">
        <f>10*E50</f>
        <v>1.9791666666666665</v>
      </c>
      <c r="F52" s="20">
        <f>10*F50</f>
        <v>3.6284722222222223</v>
      </c>
      <c r="G52" s="20">
        <f>10*G50</f>
        <v>5.0028935185185199</v>
      </c>
      <c r="H52" s="20">
        <f t="shared" ref="H52:N52" si="120">10*H50</f>
        <v>6.1482445987654302</v>
      </c>
      <c r="I52" s="20">
        <f t="shared" si="120"/>
        <v>7.1027038323045275</v>
      </c>
      <c r="J52" s="20">
        <f t="shared" si="120"/>
        <v>7.8980865269204319</v>
      </c>
      <c r="K52" s="20">
        <f t="shared" si="120"/>
        <v>8.5609054391003685</v>
      </c>
      <c r="L52" s="20">
        <f t="shared" si="120"/>
        <v>9.1132545325836425</v>
      </c>
      <c r="M52" s="20">
        <f t="shared" si="120"/>
        <v>9.5735454438197145</v>
      </c>
      <c r="N52" s="20">
        <f t="shared" si="120"/>
        <v>9.9571212031830676</v>
      </c>
      <c r="P52" s="173"/>
      <c r="Q52" s="185"/>
      <c r="R52" s="19" t="s">
        <v>46</v>
      </c>
      <c r="S52" s="20">
        <f>10*S50</f>
        <v>1.9791666666666665</v>
      </c>
      <c r="T52" s="20">
        <f>10*T50</f>
        <v>3.6284722222222223</v>
      </c>
      <c r="U52" s="20">
        <f>10*U50</f>
        <v>5.0028935185185199</v>
      </c>
      <c r="V52" s="20">
        <f t="shared" ref="V52:AB52" si="121">10*V50</f>
        <v>6.1482445987654302</v>
      </c>
      <c r="W52" s="20">
        <f t="shared" si="121"/>
        <v>7.1027038323045275</v>
      </c>
      <c r="X52" s="20">
        <f t="shared" si="121"/>
        <v>7.8980865269204319</v>
      </c>
      <c r="Y52" s="20">
        <f t="shared" si="121"/>
        <v>8.5609054391003685</v>
      </c>
      <c r="Z52" s="20">
        <f t="shared" si="121"/>
        <v>9.1132545325836425</v>
      </c>
      <c r="AA52" s="20">
        <f t="shared" si="121"/>
        <v>9.5735454438197145</v>
      </c>
      <c r="AB52" s="20">
        <f t="shared" si="121"/>
        <v>9.9571212031830676</v>
      </c>
      <c r="AD52" s="173"/>
      <c r="AE52" s="185"/>
      <c r="AF52" s="19" t="s">
        <v>46</v>
      </c>
      <c r="AG52" s="20">
        <f>10*AG50</f>
        <v>1.9791666666666665</v>
      </c>
      <c r="AH52" s="20">
        <f>10*AH50</f>
        <v>3.6284722222222223</v>
      </c>
      <c r="AI52" s="20">
        <f>10*AI50</f>
        <v>5.0028935185185199</v>
      </c>
      <c r="AJ52" s="20">
        <f t="shared" ref="AJ52:AP52" si="122">10*AJ50</f>
        <v>6.1482445987654302</v>
      </c>
      <c r="AK52" s="20">
        <f t="shared" si="122"/>
        <v>7.1027038323045275</v>
      </c>
      <c r="AL52" s="20">
        <f t="shared" si="122"/>
        <v>7.8980865269204319</v>
      </c>
      <c r="AM52" s="20">
        <f t="shared" si="122"/>
        <v>8.5609054391003685</v>
      </c>
      <c r="AN52" s="20">
        <f t="shared" si="122"/>
        <v>9.1132545325836425</v>
      </c>
      <c r="AO52" s="20">
        <f t="shared" si="122"/>
        <v>9.5735454438197145</v>
      </c>
      <c r="AP52" s="20">
        <f t="shared" si="122"/>
        <v>9.9571212031830676</v>
      </c>
      <c r="AR52" s="173"/>
      <c r="AS52" s="185"/>
      <c r="AT52" s="19" t="s">
        <v>46</v>
      </c>
      <c r="AU52" s="20">
        <f>10*AU50</f>
        <v>1.9791666666666665</v>
      </c>
      <c r="AV52" s="20">
        <f>10*AV50</f>
        <v>3.6284722222222223</v>
      </c>
      <c r="AW52" s="20">
        <f>10*AW50</f>
        <v>5.0028935185185199</v>
      </c>
      <c r="AX52" s="20">
        <f t="shared" ref="AX52:BD52" si="123">10*AX50</f>
        <v>6.1482445987654302</v>
      </c>
      <c r="AY52" s="20">
        <f t="shared" si="123"/>
        <v>7.1027038323045275</v>
      </c>
      <c r="AZ52" s="20">
        <f t="shared" si="123"/>
        <v>7.8980865269204319</v>
      </c>
      <c r="BA52" s="20">
        <f t="shared" si="123"/>
        <v>8.5609054391003685</v>
      </c>
      <c r="BB52" s="20">
        <f t="shared" si="123"/>
        <v>9.1132545325836425</v>
      </c>
      <c r="BC52" s="20">
        <f t="shared" si="123"/>
        <v>9.5735454438197145</v>
      </c>
      <c r="BD52" s="20">
        <f t="shared" si="123"/>
        <v>9.9571212031830676</v>
      </c>
      <c r="BF52" s="173"/>
      <c r="BG52" s="185"/>
      <c r="BH52" s="19" t="s">
        <v>46</v>
      </c>
      <c r="BI52" s="20">
        <f>10*BI50</f>
        <v>1.9791666666666665</v>
      </c>
      <c r="BJ52" s="20">
        <f>10*BJ50</f>
        <v>3.6284722222222223</v>
      </c>
      <c r="BK52" s="20">
        <f>10*BK50</f>
        <v>5.0028935185185199</v>
      </c>
      <c r="BL52" s="20">
        <f t="shared" ref="BL52:BR52" si="124">10*BL50</f>
        <v>6.1482445987654302</v>
      </c>
      <c r="BM52" s="20">
        <f t="shared" si="124"/>
        <v>7.1027038323045275</v>
      </c>
      <c r="BN52" s="20">
        <f t="shared" si="124"/>
        <v>7.8980865269204319</v>
      </c>
      <c r="BO52" s="20">
        <f t="shared" si="124"/>
        <v>8.5609054391003685</v>
      </c>
      <c r="BP52" s="20">
        <f t="shared" si="124"/>
        <v>9.1132545325836425</v>
      </c>
      <c r="BQ52" s="20">
        <f t="shared" si="124"/>
        <v>9.5735454438197145</v>
      </c>
      <c r="BR52" s="20">
        <f t="shared" si="124"/>
        <v>9.9571212031830676</v>
      </c>
    </row>
    <row r="53" spans="1:71" ht="14.25" x14ac:dyDescent="0.45">
      <c r="B53" s="173"/>
      <c r="C53" s="184" t="s">
        <v>36</v>
      </c>
      <c r="D53" s="15" t="s">
        <v>43</v>
      </c>
      <c r="E53" s="16">
        <f>$E8+($E$9*$E$10)</f>
        <v>0.23749999999999999</v>
      </c>
      <c r="F53" s="16">
        <f>E53</f>
        <v>0.23749999999999999</v>
      </c>
      <c r="G53" s="16">
        <f t="shared" ref="G53:N53" si="125">F53</f>
        <v>0.23749999999999999</v>
      </c>
      <c r="H53" s="16">
        <f t="shared" si="125"/>
        <v>0.23749999999999999</v>
      </c>
      <c r="I53" s="16">
        <f t="shared" si="125"/>
        <v>0.23749999999999999</v>
      </c>
      <c r="J53" s="16">
        <f t="shared" si="125"/>
        <v>0.23749999999999999</v>
      </c>
      <c r="K53" s="16">
        <f t="shared" si="125"/>
        <v>0.23749999999999999</v>
      </c>
      <c r="L53" s="16">
        <f t="shared" si="125"/>
        <v>0.23749999999999999</v>
      </c>
      <c r="M53" s="16">
        <f t="shared" si="125"/>
        <v>0.23749999999999999</v>
      </c>
      <c r="N53" s="16">
        <f t="shared" si="125"/>
        <v>0.23749999999999999</v>
      </c>
      <c r="P53" s="173"/>
      <c r="Q53" s="184" t="s">
        <v>36</v>
      </c>
      <c r="R53" s="15" t="s">
        <v>43</v>
      </c>
      <c r="S53" s="16">
        <f>$E8+($E$9*$E$10)</f>
        <v>0.23749999999999999</v>
      </c>
      <c r="T53" s="16">
        <f>S53</f>
        <v>0.23749999999999999</v>
      </c>
      <c r="U53" s="16">
        <f t="shared" ref="U53:AB53" si="126">T53</f>
        <v>0.23749999999999999</v>
      </c>
      <c r="V53" s="16">
        <f t="shared" si="126"/>
        <v>0.23749999999999999</v>
      </c>
      <c r="W53" s="16">
        <f t="shared" si="126"/>
        <v>0.23749999999999999</v>
      </c>
      <c r="X53" s="16">
        <f t="shared" si="126"/>
        <v>0.23749999999999999</v>
      </c>
      <c r="Y53" s="16">
        <f t="shared" si="126"/>
        <v>0.23749999999999999</v>
      </c>
      <c r="Z53" s="16">
        <f t="shared" si="126"/>
        <v>0.23749999999999999</v>
      </c>
      <c r="AA53" s="16">
        <f t="shared" si="126"/>
        <v>0.23749999999999999</v>
      </c>
      <c r="AB53" s="16">
        <f t="shared" si="126"/>
        <v>0.23749999999999999</v>
      </c>
      <c r="AD53" s="173"/>
      <c r="AE53" s="184" t="s">
        <v>36</v>
      </c>
      <c r="AF53" s="15" t="s">
        <v>43</v>
      </c>
      <c r="AG53" s="16">
        <f>$E8+($E$9*$E$10)</f>
        <v>0.23749999999999999</v>
      </c>
      <c r="AH53" s="16">
        <f>AG53</f>
        <v>0.23749999999999999</v>
      </c>
      <c r="AI53" s="16">
        <f t="shared" ref="AI53:AP53" si="127">AH53</f>
        <v>0.23749999999999999</v>
      </c>
      <c r="AJ53" s="16">
        <f t="shared" si="127"/>
        <v>0.23749999999999999</v>
      </c>
      <c r="AK53" s="16">
        <f t="shared" si="127"/>
        <v>0.23749999999999999</v>
      </c>
      <c r="AL53" s="16">
        <f t="shared" si="127"/>
        <v>0.23749999999999999</v>
      </c>
      <c r="AM53" s="16">
        <f t="shared" si="127"/>
        <v>0.23749999999999999</v>
      </c>
      <c r="AN53" s="16">
        <f t="shared" si="127"/>
        <v>0.23749999999999999</v>
      </c>
      <c r="AO53" s="16">
        <f t="shared" si="127"/>
        <v>0.23749999999999999</v>
      </c>
      <c r="AP53" s="16">
        <f t="shared" si="127"/>
        <v>0.23749999999999999</v>
      </c>
      <c r="AR53" s="173"/>
      <c r="AS53" s="184" t="s">
        <v>36</v>
      </c>
      <c r="AT53" s="15" t="s">
        <v>43</v>
      </c>
      <c r="AU53" s="16">
        <f>$E8+($E$9*$E$10)</f>
        <v>0.23749999999999999</v>
      </c>
      <c r="AV53" s="16">
        <f>AU53</f>
        <v>0.23749999999999999</v>
      </c>
      <c r="AW53" s="16">
        <f t="shared" ref="AW53:BD53" si="128">AV53</f>
        <v>0.23749999999999999</v>
      </c>
      <c r="AX53" s="16">
        <f t="shared" si="128"/>
        <v>0.23749999999999999</v>
      </c>
      <c r="AY53" s="16">
        <f t="shared" si="128"/>
        <v>0.23749999999999999</v>
      </c>
      <c r="AZ53" s="16">
        <f t="shared" si="128"/>
        <v>0.23749999999999999</v>
      </c>
      <c r="BA53" s="16">
        <f t="shared" si="128"/>
        <v>0.23749999999999999</v>
      </c>
      <c r="BB53" s="16">
        <f t="shared" si="128"/>
        <v>0.23749999999999999</v>
      </c>
      <c r="BC53" s="16">
        <f t="shared" si="128"/>
        <v>0.23749999999999999</v>
      </c>
      <c r="BD53" s="16">
        <f t="shared" si="128"/>
        <v>0.23749999999999999</v>
      </c>
      <c r="BF53" s="173"/>
      <c r="BG53" s="184" t="s">
        <v>36</v>
      </c>
      <c r="BH53" s="15" t="s">
        <v>43</v>
      </c>
      <c r="BI53" s="16">
        <f>$E8+($E$9*$E$10)</f>
        <v>0.23749999999999999</v>
      </c>
      <c r="BJ53" s="16">
        <f>BI53</f>
        <v>0.23749999999999999</v>
      </c>
      <c r="BK53" s="16">
        <f t="shared" ref="BK53:BR53" si="129">BJ53</f>
        <v>0.23749999999999999</v>
      </c>
      <c r="BL53" s="16">
        <f t="shared" si="129"/>
        <v>0.23749999999999999</v>
      </c>
      <c r="BM53" s="16">
        <f t="shared" si="129"/>
        <v>0.23749999999999999</v>
      </c>
      <c r="BN53" s="16">
        <f t="shared" si="129"/>
        <v>0.23749999999999999</v>
      </c>
      <c r="BO53" s="16">
        <f t="shared" si="129"/>
        <v>0.23749999999999999</v>
      </c>
      <c r="BP53" s="16">
        <f t="shared" si="129"/>
        <v>0.23749999999999999</v>
      </c>
      <c r="BQ53" s="16">
        <f t="shared" si="129"/>
        <v>0.23749999999999999</v>
      </c>
      <c r="BR53" s="16">
        <f t="shared" si="129"/>
        <v>0.23749999999999999</v>
      </c>
    </row>
    <row r="54" spans="1:71" ht="14.25" x14ac:dyDescent="0.45">
      <c r="B54" s="173"/>
      <c r="C54" s="185"/>
      <c r="D54" s="19" t="s">
        <v>45</v>
      </c>
      <c r="E54" s="21">
        <f t="shared" ref="E54:N54" si="130">E51*E$14</f>
        <v>237499.99999999997</v>
      </c>
      <c r="F54" s="21">
        <f t="shared" si="130"/>
        <v>237500</v>
      </c>
      <c r="G54" s="21">
        <f t="shared" si="130"/>
        <v>237500</v>
      </c>
      <c r="H54" s="21">
        <f t="shared" si="130"/>
        <v>237500</v>
      </c>
      <c r="I54" s="21">
        <f t="shared" si="130"/>
        <v>237499.99999999997</v>
      </c>
      <c r="J54" s="21">
        <f t="shared" si="130"/>
        <v>237500</v>
      </c>
      <c r="K54" s="21">
        <f t="shared" si="130"/>
        <v>237499.99999999997</v>
      </c>
      <c r="L54" s="21">
        <f t="shared" si="130"/>
        <v>237499.99999999997</v>
      </c>
      <c r="M54" s="21">
        <f t="shared" si="130"/>
        <v>237500</v>
      </c>
      <c r="N54" s="21">
        <f t="shared" si="130"/>
        <v>237500</v>
      </c>
      <c r="P54" s="173"/>
      <c r="Q54" s="185"/>
      <c r="R54" s="19" t="s">
        <v>45</v>
      </c>
      <c r="S54" s="21">
        <f t="shared" ref="S54:AB54" si="131">S51*S$14</f>
        <v>237499.99999999997</v>
      </c>
      <c r="T54" s="21">
        <f t="shared" si="131"/>
        <v>237500</v>
      </c>
      <c r="U54" s="21">
        <f t="shared" si="131"/>
        <v>237500</v>
      </c>
      <c r="V54" s="21">
        <f t="shared" si="131"/>
        <v>237500</v>
      </c>
      <c r="W54" s="21">
        <f t="shared" si="131"/>
        <v>237499.99999999997</v>
      </c>
      <c r="X54" s="21">
        <f t="shared" si="131"/>
        <v>237500</v>
      </c>
      <c r="Y54" s="21">
        <f t="shared" si="131"/>
        <v>237499.99999999997</v>
      </c>
      <c r="Z54" s="21">
        <f t="shared" si="131"/>
        <v>237499.99999999997</v>
      </c>
      <c r="AA54" s="21">
        <f t="shared" si="131"/>
        <v>237500</v>
      </c>
      <c r="AB54" s="21">
        <f t="shared" si="131"/>
        <v>237500</v>
      </c>
      <c r="AD54" s="173"/>
      <c r="AE54" s="185"/>
      <c r="AF54" s="19" t="s">
        <v>45</v>
      </c>
      <c r="AG54" s="21">
        <f t="shared" ref="AG54:AP54" si="132">AG51*AG$14</f>
        <v>237499.99999999997</v>
      </c>
      <c r="AH54" s="21">
        <f t="shared" si="132"/>
        <v>237500</v>
      </c>
      <c r="AI54" s="21">
        <f t="shared" si="132"/>
        <v>237500</v>
      </c>
      <c r="AJ54" s="21">
        <f t="shared" si="132"/>
        <v>237500</v>
      </c>
      <c r="AK54" s="21">
        <f t="shared" si="132"/>
        <v>237499.99999999997</v>
      </c>
      <c r="AL54" s="21">
        <f t="shared" si="132"/>
        <v>237500</v>
      </c>
      <c r="AM54" s="21">
        <f t="shared" si="132"/>
        <v>237499.99999999997</v>
      </c>
      <c r="AN54" s="21">
        <f t="shared" si="132"/>
        <v>237499.99999999997</v>
      </c>
      <c r="AO54" s="21">
        <f t="shared" si="132"/>
        <v>237500</v>
      </c>
      <c r="AP54" s="21">
        <f t="shared" si="132"/>
        <v>237500</v>
      </c>
      <c r="AR54" s="173"/>
      <c r="AS54" s="185"/>
      <c r="AT54" s="19" t="s">
        <v>45</v>
      </c>
      <c r="AU54" s="21">
        <f t="shared" ref="AU54:BD54" si="133">AU51*AU$14</f>
        <v>237499.99999999997</v>
      </c>
      <c r="AV54" s="21">
        <f t="shared" si="133"/>
        <v>237500</v>
      </c>
      <c r="AW54" s="21">
        <f t="shared" si="133"/>
        <v>237500</v>
      </c>
      <c r="AX54" s="21">
        <f t="shared" si="133"/>
        <v>237500</v>
      </c>
      <c r="AY54" s="21">
        <f t="shared" si="133"/>
        <v>237499.99999999997</v>
      </c>
      <c r="AZ54" s="21">
        <f t="shared" si="133"/>
        <v>237500</v>
      </c>
      <c r="BA54" s="21">
        <f t="shared" si="133"/>
        <v>237499.99999999997</v>
      </c>
      <c r="BB54" s="21">
        <f t="shared" si="133"/>
        <v>237499.99999999997</v>
      </c>
      <c r="BC54" s="21">
        <f t="shared" si="133"/>
        <v>237500</v>
      </c>
      <c r="BD54" s="21">
        <f t="shared" si="133"/>
        <v>237500</v>
      </c>
      <c r="BF54" s="173"/>
      <c r="BG54" s="185"/>
      <c r="BH54" s="19" t="s">
        <v>45</v>
      </c>
      <c r="BI54" s="21">
        <f t="shared" ref="BI54:BR54" si="134">BI51*BI$14</f>
        <v>237499.99999999997</v>
      </c>
      <c r="BJ54" s="21">
        <f t="shared" si="134"/>
        <v>237500</v>
      </c>
      <c r="BK54" s="21">
        <f t="shared" si="134"/>
        <v>237500</v>
      </c>
      <c r="BL54" s="21">
        <f t="shared" si="134"/>
        <v>237500</v>
      </c>
      <c r="BM54" s="21">
        <f t="shared" si="134"/>
        <v>237499.99999999997</v>
      </c>
      <c r="BN54" s="21">
        <f t="shared" si="134"/>
        <v>237500</v>
      </c>
      <c r="BO54" s="21">
        <f t="shared" si="134"/>
        <v>237499.99999999997</v>
      </c>
      <c r="BP54" s="21">
        <f t="shared" si="134"/>
        <v>237499.99999999997</v>
      </c>
      <c r="BQ54" s="21">
        <f t="shared" si="134"/>
        <v>237500</v>
      </c>
      <c r="BR54" s="21">
        <f t="shared" si="134"/>
        <v>237500</v>
      </c>
    </row>
    <row r="55" spans="1:71" ht="14.25" x14ac:dyDescent="0.45">
      <c r="B55" s="173"/>
      <c r="C55" s="185"/>
      <c r="D55" s="19" t="s">
        <v>46</v>
      </c>
      <c r="E55" s="21">
        <f>E54</f>
        <v>237499.99999999997</v>
      </c>
      <c r="F55" s="21">
        <f>E55+F54</f>
        <v>475000</v>
      </c>
      <c r="G55" s="21">
        <f>F55+G54</f>
        <v>712500</v>
      </c>
      <c r="H55" s="21">
        <f t="shared" ref="H55:N55" si="135">G55+H54</f>
        <v>950000</v>
      </c>
      <c r="I55" s="21">
        <f t="shared" si="135"/>
        <v>1187500</v>
      </c>
      <c r="J55" s="21">
        <f>I55+J54</f>
        <v>1425000</v>
      </c>
      <c r="K55" s="21">
        <f t="shared" si="135"/>
        <v>1662500</v>
      </c>
      <c r="L55" s="21">
        <f t="shared" si="135"/>
        <v>1900000</v>
      </c>
      <c r="M55" s="21">
        <f t="shared" si="135"/>
        <v>2137500</v>
      </c>
      <c r="N55" s="21">
        <f t="shared" si="135"/>
        <v>2375000</v>
      </c>
      <c r="P55" s="173"/>
      <c r="Q55" s="185"/>
      <c r="R55" s="19" t="s">
        <v>46</v>
      </c>
      <c r="S55" s="21">
        <f>S54</f>
        <v>237499.99999999997</v>
      </c>
      <c r="T55" s="21">
        <f>S55+T54</f>
        <v>475000</v>
      </c>
      <c r="U55" s="21">
        <f>T55+U54</f>
        <v>712500</v>
      </c>
      <c r="V55" s="21">
        <f t="shared" ref="V55:AB55" si="136">U55+V54</f>
        <v>950000</v>
      </c>
      <c r="W55" s="21">
        <f t="shared" si="136"/>
        <v>1187500</v>
      </c>
      <c r="X55" s="21">
        <f>W55+X54</f>
        <v>1425000</v>
      </c>
      <c r="Y55" s="21">
        <f t="shared" si="136"/>
        <v>1662500</v>
      </c>
      <c r="Z55" s="21">
        <f t="shared" si="136"/>
        <v>1900000</v>
      </c>
      <c r="AA55" s="21">
        <f t="shared" si="136"/>
        <v>2137500</v>
      </c>
      <c r="AB55" s="21">
        <f t="shared" si="136"/>
        <v>2375000</v>
      </c>
      <c r="AD55" s="173"/>
      <c r="AE55" s="185"/>
      <c r="AF55" s="19" t="s">
        <v>46</v>
      </c>
      <c r="AG55" s="21">
        <f>AG54</f>
        <v>237499.99999999997</v>
      </c>
      <c r="AH55" s="21">
        <f>AG55+AH54</f>
        <v>475000</v>
      </c>
      <c r="AI55" s="21">
        <f>AH55+AI54</f>
        <v>712500</v>
      </c>
      <c r="AJ55" s="21">
        <f t="shared" ref="AJ55:AP55" si="137">AI55+AJ54</f>
        <v>950000</v>
      </c>
      <c r="AK55" s="21">
        <f t="shared" si="137"/>
        <v>1187500</v>
      </c>
      <c r="AL55" s="21">
        <f>AK55+AL54</f>
        <v>1425000</v>
      </c>
      <c r="AM55" s="21">
        <f t="shared" si="137"/>
        <v>1662500</v>
      </c>
      <c r="AN55" s="21">
        <f t="shared" si="137"/>
        <v>1900000</v>
      </c>
      <c r="AO55" s="21">
        <f t="shared" si="137"/>
        <v>2137500</v>
      </c>
      <c r="AP55" s="21">
        <f t="shared" si="137"/>
        <v>2375000</v>
      </c>
      <c r="AR55" s="173"/>
      <c r="AS55" s="185"/>
      <c r="AT55" s="19" t="s">
        <v>46</v>
      </c>
      <c r="AU55" s="21">
        <f>AU54</f>
        <v>237499.99999999997</v>
      </c>
      <c r="AV55" s="21">
        <f>AU55+AV54</f>
        <v>475000</v>
      </c>
      <c r="AW55" s="21">
        <f>AV55+AW54</f>
        <v>712500</v>
      </c>
      <c r="AX55" s="21">
        <f t="shared" ref="AX55:BD55" si="138">AW55+AX54</f>
        <v>950000</v>
      </c>
      <c r="AY55" s="21">
        <f t="shared" si="138"/>
        <v>1187500</v>
      </c>
      <c r="AZ55" s="21">
        <f>AY55+AZ54</f>
        <v>1425000</v>
      </c>
      <c r="BA55" s="21">
        <f t="shared" si="138"/>
        <v>1662500</v>
      </c>
      <c r="BB55" s="21">
        <f t="shared" si="138"/>
        <v>1900000</v>
      </c>
      <c r="BC55" s="21">
        <f t="shared" si="138"/>
        <v>2137500</v>
      </c>
      <c r="BD55" s="21">
        <f t="shared" si="138"/>
        <v>2375000</v>
      </c>
      <c r="BF55" s="173"/>
      <c r="BG55" s="185"/>
      <c r="BH55" s="19" t="s">
        <v>46</v>
      </c>
      <c r="BI55" s="21">
        <f>BI54</f>
        <v>237499.99999999997</v>
      </c>
      <c r="BJ55" s="21">
        <f>BI55+BJ54</f>
        <v>475000</v>
      </c>
      <c r="BK55" s="21">
        <f>BJ55+BK54</f>
        <v>712500</v>
      </c>
      <c r="BL55" s="21">
        <f t="shared" ref="BL55:BR55" si="139">BK55+BL54</f>
        <v>950000</v>
      </c>
      <c r="BM55" s="21">
        <f t="shared" si="139"/>
        <v>1187500</v>
      </c>
      <c r="BN55" s="21">
        <f>BM55+BN54</f>
        <v>1425000</v>
      </c>
      <c r="BO55" s="21">
        <f t="shared" si="139"/>
        <v>1662500</v>
      </c>
      <c r="BP55" s="21">
        <f t="shared" si="139"/>
        <v>1900000</v>
      </c>
      <c r="BQ55" s="21">
        <f t="shared" si="139"/>
        <v>2137500</v>
      </c>
      <c r="BR55" s="21">
        <f t="shared" si="139"/>
        <v>2375000</v>
      </c>
    </row>
    <row r="56" spans="1:71" ht="14.25" x14ac:dyDescent="0.45">
      <c r="B56" s="173"/>
      <c r="C56" s="184" t="s">
        <v>35</v>
      </c>
      <c r="D56" s="15" t="s">
        <v>43</v>
      </c>
      <c r="E56" s="16">
        <f>E50*E$14/$E$4</f>
        <v>0.23749999999999999</v>
      </c>
      <c r="F56" s="16">
        <f>F50*F$14/$E$4-E56</f>
        <v>0.28499999999999998</v>
      </c>
      <c r="G56" s="16">
        <f>G50*G$14/$E$4-F56-E56</f>
        <v>0.34200000000000014</v>
      </c>
      <c r="H56" s="16">
        <f>H50*H$14/$E$4-G56-F56-E56</f>
        <v>0.41039999999999949</v>
      </c>
      <c r="I56" s="16">
        <f>I50*I$14/$E$4-H56-G56-F56-E56</f>
        <v>0.49248000000000097</v>
      </c>
      <c r="J56" s="16">
        <f>J50*J$14/$E$4-I56-H56-G56-F56-E56</f>
        <v>0.5909759999999975</v>
      </c>
      <c r="K56" s="16">
        <f>K50*K$14/$E$4-J56-I56-H56-G56-F56-E56</f>
        <v>0.70917120000000344</v>
      </c>
      <c r="L56" s="16">
        <f>L50*L$14/$E$4-K56-J56-I56-H56-G56-F56-E56</f>
        <v>0.85100544000000045</v>
      </c>
      <c r="M56" s="16">
        <f>M50*M$14/$E$4-L56-K56-J56-I56-H56-G56-F56-E56</f>
        <v>1.0212065280000064</v>
      </c>
      <c r="N56" s="16">
        <f>N50*N$14/$E$4-M56-L56-K56-J56-I56-H56-G56-F56-E56</f>
        <v>1.2254478335999814</v>
      </c>
      <c r="P56" s="173"/>
      <c r="Q56" s="184" t="s">
        <v>35</v>
      </c>
      <c r="R56" s="15" t="s">
        <v>43</v>
      </c>
      <c r="S56" s="16">
        <f>S50*S$14/$E$4</f>
        <v>0.23749999999999999</v>
      </c>
      <c r="T56" s="16">
        <f>T50*T$14/$E$4-S56</f>
        <v>0.28499999999999998</v>
      </c>
      <c r="U56" s="16">
        <f>U50*U$14/$E$4-T56-S56</f>
        <v>0.34200000000000014</v>
      </c>
      <c r="V56" s="16">
        <f>V50*V$14/$E$4-U56-T56-S56</f>
        <v>0.41039999999999949</v>
      </c>
      <c r="W56" s="16">
        <f>W50*W$14/$E$4-V56-U56-T56-S56</f>
        <v>0.49248000000000097</v>
      </c>
      <c r="X56" s="16">
        <f>X50*X$14/$E$4-W56-V56-U56-T56-S56</f>
        <v>0.5909759999999975</v>
      </c>
      <c r="Y56" s="16">
        <f>Y50*Y$14/$E$4-X56-W56-V56-U56-T56-S56</f>
        <v>0.70917120000000344</v>
      </c>
      <c r="Z56" s="16">
        <f>Z50*Z$14/$E$4-Y56-X56-W56-V56-U56-T56-S56</f>
        <v>0.85100544000000045</v>
      </c>
      <c r="AA56" s="16">
        <f>AA50*AA$14/$E$4-Z56-Y56-X56-W56-V56-U56-T56-S56</f>
        <v>1.0212065280000064</v>
      </c>
      <c r="AB56" s="16">
        <f>AB50*AB$14/$E$4-AA56-Z56-Y56-X56-W56-V56-U56-T56-S56</f>
        <v>1.2254478335999814</v>
      </c>
      <c r="AD56" s="173"/>
      <c r="AE56" s="184" t="s">
        <v>35</v>
      </c>
      <c r="AF56" s="15" t="s">
        <v>43</v>
      </c>
      <c r="AG56" s="16">
        <f>AG50*AG$14/$E$4</f>
        <v>0.23749999999999999</v>
      </c>
      <c r="AH56" s="16">
        <f>AH50*AH$14/$E$4-AG56</f>
        <v>0.28499999999999998</v>
      </c>
      <c r="AI56" s="16">
        <f>AI50*AI$14/$E$4-AH56-AG56</f>
        <v>0.34200000000000014</v>
      </c>
      <c r="AJ56" s="16">
        <f>AJ50*AJ$14/$E$4-AI56-AH56-AG56</f>
        <v>0.41039999999999949</v>
      </c>
      <c r="AK56" s="16">
        <f>AK50*AK$14/$E$4-AJ56-AI56-AH56-AG56</f>
        <v>0.49248000000000097</v>
      </c>
      <c r="AL56" s="16">
        <f>AL50*AL$14/$E$4-AK56-AJ56-AI56-AH56-AG56</f>
        <v>0.5909759999999975</v>
      </c>
      <c r="AM56" s="16">
        <f>AM50*AM$14/$E$4-AL56-AK56-AJ56-AI56-AH56-AG56</f>
        <v>0.70917120000000344</v>
      </c>
      <c r="AN56" s="16">
        <f>AN50*AN$14/$E$4-AM56-AL56-AK56-AJ56-AI56-AH56-AG56</f>
        <v>0.85100544000000045</v>
      </c>
      <c r="AO56" s="16">
        <f>AO50*AO$14/$E$4-AN56-AM56-AL56-AK56-AJ56-AI56-AH56-AG56</f>
        <v>1.0212065280000064</v>
      </c>
      <c r="AP56" s="16">
        <f>AP50*AP$14/$E$4-AO56-AN56-AM56-AL56-AK56-AJ56-AI56-AH56-AG56</f>
        <v>1.2254478335999814</v>
      </c>
      <c r="AR56" s="173"/>
      <c r="AS56" s="184" t="s">
        <v>35</v>
      </c>
      <c r="AT56" s="15" t="s">
        <v>43</v>
      </c>
      <c r="AU56" s="16">
        <f>AU50*AU$14/$E$4</f>
        <v>0.23749999999999999</v>
      </c>
      <c r="AV56" s="16">
        <f>AV50*AV$14/$E$4-AU56</f>
        <v>0.28499999999999998</v>
      </c>
      <c r="AW56" s="16">
        <f>AW50*AW$14/$E$4-AV56-AU56</f>
        <v>0.34200000000000014</v>
      </c>
      <c r="AX56" s="16">
        <f>AX50*AX$14/$E$4-AW56-AV56-AU56</f>
        <v>0.41039999999999949</v>
      </c>
      <c r="AY56" s="16">
        <f>AY50*AY$14/$E$4-AX56-AW56-AV56-AU56</f>
        <v>0.49248000000000097</v>
      </c>
      <c r="AZ56" s="16">
        <f>AZ50*AZ$14/$E$4-AY56-AX56-AW56-AV56-AU56</f>
        <v>0.5909759999999975</v>
      </c>
      <c r="BA56" s="16">
        <f>BA50*BA$14/$E$4-AZ56-AY56-AX56-AW56-AV56-AU56</f>
        <v>0.70917120000000344</v>
      </c>
      <c r="BB56" s="16">
        <f>BB50*BB$14/$E$4-BA56-AZ56-AY56-AX56-AW56-AV56-AU56</f>
        <v>0.85100544000000045</v>
      </c>
      <c r="BC56" s="16">
        <f>BC50*BC$14/$E$4-BB56-BA56-AZ56-AY56-AX56-AW56-AV56-AU56</f>
        <v>1.0212065280000064</v>
      </c>
      <c r="BD56" s="16">
        <f>BD50*BD$14/$E$4-BC56-BB56-BA56-AZ56-AY56-AX56-AW56-AV56-AU56</f>
        <v>1.2254478335999814</v>
      </c>
      <c r="BF56" s="173"/>
      <c r="BG56" s="184" t="s">
        <v>35</v>
      </c>
      <c r="BH56" s="15" t="s">
        <v>43</v>
      </c>
      <c r="BI56" s="16">
        <f>BI50*BI$14/$E$4</f>
        <v>0.23749999999999999</v>
      </c>
      <c r="BJ56" s="16">
        <f>BJ50*BJ$14/$E$4-BI56</f>
        <v>0.28499999999999998</v>
      </c>
      <c r="BK56" s="16">
        <f>BK50*BK$14/$E$4-BJ56-BI56</f>
        <v>0.34200000000000014</v>
      </c>
      <c r="BL56" s="16">
        <f>BL50*BL$14/$E$4-BK56-BJ56-BI56</f>
        <v>0.41039999999999949</v>
      </c>
      <c r="BM56" s="16">
        <f>BM50*BM$14/$E$4-BL56-BK56-BJ56-BI56</f>
        <v>0.49248000000000097</v>
      </c>
      <c r="BN56" s="16">
        <f>BN50*BN$14/$E$4-BM56-BL56-BK56-BJ56-BI56</f>
        <v>0.5909759999999975</v>
      </c>
      <c r="BO56" s="16">
        <f>BO50*BO$14/$E$4-BN56-BM56-BL56-BK56-BJ56-BI56</f>
        <v>0.70917120000000344</v>
      </c>
      <c r="BP56" s="16">
        <f>BP50*BP$14/$E$4-BO56-BN56-BM56-BL56-BK56-BJ56-BI56</f>
        <v>0.85100544000000045</v>
      </c>
      <c r="BQ56" s="16">
        <f>BQ50*BQ$14/$E$4-BP56-BO56-BN56-BM56-BL56-BK56-BJ56-BI56</f>
        <v>1.0212065280000064</v>
      </c>
      <c r="BR56" s="16">
        <f>BR50*BR$14/$E$4-BQ56-BP56-BO56-BN56-BM56-BL56-BK56-BJ56-BI56</f>
        <v>1.2254478335999814</v>
      </c>
    </row>
    <row r="57" spans="1:71" ht="14.25" x14ac:dyDescent="0.45">
      <c r="B57" s="173"/>
      <c r="C57" s="186"/>
      <c r="D57" s="15" t="s">
        <v>44</v>
      </c>
      <c r="E57" s="17"/>
      <c r="F57" s="17"/>
      <c r="G57" s="17"/>
      <c r="H57" s="17"/>
      <c r="I57" s="17">
        <f>AVERAGE(E56:I56)</f>
        <v>0.35347600000000007</v>
      </c>
      <c r="J57" s="17"/>
      <c r="K57" s="17"/>
      <c r="L57" s="17"/>
      <c r="M57" s="17"/>
      <c r="N57" s="17">
        <f>AVERAGE(E56:N56)</f>
        <v>0.6165187001599991</v>
      </c>
      <c r="P57" s="173"/>
      <c r="Q57" s="186"/>
      <c r="R57" s="15" t="s">
        <v>44</v>
      </c>
      <c r="S57" s="17"/>
      <c r="T57" s="17"/>
      <c r="U57" s="17"/>
      <c r="V57" s="17"/>
      <c r="W57" s="17">
        <f>AVERAGE(S56:W56)</f>
        <v>0.35347600000000007</v>
      </c>
      <c r="X57" s="17"/>
      <c r="Y57" s="17"/>
      <c r="Z57" s="17"/>
      <c r="AA57" s="17"/>
      <c r="AB57" s="17">
        <f>AVERAGE(S56:AB56)</f>
        <v>0.6165187001599991</v>
      </c>
      <c r="AD57" s="173"/>
      <c r="AE57" s="186"/>
      <c r="AF57" s="15" t="s">
        <v>44</v>
      </c>
      <c r="AG57" s="17"/>
      <c r="AH57" s="17"/>
      <c r="AI57" s="17"/>
      <c r="AJ57" s="17"/>
      <c r="AK57" s="17">
        <f>AVERAGE(AG56:AK56)</f>
        <v>0.35347600000000007</v>
      </c>
      <c r="AL57" s="17"/>
      <c r="AM57" s="17"/>
      <c r="AN57" s="17"/>
      <c r="AO57" s="17"/>
      <c r="AP57" s="17">
        <f>AVERAGE(AG56:AP56)</f>
        <v>0.6165187001599991</v>
      </c>
      <c r="AR57" s="173"/>
      <c r="AS57" s="186"/>
      <c r="AT57" s="15" t="s">
        <v>44</v>
      </c>
      <c r="AU57" s="17"/>
      <c r="AV57" s="17"/>
      <c r="AW57" s="17"/>
      <c r="AX57" s="17"/>
      <c r="AY57" s="17">
        <f>AVERAGE(AU56:AY56)</f>
        <v>0.35347600000000007</v>
      </c>
      <c r="AZ57" s="17"/>
      <c r="BA57" s="17"/>
      <c r="BB57" s="17"/>
      <c r="BC57" s="17"/>
      <c r="BD57" s="17">
        <f>AVERAGE(AU56:BD56)</f>
        <v>0.6165187001599991</v>
      </c>
      <c r="BF57" s="173"/>
      <c r="BG57" s="186"/>
      <c r="BH57" s="15" t="s">
        <v>44</v>
      </c>
      <c r="BI57" s="17"/>
      <c r="BJ57" s="17"/>
      <c r="BK57" s="17"/>
      <c r="BL57" s="17"/>
      <c r="BM57" s="17">
        <f>AVERAGE(BI56:BM56)</f>
        <v>0.35347600000000007</v>
      </c>
      <c r="BN57" s="17"/>
      <c r="BO57" s="17"/>
      <c r="BP57" s="17"/>
      <c r="BQ57" s="17"/>
      <c r="BR57" s="17">
        <f>AVERAGE(BI56:BR56)</f>
        <v>0.6165187001599991</v>
      </c>
    </row>
    <row r="58" spans="1:71" ht="14.25" x14ac:dyDescent="0.45">
      <c r="B58" s="173"/>
      <c r="C58" s="185"/>
      <c r="D58" s="19" t="s">
        <v>45</v>
      </c>
      <c r="E58" s="22">
        <f>E60</f>
        <v>237499.99999999997</v>
      </c>
      <c r="F58" s="22">
        <f>F60-E60</f>
        <v>285000</v>
      </c>
      <c r="G58" s="22">
        <f>G60-F60</f>
        <v>342000.00000000023</v>
      </c>
      <c r="H58" s="22">
        <f t="shared" ref="H58:N58" si="140">H60-G60</f>
        <v>410399.9999999993</v>
      </c>
      <c r="I58" s="22">
        <f t="shared" si="140"/>
        <v>492480.0000000007</v>
      </c>
      <c r="J58" s="22">
        <f>J60-I60</f>
        <v>590975.9999999979</v>
      </c>
      <c r="K58" s="22">
        <f t="shared" si="140"/>
        <v>709171.20000000298</v>
      </c>
      <c r="L58" s="22">
        <f t="shared" si="140"/>
        <v>851005.44000000088</v>
      </c>
      <c r="M58" s="22">
        <f t="shared" si="140"/>
        <v>1021206.528000006</v>
      </c>
      <c r="N58" s="22">
        <f t="shared" si="140"/>
        <v>1225447.8335999828</v>
      </c>
      <c r="P58" s="173"/>
      <c r="Q58" s="185"/>
      <c r="R58" s="19" t="s">
        <v>45</v>
      </c>
      <c r="S58" s="22">
        <f>S60</f>
        <v>237499.99999999997</v>
      </c>
      <c r="T58" s="22">
        <f>T60-S60</f>
        <v>285000</v>
      </c>
      <c r="U58" s="22">
        <f>U60-T60</f>
        <v>342000.00000000023</v>
      </c>
      <c r="V58" s="22">
        <f t="shared" ref="V58:AB58" si="141">V60-U60</f>
        <v>410399.9999999993</v>
      </c>
      <c r="W58" s="22">
        <f t="shared" si="141"/>
        <v>492480.0000000007</v>
      </c>
      <c r="X58" s="22">
        <f>X60-W60</f>
        <v>590975.9999999979</v>
      </c>
      <c r="Y58" s="22">
        <f t="shared" si="141"/>
        <v>709171.20000000298</v>
      </c>
      <c r="Z58" s="22">
        <f t="shared" si="141"/>
        <v>851005.44000000088</v>
      </c>
      <c r="AA58" s="22">
        <f t="shared" si="141"/>
        <v>1021206.528000006</v>
      </c>
      <c r="AB58" s="22">
        <f t="shared" si="141"/>
        <v>1225447.8335999828</v>
      </c>
      <c r="AD58" s="173"/>
      <c r="AE58" s="185"/>
      <c r="AF58" s="19" t="s">
        <v>45</v>
      </c>
      <c r="AG58" s="22">
        <f>AG60</f>
        <v>237499.99999999997</v>
      </c>
      <c r="AH58" s="22">
        <f>AH60-AG60</f>
        <v>285000</v>
      </c>
      <c r="AI58" s="22">
        <f>AI60-AH60</f>
        <v>342000.00000000023</v>
      </c>
      <c r="AJ58" s="22">
        <f t="shared" ref="AJ58:AP58" si="142">AJ60-AI60</f>
        <v>410399.9999999993</v>
      </c>
      <c r="AK58" s="22">
        <f t="shared" si="142"/>
        <v>492480.0000000007</v>
      </c>
      <c r="AL58" s="22">
        <f>AL60-AK60</f>
        <v>590975.9999999979</v>
      </c>
      <c r="AM58" s="22">
        <f t="shared" si="142"/>
        <v>709171.20000000298</v>
      </c>
      <c r="AN58" s="22">
        <f t="shared" si="142"/>
        <v>851005.44000000088</v>
      </c>
      <c r="AO58" s="22">
        <f t="shared" si="142"/>
        <v>1021206.528000006</v>
      </c>
      <c r="AP58" s="22">
        <f t="shared" si="142"/>
        <v>1225447.8335999828</v>
      </c>
      <c r="AR58" s="173"/>
      <c r="AS58" s="185"/>
      <c r="AT58" s="19" t="s">
        <v>45</v>
      </c>
      <c r="AU58" s="22">
        <f>AU60</f>
        <v>237499.99999999997</v>
      </c>
      <c r="AV58" s="22">
        <f>AV60-AU60</f>
        <v>285000</v>
      </c>
      <c r="AW58" s="22">
        <f>AW60-AV60</f>
        <v>342000.00000000023</v>
      </c>
      <c r="AX58" s="22">
        <f t="shared" ref="AX58:BD58" si="143">AX60-AW60</f>
        <v>410399.9999999993</v>
      </c>
      <c r="AY58" s="22">
        <f t="shared" si="143"/>
        <v>492480.0000000007</v>
      </c>
      <c r="AZ58" s="22">
        <f>AZ60-AY60</f>
        <v>590975.9999999979</v>
      </c>
      <c r="BA58" s="22">
        <f t="shared" si="143"/>
        <v>709171.20000000298</v>
      </c>
      <c r="BB58" s="22">
        <f t="shared" si="143"/>
        <v>851005.44000000088</v>
      </c>
      <c r="BC58" s="22">
        <f t="shared" si="143"/>
        <v>1021206.528000006</v>
      </c>
      <c r="BD58" s="22">
        <f t="shared" si="143"/>
        <v>1225447.8335999828</v>
      </c>
      <c r="BF58" s="173"/>
      <c r="BG58" s="185"/>
      <c r="BH58" s="19" t="s">
        <v>45</v>
      </c>
      <c r="BI58" s="22">
        <f>BI60</f>
        <v>237499.99999999997</v>
      </c>
      <c r="BJ58" s="22">
        <f>BJ60-BI60</f>
        <v>285000</v>
      </c>
      <c r="BK58" s="22">
        <f>BK60-BJ60</f>
        <v>342000.00000000023</v>
      </c>
      <c r="BL58" s="22">
        <f t="shared" ref="BL58:BR58" si="144">BL60-BK60</f>
        <v>410399.9999999993</v>
      </c>
      <c r="BM58" s="22">
        <f t="shared" si="144"/>
        <v>492480.0000000007</v>
      </c>
      <c r="BN58" s="22">
        <f>BN60-BM60</f>
        <v>590975.9999999979</v>
      </c>
      <c r="BO58" s="22">
        <f t="shared" si="144"/>
        <v>709171.20000000298</v>
      </c>
      <c r="BP58" s="22">
        <f t="shared" si="144"/>
        <v>851005.44000000088</v>
      </c>
      <c r="BQ58" s="22">
        <f t="shared" si="144"/>
        <v>1021206.528000006</v>
      </c>
      <c r="BR58" s="22">
        <f t="shared" si="144"/>
        <v>1225447.8335999828</v>
      </c>
    </row>
    <row r="59" spans="1:71" ht="14.25" x14ac:dyDescent="0.45">
      <c r="B59" s="173"/>
      <c r="C59" s="185"/>
      <c r="D59" s="19" t="s">
        <v>47</v>
      </c>
      <c r="E59" s="22"/>
      <c r="F59" s="22"/>
      <c r="G59" s="22"/>
      <c r="H59" s="22"/>
      <c r="I59" s="22">
        <f>AVERAGE(E58:I58)</f>
        <v>353476.00000000006</v>
      </c>
      <c r="J59" s="22"/>
      <c r="K59" s="22"/>
      <c r="L59" s="22"/>
      <c r="M59" s="22"/>
      <c r="N59" s="22">
        <f>AVERAGE(E58:N58)</f>
        <v>616518.70015999908</v>
      </c>
      <c r="P59" s="173"/>
      <c r="Q59" s="185"/>
      <c r="R59" s="19" t="s">
        <v>47</v>
      </c>
      <c r="S59" s="22"/>
      <c r="T59" s="22"/>
      <c r="U59" s="22"/>
      <c r="V59" s="22"/>
      <c r="W59" s="22">
        <f>AVERAGE(S58:W58)</f>
        <v>353476.00000000006</v>
      </c>
      <c r="X59" s="22"/>
      <c r="Y59" s="22"/>
      <c r="Z59" s="22"/>
      <c r="AA59" s="22"/>
      <c r="AB59" s="22">
        <f>AVERAGE(S58:AB58)</f>
        <v>616518.70015999908</v>
      </c>
      <c r="AD59" s="173"/>
      <c r="AE59" s="185"/>
      <c r="AF59" s="19" t="s">
        <v>47</v>
      </c>
      <c r="AG59" s="22"/>
      <c r="AH59" s="22"/>
      <c r="AI59" s="22"/>
      <c r="AJ59" s="22"/>
      <c r="AK59" s="22">
        <f>AVERAGE(AG58:AK58)</f>
        <v>353476.00000000006</v>
      </c>
      <c r="AL59" s="22"/>
      <c r="AM59" s="22"/>
      <c r="AN59" s="22"/>
      <c r="AO59" s="22"/>
      <c r="AP59" s="22">
        <f>AVERAGE(AG58:AP58)</f>
        <v>616518.70015999908</v>
      </c>
      <c r="AR59" s="173"/>
      <c r="AS59" s="185"/>
      <c r="AT59" s="19" t="s">
        <v>47</v>
      </c>
      <c r="AU59" s="22"/>
      <c r="AV59" s="22"/>
      <c r="AW59" s="22"/>
      <c r="AX59" s="22"/>
      <c r="AY59" s="22">
        <f>AVERAGE(AU58:AY58)</f>
        <v>353476.00000000006</v>
      </c>
      <c r="AZ59" s="22"/>
      <c r="BA59" s="22"/>
      <c r="BB59" s="22"/>
      <c r="BC59" s="22"/>
      <c r="BD59" s="22">
        <f>AVERAGE(AU58:BD58)</f>
        <v>616518.70015999908</v>
      </c>
      <c r="BF59" s="173"/>
      <c r="BG59" s="185"/>
      <c r="BH59" s="19" t="s">
        <v>47</v>
      </c>
      <c r="BI59" s="22"/>
      <c r="BJ59" s="22"/>
      <c r="BK59" s="22"/>
      <c r="BL59" s="22"/>
      <c r="BM59" s="22">
        <f>AVERAGE(BI58:BM58)</f>
        <v>353476.00000000006</v>
      </c>
      <c r="BN59" s="22"/>
      <c r="BO59" s="22"/>
      <c r="BP59" s="22"/>
      <c r="BQ59" s="22"/>
      <c r="BR59" s="22">
        <f>AVERAGE(BI58:BR58)</f>
        <v>616518.70015999908</v>
      </c>
    </row>
    <row r="60" spans="1:71" ht="14.25" x14ac:dyDescent="0.45">
      <c r="B60" s="174"/>
      <c r="C60" s="185"/>
      <c r="D60" s="19" t="s">
        <v>46</v>
      </c>
      <c r="E60" s="21">
        <f t="shared" ref="E60:N60" si="145">E52*E$14</f>
        <v>237499.99999999997</v>
      </c>
      <c r="F60" s="21">
        <f t="shared" si="145"/>
        <v>522500</v>
      </c>
      <c r="G60" s="21">
        <f t="shared" si="145"/>
        <v>864500.00000000023</v>
      </c>
      <c r="H60" s="21">
        <f t="shared" si="145"/>
        <v>1274899.9999999995</v>
      </c>
      <c r="I60" s="21">
        <f t="shared" si="145"/>
        <v>1767380.0000000002</v>
      </c>
      <c r="J60" s="21">
        <f t="shared" si="145"/>
        <v>2358355.9999999981</v>
      </c>
      <c r="K60" s="21">
        <f t="shared" si="145"/>
        <v>3067527.2000000011</v>
      </c>
      <c r="L60" s="21">
        <f t="shared" si="145"/>
        <v>3918532.640000002</v>
      </c>
      <c r="M60" s="21">
        <f t="shared" si="145"/>
        <v>4939739.168000008</v>
      </c>
      <c r="N60" s="21">
        <f t="shared" si="145"/>
        <v>6165187.0015999908</v>
      </c>
      <c r="P60" s="174"/>
      <c r="Q60" s="185"/>
      <c r="R60" s="19" t="s">
        <v>46</v>
      </c>
      <c r="S60" s="21">
        <f t="shared" ref="S60:AB60" si="146">S52*S$14</f>
        <v>237499.99999999997</v>
      </c>
      <c r="T60" s="21">
        <f t="shared" si="146"/>
        <v>522500</v>
      </c>
      <c r="U60" s="21">
        <f t="shared" si="146"/>
        <v>864500.00000000023</v>
      </c>
      <c r="V60" s="21">
        <f t="shared" si="146"/>
        <v>1274899.9999999995</v>
      </c>
      <c r="W60" s="21">
        <f t="shared" si="146"/>
        <v>1767380.0000000002</v>
      </c>
      <c r="X60" s="21">
        <f t="shared" si="146"/>
        <v>2358355.9999999981</v>
      </c>
      <c r="Y60" s="21">
        <f t="shared" si="146"/>
        <v>3067527.2000000011</v>
      </c>
      <c r="Z60" s="21">
        <f t="shared" si="146"/>
        <v>3918532.640000002</v>
      </c>
      <c r="AA60" s="21">
        <f t="shared" si="146"/>
        <v>4939739.168000008</v>
      </c>
      <c r="AB60" s="21">
        <f t="shared" si="146"/>
        <v>6165187.0015999908</v>
      </c>
      <c r="AD60" s="174"/>
      <c r="AE60" s="185"/>
      <c r="AF60" s="19" t="s">
        <v>46</v>
      </c>
      <c r="AG60" s="21">
        <f t="shared" ref="AG60:AP60" si="147">AG52*AG$14</f>
        <v>237499.99999999997</v>
      </c>
      <c r="AH60" s="21">
        <f t="shared" si="147"/>
        <v>522500</v>
      </c>
      <c r="AI60" s="21">
        <f t="shared" si="147"/>
        <v>864500.00000000023</v>
      </c>
      <c r="AJ60" s="21">
        <f t="shared" si="147"/>
        <v>1274899.9999999995</v>
      </c>
      <c r="AK60" s="21">
        <f t="shared" si="147"/>
        <v>1767380.0000000002</v>
      </c>
      <c r="AL60" s="21">
        <f t="shared" si="147"/>
        <v>2358355.9999999981</v>
      </c>
      <c r="AM60" s="21">
        <f t="shared" si="147"/>
        <v>3067527.2000000011</v>
      </c>
      <c r="AN60" s="21">
        <f t="shared" si="147"/>
        <v>3918532.640000002</v>
      </c>
      <c r="AO60" s="21">
        <f t="shared" si="147"/>
        <v>4939739.168000008</v>
      </c>
      <c r="AP60" s="21">
        <f t="shared" si="147"/>
        <v>6165187.0015999908</v>
      </c>
      <c r="AR60" s="174"/>
      <c r="AS60" s="185"/>
      <c r="AT60" s="19" t="s">
        <v>46</v>
      </c>
      <c r="AU60" s="21">
        <f t="shared" ref="AU60:BD60" si="148">AU52*AU$14</f>
        <v>237499.99999999997</v>
      </c>
      <c r="AV60" s="21">
        <f t="shared" si="148"/>
        <v>522500</v>
      </c>
      <c r="AW60" s="21">
        <f t="shared" si="148"/>
        <v>864500.00000000023</v>
      </c>
      <c r="AX60" s="21">
        <f t="shared" si="148"/>
        <v>1274899.9999999995</v>
      </c>
      <c r="AY60" s="21">
        <f t="shared" si="148"/>
        <v>1767380.0000000002</v>
      </c>
      <c r="AZ60" s="21">
        <f t="shared" si="148"/>
        <v>2358355.9999999981</v>
      </c>
      <c r="BA60" s="21">
        <f t="shared" si="148"/>
        <v>3067527.2000000011</v>
      </c>
      <c r="BB60" s="21">
        <f t="shared" si="148"/>
        <v>3918532.640000002</v>
      </c>
      <c r="BC60" s="21">
        <f t="shared" si="148"/>
        <v>4939739.168000008</v>
      </c>
      <c r="BD60" s="21">
        <f t="shared" si="148"/>
        <v>6165187.0015999908</v>
      </c>
      <c r="BF60" s="174"/>
      <c r="BG60" s="185"/>
      <c r="BH60" s="19" t="s">
        <v>46</v>
      </c>
      <c r="BI60" s="21">
        <f t="shared" ref="BI60:BR60" si="149">BI52*BI$14</f>
        <v>237499.99999999997</v>
      </c>
      <c r="BJ60" s="21">
        <f t="shared" si="149"/>
        <v>522500</v>
      </c>
      <c r="BK60" s="21">
        <f t="shared" si="149"/>
        <v>864500.00000000023</v>
      </c>
      <c r="BL60" s="21">
        <f t="shared" si="149"/>
        <v>1274899.9999999995</v>
      </c>
      <c r="BM60" s="21">
        <f t="shared" si="149"/>
        <v>1767380.0000000002</v>
      </c>
      <c r="BN60" s="21">
        <f t="shared" si="149"/>
        <v>2358355.9999999981</v>
      </c>
      <c r="BO60" s="21">
        <f t="shared" si="149"/>
        <v>3067527.2000000011</v>
      </c>
      <c r="BP60" s="21">
        <f t="shared" si="149"/>
        <v>3918532.640000002</v>
      </c>
      <c r="BQ60" s="21">
        <f t="shared" si="149"/>
        <v>4939739.168000008</v>
      </c>
      <c r="BR60" s="21">
        <f t="shared" si="149"/>
        <v>6165187.0015999908</v>
      </c>
    </row>
    <row r="61" spans="1:71" ht="15" customHeight="1" x14ac:dyDescent="0.45">
      <c r="A61" s="8"/>
      <c r="B61" s="3"/>
      <c r="C61" s="1"/>
      <c r="D61" s="43"/>
      <c r="E61" s="31"/>
      <c r="F61" s="31"/>
      <c r="G61" s="31"/>
      <c r="H61" s="31"/>
      <c r="I61" s="31"/>
      <c r="J61" s="31"/>
      <c r="K61" s="31"/>
      <c r="L61" s="31"/>
      <c r="M61" s="31"/>
      <c r="N61" s="31"/>
      <c r="O61" s="8"/>
      <c r="P61" s="3"/>
      <c r="Q61" s="1"/>
      <c r="R61" s="43"/>
      <c r="S61" s="31"/>
      <c r="T61" s="31"/>
      <c r="U61" s="31"/>
      <c r="V61" s="31"/>
      <c r="W61" s="31"/>
      <c r="X61" s="31"/>
      <c r="Y61" s="31"/>
      <c r="Z61" s="31"/>
      <c r="AA61" s="31"/>
      <c r="AB61" s="31"/>
      <c r="AC61" s="8"/>
      <c r="AD61" s="3"/>
      <c r="AE61" s="1"/>
      <c r="AF61" s="43"/>
      <c r="AG61" s="31"/>
      <c r="AH61" s="31"/>
      <c r="AI61" s="31"/>
      <c r="AJ61" s="31"/>
      <c r="AK61" s="31"/>
      <c r="AL61" s="31"/>
      <c r="AM61" s="31"/>
      <c r="AN61" s="31"/>
      <c r="AO61" s="31"/>
      <c r="AP61" s="31"/>
      <c r="AQ61" s="8"/>
      <c r="AR61" s="3"/>
      <c r="AS61" s="1"/>
      <c r="AT61" s="43"/>
      <c r="AU61" s="31"/>
      <c r="AV61" s="31"/>
      <c r="AW61" s="31"/>
      <c r="AX61" s="31"/>
      <c r="AY61" s="31"/>
      <c r="AZ61" s="31"/>
      <c r="BA61" s="31"/>
      <c r="BB61" s="31"/>
      <c r="BC61" s="31"/>
      <c r="BD61" s="31"/>
      <c r="BE61" s="8"/>
      <c r="BF61" s="3"/>
      <c r="BG61" s="1"/>
      <c r="BH61" s="43"/>
      <c r="BI61" s="31"/>
      <c r="BJ61" s="31"/>
      <c r="BK61" s="31"/>
      <c r="BL61" s="31"/>
      <c r="BM61" s="31"/>
      <c r="BN61" s="31"/>
      <c r="BO61" s="31"/>
      <c r="BP61" s="31"/>
      <c r="BQ61" s="31"/>
      <c r="BR61" s="31"/>
      <c r="BS61" s="8"/>
    </row>
    <row r="62" spans="1:71" ht="14.25" x14ac:dyDescent="0.45">
      <c r="B62" s="197" t="s">
        <v>147</v>
      </c>
      <c r="C62" s="195" t="s">
        <v>21</v>
      </c>
      <c r="D62" s="189" t="str">
        <f>"10 BTC / "&amp;TEXT($E$4*10, "$###0.00,,")&amp;"M USD"</f>
        <v>10 BTC / $1.00M USD</v>
      </c>
      <c r="E62" s="163" t="s">
        <v>3</v>
      </c>
      <c r="F62" s="163" t="s">
        <v>4</v>
      </c>
      <c r="G62" s="163" t="s">
        <v>5</v>
      </c>
      <c r="H62" s="163" t="s">
        <v>6</v>
      </c>
      <c r="I62" s="163" t="s">
        <v>7</v>
      </c>
      <c r="J62" s="163" t="s">
        <v>8</v>
      </c>
      <c r="K62" s="163" t="s">
        <v>9</v>
      </c>
      <c r="L62" s="163" t="s">
        <v>10</v>
      </c>
      <c r="M62" s="163" t="s">
        <v>11</v>
      </c>
      <c r="N62" s="163" t="s">
        <v>12</v>
      </c>
      <c r="P62" s="197" t="s">
        <v>147</v>
      </c>
      <c r="Q62" s="195" t="s">
        <v>21</v>
      </c>
      <c r="R62" s="189" t="str">
        <f>"10 BTC / "&amp;TEXT($E$4*10, "$###0.00,,")&amp;"M USD"</f>
        <v>10 BTC / $1.00M USD</v>
      </c>
      <c r="S62" s="163" t="s">
        <v>3</v>
      </c>
      <c r="T62" s="163" t="s">
        <v>4</v>
      </c>
      <c r="U62" s="163" t="s">
        <v>5</v>
      </c>
      <c r="V62" s="163" t="s">
        <v>6</v>
      </c>
      <c r="W62" s="163" t="s">
        <v>7</v>
      </c>
      <c r="X62" s="163" t="s">
        <v>8</v>
      </c>
      <c r="Y62" s="163" t="s">
        <v>9</v>
      </c>
      <c r="Z62" s="163" t="s">
        <v>10</v>
      </c>
      <c r="AA62" s="163" t="s">
        <v>11</v>
      </c>
      <c r="AB62" s="163" t="s">
        <v>12</v>
      </c>
      <c r="AD62" s="197" t="s">
        <v>147</v>
      </c>
      <c r="AE62" s="195" t="s">
        <v>21</v>
      </c>
      <c r="AF62" s="189" t="str">
        <f>"10 BTC / "&amp;TEXT($E$4*10, "$###0.00,,")&amp;"M USD"</f>
        <v>10 BTC / $1.00M USD</v>
      </c>
      <c r="AG62" s="163" t="s">
        <v>3</v>
      </c>
      <c r="AH62" s="163" t="s">
        <v>4</v>
      </c>
      <c r="AI62" s="163" t="s">
        <v>5</v>
      </c>
      <c r="AJ62" s="163" t="s">
        <v>6</v>
      </c>
      <c r="AK62" s="163" t="s">
        <v>7</v>
      </c>
      <c r="AL62" s="163" t="s">
        <v>8</v>
      </c>
      <c r="AM62" s="163" t="s">
        <v>9</v>
      </c>
      <c r="AN62" s="163" t="s">
        <v>10</v>
      </c>
      <c r="AO62" s="163" t="s">
        <v>11</v>
      </c>
      <c r="AP62" s="163" t="s">
        <v>12</v>
      </c>
      <c r="AR62" s="197" t="s">
        <v>147</v>
      </c>
      <c r="AS62" s="195" t="s">
        <v>21</v>
      </c>
      <c r="AT62" s="189" t="str">
        <f>"10 BTC / "&amp;TEXT($E$4*10, "$###0.00,,")&amp;"M USD"</f>
        <v>10 BTC / $1.00M USD</v>
      </c>
      <c r="AU62" s="163" t="s">
        <v>3</v>
      </c>
      <c r="AV62" s="163" t="s">
        <v>4</v>
      </c>
      <c r="AW62" s="163" t="s">
        <v>5</v>
      </c>
      <c r="AX62" s="163" t="s">
        <v>6</v>
      </c>
      <c r="AY62" s="163" t="s">
        <v>7</v>
      </c>
      <c r="AZ62" s="163" t="s">
        <v>8</v>
      </c>
      <c r="BA62" s="163" t="s">
        <v>9</v>
      </c>
      <c r="BB62" s="163" t="s">
        <v>10</v>
      </c>
      <c r="BC62" s="163" t="s">
        <v>11</v>
      </c>
      <c r="BD62" s="163" t="s">
        <v>12</v>
      </c>
      <c r="BF62" s="197" t="s">
        <v>147</v>
      </c>
      <c r="BG62" s="195" t="s">
        <v>21</v>
      </c>
      <c r="BH62" s="189" t="str">
        <f>"10 BTC / "&amp;TEXT($E$4*10, "$###0.00,,")&amp;"M USD"</f>
        <v>10 BTC / $1.00M USD</v>
      </c>
      <c r="BI62" s="163" t="s">
        <v>3</v>
      </c>
      <c r="BJ62" s="163" t="s">
        <v>4</v>
      </c>
      <c r="BK62" s="163" t="s">
        <v>5</v>
      </c>
      <c r="BL62" s="163" t="s">
        <v>6</v>
      </c>
      <c r="BM62" s="163" t="s">
        <v>7</v>
      </c>
      <c r="BN62" s="163" t="s">
        <v>8</v>
      </c>
      <c r="BO62" s="163" t="s">
        <v>9</v>
      </c>
      <c r="BP62" s="163" t="s">
        <v>10</v>
      </c>
      <c r="BQ62" s="163" t="s">
        <v>11</v>
      </c>
      <c r="BR62" s="163" t="s">
        <v>12</v>
      </c>
    </row>
    <row r="63" spans="1:71" ht="14.25" x14ac:dyDescent="0.45">
      <c r="B63" s="198"/>
      <c r="C63" s="196"/>
      <c r="D63" s="190"/>
      <c r="E63" s="164"/>
      <c r="F63" s="164"/>
      <c r="G63" s="164"/>
      <c r="H63" s="164"/>
      <c r="I63" s="164"/>
      <c r="J63" s="164"/>
      <c r="K63" s="164"/>
      <c r="L63" s="164"/>
      <c r="M63" s="164"/>
      <c r="N63" s="164"/>
      <c r="P63" s="198"/>
      <c r="Q63" s="196"/>
      <c r="R63" s="190"/>
      <c r="S63" s="164"/>
      <c r="T63" s="164"/>
      <c r="U63" s="164"/>
      <c r="V63" s="164"/>
      <c r="W63" s="164"/>
      <c r="X63" s="164"/>
      <c r="Y63" s="164"/>
      <c r="Z63" s="164"/>
      <c r="AA63" s="164"/>
      <c r="AB63" s="164"/>
      <c r="AD63" s="198"/>
      <c r="AE63" s="196"/>
      <c r="AF63" s="190"/>
      <c r="AG63" s="164"/>
      <c r="AH63" s="164"/>
      <c r="AI63" s="164"/>
      <c r="AJ63" s="164"/>
      <c r="AK63" s="164"/>
      <c r="AL63" s="164"/>
      <c r="AM63" s="164"/>
      <c r="AN63" s="164"/>
      <c r="AO63" s="164"/>
      <c r="AP63" s="164"/>
      <c r="AR63" s="198"/>
      <c r="AS63" s="196"/>
      <c r="AT63" s="190"/>
      <c r="AU63" s="164"/>
      <c r="AV63" s="164"/>
      <c r="AW63" s="164"/>
      <c r="AX63" s="164"/>
      <c r="AY63" s="164"/>
      <c r="AZ63" s="164"/>
      <c r="BA63" s="164"/>
      <c r="BB63" s="164"/>
      <c r="BC63" s="164"/>
      <c r="BD63" s="164"/>
      <c r="BF63" s="198"/>
      <c r="BG63" s="196"/>
      <c r="BH63" s="190"/>
      <c r="BI63" s="164"/>
      <c r="BJ63" s="164"/>
      <c r="BK63" s="164"/>
      <c r="BL63" s="164"/>
      <c r="BM63" s="164"/>
      <c r="BN63" s="164"/>
      <c r="BO63" s="164"/>
      <c r="BP63" s="164"/>
      <c r="BQ63" s="164"/>
      <c r="BR63" s="164"/>
    </row>
    <row r="64" spans="1:71" ht="14.25" x14ac:dyDescent="0.45">
      <c r="B64" s="185" t="s">
        <v>16</v>
      </c>
      <c r="C64" s="186" t="s">
        <v>32</v>
      </c>
      <c r="D64" s="15" t="s">
        <v>61</v>
      </c>
      <c r="E64" s="16">
        <f>E$22</f>
        <v>0.58333333333333326</v>
      </c>
      <c r="F64" s="16">
        <f t="shared" ref="F64:N64" si="150">F$22</f>
        <v>0.48611111111111127</v>
      </c>
      <c r="G64" s="16">
        <f t="shared" si="150"/>
        <v>0.40509259259259245</v>
      </c>
      <c r="H64" s="16">
        <f t="shared" si="150"/>
        <v>0.3375771604938273</v>
      </c>
      <c r="I64" s="16">
        <f t="shared" si="150"/>
        <v>0.28131430041152256</v>
      </c>
      <c r="J64" s="16">
        <f t="shared" si="150"/>
        <v>0.23442858367626912</v>
      </c>
      <c r="K64" s="16">
        <f t="shared" si="150"/>
        <v>0.19535715306355728</v>
      </c>
      <c r="L64" s="16">
        <f t="shared" si="150"/>
        <v>0.1627976275529644</v>
      </c>
      <c r="M64" s="16">
        <f t="shared" si="150"/>
        <v>0.13566468962747014</v>
      </c>
      <c r="N64" s="16">
        <f t="shared" si="150"/>
        <v>0.11305390802289217</v>
      </c>
      <c r="P64" s="185" t="s">
        <v>16</v>
      </c>
      <c r="Q64" s="186" t="s">
        <v>32</v>
      </c>
      <c r="R64" s="15" t="s">
        <v>61</v>
      </c>
      <c r="S64" s="16">
        <f>S$22</f>
        <v>0.58333333333333326</v>
      </c>
      <c r="T64" s="16">
        <f t="shared" ref="T64:AB64" si="151">T$22</f>
        <v>0.48611111111111127</v>
      </c>
      <c r="U64" s="16">
        <f t="shared" si="151"/>
        <v>0.40509259259259245</v>
      </c>
      <c r="V64" s="16">
        <f t="shared" si="151"/>
        <v>0.3375771604938273</v>
      </c>
      <c r="W64" s="16">
        <f t="shared" si="151"/>
        <v>0.28131430041152256</v>
      </c>
      <c r="X64" s="16">
        <f t="shared" si="151"/>
        <v>0.23442858367626912</v>
      </c>
      <c r="Y64" s="16">
        <f t="shared" si="151"/>
        <v>0.19535715306355728</v>
      </c>
      <c r="Z64" s="16">
        <f t="shared" si="151"/>
        <v>0.1627976275529644</v>
      </c>
      <c r="AA64" s="16">
        <f t="shared" si="151"/>
        <v>0.13566468962747014</v>
      </c>
      <c r="AB64" s="16">
        <f t="shared" si="151"/>
        <v>0.11305390802289217</v>
      </c>
      <c r="AD64" s="185" t="s">
        <v>16</v>
      </c>
      <c r="AE64" s="186" t="s">
        <v>32</v>
      </c>
      <c r="AF64" s="15" t="s">
        <v>61</v>
      </c>
      <c r="AG64" s="16">
        <f>AG$22</f>
        <v>0.58333333333333326</v>
      </c>
      <c r="AH64" s="16">
        <f t="shared" ref="AH64:AP64" si="152">AH$22</f>
        <v>0.48611111111111127</v>
      </c>
      <c r="AI64" s="16">
        <f t="shared" si="152"/>
        <v>0.40509259259259245</v>
      </c>
      <c r="AJ64" s="16">
        <f t="shared" si="152"/>
        <v>0.3375771604938273</v>
      </c>
      <c r="AK64" s="16">
        <f t="shared" si="152"/>
        <v>0.28131430041152256</v>
      </c>
      <c r="AL64" s="16">
        <f t="shared" si="152"/>
        <v>0.23442858367626912</v>
      </c>
      <c r="AM64" s="16">
        <f t="shared" si="152"/>
        <v>0.19535715306355728</v>
      </c>
      <c r="AN64" s="16">
        <f t="shared" si="152"/>
        <v>0.1627976275529644</v>
      </c>
      <c r="AO64" s="16">
        <f t="shared" si="152"/>
        <v>0.13566468962747014</v>
      </c>
      <c r="AP64" s="16">
        <f t="shared" si="152"/>
        <v>0.11305390802289217</v>
      </c>
      <c r="AR64" s="185" t="s">
        <v>16</v>
      </c>
      <c r="AS64" s="186" t="s">
        <v>32</v>
      </c>
      <c r="AT64" s="15" t="s">
        <v>61</v>
      </c>
      <c r="AU64" s="16">
        <f>AU$22</f>
        <v>0.58333333333333326</v>
      </c>
      <c r="AV64" s="16">
        <f t="shared" ref="AV64:BD64" si="153">AV$22</f>
        <v>0.48611111111111127</v>
      </c>
      <c r="AW64" s="16">
        <f t="shared" si="153"/>
        <v>0.40509259259259245</v>
      </c>
      <c r="AX64" s="16">
        <f t="shared" si="153"/>
        <v>0.3375771604938273</v>
      </c>
      <c r="AY64" s="16">
        <f t="shared" si="153"/>
        <v>0.28131430041152256</v>
      </c>
      <c r="AZ64" s="16">
        <f t="shared" si="153"/>
        <v>0.23442858367626912</v>
      </c>
      <c r="BA64" s="16">
        <f t="shared" si="153"/>
        <v>0.19535715306355728</v>
      </c>
      <c r="BB64" s="16">
        <f t="shared" si="153"/>
        <v>0.1627976275529644</v>
      </c>
      <c r="BC64" s="16">
        <f t="shared" si="153"/>
        <v>0.13566468962747014</v>
      </c>
      <c r="BD64" s="16">
        <f t="shared" si="153"/>
        <v>0.11305390802289217</v>
      </c>
      <c r="BF64" s="185" t="s">
        <v>16</v>
      </c>
      <c r="BG64" s="186" t="s">
        <v>32</v>
      </c>
      <c r="BH64" s="15" t="s">
        <v>61</v>
      </c>
      <c r="BI64" s="16">
        <f>BI$22</f>
        <v>0.58333333333333326</v>
      </c>
      <c r="BJ64" s="16">
        <f t="shared" ref="BJ64:BR64" si="154">BJ$22</f>
        <v>0.48611111111111127</v>
      </c>
      <c r="BK64" s="16">
        <f t="shared" si="154"/>
        <v>0.40509259259259245</v>
      </c>
      <c r="BL64" s="16">
        <f t="shared" si="154"/>
        <v>0.3375771604938273</v>
      </c>
      <c r="BM64" s="16">
        <f t="shared" si="154"/>
        <v>0.28131430041152256</v>
      </c>
      <c r="BN64" s="16">
        <f t="shared" si="154"/>
        <v>0.23442858367626912</v>
      </c>
      <c r="BO64" s="16">
        <f t="shared" si="154"/>
        <v>0.19535715306355728</v>
      </c>
      <c r="BP64" s="16">
        <f t="shared" si="154"/>
        <v>0.1627976275529644</v>
      </c>
      <c r="BQ64" s="16">
        <f t="shared" si="154"/>
        <v>0.13566468962747014</v>
      </c>
      <c r="BR64" s="16">
        <f t="shared" si="154"/>
        <v>0.11305390802289217</v>
      </c>
    </row>
    <row r="65" spans="2:70" ht="14.25" x14ac:dyDescent="0.45">
      <c r="B65" s="185"/>
      <c r="C65" s="186"/>
      <c r="D65" s="15" t="s">
        <v>62</v>
      </c>
      <c r="E65" s="16"/>
      <c r="F65" s="16"/>
      <c r="G65" s="16"/>
      <c r="H65" s="16"/>
      <c r="I65" s="82">
        <f>AVERAGE(E64:I64)</f>
        <v>0.41868569958847746</v>
      </c>
      <c r="J65" s="16"/>
      <c r="K65" s="16"/>
      <c r="L65" s="16"/>
      <c r="M65" s="16"/>
      <c r="N65" s="17">
        <f>AVERAGE(E64:N64)</f>
        <v>0.29347304598855406</v>
      </c>
      <c r="P65" s="185"/>
      <c r="Q65" s="186"/>
      <c r="R65" s="15" t="s">
        <v>62</v>
      </c>
      <c r="S65" s="16"/>
      <c r="T65" s="16"/>
      <c r="U65" s="16"/>
      <c r="V65" s="16"/>
      <c r="W65" s="82">
        <f>AVERAGE(S64:W64)</f>
        <v>0.41868569958847746</v>
      </c>
      <c r="X65" s="16"/>
      <c r="Y65" s="16"/>
      <c r="Z65" s="16"/>
      <c r="AA65" s="16"/>
      <c r="AB65" s="17">
        <f>AVERAGE(S64:AB64)</f>
        <v>0.29347304598855406</v>
      </c>
      <c r="AD65" s="185"/>
      <c r="AE65" s="186"/>
      <c r="AF65" s="15" t="s">
        <v>62</v>
      </c>
      <c r="AG65" s="16"/>
      <c r="AH65" s="16"/>
      <c r="AI65" s="16"/>
      <c r="AJ65" s="16"/>
      <c r="AK65" s="82">
        <f>AVERAGE(AG64:AK64)</f>
        <v>0.41868569958847746</v>
      </c>
      <c r="AL65" s="16"/>
      <c r="AM65" s="16"/>
      <c r="AN65" s="16"/>
      <c r="AO65" s="16"/>
      <c r="AP65" s="17">
        <f>AVERAGE(AG64:AP64)</f>
        <v>0.29347304598855406</v>
      </c>
      <c r="AR65" s="185"/>
      <c r="AS65" s="186"/>
      <c r="AT65" s="15" t="s">
        <v>62</v>
      </c>
      <c r="AU65" s="16"/>
      <c r="AV65" s="16"/>
      <c r="AW65" s="16"/>
      <c r="AX65" s="16"/>
      <c r="AY65" s="82">
        <f>AVERAGE(AU64:AY64)</f>
        <v>0.41868569958847746</v>
      </c>
      <c r="AZ65" s="16"/>
      <c r="BA65" s="16"/>
      <c r="BB65" s="16"/>
      <c r="BC65" s="16"/>
      <c r="BD65" s="17">
        <f>AVERAGE(AU64:BD64)</f>
        <v>0.29347304598855406</v>
      </c>
      <c r="BF65" s="185"/>
      <c r="BG65" s="186"/>
      <c r="BH65" s="15" t="s">
        <v>62</v>
      </c>
      <c r="BI65" s="16"/>
      <c r="BJ65" s="16"/>
      <c r="BK65" s="16"/>
      <c r="BL65" s="16"/>
      <c r="BM65" s="82">
        <f>AVERAGE(BI64:BM64)</f>
        <v>0.41868569958847746</v>
      </c>
      <c r="BN65" s="16"/>
      <c r="BO65" s="16"/>
      <c r="BP65" s="16"/>
      <c r="BQ65" s="16"/>
      <c r="BR65" s="17">
        <f>AVERAGE(BI64:BR64)</f>
        <v>0.29347304598855406</v>
      </c>
    </row>
    <row r="66" spans="2:70" ht="14.25" x14ac:dyDescent="0.45">
      <c r="B66" s="185"/>
      <c r="C66" s="186"/>
      <c r="D66" s="15" t="s">
        <v>42</v>
      </c>
      <c r="E66" s="16">
        <f>E$16*(E64/E$18)</f>
        <v>0.58333333333333326</v>
      </c>
      <c r="F66" s="16">
        <f t="shared" ref="F66:N66" si="155">F$16*(F64/F$18)</f>
        <v>1.0694444444444446</v>
      </c>
      <c r="G66" s="16">
        <f>G$16*(G64/G$18)</f>
        <v>1.474537037037037</v>
      </c>
      <c r="H66" s="16">
        <f>H$16*(H64/H$18)</f>
        <v>1.8121141975308643</v>
      </c>
      <c r="I66" s="16">
        <f>I$16*(I64/I$18)</f>
        <v>2.0934284979423867</v>
      </c>
      <c r="J66" s="16">
        <f t="shared" si="155"/>
        <v>2.3278570816186561</v>
      </c>
      <c r="K66" s="16">
        <f t="shared" si="155"/>
        <v>2.5232142346822131</v>
      </c>
      <c r="L66" s="16">
        <f t="shared" si="155"/>
        <v>2.6860118622351776</v>
      </c>
      <c r="M66" s="16">
        <f t="shared" si="155"/>
        <v>2.8216765518626477</v>
      </c>
      <c r="N66" s="16">
        <f t="shared" si="155"/>
        <v>2.9347304598855399</v>
      </c>
      <c r="P66" s="185"/>
      <c r="Q66" s="186"/>
      <c r="R66" s="15" t="s">
        <v>42</v>
      </c>
      <c r="S66" s="16">
        <f>S$16*(S64/S$18)</f>
        <v>0.58333333333333326</v>
      </c>
      <c r="T66" s="16">
        <f t="shared" ref="T66:AB66" si="156">T$16*(T64/T$18)</f>
        <v>1.0694444444444446</v>
      </c>
      <c r="U66" s="16">
        <f>U$16*(U64/U$18)</f>
        <v>1.474537037037037</v>
      </c>
      <c r="V66" s="16">
        <f>V$16*(V64/V$18)</f>
        <v>1.8121141975308643</v>
      </c>
      <c r="W66" s="16">
        <f>W$16*(W64/W$18)</f>
        <v>2.0934284979423867</v>
      </c>
      <c r="X66" s="16">
        <f t="shared" si="156"/>
        <v>2.3278570816186561</v>
      </c>
      <c r="Y66" s="16">
        <f t="shared" si="156"/>
        <v>2.5232142346822131</v>
      </c>
      <c r="Z66" s="16">
        <f t="shared" si="156"/>
        <v>2.6860118622351776</v>
      </c>
      <c r="AA66" s="16">
        <f t="shared" si="156"/>
        <v>2.8216765518626477</v>
      </c>
      <c r="AB66" s="16">
        <f t="shared" si="156"/>
        <v>2.9347304598855399</v>
      </c>
      <c r="AD66" s="185"/>
      <c r="AE66" s="186"/>
      <c r="AF66" s="15" t="s">
        <v>42</v>
      </c>
      <c r="AG66" s="16">
        <f>AG$16*(AG64/AG$18)</f>
        <v>0.58333333333333326</v>
      </c>
      <c r="AH66" s="16">
        <f t="shared" ref="AH66:AP66" si="157">AH$16*(AH64/AH$18)</f>
        <v>1.0694444444444446</v>
      </c>
      <c r="AI66" s="16">
        <f>AI$16*(AI64/AI$18)</f>
        <v>1.474537037037037</v>
      </c>
      <c r="AJ66" s="16">
        <f>AJ$16*(AJ64/AJ$18)</f>
        <v>1.8121141975308643</v>
      </c>
      <c r="AK66" s="16">
        <f>AK$16*(AK64/AK$18)</f>
        <v>2.0934284979423867</v>
      </c>
      <c r="AL66" s="16">
        <f t="shared" si="157"/>
        <v>2.3278570816186561</v>
      </c>
      <c r="AM66" s="16">
        <f t="shared" si="157"/>
        <v>2.5232142346822131</v>
      </c>
      <c r="AN66" s="16">
        <f t="shared" si="157"/>
        <v>2.6860118622351776</v>
      </c>
      <c r="AO66" s="16">
        <f t="shared" si="157"/>
        <v>2.8216765518626477</v>
      </c>
      <c r="AP66" s="16">
        <f t="shared" si="157"/>
        <v>2.9347304598855399</v>
      </c>
      <c r="AR66" s="185"/>
      <c r="AS66" s="186"/>
      <c r="AT66" s="15" t="s">
        <v>42</v>
      </c>
      <c r="AU66" s="16">
        <f>AU$16*(AU64/AU$18)</f>
        <v>0.58333333333333326</v>
      </c>
      <c r="AV66" s="16">
        <f t="shared" ref="AV66:BD66" si="158">AV$16*(AV64/AV$18)</f>
        <v>1.0694444444444446</v>
      </c>
      <c r="AW66" s="16">
        <f>AW$16*(AW64/AW$18)</f>
        <v>1.474537037037037</v>
      </c>
      <c r="AX66" s="16">
        <f>AX$16*(AX64/AX$18)</f>
        <v>1.8121141975308643</v>
      </c>
      <c r="AY66" s="16">
        <f>AY$16*(AY64/AY$18)</f>
        <v>2.0934284979423867</v>
      </c>
      <c r="AZ66" s="16">
        <f t="shared" si="158"/>
        <v>2.3278570816186561</v>
      </c>
      <c r="BA66" s="16">
        <f t="shared" si="158"/>
        <v>2.5232142346822131</v>
      </c>
      <c r="BB66" s="16">
        <f t="shared" si="158"/>
        <v>2.6860118622351776</v>
      </c>
      <c r="BC66" s="16">
        <f t="shared" si="158"/>
        <v>2.8216765518626477</v>
      </c>
      <c r="BD66" s="16">
        <f t="shared" si="158"/>
        <v>2.9347304598855399</v>
      </c>
      <c r="BF66" s="185"/>
      <c r="BG66" s="186"/>
      <c r="BH66" s="15" t="s">
        <v>42</v>
      </c>
      <c r="BI66" s="16">
        <f>BI$16*(BI64/BI$18)</f>
        <v>0.58333333333333326</v>
      </c>
      <c r="BJ66" s="16">
        <f t="shared" ref="BJ66:BR66" si="159">BJ$16*(BJ64/BJ$18)</f>
        <v>1.0694444444444446</v>
      </c>
      <c r="BK66" s="16">
        <f>BK$16*(BK64/BK$18)</f>
        <v>1.474537037037037</v>
      </c>
      <c r="BL66" s="16">
        <f>BL$16*(BL64/BL$18)</f>
        <v>1.8121141975308643</v>
      </c>
      <c r="BM66" s="16">
        <f>BM$16*(BM64/BM$18)</f>
        <v>2.0934284979423867</v>
      </c>
      <c r="BN66" s="16">
        <f t="shared" si="159"/>
        <v>2.3278570816186561</v>
      </c>
      <c r="BO66" s="16">
        <f t="shared" si="159"/>
        <v>2.5232142346822131</v>
      </c>
      <c r="BP66" s="16">
        <f t="shared" si="159"/>
        <v>2.6860118622351776</v>
      </c>
      <c r="BQ66" s="16">
        <f t="shared" si="159"/>
        <v>2.8216765518626477</v>
      </c>
      <c r="BR66" s="16">
        <f t="shared" si="159"/>
        <v>2.9347304598855399</v>
      </c>
    </row>
    <row r="67" spans="2:70" ht="14.25" x14ac:dyDescent="0.45">
      <c r="B67" s="185"/>
      <c r="C67" s="185"/>
      <c r="D67" s="19" t="s">
        <v>45</v>
      </c>
      <c r="E67" s="20">
        <f>10*E64</f>
        <v>5.8333333333333321</v>
      </c>
      <c r="F67" s="20">
        <f t="shared" ref="F67:N67" si="160">10*F64</f>
        <v>4.8611111111111125</v>
      </c>
      <c r="G67" s="20">
        <f t="shared" si="160"/>
        <v>4.0509259259259247</v>
      </c>
      <c r="H67" s="20">
        <f t="shared" si="160"/>
        <v>3.3757716049382731</v>
      </c>
      <c r="I67" s="20">
        <f t="shared" si="160"/>
        <v>2.8131430041152257</v>
      </c>
      <c r="J67" s="20">
        <f t="shared" si="160"/>
        <v>2.3442858367626913</v>
      </c>
      <c r="K67" s="20">
        <f t="shared" si="160"/>
        <v>1.9535715306355728</v>
      </c>
      <c r="L67" s="20">
        <f t="shared" si="160"/>
        <v>1.6279762755296439</v>
      </c>
      <c r="M67" s="20">
        <f t="shared" si="160"/>
        <v>1.3566468962747014</v>
      </c>
      <c r="N67" s="20">
        <f t="shared" si="160"/>
        <v>1.1305390802289217</v>
      </c>
      <c r="P67" s="185"/>
      <c r="Q67" s="185"/>
      <c r="R67" s="19" t="s">
        <v>45</v>
      </c>
      <c r="S67" s="20">
        <f>10*S64</f>
        <v>5.8333333333333321</v>
      </c>
      <c r="T67" s="20">
        <f t="shared" ref="T67:AB67" si="161">10*T64</f>
        <v>4.8611111111111125</v>
      </c>
      <c r="U67" s="20">
        <f t="shared" si="161"/>
        <v>4.0509259259259247</v>
      </c>
      <c r="V67" s="20">
        <f t="shared" si="161"/>
        <v>3.3757716049382731</v>
      </c>
      <c r="W67" s="20">
        <f t="shared" si="161"/>
        <v>2.8131430041152257</v>
      </c>
      <c r="X67" s="20">
        <f t="shared" si="161"/>
        <v>2.3442858367626913</v>
      </c>
      <c r="Y67" s="20">
        <f t="shared" si="161"/>
        <v>1.9535715306355728</v>
      </c>
      <c r="Z67" s="20">
        <f t="shared" si="161"/>
        <v>1.6279762755296439</v>
      </c>
      <c r="AA67" s="20">
        <f t="shared" si="161"/>
        <v>1.3566468962747014</v>
      </c>
      <c r="AB67" s="20">
        <f t="shared" si="161"/>
        <v>1.1305390802289217</v>
      </c>
      <c r="AD67" s="185"/>
      <c r="AE67" s="185"/>
      <c r="AF67" s="19" t="s">
        <v>45</v>
      </c>
      <c r="AG67" s="20">
        <f>10*AG64</f>
        <v>5.8333333333333321</v>
      </c>
      <c r="AH67" s="20">
        <f t="shared" ref="AH67:AP67" si="162">10*AH64</f>
        <v>4.8611111111111125</v>
      </c>
      <c r="AI67" s="20">
        <f t="shared" si="162"/>
        <v>4.0509259259259247</v>
      </c>
      <c r="AJ67" s="20">
        <f t="shared" si="162"/>
        <v>3.3757716049382731</v>
      </c>
      <c r="AK67" s="20">
        <f t="shared" si="162"/>
        <v>2.8131430041152257</v>
      </c>
      <c r="AL67" s="20">
        <f t="shared" si="162"/>
        <v>2.3442858367626913</v>
      </c>
      <c r="AM67" s="20">
        <f t="shared" si="162"/>
        <v>1.9535715306355728</v>
      </c>
      <c r="AN67" s="20">
        <f t="shared" si="162"/>
        <v>1.6279762755296439</v>
      </c>
      <c r="AO67" s="20">
        <f t="shared" si="162"/>
        <v>1.3566468962747014</v>
      </c>
      <c r="AP67" s="20">
        <f t="shared" si="162"/>
        <v>1.1305390802289217</v>
      </c>
      <c r="AR67" s="185"/>
      <c r="AS67" s="185"/>
      <c r="AT67" s="19" t="s">
        <v>45</v>
      </c>
      <c r="AU67" s="20">
        <f>10*AU64</f>
        <v>5.8333333333333321</v>
      </c>
      <c r="AV67" s="20">
        <f t="shared" ref="AV67:BD67" si="163">10*AV64</f>
        <v>4.8611111111111125</v>
      </c>
      <c r="AW67" s="20">
        <f t="shared" si="163"/>
        <v>4.0509259259259247</v>
      </c>
      <c r="AX67" s="20">
        <f t="shared" si="163"/>
        <v>3.3757716049382731</v>
      </c>
      <c r="AY67" s="20">
        <f t="shared" si="163"/>
        <v>2.8131430041152257</v>
      </c>
      <c r="AZ67" s="20">
        <f t="shared" si="163"/>
        <v>2.3442858367626913</v>
      </c>
      <c r="BA67" s="20">
        <f t="shared" si="163"/>
        <v>1.9535715306355728</v>
      </c>
      <c r="BB67" s="20">
        <f t="shared" si="163"/>
        <v>1.6279762755296439</v>
      </c>
      <c r="BC67" s="20">
        <f t="shared" si="163"/>
        <v>1.3566468962747014</v>
      </c>
      <c r="BD67" s="20">
        <f t="shared" si="163"/>
        <v>1.1305390802289217</v>
      </c>
      <c r="BF67" s="185"/>
      <c r="BG67" s="185"/>
      <c r="BH67" s="19" t="s">
        <v>45</v>
      </c>
      <c r="BI67" s="20">
        <f>10*BI64</f>
        <v>5.8333333333333321</v>
      </c>
      <c r="BJ67" s="20">
        <f t="shared" ref="BJ67:BR67" si="164">10*BJ64</f>
        <v>4.8611111111111125</v>
      </c>
      <c r="BK67" s="20">
        <f t="shared" si="164"/>
        <v>4.0509259259259247</v>
      </c>
      <c r="BL67" s="20">
        <f t="shared" si="164"/>
        <v>3.3757716049382731</v>
      </c>
      <c r="BM67" s="20">
        <f t="shared" si="164"/>
        <v>2.8131430041152257</v>
      </c>
      <c r="BN67" s="20">
        <f t="shared" si="164"/>
        <v>2.3442858367626913</v>
      </c>
      <c r="BO67" s="20">
        <f t="shared" si="164"/>
        <v>1.9535715306355728</v>
      </c>
      <c r="BP67" s="20">
        <f t="shared" si="164"/>
        <v>1.6279762755296439</v>
      </c>
      <c r="BQ67" s="20">
        <f t="shared" si="164"/>
        <v>1.3566468962747014</v>
      </c>
      <c r="BR67" s="20">
        <f t="shared" si="164"/>
        <v>1.1305390802289217</v>
      </c>
    </row>
    <row r="68" spans="2:70" ht="14.25" x14ac:dyDescent="0.45">
      <c r="B68" s="185"/>
      <c r="C68" s="185"/>
      <c r="D68" s="19" t="s">
        <v>46</v>
      </c>
      <c r="E68" s="20">
        <f>10*E66</f>
        <v>5.8333333333333321</v>
      </c>
      <c r="F68" s="20">
        <f>10*F66</f>
        <v>10.694444444444446</v>
      </c>
      <c r="G68" s="20">
        <f>10*G66</f>
        <v>14.74537037037037</v>
      </c>
      <c r="H68" s="20">
        <f t="shared" ref="H68:N68" si="165">10*H66</f>
        <v>18.121141975308642</v>
      </c>
      <c r="I68" s="20">
        <f t="shared" si="165"/>
        <v>20.934284979423868</v>
      </c>
      <c r="J68" s="20">
        <f t="shared" si="165"/>
        <v>23.278570816186562</v>
      </c>
      <c r="K68" s="20">
        <f t="shared" si="165"/>
        <v>25.23214234682213</v>
      </c>
      <c r="L68" s="20">
        <f t="shared" si="165"/>
        <v>26.860118622351777</v>
      </c>
      <c r="M68" s="20">
        <f t="shared" si="165"/>
        <v>28.216765518626477</v>
      </c>
      <c r="N68" s="20">
        <f t="shared" si="165"/>
        <v>29.347304598855398</v>
      </c>
      <c r="P68" s="185"/>
      <c r="Q68" s="185"/>
      <c r="R68" s="19" t="s">
        <v>46</v>
      </c>
      <c r="S68" s="20">
        <f>10*S66</f>
        <v>5.8333333333333321</v>
      </c>
      <c r="T68" s="20">
        <f>10*T66</f>
        <v>10.694444444444446</v>
      </c>
      <c r="U68" s="20">
        <f>10*U66</f>
        <v>14.74537037037037</v>
      </c>
      <c r="V68" s="20">
        <f t="shared" ref="V68:AB68" si="166">10*V66</f>
        <v>18.121141975308642</v>
      </c>
      <c r="W68" s="20">
        <f t="shared" si="166"/>
        <v>20.934284979423868</v>
      </c>
      <c r="X68" s="20">
        <f t="shared" si="166"/>
        <v>23.278570816186562</v>
      </c>
      <c r="Y68" s="20">
        <f t="shared" si="166"/>
        <v>25.23214234682213</v>
      </c>
      <c r="Z68" s="20">
        <f t="shared" si="166"/>
        <v>26.860118622351777</v>
      </c>
      <c r="AA68" s="20">
        <f t="shared" si="166"/>
        <v>28.216765518626477</v>
      </c>
      <c r="AB68" s="20">
        <f t="shared" si="166"/>
        <v>29.347304598855398</v>
      </c>
      <c r="AD68" s="185"/>
      <c r="AE68" s="185"/>
      <c r="AF68" s="19" t="s">
        <v>46</v>
      </c>
      <c r="AG68" s="20">
        <f>10*AG66</f>
        <v>5.8333333333333321</v>
      </c>
      <c r="AH68" s="20">
        <f>10*AH66</f>
        <v>10.694444444444446</v>
      </c>
      <c r="AI68" s="20">
        <f>10*AI66</f>
        <v>14.74537037037037</v>
      </c>
      <c r="AJ68" s="20">
        <f t="shared" ref="AJ68:AP68" si="167">10*AJ66</f>
        <v>18.121141975308642</v>
      </c>
      <c r="AK68" s="20">
        <f t="shared" si="167"/>
        <v>20.934284979423868</v>
      </c>
      <c r="AL68" s="20">
        <f t="shared" si="167"/>
        <v>23.278570816186562</v>
      </c>
      <c r="AM68" s="20">
        <f t="shared" si="167"/>
        <v>25.23214234682213</v>
      </c>
      <c r="AN68" s="20">
        <f t="shared" si="167"/>
        <v>26.860118622351777</v>
      </c>
      <c r="AO68" s="20">
        <f t="shared" si="167"/>
        <v>28.216765518626477</v>
      </c>
      <c r="AP68" s="20">
        <f t="shared" si="167"/>
        <v>29.347304598855398</v>
      </c>
      <c r="AR68" s="185"/>
      <c r="AS68" s="185"/>
      <c r="AT68" s="19" t="s">
        <v>46</v>
      </c>
      <c r="AU68" s="20">
        <f>10*AU66</f>
        <v>5.8333333333333321</v>
      </c>
      <c r="AV68" s="20">
        <f>10*AV66</f>
        <v>10.694444444444446</v>
      </c>
      <c r="AW68" s="20">
        <f>10*AW66</f>
        <v>14.74537037037037</v>
      </c>
      <c r="AX68" s="20">
        <f t="shared" ref="AX68:BD68" si="168">10*AX66</f>
        <v>18.121141975308642</v>
      </c>
      <c r="AY68" s="20">
        <f t="shared" si="168"/>
        <v>20.934284979423868</v>
      </c>
      <c r="AZ68" s="20">
        <f t="shared" si="168"/>
        <v>23.278570816186562</v>
      </c>
      <c r="BA68" s="20">
        <f t="shared" si="168"/>
        <v>25.23214234682213</v>
      </c>
      <c r="BB68" s="20">
        <f t="shared" si="168"/>
        <v>26.860118622351777</v>
      </c>
      <c r="BC68" s="20">
        <f t="shared" si="168"/>
        <v>28.216765518626477</v>
      </c>
      <c r="BD68" s="20">
        <f t="shared" si="168"/>
        <v>29.347304598855398</v>
      </c>
      <c r="BF68" s="185"/>
      <c r="BG68" s="185"/>
      <c r="BH68" s="19" t="s">
        <v>46</v>
      </c>
      <c r="BI68" s="20">
        <f>10*BI66</f>
        <v>5.8333333333333321</v>
      </c>
      <c r="BJ68" s="20">
        <f>10*BJ66</f>
        <v>10.694444444444446</v>
      </c>
      <c r="BK68" s="20">
        <f>10*BK66</f>
        <v>14.74537037037037</v>
      </c>
      <c r="BL68" s="20">
        <f t="shared" ref="BL68:BR68" si="169">10*BL66</f>
        <v>18.121141975308642</v>
      </c>
      <c r="BM68" s="20">
        <f t="shared" si="169"/>
        <v>20.934284979423868</v>
      </c>
      <c r="BN68" s="20">
        <f t="shared" si="169"/>
        <v>23.278570816186562</v>
      </c>
      <c r="BO68" s="20">
        <f t="shared" si="169"/>
        <v>25.23214234682213</v>
      </c>
      <c r="BP68" s="20">
        <f t="shared" si="169"/>
        <v>26.860118622351777</v>
      </c>
      <c r="BQ68" s="20">
        <f t="shared" si="169"/>
        <v>28.216765518626477</v>
      </c>
      <c r="BR68" s="20">
        <f t="shared" si="169"/>
        <v>29.347304598855398</v>
      </c>
    </row>
    <row r="69" spans="2:70" ht="14.25" x14ac:dyDescent="0.45">
      <c r="B69" s="185"/>
      <c r="C69" s="184" t="s">
        <v>36</v>
      </c>
      <c r="D69" s="15" t="s">
        <v>43</v>
      </c>
      <c r="E69" s="16">
        <f t="shared" ref="E69:N69" si="170">E64*E$14/$E$4</f>
        <v>0.69999999999999984</v>
      </c>
      <c r="F69" s="16">
        <f t="shared" si="170"/>
        <v>0.70000000000000029</v>
      </c>
      <c r="G69" s="16">
        <f t="shared" si="170"/>
        <v>0.69999999999999973</v>
      </c>
      <c r="H69" s="16">
        <f t="shared" si="170"/>
        <v>0.70000000000000029</v>
      </c>
      <c r="I69" s="16">
        <f t="shared" si="170"/>
        <v>0.69999999999999984</v>
      </c>
      <c r="J69" s="16">
        <f t="shared" si="170"/>
        <v>0.70000000000000084</v>
      </c>
      <c r="K69" s="16">
        <f t="shared" si="170"/>
        <v>0.69999999999999973</v>
      </c>
      <c r="L69" s="16">
        <f t="shared" si="170"/>
        <v>0.69999999999999951</v>
      </c>
      <c r="M69" s="16">
        <f t="shared" si="170"/>
        <v>0.69999999999999851</v>
      </c>
      <c r="N69" s="16">
        <f t="shared" si="170"/>
        <v>0.70000000000000107</v>
      </c>
      <c r="P69" s="185"/>
      <c r="Q69" s="184" t="s">
        <v>36</v>
      </c>
      <c r="R69" s="15" t="s">
        <v>43</v>
      </c>
      <c r="S69" s="16">
        <f t="shared" ref="S69:AB69" si="171">S64*S$14/$E$4</f>
        <v>0.69999999999999984</v>
      </c>
      <c r="T69" s="16">
        <f t="shared" si="171"/>
        <v>0.70000000000000029</v>
      </c>
      <c r="U69" s="16">
        <f t="shared" si="171"/>
        <v>0.69999999999999973</v>
      </c>
      <c r="V69" s="16">
        <f t="shared" si="171"/>
        <v>0.70000000000000029</v>
      </c>
      <c r="W69" s="16">
        <f t="shared" si="171"/>
        <v>0.69999999999999984</v>
      </c>
      <c r="X69" s="16">
        <f t="shared" si="171"/>
        <v>0.70000000000000084</v>
      </c>
      <c r="Y69" s="16">
        <f t="shared" si="171"/>
        <v>0.69999999999999973</v>
      </c>
      <c r="Z69" s="16">
        <f t="shared" si="171"/>
        <v>0.69999999999999951</v>
      </c>
      <c r="AA69" s="16">
        <f t="shared" si="171"/>
        <v>0.69999999999999851</v>
      </c>
      <c r="AB69" s="16">
        <f t="shared" si="171"/>
        <v>0.70000000000000107</v>
      </c>
      <c r="AD69" s="185"/>
      <c r="AE69" s="184" t="s">
        <v>36</v>
      </c>
      <c r="AF69" s="15" t="s">
        <v>43</v>
      </c>
      <c r="AG69" s="16">
        <f t="shared" ref="AG69:AP69" si="172">AG64*AG$14/$E$4</f>
        <v>0.69999999999999984</v>
      </c>
      <c r="AH69" s="16">
        <f t="shared" si="172"/>
        <v>0.70000000000000029</v>
      </c>
      <c r="AI69" s="16">
        <f t="shared" si="172"/>
        <v>0.69999999999999973</v>
      </c>
      <c r="AJ69" s="16">
        <f t="shared" si="172"/>
        <v>0.70000000000000029</v>
      </c>
      <c r="AK69" s="16">
        <f t="shared" si="172"/>
        <v>0.69999999999999984</v>
      </c>
      <c r="AL69" s="16">
        <f t="shared" si="172"/>
        <v>0.70000000000000084</v>
      </c>
      <c r="AM69" s="16">
        <f t="shared" si="172"/>
        <v>0.69999999999999973</v>
      </c>
      <c r="AN69" s="16">
        <f t="shared" si="172"/>
        <v>0.69999999999999951</v>
      </c>
      <c r="AO69" s="16">
        <f t="shared" si="172"/>
        <v>0.69999999999999851</v>
      </c>
      <c r="AP69" s="16">
        <f t="shared" si="172"/>
        <v>0.70000000000000107</v>
      </c>
      <c r="AR69" s="185"/>
      <c r="AS69" s="184" t="s">
        <v>36</v>
      </c>
      <c r="AT69" s="15" t="s">
        <v>43</v>
      </c>
      <c r="AU69" s="16">
        <f t="shared" ref="AU69:BD69" si="173">AU64*AU$14/$E$4</f>
        <v>0.69999999999999984</v>
      </c>
      <c r="AV69" s="16">
        <f t="shared" si="173"/>
        <v>0.70000000000000029</v>
      </c>
      <c r="AW69" s="16">
        <f t="shared" si="173"/>
        <v>0.69999999999999973</v>
      </c>
      <c r="AX69" s="16">
        <f t="shared" si="173"/>
        <v>0.70000000000000029</v>
      </c>
      <c r="AY69" s="16">
        <f t="shared" si="173"/>
        <v>0.69999999999999984</v>
      </c>
      <c r="AZ69" s="16">
        <f t="shared" si="173"/>
        <v>0.70000000000000084</v>
      </c>
      <c r="BA69" s="16">
        <f t="shared" si="173"/>
        <v>0.69999999999999973</v>
      </c>
      <c r="BB69" s="16">
        <f t="shared" si="173"/>
        <v>0.69999999999999951</v>
      </c>
      <c r="BC69" s="16">
        <f t="shared" si="173"/>
        <v>0.69999999999999851</v>
      </c>
      <c r="BD69" s="16">
        <f t="shared" si="173"/>
        <v>0.70000000000000107</v>
      </c>
      <c r="BF69" s="185"/>
      <c r="BG69" s="184" t="s">
        <v>36</v>
      </c>
      <c r="BH69" s="15" t="s">
        <v>43</v>
      </c>
      <c r="BI69" s="16">
        <f t="shared" ref="BI69:BR69" si="174">BI64*BI$14/$E$4</f>
        <v>0.69999999999999984</v>
      </c>
      <c r="BJ69" s="16">
        <f t="shared" si="174"/>
        <v>0.70000000000000029</v>
      </c>
      <c r="BK69" s="16">
        <f t="shared" si="174"/>
        <v>0.69999999999999973</v>
      </c>
      <c r="BL69" s="16">
        <f t="shared" si="174"/>
        <v>0.70000000000000029</v>
      </c>
      <c r="BM69" s="16">
        <f t="shared" si="174"/>
        <v>0.69999999999999984</v>
      </c>
      <c r="BN69" s="16">
        <f t="shared" si="174"/>
        <v>0.70000000000000084</v>
      </c>
      <c r="BO69" s="16">
        <f t="shared" si="174"/>
        <v>0.69999999999999973</v>
      </c>
      <c r="BP69" s="16">
        <f t="shared" si="174"/>
        <v>0.69999999999999951</v>
      </c>
      <c r="BQ69" s="16">
        <f t="shared" si="174"/>
        <v>0.69999999999999851</v>
      </c>
      <c r="BR69" s="16">
        <f t="shared" si="174"/>
        <v>0.70000000000000107</v>
      </c>
    </row>
    <row r="70" spans="2:70" ht="14.25" x14ac:dyDescent="0.45">
      <c r="B70" s="185"/>
      <c r="C70" s="185"/>
      <c r="D70" s="19" t="s">
        <v>45</v>
      </c>
      <c r="E70" s="21">
        <f t="shared" ref="E70:N70" si="175">E67*E$14</f>
        <v>699999.99999999988</v>
      </c>
      <c r="F70" s="21">
        <f t="shared" si="175"/>
        <v>700000.00000000023</v>
      </c>
      <c r="G70" s="21">
        <f>G67*G$14</f>
        <v>699999.99999999977</v>
      </c>
      <c r="H70" s="21">
        <f>H67*H$14</f>
        <v>700000.00000000035</v>
      </c>
      <c r="I70" s="21">
        <f>I67*I$14</f>
        <v>699999.99999999988</v>
      </c>
      <c r="J70" s="21">
        <f t="shared" si="175"/>
        <v>700000.00000000081</v>
      </c>
      <c r="K70" s="21">
        <f t="shared" si="175"/>
        <v>699999.99999999965</v>
      </c>
      <c r="L70" s="21">
        <f t="shared" si="175"/>
        <v>699999.99999999953</v>
      </c>
      <c r="M70" s="21">
        <f t="shared" si="175"/>
        <v>699999.9999999986</v>
      </c>
      <c r="N70" s="21">
        <f t="shared" si="175"/>
        <v>700000.00000000093</v>
      </c>
      <c r="P70" s="185"/>
      <c r="Q70" s="185"/>
      <c r="R70" s="19" t="s">
        <v>45</v>
      </c>
      <c r="S70" s="21">
        <f t="shared" ref="S70:AB70" si="176">S67*S$14</f>
        <v>699999.99999999988</v>
      </c>
      <c r="T70" s="21">
        <f t="shared" si="176"/>
        <v>700000.00000000023</v>
      </c>
      <c r="U70" s="21">
        <f>U67*U$14</f>
        <v>699999.99999999977</v>
      </c>
      <c r="V70" s="21">
        <f>V67*V$14</f>
        <v>700000.00000000035</v>
      </c>
      <c r="W70" s="21">
        <f>W67*W$14</f>
        <v>699999.99999999988</v>
      </c>
      <c r="X70" s="21">
        <f t="shared" si="176"/>
        <v>700000.00000000081</v>
      </c>
      <c r="Y70" s="21">
        <f t="shared" si="176"/>
        <v>699999.99999999965</v>
      </c>
      <c r="Z70" s="21">
        <f t="shared" si="176"/>
        <v>699999.99999999953</v>
      </c>
      <c r="AA70" s="21">
        <f t="shared" si="176"/>
        <v>699999.9999999986</v>
      </c>
      <c r="AB70" s="21">
        <f t="shared" si="176"/>
        <v>700000.00000000093</v>
      </c>
      <c r="AD70" s="185"/>
      <c r="AE70" s="185"/>
      <c r="AF70" s="19" t="s">
        <v>45</v>
      </c>
      <c r="AG70" s="21">
        <f t="shared" ref="AG70:AP70" si="177">AG67*AG$14</f>
        <v>699999.99999999988</v>
      </c>
      <c r="AH70" s="21">
        <f t="shared" si="177"/>
        <v>700000.00000000023</v>
      </c>
      <c r="AI70" s="21">
        <f>AI67*AI$14</f>
        <v>699999.99999999977</v>
      </c>
      <c r="AJ70" s="21">
        <f>AJ67*AJ$14</f>
        <v>700000.00000000035</v>
      </c>
      <c r="AK70" s="21">
        <f>AK67*AK$14</f>
        <v>699999.99999999988</v>
      </c>
      <c r="AL70" s="21">
        <f t="shared" si="177"/>
        <v>700000.00000000081</v>
      </c>
      <c r="AM70" s="21">
        <f t="shared" si="177"/>
        <v>699999.99999999965</v>
      </c>
      <c r="AN70" s="21">
        <f t="shared" si="177"/>
        <v>699999.99999999953</v>
      </c>
      <c r="AO70" s="21">
        <f t="shared" si="177"/>
        <v>699999.9999999986</v>
      </c>
      <c r="AP70" s="21">
        <f t="shared" si="177"/>
        <v>700000.00000000093</v>
      </c>
      <c r="AR70" s="185"/>
      <c r="AS70" s="185"/>
      <c r="AT70" s="19" t="s">
        <v>45</v>
      </c>
      <c r="AU70" s="21">
        <f t="shared" ref="AU70:BD70" si="178">AU67*AU$14</f>
        <v>699999.99999999988</v>
      </c>
      <c r="AV70" s="21">
        <f t="shared" si="178"/>
        <v>700000.00000000023</v>
      </c>
      <c r="AW70" s="21">
        <f>AW67*AW$14</f>
        <v>699999.99999999977</v>
      </c>
      <c r="AX70" s="21">
        <f>AX67*AX$14</f>
        <v>700000.00000000035</v>
      </c>
      <c r="AY70" s="21">
        <f>AY67*AY$14</f>
        <v>699999.99999999988</v>
      </c>
      <c r="AZ70" s="21">
        <f t="shared" si="178"/>
        <v>700000.00000000081</v>
      </c>
      <c r="BA70" s="21">
        <f t="shared" si="178"/>
        <v>699999.99999999965</v>
      </c>
      <c r="BB70" s="21">
        <f t="shared" si="178"/>
        <v>699999.99999999953</v>
      </c>
      <c r="BC70" s="21">
        <f t="shared" si="178"/>
        <v>699999.9999999986</v>
      </c>
      <c r="BD70" s="21">
        <f t="shared" si="178"/>
        <v>700000.00000000093</v>
      </c>
      <c r="BF70" s="185"/>
      <c r="BG70" s="185"/>
      <c r="BH70" s="19" t="s">
        <v>45</v>
      </c>
      <c r="BI70" s="21">
        <f t="shared" ref="BI70:BR70" si="179">BI67*BI$14</f>
        <v>699999.99999999988</v>
      </c>
      <c r="BJ70" s="21">
        <f t="shared" si="179"/>
        <v>700000.00000000023</v>
      </c>
      <c r="BK70" s="21">
        <f>BK67*BK$14</f>
        <v>699999.99999999977</v>
      </c>
      <c r="BL70" s="21">
        <f>BL67*BL$14</f>
        <v>700000.00000000035</v>
      </c>
      <c r="BM70" s="21">
        <f>BM67*BM$14</f>
        <v>699999.99999999988</v>
      </c>
      <c r="BN70" s="21">
        <f t="shared" si="179"/>
        <v>700000.00000000081</v>
      </c>
      <c r="BO70" s="21">
        <f t="shared" si="179"/>
        <v>699999.99999999965</v>
      </c>
      <c r="BP70" s="21">
        <f t="shared" si="179"/>
        <v>699999.99999999953</v>
      </c>
      <c r="BQ70" s="21">
        <f t="shared" si="179"/>
        <v>699999.9999999986</v>
      </c>
      <c r="BR70" s="21">
        <f t="shared" si="179"/>
        <v>700000.00000000093</v>
      </c>
    </row>
    <row r="71" spans="2:70" ht="14.25" x14ac:dyDescent="0.45">
      <c r="B71" s="185"/>
      <c r="C71" s="185"/>
      <c r="D71" s="19" t="s">
        <v>46</v>
      </c>
      <c r="E71" s="21">
        <f>E70</f>
        <v>699999.99999999988</v>
      </c>
      <c r="F71" s="21">
        <f>E71+F70</f>
        <v>1400000</v>
      </c>
      <c r="G71" s="21">
        <f>F71+G70</f>
        <v>2100000</v>
      </c>
      <c r="H71" s="21">
        <f t="shared" ref="H71:N71" si="180">G71+H70</f>
        <v>2800000.0000000005</v>
      </c>
      <c r="I71" s="21">
        <f t="shared" si="180"/>
        <v>3500000.0000000005</v>
      </c>
      <c r="J71" s="21">
        <f>I71+J70</f>
        <v>4200000.0000000009</v>
      </c>
      <c r="K71" s="21">
        <f t="shared" si="180"/>
        <v>4900000.0000000009</v>
      </c>
      <c r="L71" s="21">
        <f t="shared" si="180"/>
        <v>5600000</v>
      </c>
      <c r="M71" s="21">
        <f t="shared" si="180"/>
        <v>6299999.9999999981</v>
      </c>
      <c r="N71" s="21">
        <f t="shared" si="180"/>
        <v>6999999.9999999991</v>
      </c>
      <c r="P71" s="185"/>
      <c r="Q71" s="185"/>
      <c r="R71" s="19" t="s">
        <v>46</v>
      </c>
      <c r="S71" s="21">
        <f>S70</f>
        <v>699999.99999999988</v>
      </c>
      <c r="T71" s="21">
        <f>S71+T70</f>
        <v>1400000</v>
      </c>
      <c r="U71" s="21">
        <f>T71+U70</f>
        <v>2100000</v>
      </c>
      <c r="V71" s="21">
        <f t="shared" ref="V71:AB71" si="181">U71+V70</f>
        <v>2800000.0000000005</v>
      </c>
      <c r="W71" s="21">
        <f t="shared" si="181"/>
        <v>3500000.0000000005</v>
      </c>
      <c r="X71" s="21">
        <f>W71+X70</f>
        <v>4200000.0000000009</v>
      </c>
      <c r="Y71" s="21">
        <f t="shared" si="181"/>
        <v>4900000.0000000009</v>
      </c>
      <c r="Z71" s="21">
        <f t="shared" si="181"/>
        <v>5600000</v>
      </c>
      <c r="AA71" s="21">
        <f t="shared" si="181"/>
        <v>6299999.9999999981</v>
      </c>
      <c r="AB71" s="21">
        <f t="shared" si="181"/>
        <v>6999999.9999999991</v>
      </c>
      <c r="AD71" s="185"/>
      <c r="AE71" s="185"/>
      <c r="AF71" s="19" t="s">
        <v>46</v>
      </c>
      <c r="AG71" s="21">
        <f>AG70</f>
        <v>699999.99999999988</v>
      </c>
      <c r="AH71" s="21">
        <f>AG71+AH70</f>
        <v>1400000</v>
      </c>
      <c r="AI71" s="21">
        <f>AH71+AI70</f>
        <v>2100000</v>
      </c>
      <c r="AJ71" s="21">
        <f t="shared" ref="AJ71:AP71" si="182">AI71+AJ70</f>
        <v>2800000.0000000005</v>
      </c>
      <c r="AK71" s="21">
        <f t="shared" si="182"/>
        <v>3500000.0000000005</v>
      </c>
      <c r="AL71" s="21">
        <f>AK71+AL70</f>
        <v>4200000.0000000009</v>
      </c>
      <c r="AM71" s="21">
        <f t="shared" si="182"/>
        <v>4900000.0000000009</v>
      </c>
      <c r="AN71" s="21">
        <f t="shared" si="182"/>
        <v>5600000</v>
      </c>
      <c r="AO71" s="21">
        <f t="shared" si="182"/>
        <v>6299999.9999999981</v>
      </c>
      <c r="AP71" s="21">
        <f t="shared" si="182"/>
        <v>6999999.9999999991</v>
      </c>
      <c r="AR71" s="185"/>
      <c r="AS71" s="185"/>
      <c r="AT71" s="19" t="s">
        <v>46</v>
      </c>
      <c r="AU71" s="21">
        <f>AU70</f>
        <v>699999.99999999988</v>
      </c>
      <c r="AV71" s="21">
        <f>AU71+AV70</f>
        <v>1400000</v>
      </c>
      <c r="AW71" s="21">
        <f>AV71+AW70</f>
        <v>2100000</v>
      </c>
      <c r="AX71" s="21">
        <f t="shared" ref="AX71:BD71" si="183">AW71+AX70</f>
        <v>2800000.0000000005</v>
      </c>
      <c r="AY71" s="21">
        <f t="shared" si="183"/>
        <v>3500000.0000000005</v>
      </c>
      <c r="AZ71" s="21">
        <f>AY71+AZ70</f>
        <v>4200000.0000000009</v>
      </c>
      <c r="BA71" s="21">
        <f t="shared" si="183"/>
        <v>4900000.0000000009</v>
      </c>
      <c r="BB71" s="21">
        <f t="shared" si="183"/>
        <v>5600000</v>
      </c>
      <c r="BC71" s="21">
        <f t="shared" si="183"/>
        <v>6299999.9999999981</v>
      </c>
      <c r="BD71" s="21">
        <f t="shared" si="183"/>
        <v>6999999.9999999991</v>
      </c>
      <c r="BF71" s="185"/>
      <c r="BG71" s="185"/>
      <c r="BH71" s="19" t="s">
        <v>46</v>
      </c>
      <c r="BI71" s="21">
        <f>BI70</f>
        <v>699999.99999999988</v>
      </c>
      <c r="BJ71" s="21">
        <f>BI71+BJ70</f>
        <v>1400000</v>
      </c>
      <c r="BK71" s="21">
        <f>BJ71+BK70</f>
        <v>2100000</v>
      </c>
      <c r="BL71" s="21">
        <f t="shared" ref="BL71:BR71" si="184">BK71+BL70</f>
        <v>2800000.0000000005</v>
      </c>
      <c r="BM71" s="21">
        <f t="shared" si="184"/>
        <v>3500000.0000000005</v>
      </c>
      <c r="BN71" s="21">
        <f>BM71+BN70</f>
        <v>4200000.0000000009</v>
      </c>
      <c r="BO71" s="21">
        <f t="shared" si="184"/>
        <v>4900000.0000000009</v>
      </c>
      <c r="BP71" s="21">
        <f t="shared" si="184"/>
        <v>5600000</v>
      </c>
      <c r="BQ71" s="21">
        <f t="shared" si="184"/>
        <v>6299999.9999999981</v>
      </c>
      <c r="BR71" s="21">
        <f t="shared" si="184"/>
        <v>6999999.9999999991</v>
      </c>
    </row>
    <row r="72" spans="2:70" ht="14.25" x14ac:dyDescent="0.45">
      <c r="B72" s="185"/>
      <c r="C72" s="184" t="s">
        <v>35</v>
      </c>
      <c r="D72" s="15" t="s">
        <v>43</v>
      </c>
      <c r="E72" s="16">
        <f>E66*E$14/$E$4</f>
        <v>0.69999999999999984</v>
      </c>
      <c r="F72" s="16">
        <f>F66*F$14/$E$4-E72</f>
        <v>0.84000000000000041</v>
      </c>
      <c r="G72" s="16">
        <f>G66*G$14/$E$4-F72-E72</f>
        <v>1.008</v>
      </c>
      <c r="H72" s="16">
        <f>H66*H$14/$E$4-G72-F72-E72</f>
        <v>1.2096</v>
      </c>
      <c r="I72" s="16">
        <f>I66*I$14/$E$4-H72-G72-F72-E72</f>
        <v>1.4515200000000004</v>
      </c>
      <c r="J72" s="16">
        <f>J66*J$14/$E$4-I72-H72-G72-F72-E72</f>
        <v>1.7418240000000011</v>
      </c>
      <c r="K72" s="16">
        <f>K66*K$14/$E$4-J72-I72-H72-G72-F72-E72</f>
        <v>2.0901887999999982</v>
      </c>
      <c r="L72" s="16">
        <f>L66*L$14/$E$4-K72-J72-I72-H72-G72-F72-E72</f>
        <v>2.5082265600000007</v>
      </c>
      <c r="M72" s="16">
        <f>M66*M$14/$E$4-L72-K72-J72-I72-H72-G72-F72-E72</f>
        <v>3.0098718719999979</v>
      </c>
      <c r="N72" s="16">
        <f>N66*N$14/$E$4-M72-L72-K72-J72-I72-H72-G72-F72-E72</f>
        <v>3.6118462463999985</v>
      </c>
      <c r="P72" s="185"/>
      <c r="Q72" s="184" t="s">
        <v>35</v>
      </c>
      <c r="R72" s="15" t="s">
        <v>43</v>
      </c>
      <c r="S72" s="16">
        <f>S66*S$14/$E$4</f>
        <v>0.69999999999999984</v>
      </c>
      <c r="T72" s="16">
        <f>T66*T$14/$E$4-S72</f>
        <v>0.84000000000000041</v>
      </c>
      <c r="U72" s="16">
        <f>U66*U$14/$E$4-T72-S72</f>
        <v>1.008</v>
      </c>
      <c r="V72" s="16">
        <f>V66*V$14/$E$4-U72-T72-S72</f>
        <v>1.2096</v>
      </c>
      <c r="W72" s="16">
        <f>W66*W$14/$E$4-V72-U72-T72-S72</f>
        <v>1.4515200000000004</v>
      </c>
      <c r="X72" s="16">
        <f>X66*X$14/$E$4-W72-V72-U72-T72-S72</f>
        <v>1.7418240000000011</v>
      </c>
      <c r="Y72" s="16">
        <f>Y66*Y$14/$E$4-X72-W72-V72-U72-T72-S72</f>
        <v>2.0901887999999982</v>
      </c>
      <c r="Z72" s="16">
        <f>Z66*Z$14/$E$4-Y72-X72-W72-V72-U72-T72-S72</f>
        <v>2.5082265600000007</v>
      </c>
      <c r="AA72" s="16">
        <f>AA66*AA$14/$E$4-Z72-Y72-X72-W72-V72-U72-T72-S72</f>
        <v>3.0098718719999979</v>
      </c>
      <c r="AB72" s="16">
        <f>AB66*AB$14/$E$4-AA72-Z72-Y72-X72-W72-V72-U72-T72-S72</f>
        <v>3.6118462463999985</v>
      </c>
      <c r="AD72" s="185"/>
      <c r="AE72" s="184" t="s">
        <v>35</v>
      </c>
      <c r="AF72" s="15" t="s">
        <v>43</v>
      </c>
      <c r="AG72" s="16">
        <f>AG66*AG$14/$E$4</f>
        <v>0.69999999999999984</v>
      </c>
      <c r="AH72" s="16">
        <f>AH66*AH$14/$E$4-AG72</f>
        <v>0.84000000000000041</v>
      </c>
      <c r="AI72" s="16">
        <f>AI66*AI$14/$E$4-AH72-AG72</f>
        <v>1.008</v>
      </c>
      <c r="AJ72" s="16">
        <f>AJ66*AJ$14/$E$4-AI72-AH72-AG72</f>
        <v>1.2096</v>
      </c>
      <c r="AK72" s="16">
        <f>AK66*AK$14/$E$4-AJ72-AI72-AH72-AG72</f>
        <v>1.4515200000000004</v>
      </c>
      <c r="AL72" s="16">
        <f>AL66*AL$14/$E$4-AK72-AJ72-AI72-AH72-AG72</f>
        <v>1.7418240000000011</v>
      </c>
      <c r="AM72" s="16">
        <f>AM66*AM$14/$E$4-AL72-AK72-AJ72-AI72-AH72-AG72</f>
        <v>2.0901887999999982</v>
      </c>
      <c r="AN72" s="16">
        <f>AN66*AN$14/$E$4-AM72-AL72-AK72-AJ72-AI72-AH72-AG72</f>
        <v>2.5082265600000007</v>
      </c>
      <c r="AO72" s="16">
        <f>AO66*AO$14/$E$4-AN72-AM72-AL72-AK72-AJ72-AI72-AH72-AG72</f>
        <v>3.0098718719999979</v>
      </c>
      <c r="AP72" s="16">
        <f>AP66*AP$14/$E$4-AO72-AN72-AM72-AL72-AK72-AJ72-AI72-AH72-AG72</f>
        <v>3.6118462463999985</v>
      </c>
      <c r="AR72" s="185"/>
      <c r="AS72" s="184" t="s">
        <v>35</v>
      </c>
      <c r="AT72" s="15" t="s">
        <v>43</v>
      </c>
      <c r="AU72" s="16">
        <f>AU66*AU$14/$E$4</f>
        <v>0.69999999999999984</v>
      </c>
      <c r="AV72" s="16">
        <f>AV66*AV$14/$E$4-AU72</f>
        <v>0.84000000000000041</v>
      </c>
      <c r="AW72" s="16">
        <f>AW66*AW$14/$E$4-AV72-AU72</f>
        <v>1.008</v>
      </c>
      <c r="AX72" s="16">
        <f>AX66*AX$14/$E$4-AW72-AV72-AU72</f>
        <v>1.2096</v>
      </c>
      <c r="AY72" s="16">
        <f>AY66*AY$14/$E$4-AX72-AW72-AV72-AU72</f>
        <v>1.4515200000000004</v>
      </c>
      <c r="AZ72" s="16">
        <f>AZ66*AZ$14/$E$4-AY72-AX72-AW72-AV72-AU72</f>
        <v>1.7418240000000011</v>
      </c>
      <c r="BA72" s="16">
        <f>BA66*BA$14/$E$4-AZ72-AY72-AX72-AW72-AV72-AU72</f>
        <v>2.0901887999999982</v>
      </c>
      <c r="BB72" s="16">
        <f>BB66*BB$14/$E$4-BA72-AZ72-AY72-AX72-AW72-AV72-AU72</f>
        <v>2.5082265600000007</v>
      </c>
      <c r="BC72" s="16">
        <f>BC66*BC$14/$E$4-BB72-BA72-AZ72-AY72-AX72-AW72-AV72-AU72</f>
        <v>3.0098718719999979</v>
      </c>
      <c r="BD72" s="16">
        <f>BD66*BD$14/$E$4-BC72-BB72-BA72-AZ72-AY72-AX72-AW72-AV72-AU72</f>
        <v>3.6118462463999985</v>
      </c>
      <c r="BF72" s="185"/>
      <c r="BG72" s="184" t="s">
        <v>35</v>
      </c>
      <c r="BH72" s="15" t="s">
        <v>43</v>
      </c>
      <c r="BI72" s="16">
        <f>BI66*BI$14/$E$4</f>
        <v>0.69999999999999984</v>
      </c>
      <c r="BJ72" s="16">
        <f>BJ66*BJ$14/$E$4-BI72</f>
        <v>0.84000000000000041</v>
      </c>
      <c r="BK72" s="16">
        <f>BK66*BK$14/$E$4-BJ72-BI72</f>
        <v>1.008</v>
      </c>
      <c r="BL72" s="16">
        <f>BL66*BL$14/$E$4-BK72-BJ72-BI72</f>
        <v>1.2096</v>
      </c>
      <c r="BM72" s="16">
        <f>BM66*BM$14/$E$4-BL72-BK72-BJ72-BI72</f>
        <v>1.4515200000000004</v>
      </c>
      <c r="BN72" s="16">
        <f>BN66*BN$14/$E$4-BM72-BL72-BK72-BJ72-BI72</f>
        <v>1.7418240000000011</v>
      </c>
      <c r="BO72" s="16">
        <f>BO66*BO$14/$E$4-BN72-BM72-BL72-BK72-BJ72-BI72</f>
        <v>2.0901887999999982</v>
      </c>
      <c r="BP72" s="16">
        <f>BP66*BP$14/$E$4-BO72-BN72-BM72-BL72-BK72-BJ72-BI72</f>
        <v>2.5082265600000007</v>
      </c>
      <c r="BQ72" s="16">
        <f>BQ66*BQ$14/$E$4-BP72-BO72-BN72-BM72-BL72-BK72-BJ72-BI72</f>
        <v>3.0098718719999979</v>
      </c>
      <c r="BR72" s="16">
        <f>BR66*BR$14/$E$4-BQ72-BP72-BO72-BN72-BM72-BL72-BK72-BJ72-BI72</f>
        <v>3.6118462463999985</v>
      </c>
    </row>
    <row r="73" spans="2:70" ht="14.25" x14ac:dyDescent="0.45">
      <c r="B73" s="185"/>
      <c r="C73" s="186"/>
      <c r="D73" s="15" t="s">
        <v>44</v>
      </c>
      <c r="E73" s="17"/>
      <c r="F73" s="17"/>
      <c r="G73" s="17"/>
      <c r="H73" s="17"/>
      <c r="I73" s="17">
        <f>AVERAGE(E72:I72)</f>
        <v>1.0418240000000001</v>
      </c>
      <c r="J73" s="17"/>
      <c r="K73" s="17"/>
      <c r="L73" s="17"/>
      <c r="M73" s="17"/>
      <c r="N73" s="17">
        <f>AVERAGE(E72:N72)</f>
        <v>1.8171077478399997</v>
      </c>
      <c r="P73" s="185"/>
      <c r="Q73" s="186"/>
      <c r="R73" s="15" t="s">
        <v>44</v>
      </c>
      <c r="S73" s="17"/>
      <c r="T73" s="17"/>
      <c r="U73" s="17"/>
      <c r="V73" s="17"/>
      <c r="W73" s="17">
        <f>AVERAGE(S72:W72)</f>
        <v>1.0418240000000001</v>
      </c>
      <c r="X73" s="17"/>
      <c r="Y73" s="17"/>
      <c r="Z73" s="17"/>
      <c r="AA73" s="17"/>
      <c r="AB73" s="17">
        <f>AVERAGE(S72:AB72)</f>
        <v>1.8171077478399997</v>
      </c>
      <c r="AD73" s="185"/>
      <c r="AE73" s="186"/>
      <c r="AF73" s="15" t="s">
        <v>44</v>
      </c>
      <c r="AG73" s="17"/>
      <c r="AH73" s="17"/>
      <c r="AI73" s="17"/>
      <c r="AJ73" s="17"/>
      <c r="AK73" s="17">
        <f>AVERAGE(AG72:AK72)</f>
        <v>1.0418240000000001</v>
      </c>
      <c r="AL73" s="17"/>
      <c r="AM73" s="17"/>
      <c r="AN73" s="17"/>
      <c r="AO73" s="17"/>
      <c r="AP73" s="17">
        <f>AVERAGE(AG72:AP72)</f>
        <v>1.8171077478399997</v>
      </c>
      <c r="AR73" s="185"/>
      <c r="AS73" s="186"/>
      <c r="AT73" s="15" t="s">
        <v>44</v>
      </c>
      <c r="AU73" s="17"/>
      <c r="AV73" s="17"/>
      <c r="AW73" s="17"/>
      <c r="AX73" s="17"/>
      <c r="AY73" s="17">
        <f>AVERAGE(AU72:AY72)</f>
        <v>1.0418240000000001</v>
      </c>
      <c r="AZ73" s="17"/>
      <c r="BA73" s="17"/>
      <c r="BB73" s="17"/>
      <c r="BC73" s="17"/>
      <c r="BD73" s="17">
        <f>AVERAGE(AU72:BD72)</f>
        <v>1.8171077478399997</v>
      </c>
      <c r="BF73" s="185"/>
      <c r="BG73" s="186"/>
      <c r="BH73" s="15" t="s">
        <v>44</v>
      </c>
      <c r="BI73" s="17"/>
      <c r="BJ73" s="17"/>
      <c r="BK73" s="17"/>
      <c r="BL73" s="17"/>
      <c r="BM73" s="17">
        <f>AVERAGE(BI72:BM72)</f>
        <v>1.0418240000000001</v>
      </c>
      <c r="BN73" s="17"/>
      <c r="BO73" s="17"/>
      <c r="BP73" s="17"/>
      <c r="BQ73" s="17"/>
      <c r="BR73" s="17">
        <f>AVERAGE(BI72:BR72)</f>
        <v>1.8171077478399997</v>
      </c>
    </row>
    <row r="74" spans="2:70" ht="14.25" x14ac:dyDescent="0.45">
      <c r="B74" s="185"/>
      <c r="C74" s="185"/>
      <c r="D74" s="19" t="s">
        <v>45</v>
      </c>
      <c r="E74" s="22">
        <f>E76</f>
        <v>699999.99999999988</v>
      </c>
      <c r="F74" s="22">
        <f>F76-E76</f>
        <v>840000.00000000035</v>
      </c>
      <c r="G74" s="22">
        <f>G76-F76</f>
        <v>1007999.9999999998</v>
      </c>
      <c r="H74" s="22">
        <f t="shared" ref="H74:N74" si="185">H76-G76</f>
        <v>1209600</v>
      </c>
      <c r="I74" s="22">
        <f t="shared" si="185"/>
        <v>1451520</v>
      </c>
      <c r="J74" s="22">
        <f>J76-I76</f>
        <v>1741824.0000000019</v>
      </c>
      <c r="K74" s="22">
        <f t="shared" si="185"/>
        <v>2090188.7999999989</v>
      </c>
      <c r="L74" s="22">
        <f t="shared" si="185"/>
        <v>2508226.5600000005</v>
      </c>
      <c r="M74" s="22">
        <f t="shared" si="185"/>
        <v>3009871.8719999976</v>
      </c>
      <c r="N74" s="22">
        <f t="shared" si="185"/>
        <v>3611846.2464000005</v>
      </c>
      <c r="P74" s="185"/>
      <c r="Q74" s="185"/>
      <c r="R74" s="19" t="s">
        <v>45</v>
      </c>
      <c r="S74" s="22">
        <f>S76</f>
        <v>699999.99999999988</v>
      </c>
      <c r="T74" s="22">
        <f>T76-S76</f>
        <v>840000.00000000035</v>
      </c>
      <c r="U74" s="22">
        <f>U76-T76</f>
        <v>1007999.9999999998</v>
      </c>
      <c r="V74" s="22">
        <f t="shared" ref="V74:AB74" si="186">V76-U76</f>
        <v>1209600</v>
      </c>
      <c r="W74" s="22">
        <f t="shared" si="186"/>
        <v>1451520</v>
      </c>
      <c r="X74" s="22">
        <f>X76-W76</f>
        <v>1741824.0000000019</v>
      </c>
      <c r="Y74" s="22">
        <f t="shared" si="186"/>
        <v>2090188.7999999989</v>
      </c>
      <c r="Z74" s="22">
        <f t="shared" si="186"/>
        <v>2508226.5600000005</v>
      </c>
      <c r="AA74" s="22">
        <f t="shared" si="186"/>
        <v>3009871.8719999976</v>
      </c>
      <c r="AB74" s="22">
        <f t="shared" si="186"/>
        <v>3611846.2464000005</v>
      </c>
      <c r="AD74" s="185"/>
      <c r="AE74" s="185"/>
      <c r="AF74" s="19" t="s">
        <v>45</v>
      </c>
      <c r="AG74" s="22">
        <f>AG76</f>
        <v>699999.99999999988</v>
      </c>
      <c r="AH74" s="22">
        <f>AH76-AG76</f>
        <v>840000.00000000035</v>
      </c>
      <c r="AI74" s="22">
        <f>AI76-AH76</f>
        <v>1007999.9999999998</v>
      </c>
      <c r="AJ74" s="22">
        <f t="shared" ref="AJ74:AP74" si="187">AJ76-AI76</f>
        <v>1209600</v>
      </c>
      <c r="AK74" s="22">
        <f t="shared" si="187"/>
        <v>1451520</v>
      </c>
      <c r="AL74" s="22">
        <f>AL76-AK76</f>
        <v>1741824.0000000019</v>
      </c>
      <c r="AM74" s="22">
        <f t="shared" si="187"/>
        <v>2090188.7999999989</v>
      </c>
      <c r="AN74" s="22">
        <f t="shared" si="187"/>
        <v>2508226.5600000005</v>
      </c>
      <c r="AO74" s="22">
        <f t="shared" si="187"/>
        <v>3009871.8719999976</v>
      </c>
      <c r="AP74" s="22">
        <f t="shared" si="187"/>
        <v>3611846.2464000005</v>
      </c>
      <c r="AR74" s="185"/>
      <c r="AS74" s="185"/>
      <c r="AT74" s="19" t="s">
        <v>45</v>
      </c>
      <c r="AU74" s="22">
        <f>AU76</f>
        <v>699999.99999999988</v>
      </c>
      <c r="AV74" s="22">
        <f>AV76-AU76</f>
        <v>840000.00000000035</v>
      </c>
      <c r="AW74" s="22">
        <f>AW76-AV76</f>
        <v>1007999.9999999998</v>
      </c>
      <c r="AX74" s="22">
        <f t="shared" ref="AX74:BD74" si="188">AX76-AW76</f>
        <v>1209600</v>
      </c>
      <c r="AY74" s="22">
        <f t="shared" si="188"/>
        <v>1451520</v>
      </c>
      <c r="AZ74" s="22">
        <f>AZ76-AY76</f>
        <v>1741824.0000000019</v>
      </c>
      <c r="BA74" s="22">
        <f t="shared" si="188"/>
        <v>2090188.7999999989</v>
      </c>
      <c r="BB74" s="22">
        <f t="shared" si="188"/>
        <v>2508226.5600000005</v>
      </c>
      <c r="BC74" s="22">
        <f t="shared" si="188"/>
        <v>3009871.8719999976</v>
      </c>
      <c r="BD74" s="22">
        <f t="shared" si="188"/>
        <v>3611846.2464000005</v>
      </c>
      <c r="BF74" s="185"/>
      <c r="BG74" s="185"/>
      <c r="BH74" s="19" t="s">
        <v>45</v>
      </c>
      <c r="BI74" s="22">
        <f>BI76</f>
        <v>699999.99999999988</v>
      </c>
      <c r="BJ74" s="22">
        <f>BJ76-BI76</f>
        <v>840000.00000000035</v>
      </c>
      <c r="BK74" s="22">
        <f>BK76-BJ76</f>
        <v>1007999.9999999998</v>
      </c>
      <c r="BL74" s="22">
        <f t="shared" ref="BL74:BR74" si="189">BL76-BK76</f>
        <v>1209600</v>
      </c>
      <c r="BM74" s="22">
        <f t="shared" si="189"/>
        <v>1451520</v>
      </c>
      <c r="BN74" s="22">
        <f>BN76-BM76</f>
        <v>1741824.0000000019</v>
      </c>
      <c r="BO74" s="22">
        <f t="shared" si="189"/>
        <v>2090188.7999999989</v>
      </c>
      <c r="BP74" s="22">
        <f t="shared" si="189"/>
        <v>2508226.5600000005</v>
      </c>
      <c r="BQ74" s="22">
        <f t="shared" si="189"/>
        <v>3009871.8719999976</v>
      </c>
      <c r="BR74" s="22">
        <f t="shared" si="189"/>
        <v>3611846.2464000005</v>
      </c>
    </row>
    <row r="75" spans="2:70" ht="14.25" x14ac:dyDescent="0.45">
      <c r="B75" s="185"/>
      <c r="C75" s="185"/>
      <c r="D75" s="19" t="s">
        <v>47</v>
      </c>
      <c r="E75" s="22"/>
      <c r="F75" s="22"/>
      <c r="G75" s="22"/>
      <c r="H75" s="22"/>
      <c r="I75" s="22">
        <f>AVERAGE(E74:I74)</f>
        <v>1041824</v>
      </c>
      <c r="J75" s="22"/>
      <c r="K75" s="22"/>
      <c r="L75" s="22"/>
      <c r="M75" s="22"/>
      <c r="N75" s="22">
        <f>AVERAGE(E74:N74)</f>
        <v>1817107.7478399999</v>
      </c>
      <c r="P75" s="185"/>
      <c r="Q75" s="185"/>
      <c r="R75" s="19" t="s">
        <v>47</v>
      </c>
      <c r="S75" s="22"/>
      <c r="T75" s="22"/>
      <c r="U75" s="22"/>
      <c r="V75" s="22"/>
      <c r="W75" s="22">
        <f>AVERAGE(S74:W74)</f>
        <v>1041824</v>
      </c>
      <c r="X75" s="22"/>
      <c r="Y75" s="22"/>
      <c r="Z75" s="22"/>
      <c r="AA75" s="22"/>
      <c r="AB75" s="22">
        <f>AVERAGE(S74:AB74)</f>
        <v>1817107.7478399999</v>
      </c>
      <c r="AD75" s="185"/>
      <c r="AE75" s="185"/>
      <c r="AF75" s="19" t="s">
        <v>47</v>
      </c>
      <c r="AG75" s="22"/>
      <c r="AH75" s="22"/>
      <c r="AI75" s="22"/>
      <c r="AJ75" s="22"/>
      <c r="AK75" s="22">
        <f>AVERAGE(AG74:AK74)</f>
        <v>1041824</v>
      </c>
      <c r="AL75" s="22"/>
      <c r="AM75" s="22"/>
      <c r="AN75" s="22"/>
      <c r="AO75" s="22"/>
      <c r="AP75" s="22">
        <f>AVERAGE(AG74:AP74)</f>
        <v>1817107.7478399999</v>
      </c>
      <c r="AR75" s="185"/>
      <c r="AS75" s="185"/>
      <c r="AT75" s="19" t="s">
        <v>47</v>
      </c>
      <c r="AU75" s="22"/>
      <c r="AV75" s="22"/>
      <c r="AW75" s="22"/>
      <c r="AX75" s="22"/>
      <c r="AY75" s="22">
        <f>AVERAGE(AU74:AY74)</f>
        <v>1041824</v>
      </c>
      <c r="AZ75" s="22"/>
      <c r="BA75" s="22"/>
      <c r="BB75" s="22"/>
      <c r="BC75" s="22"/>
      <c r="BD75" s="22">
        <f>AVERAGE(AU74:BD74)</f>
        <v>1817107.7478399999</v>
      </c>
      <c r="BF75" s="185"/>
      <c r="BG75" s="185"/>
      <c r="BH75" s="19" t="s">
        <v>47</v>
      </c>
      <c r="BI75" s="22"/>
      <c r="BJ75" s="22"/>
      <c r="BK75" s="22"/>
      <c r="BL75" s="22"/>
      <c r="BM75" s="22">
        <f>AVERAGE(BI74:BM74)</f>
        <v>1041824</v>
      </c>
      <c r="BN75" s="22"/>
      <c r="BO75" s="22"/>
      <c r="BP75" s="22"/>
      <c r="BQ75" s="22"/>
      <c r="BR75" s="22">
        <f>AVERAGE(BI74:BR74)</f>
        <v>1817107.7478399999</v>
      </c>
    </row>
    <row r="76" spans="2:70" ht="14.25" x14ac:dyDescent="0.45">
      <c r="B76" s="185"/>
      <c r="C76" s="185"/>
      <c r="D76" s="19" t="s">
        <v>46</v>
      </c>
      <c r="E76" s="21">
        <f t="shared" ref="E76:N76" si="190">E68*E$14</f>
        <v>699999.99999999988</v>
      </c>
      <c r="F76" s="21">
        <f t="shared" si="190"/>
        <v>1540000.0000000002</v>
      </c>
      <c r="G76" s="21">
        <f>G68*G$14</f>
        <v>2548000</v>
      </c>
      <c r="H76" s="21">
        <f>H68*H$14</f>
        <v>3757600</v>
      </c>
      <c r="I76" s="21">
        <f>I68*I$14</f>
        <v>5209120</v>
      </c>
      <c r="J76" s="21">
        <f t="shared" si="190"/>
        <v>6950944.0000000019</v>
      </c>
      <c r="K76" s="21">
        <f t="shared" si="190"/>
        <v>9041132.8000000007</v>
      </c>
      <c r="L76" s="21">
        <f t="shared" si="190"/>
        <v>11549359.360000001</v>
      </c>
      <c r="M76" s="21">
        <f t="shared" si="190"/>
        <v>14559231.231999999</v>
      </c>
      <c r="N76" s="21">
        <f t="shared" si="190"/>
        <v>18171077.478399999</v>
      </c>
      <c r="P76" s="185"/>
      <c r="Q76" s="185"/>
      <c r="R76" s="19" t="s">
        <v>46</v>
      </c>
      <c r="S76" s="21">
        <f t="shared" ref="S76:AB76" si="191">S68*S$14</f>
        <v>699999.99999999988</v>
      </c>
      <c r="T76" s="21">
        <f t="shared" si="191"/>
        <v>1540000.0000000002</v>
      </c>
      <c r="U76" s="21">
        <f>U68*U$14</f>
        <v>2548000</v>
      </c>
      <c r="V76" s="21">
        <f>V68*V$14</f>
        <v>3757600</v>
      </c>
      <c r="W76" s="21">
        <f>W68*W$14</f>
        <v>5209120</v>
      </c>
      <c r="X76" s="21">
        <f t="shared" si="191"/>
        <v>6950944.0000000019</v>
      </c>
      <c r="Y76" s="21">
        <f t="shared" si="191"/>
        <v>9041132.8000000007</v>
      </c>
      <c r="Z76" s="21">
        <f t="shared" si="191"/>
        <v>11549359.360000001</v>
      </c>
      <c r="AA76" s="21">
        <f t="shared" si="191"/>
        <v>14559231.231999999</v>
      </c>
      <c r="AB76" s="21">
        <f t="shared" si="191"/>
        <v>18171077.478399999</v>
      </c>
      <c r="AD76" s="185"/>
      <c r="AE76" s="185"/>
      <c r="AF76" s="19" t="s">
        <v>46</v>
      </c>
      <c r="AG76" s="21">
        <f t="shared" ref="AG76:AP76" si="192">AG68*AG$14</f>
        <v>699999.99999999988</v>
      </c>
      <c r="AH76" s="21">
        <f t="shared" si="192"/>
        <v>1540000.0000000002</v>
      </c>
      <c r="AI76" s="21">
        <f>AI68*AI$14</f>
        <v>2548000</v>
      </c>
      <c r="AJ76" s="21">
        <f>AJ68*AJ$14</f>
        <v>3757600</v>
      </c>
      <c r="AK76" s="21">
        <f>AK68*AK$14</f>
        <v>5209120</v>
      </c>
      <c r="AL76" s="21">
        <f t="shared" si="192"/>
        <v>6950944.0000000019</v>
      </c>
      <c r="AM76" s="21">
        <f t="shared" si="192"/>
        <v>9041132.8000000007</v>
      </c>
      <c r="AN76" s="21">
        <f t="shared" si="192"/>
        <v>11549359.360000001</v>
      </c>
      <c r="AO76" s="21">
        <f t="shared" si="192"/>
        <v>14559231.231999999</v>
      </c>
      <c r="AP76" s="21">
        <f t="shared" si="192"/>
        <v>18171077.478399999</v>
      </c>
      <c r="AR76" s="185"/>
      <c r="AS76" s="185"/>
      <c r="AT76" s="19" t="s">
        <v>46</v>
      </c>
      <c r="AU76" s="21">
        <f t="shared" ref="AU76:BD76" si="193">AU68*AU$14</f>
        <v>699999.99999999988</v>
      </c>
      <c r="AV76" s="21">
        <f t="shared" si="193"/>
        <v>1540000.0000000002</v>
      </c>
      <c r="AW76" s="21">
        <f>AW68*AW$14</f>
        <v>2548000</v>
      </c>
      <c r="AX76" s="21">
        <f>AX68*AX$14</f>
        <v>3757600</v>
      </c>
      <c r="AY76" s="21">
        <f>AY68*AY$14</f>
        <v>5209120</v>
      </c>
      <c r="AZ76" s="21">
        <f t="shared" si="193"/>
        <v>6950944.0000000019</v>
      </c>
      <c r="BA76" s="21">
        <f t="shared" si="193"/>
        <v>9041132.8000000007</v>
      </c>
      <c r="BB76" s="21">
        <f t="shared" si="193"/>
        <v>11549359.360000001</v>
      </c>
      <c r="BC76" s="21">
        <f t="shared" si="193"/>
        <v>14559231.231999999</v>
      </c>
      <c r="BD76" s="21">
        <f t="shared" si="193"/>
        <v>18171077.478399999</v>
      </c>
      <c r="BF76" s="185"/>
      <c r="BG76" s="185"/>
      <c r="BH76" s="19" t="s">
        <v>46</v>
      </c>
      <c r="BI76" s="21">
        <f t="shared" ref="BI76:BR76" si="194">BI68*BI$14</f>
        <v>699999.99999999988</v>
      </c>
      <c r="BJ76" s="21">
        <f t="shared" si="194"/>
        <v>1540000.0000000002</v>
      </c>
      <c r="BK76" s="21">
        <f>BK68*BK$14</f>
        <v>2548000</v>
      </c>
      <c r="BL76" s="21">
        <f>BL68*BL$14</f>
        <v>3757600</v>
      </c>
      <c r="BM76" s="21">
        <f>BM68*BM$14</f>
        <v>5209120</v>
      </c>
      <c r="BN76" s="21">
        <f t="shared" si="194"/>
        <v>6950944.0000000019</v>
      </c>
      <c r="BO76" s="21">
        <f t="shared" si="194"/>
        <v>9041132.8000000007</v>
      </c>
      <c r="BP76" s="21">
        <f t="shared" si="194"/>
        <v>11549359.360000001</v>
      </c>
      <c r="BQ76" s="21">
        <f t="shared" si="194"/>
        <v>14559231.231999999</v>
      </c>
      <c r="BR76" s="21">
        <f t="shared" si="194"/>
        <v>18171077.478399999</v>
      </c>
    </row>
    <row r="77" spans="2:70" ht="14.25" x14ac:dyDescent="0.45">
      <c r="B77" s="185" t="s">
        <v>17</v>
      </c>
      <c r="C77" s="186" t="s">
        <v>32</v>
      </c>
      <c r="D77" s="15" t="s">
        <v>43</v>
      </c>
      <c r="E77" s="16">
        <f>E$24</f>
        <v>4.3333333333333335E-2</v>
      </c>
      <c r="F77" s="16">
        <f t="shared" ref="F77:N77" si="195">F$24</f>
        <v>4.1944444444444451E-2</v>
      </c>
      <c r="G77" s="16">
        <f t="shared" si="195"/>
        <v>4.0787037037037038E-2</v>
      </c>
      <c r="H77" s="16">
        <f t="shared" si="195"/>
        <v>3.9822530864197535E-2</v>
      </c>
      <c r="I77" s="16">
        <f t="shared" si="195"/>
        <v>3.9018775720164614E-2</v>
      </c>
      <c r="J77" s="16">
        <f t="shared" si="195"/>
        <v>3.8348979766803841E-2</v>
      </c>
      <c r="K77" s="16">
        <f t="shared" si="195"/>
        <v>3.7790816472336536E-2</v>
      </c>
      <c r="L77" s="16">
        <f t="shared" si="195"/>
        <v>3.732568039361378E-2</v>
      </c>
      <c r="M77" s="16">
        <f t="shared" si="195"/>
        <v>3.6938066994678151E-2</v>
      </c>
      <c r="N77" s="16">
        <f t="shared" si="195"/>
        <v>3.6615055828898457E-2</v>
      </c>
      <c r="P77" s="185" t="s">
        <v>17</v>
      </c>
      <c r="Q77" s="186" t="s">
        <v>32</v>
      </c>
      <c r="R77" s="15" t="s">
        <v>43</v>
      </c>
      <c r="S77" s="16">
        <f>S$24</f>
        <v>4.3333333333333335E-2</v>
      </c>
      <c r="T77" s="16">
        <f t="shared" ref="T77:AB77" si="196">T$24</f>
        <v>4.1944444444444451E-2</v>
      </c>
      <c r="U77" s="16">
        <f t="shared" si="196"/>
        <v>4.0787037037037038E-2</v>
      </c>
      <c r="V77" s="16">
        <f t="shared" si="196"/>
        <v>3.9822530864197535E-2</v>
      </c>
      <c r="W77" s="16">
        <f t="shared" si="196"/>
        <v>3.9018775720164614E-2</v>
      </c>
      <c r="X77" s="16">
        <f t="shared" si="196"/>
        <v>3.8348979766803841E-2</v>
      </c>
      <c r="Y77" s="16">
        <f t="shared" si="196"/>
        <v>3.7790816472336536E-2</v>
      </c>
      <c r="Z77" s="16">
        <f t="shared" si="196"/>
        <v>3.732568039361378E-2</v>
      </c>
      <c r="AA77" s="16">
        <f t="shared" si="196"/>
        <v>3.6938066994678151E-2</v>
      </c>
      <c r="AB77" s="16">
        <f t="shared" si="196"/>
        <v>3.6615055828898457E-2</v>
      </c>
      <c r="AD77" s="185" t="s">
        <v>17</v>
      </c>
      <c r="AE77" s="186" t="s">
        <v>32</v>
      </c>
      <c r="AF77" s="15" t="s">
        <v>43</v>
      </c>
      <c r="AG77" s="16">
        <f>AG$24</f>
        <v>4.3333333333333335E-2</v>
      </c>
      <c r="AH77" s="16">
        <f t="shared" ref="AH77:AP77" si="197">AH$24</f>
        <v>4.1944444444444451E-2</v>
      </c>
      <c r="AI77" s="16">
        <f t="shared" si="197"/>
        <v>4.0787037037037038E-2</v>
      </c>
      <c r="AJ77" s="16">
        <f t="shared" si="197"/>
        <v>3.9822530864197535E-2</v>
      </c>
      <c r="AK77" s="16">
        <f t="shared" si="197"/>
        <v>3.9018775720164614E-2</v>
      </c>
      <c r="AL77" s="16">
        <f t="shared" si="197"/>
        <v>3.8348979766803841E-2</v>
      </c>
      <c r="AM77" s="16">
        <f t="shared" si="197"/>
        <v>3.7790816472336536E-2</v>
      </c>
      <c r="AN77" s="16">
        <f t="shared" si="197"/>
        <v>3.732568039361378E-2</v>
      </c>
      <c r="AO77" s="16">
        <f t="shared" si="197"/>
        <v>3.6938066994678151E-2</v>
      </c>
      <c r="AP77" s="16">
        <f t="shared" si="197"/>
        <v>3.6615055828898457E-2</v>
      </c>
      <c r="AR77" s="185" t="s">
        <v>17</v>
      </c>
      <c r="AS77" s="186" t="s">
        <v>32</v>
      </c>
      <c r="AT77" s="15" t="s">
        <v>43</v>
      </c>
      <c r="AU77" s="16">
        <f>AU$24</f>
        <v>4.3333333333333335E-2</v>
      </c>
      <c r="AV77" s="16">
        <f t="shared" ref="AV77:BD77" si="198">AV$24</f>
        <v>4.1944444444444451E-2</v>
      </c>
      <c r="AW77" s="16">
        <f t="shared" si="198"/>
        <v>4.0787037037037038E-2</v>
      </c>
      <c r="AX77" s="16">
        <f t="shared" si="198"/>
        <v>3.9822530864197535E-2</v>
      </c>
      <c r="AY77" s="16">
        <f t="shared" si="198"/>
        <v>3.9018775720164614E-2</v>
      </c>
      <c r="AZ77" s="16">
        <f t="shared" si="198"/>
        <v>3.8348979766803841E-2</v>
      </c>
      <c r="BA77" s="16">
        <f t="shared" si="198"/>
        <v>3.7790816472336536E-2</v>
      </c>
      <c r="BB77" s="16">
        <f t="shared" si="198"/>
        <v>3.732568039361378E-2</v>
      </c>
      <c r="BC77" s="16">
        <f t="shared" si="198"/>
        <v>3.6938066994678151E-2</v>
      </c>
      <c r="BD77" s="16">
        <f t="shared" si="198"/>
        <v>3.6615055828898457E-2</v>
      </c>
      <c r="BF77" s="185" t="s">
        <v>17</v>
      </c>
      <c r="BG77" s="186" t="s">
        <v>32</v>
      </c>
      <c r="BH77" s="15" t="s">
        <v>43</v>
      </c>
      <c r="BI77" s="16">
        <f>BI$24</f>
        <v>4.3333333333333335E-2</v>
      </c>
      <c r="BJ77" s="16">
        <f t="shared" ref="BJ77:BR77" si="199">BJ$24</f>
        <v>4.1944444444444451E-2</v>
      </c>
      <c r="BK77" s="16">
        <f t="shared" si="199"/>
        <v>4.0787037037037038E-2</v>
      </c>
      <c r="BL77" s="16">
        <f t="shared" si="199"/>
        <v>3.9822530864197535E-2</v>
      </c>
      <c r="BM77" s="16">
        <f t="shared" si="199"/>
        <v>3.9018775720164614E-2</v>
      </c>
      <c r="BN77" s="16">
        <f t="shared" si="199"/>
        <v>3.8348979766803841E-2</v>
      </c>
      <c r="BO77" s="16">
        <f t="shared" si="199"/>
        <v>3.7790816472336536E-2</v>
      </c>
      <c r="BP77" s="16">
        <f t="shared" si="199"/>
        <v>3.732568039361378E-2</v>
      </c>
      <c r="BQ77" s="16">
        <f t="shared" si="199"/>
        <v>3.6938066994678151E-2</v>
      </c>
      <c r="BR77" s="16">
        <f t="shared" si="199"/>
        <v>3.6615055828898457E-2</v>
      </c>
    </row>
    <row r="78" spans="2:70" ht="14.25" x14ac:dyDescent="0.45">
      <c r="B78" s="185"/>
      <c r="C78" s="186"/>
      <c r="D78" s="15" t="s">
        <v>44</v>
      </c>
      <c r="E78" s="16"/>
      <c r="F78" s="16"/>
      <c r="G78" s="16"/>
      <c r="H78" s="16"/>
      <c r="I78" s="82">
        <f>AVERAGE(E77:I77)</f>
        <v>4.0981224279835395E-2</v>
      </c>
      <c r="J78" s="17"/>
      <c r="K78" s="17"/>
      <c r="L78" s="17"/>
      <c r="M78" s="17"/>
      <c r="N78" s="17">
        <f>AVERAGE(E77:N77)</f>
        <v>3.9192472085550774E-2</v>
      </c>
      <c r="P78" s="185"/>
      <c r="Q78" s="186"/>
      <c r="R78" s="15" t="s">
        <v>44</v>
      </c>
      <c r="S78" s="16"/>
      <c r="T78" s="16"/>
      <c r="U78" s="16"/>
      <c r="V78" s="16"/>
      <c r="W78" s="82">
        <f>AVERAGE(S77:W77)</f>
        <v>4.0981224279835395E-2</v>
      </c>
      <c r="X78" s="17"/>
      <c r="Y78" s="17"/>
      <c r="Z78" s="17"/>
      <c r="AA78" s="17"/>
      <c r="AB78" s="17">
        <f>AVERAGE(S77:AB77)</f>
        <v>3.9192472085550774E-2</v>
      </c>
      <c r="AD78" s="185"/>
      <c r="AE78" s="186"/>
      <c r="AF78" s="15" t="s">
        <v>44</v>
      </c>
      <c r="AG78" s="16"/>
      <c r="AH78" s="16"/>
      <c r="AI78" s="16"/>
      <c r="AJ78" s="16"/>
      <c r="AK78" s="82">
        <f>AVERAGE(AG77:AK77)</f>
        <v>4.0981224279835395E-2</v>
      </c>
      <c r="AL78" s="17"/>
      <c r="AM78" s="17"/>
      <c r="AN78" s="17"/>
      <c r="AO78" s="17"/>
      <c r="AP78" s="17">
        <f>AVERAGE(AG77:AP77)</f>
        <v>3.9192472085550774E-2</v>
      </c>
      <c r="AR78" s="185"/>
      <c r="AS78" s="186"/>
      <c r="AT78" s="15" t="s">
        <v>44</v>
      </c>
      <c r="AU78" s="16"/>
      <c r="AV78" s="16"/>
      <c r="AW78" s="16"/>
      <c r="AX78" s="16"/>
      <c r="AY78" s="82">
        <f>AVERAGE(AU77:AY77)</f>
        <v>4.0981224279835395E-2</v>
      </c>
      <c r="AZ78" s="17"/>
      <c r="BA78" s="17"/>
      <c r="BB78" s="17"/>
      <c r="BC78" s="17"/>
      <c r="BD78" s="17">
        <f>AVERAGE(AU77:BD77)</f>
        <v>3.9192472085550774E-2</v>
      </c>
      <c r="BF78" s="185"/>
      <c r="BG78" s="186"/>
      <c r="BH78" s="15" t="s">
        <v>44</v>
      </c>
      <c r="BI78" s="16"/>
      <c r="BJ78" s="16"/>
      <c r="BK78" s="16"/>
      <c r="BL78" s="16"/>
      <c r="BM78" s="82">
        <f>AVERAGE(BI77:BM77)</f>
        <v>4.0981224279835395E-2</v>
      </c>
      <c r="BN78" s="17"/>
      <c r="BO78" s="17"/>
      <c r="BP78" s="17"/>
      <c r="BQ78" s="17"/>
      <c r="BR78" s="17">
        <f>AVERAGE(BI77:BR77)</f>
        <v>3.9192472085550774E-2</v>
      </c>
    </row>
    <row r="79" spans="2:70" ht="14.25" x14ac:dyDescent="0.45">
      <c r="B79" s="185"/>
      <c r="C79" s="186"/>
      <c r="D79" s="15" t="s">
        <v>42</v>
      </c>
      <c r="E79" s="16">
        <f t="shared" ref="E79:N79" si="200">E$26</f>
        <v>4.3333333333333335E-2</v>
      </c>
      <c r="F79" s="16" t="str">
        <f t="shared" si="200"/>
        <v>aa</v>
      </c>
      <c r="G79" s="16" t="e">
        <f t="shared" si="200"/>
        <v>#VALUE!</v>
      </c>
      <c r="H79" s="16" t="e">
        <f t="shared" si="200"/>
        <v>#VALUE!</v>
      </c>
      <c r="I79" s="16" t="e">
        <f t="shared" si="200"/>
        <v>#VALUE!</v>
      </c>
      <c r="J79" s="16" t="e">
        <f t="shared" si="200"/>
        <v>#VALUE!</v>
      </c>
      <c r="K79" s="16" t="e">
        <f t="shared" si="200"/>
        <v>#VALUE!</v>
      </c>
      <c r="L79" s="16" t="e">
        <f t="shared" si="200"/>
        <v>#VALUE!</v>
      </c>
      <c r="M79" s="16" t="e">
        <f t="shared" si="200"/>
        <v>#VALUE!</v>
      </c>
      <c r="N79" s="16" t="e">
        <f t="shared" si="200"/>
        <v>#VALUE!</v>
      </c>
      <c r="P79" s="185"/>
      <c r="Q79" s="186"/>
      <c r="R79" s="15" t="s">
        <v>42</v>
      </c>
      <c r="S79" s="16">
        <f t="shared" ref="S79:AB79" si="201">S$26</f>
        <v>4.3333333333333335E-2</v>
      </c>
      <c r="T79" s="16">
        <f t="shared" si="201"/>
        <v>8.5277777777777786E-2</v>
      </c>
      <c r="U79" s="16">
        <f t="shared" si="201"/>
        <v>0.12606481481481482</v>
      </c>
      <c r="V79" s="16">
        <f t="shared" si="201"/>
        <v>0.16588734567901237</v>
      </c>
      <c r="W79" s="16">
        <f t="shared" si="201"/>
        <v>0.20490612139917697</v>
      </c>
      <c r="X79" s="16">
        <f t="shared" si="201"/>
        <v>0.24325510116598081</v>
      </c>
      <c r="Y79" s="16">
        <f t="shared" si="201"/>
        <v>0.28104591763831732</v>
      </c>
      <c r="Z79" s="16">
        <f t="shared" si="201"/>
        <v>0.3183715980319311</v>
      </c>
      <c r="AA79" s="16">
        <f t="shared" si="201"/>
        <v>0.35530966502660927</v>
      </c>
      <c r="AB79" s="16">
        <f t="shared" si="201"/>
        <v>0.39192472085550772</v>
      </c>
      <c r="AD79" s="185"/>
      <c r="AE79" s="186"/>
      <c r="AF79" s="15" t="s">
        <v>42</v>
      </c>
      <c r="AG79" s="16">
        <f t="shared" ref="AG79:AP79" si="202">AG$26</f>
        <v>4.3333333333333335E-2</v>
      </c>
      <c r="AH79" s="16">
        <f t="shared" si="202"/>
        <v>8.5277777777777786E-2</v>
      </c>
      <c r="AI79" s="16">
        <f t="shared" si="202"/>
        <v>0.12606481481481482</v>
      </c>
      <c r="AJ79" s="16">
        <f t="shared" si="202"/>
        <v>0.16588734567901237</v>
      </c>
      <c r="AK79" s="16">
        <f t="shared" si="202"/>
        <v>0.20490612139917697</v>
      </c>
      <c r="AL79" s="16">
        <f t="shared" si="202"/>
        <v>0.24325510116598081</v>
      </c>
      <c r="AM79" s="16">
        <f t="shared" si="202"/>
        <v>0.28104591763831732</v>
      </c>
      <c r="AN79" s="16">
        <f t="shared" si="202"/>
        <v>0.3183715980319311</v>
      </c>
      <c r="AO79" s="16">
        <f t="shared" si="202"/>
        <v>0.35530966502660927</v>
      </c>
      <c r="AP79" s="16">
        <f t="shared" si="202"/>
        <v>0.39192472085550772</v>
      </c>
      <c r="AR79" s="185"/>
      <c r="AS79" s="186"/>
      <c r="AT79" s="15" t="s">
        <v>42</v>
      </c>
      <c r="AU79" s="16">
        <f t="shared" ref="AU79:BD79" si="203">AU$26</f>
        <v>4.3333333333333335E-2</v>
      </c>
      <c r="AV79" s="16">
        <f t="shared" si="203"/>
        <v>8.5277777777777786E-2</v>
      </c>
      <c r="AW79" s="16">
        <f t="shared" si="203"/>
        <v>0.12606481481481482</v>
      </c>
      <c r="AX79" s="16">
        <f t="shared" si="203"/>
        <v>0.16588734567901237</v>
      </c>
      <c r="AY79" s="16">
        <f t="shared" si="203"/>
        <v>0.20490612139917697</v>
      </c>
      <c r="AZ79" s="16">
        <f t="shared" si="203"/>
        <v>0.24325510116598081</v>
      </c>
      <c r="BA79" s="16">
        <f t="shared" si="203"/>
        <v>0.28104591763831732</v>
      </c>
      <c r="BB79" s="16">
        <f t="shared" si="203"/>
        <v>0.3183715980319311</v>
      </c>
      <c r="BC79" s="16">
        <f t="shared" si="203"/>
        <v>0.35530966502660927</v>
      </c>
      <c r="BD79" s="16">
        <f t="shared" si="203"/>
        <v>0.39192472085550772</v>
      </c>
      <c r="BF79" s="185"/>
      <c r="BG79" s="186"/>
      <c r="BH79" s="15" t="s">
        <v>42</v>
      </c>
      <c r="BI79" s="16">
        <f t="shared" ref="BI79:BR79" si="204">BI$26</f>
        <v>4.3333333333333335E-2</v>
      </c>
      <c r="BJ79" s="16">
        <f t="shared" si="204"/>
        <v>8.5277777777777786E-2</v>
      </c>
      <c r="BK79" s="16">
        <f t="shared" si="204"/>
        <v>0.12606481481481482</v>
      </c>
      <c r="BL79" s="16">
        <f t="shared" si="204"/>
        <v>0.16588734567901237</v>
      </c>
      <c r="BM79" s="16">
        <f t="shared" si="204"/>
        <v>0.20490612139917697</v>
      </c>
      <c r="BN79" s="16">
        <f t="shared" si="204"/>
        <v>0.24325510116598081</v>
      </c>
      <c r="BO79" s="16">
        <f t="shared" si="204"/>
        <v>0.28104591763831732</v>
      </c>
      <c r="BP79" s="16">
        <f t="shared" si="204"/>
        <v>0.3183715980319311</v>
      </c>
      <c r="BQ79" s="16">
        <f t="shared" si="204"/>
        <v>0.35530966502660927</v>
      </c>
      <c r="BR79" s="16">
        <f t="shared" si="204"/>
        <v>0.39192472085550772</v>
      </c>
    </row>
    <row r="80" spans="2:70" ht="14.25" x14ac:dyDescent="0.45">
      <c r="B80" s="185"/>
      <c r="C80" s="185"/>
      <c r="D80" s="19" t="s">
        <v>45</v>
      </c>
      <c r="E80" s="20">
        <f t="shared" ref="E80:N80" si="205">10*E77</f>
        <v>0.43333333333333335</v>
      </c>
      <c r="F80" s="20">
        <f t="shared" si="205"/>
        <v>0.41944444444444451</v>
      </c>
      <c r="G80" s="20">
        <f t="shared" si="205"/>
        <v>0.40787037037037038</v>
      </c>
      <c r="H80" s="20">
        <f t="shared" si="205"/>
        <v>0.39822530864197536</v>
      </c>
      <c r="I80" s="20">
        <f t="shared" si="205"/>
        <v>0.39018775720164611</v>
      </c>
      <c r="J80" s="20">
        <f t="shared" si="205"/>
        <v>0.38348979766803842</v>
      </c>
      <c r="K80" s="20">
        <f t="shared" si="205"/>
        <v>0.37790816472336536</v>
      </c>
      <c r="L80" s="20">
        <f t="shared" si="205"/>
        <v>0.3732568039361378</v>
      </c>
      <c r="M80" s="20">
        <f t="shared" si="205"/>
        <v>0.36938066994678154</v>
      </c>
      <c r="N80" s="20">
        <f t="shared" si="205"/>
        <v>0.36615055828898457</v>
      </c>
      <c r="P80" s="185"/>
      <c r="Q80" s="185"/>
      <c r="R80" s="19" t="s">
        <v>45</v>
      </c>
      <c r="S80" s="20">
        <f t="shared" ref="S80:AB80" si="206">10*S77</f>
        <v>0.43333333333333335</v>
      </c>
      <c r="T80" s="20">
        <f t="shared" si="206"/>
        <v>0.41944444444444451</v>
      </c>
      <c r="U80" s="20">
        <f t="shared" si="206"/>
        <v>0.40787037037037038</v>
      </c>
      <c r="V80" s="20">
        <f t="shared" si="206"/>
        <v>0.39822530864197536</v>
      </c>
      <c r="W80" s="20">
        <f t="shared" si="206"/>
        <v>0.39018775720164611</v>
      </c>
      <c r="X80" s="20">
        <f t="shared" si="206"/>
        <v>0.38348979766803842</v>
      </c>
      <c r="Y80" s="20">
        <f t="shared" si="206"/>
        <v>0.37790816472336536</v>
      </c>
      <c r="Z80" s="20">
        <f t="shared" si="206"/>
        <v>0.3732568039361378</v>
      </c>
      <c r="AA80" s="20">
        <f t="shared" si="206"/>
        <v>0.36938066994678154</v>
      </c>
      <c r="AB80" s="20">
        <f t="shared" si="206"/>
        <v>0.36615055828898457</v>
      </c>
      <c r="AD80" s="185"/>
      <c r="AE80" s="185"/>
      <c r="AF80" s="19" t="s">
        <v>45</v>
      </c>
      <c r="AG80" s="20">
        <f t="shared" ref="AG80:AP80" si="207">10*AG77</f>
        <v>0.43333333333333335</v>
      </c>
      <c r="AH80" s="20">
        <f t="shared" si="207"/>
        <v>0.41944444444444451</v>
      </c>
      <c r="AI80" s="20">
        <f t="shared" si="207"/>
        <v>0.40787037037037038</v>
      </c>
      <c r="AJ80" s="20">
        <f t="shared" si="207"/>
        <v>0.39822530864197536</v>
      </c>
      <c r="AK80" s="20">
        <f t="shared" si="207"/>
        <v>0.39018775720164611</v>
      </c>
      <c r="AL80" s="20">
        <f t="shared" si="207"/>
        <v>0.38348979766803842</v>
      </c>
      <c r="AM80" s="20">
        <f t="shared" si="207"/>
        <v>0.37790816472336536</v>
      </c>
      <c r="AN80" s="20">
        <f t="shared" si="207"/>
        <v>0.3732568039361378</v>
      </c>
      <c r="AO80" s="20">
        <f t="shared" si="207"/>
        <v>0.36938066994678154</v>
      </c>
      <c r="AP80" s="20">
        <f t="shared" si="207"/>
        <v>0.36615055828898457</v>
      </c>
      <c r="AR80" s="185"/>
      <c r="AS80" s="185"/>
      <c r="AT80" s="19" t="s">
        <v>45</v>
      </c>
      <c r="AU80" s="20">
        <f t="shared" ref="AU80:BD80" si="208">10*AU77</f>
        <v>0.43333333333333335</v>
      </c>
      <c r="AV80" s="20">
        <f t="shared" si="208"/>
        <v>0.41944444444444451</v>
      </c>
      <c r="AW80" s="20">
        <f t="shared" si="208"/>
        <v>0.40787037037037038</v>
      </c>
      <c r="AX80" s="20">
        <f t="shared" si="208"/>
        <v>0.39822530864197536</v>
      </c>
      <c r="AY80" s="20">
        <f t="shared" si="208"/>
        <v>0.39018775720164611</v>
      </c>
      <c r="AZ80" s="20">
        <f t="shared" si="208"/>
        <v>0.38348979766803842</v>
      </c>
      <c r="BA80" s="20">
        <f t="shared" si="208"/>
        <v>0.37790816472336536</v>
      </c>
      <c r="BB80" s="20">
        <f t="shared" si="208"/>
        <v>0.3732568039361378</v>
      </c>
      <c r="BC80" s="20">
        <f t="shared" si="208"/>
        <v>0.36938066994678154</v>
      </c>
      <c r="BD80" s="20">
        <f t="shared" si="208"/>
        <v>0.36615055828898457</v>
      </c>
      <c r="BF80" s="185"/>
      <c r="BG80" s="185"/>
      <c r="BH80" s="19" t="s">
        <v>45</v>
      </c>
      <c r="BI80" s="20">
        <f t="shared" ref="BI80:BR80" si="209">10*BI77</f>
        <v>0.43333333333333335</v>
      </c>
      <c r="BJ80" s="20">
        <f t="shared" si="209"/>
        <v>0.41944444444444451</v>
      </c>
      <c r="BK80" s="20">
        <f t="shared" si="209"/>
        <v>0.40787037037037038</v>
      </c>
      <c r="BL80" s="20">
        <f t="shared" si="209"/>
        <v>0.39822530864197536</v>
      </c>
      <c r="BM80" s="20">
        <f t="shared" si="209"/>
        <v>0.39018775720164611</v>
      </c>
      <c r="BN80" s="20">
        <f t="shared" si="209"/>
        <v>0.38348979766803842</v>
      </c>
      <c r="BO80" s="20">
        <f t="shared" si="209"/>
        <v>0.37790816472336536</v>
      </c>
      <c r="BP80" s="20">
        <f t="shared" si="209"/>
        <v>0.3732568039361378</v>
      </c>
      <c r="BQ80" s="20">
        <f t="shared" si="209"/>
        <v>0.36938066994678154</v>
      </c>
      <c r="BR80" s="20">
        <f t="shared" si="209"/>
        <v>0.36615055828898457</v>
      </c>
    </row>
    <row r="81" spans="2:70" ht="14.25" x14ac:dyDescent="0.45">
      <c r="B81" s="185"/>
      <c r="C81" s="185"/>
      <c r="D81" s="19" t="s">
        <v>46</v>
      </c>
      <c r="E81" s="20">
        <f>10*E79</f>
        <v>0.43333333333333335</v>
      </c>
      <c r="F81" s="20" t="e">
        <f t="shared" ref="F81:N81" si="210">10*F79</f>
        <v>#VALUE!</v>
      </c>
      <c r="G81" s="20" t="e">
        <f t="shared" si="210"/>
        <v>#VALUE!</v>
      </c>
      <c r="H81" s="20" t="e">
        <f t="shared" si="210"/>
        <v>#VALUE!</v>
      </c>
      <c r="I81" s="20" t="e">
        <f t="shared" si="210"/>
        <v>#VALUE!</v>
      </c>
      <c r="J81" s="20" t="e">
        <f t="shared" si="210"/>
        <v>#VALUE!</v>
      </c>
      <c r="K81" s="20" t="e">
        <f t="shared" si="210"/>
        <v>#VALUE!</v>
      </c>
      <c r="L81" s="20" t="e">
        <f t="shared" si="210"/>
        <v>#VALUE!</v>
      </c>
      <c r="M81" s="20" t="e">
        <f t="shared" si="210"/>
        <v>#VALUE!</v>
      </c>
      <c r="N81" s="20" t="e">
        <f t="shared" si="210"/>
        <v>#VALUE!</v>
      </c>
      <c r="P81" s="185"/>
      <c r="Q81" s="185"/>
      <c r="R81" s="19" t="s">
        <v>46</v>
      </c>
      <c r="S81" s="20">
        <f>10*S79</f>
        <v>0.43333333333333335</v>
      </c>
      <c r="T81" s="20">
        <f t="shared" ref="T81:AB81" si="211">10*T79</f>
        <v>0.85277777777777786</v>
      </c>
      <c r="U81" s="20">
        <f t="shared" si="211"/>
        <v>1.2606481481481482</v>
      </c>
      <c r="V81" s="20">
        <f t="shared" si="211"/>
        <v>1.6588734567901238</v>
      </c>
      <c r="W81" s="20">
        <f t="shared" si="211"/>
        <v>2.0490612139917697</v>
      </c>
      <c r="X81" s="20">
        <f t="shared" si="211"/>
        <v>2.4325510116598084</v>
      </c>
      <c r="Y81" s="20">
        <f t="shared" si="211"/>
        <v>2.8104591763831732</v>
      </c>
      <c r="Z81" s="20">
        <f t="shared" si="211"/>
        <v>3.1837159803193109</v>
      </c>
      <c r="AA81" s="20">
        <f t="shared" si="211"/>
        <v>3.5530966502660926</v>
      </c>
      <c r="AB81" s="20">
        <f t="shared" si="211"/>
        <v>3.9192472085550771</v>
      </c>
      <c r="AD81" s="185"/>
      <c r="AE81" s="185"/>
      <c r="AF81" s="19" t="s">
        <v>46</v>
      </c>
      <c r="AG81" s="20">
        <f>10*AG79</f>
        <v>0.43333333333333335</v>
      </c>
      <c r="AH81" s="20">
        <f t="shared" ref="AH81:AP81" si="212">10*AH79</f>
        <v>0.85277777777777786</v>
      </c>
      <c r="AI81" s="20">
        <f t="shared" si="212"/>
        <v>1.2606481481481482</v>
      </c>
      <c r="AJ81" s="20">
        <f t="shared" si="212"/>
        <v>1.6588734567901238</v>
      </c>
      <c r="AK81" s="20">
        <f t="shared" si="212"/>
        <v>2.0490612139917697</v>
      </c>
      <c r="AL81" s="20">
        <f t="shared" si="212"/>
        <v>2.4325510116598084</v>
      </c>
      <c r="AM81" s="20">
        <f t="shared" si="212"/>
        <v>2.8104591763831732</v>
      </c>
      <c r="AN81" s="20">
        <f t="shared" si="212"/>
        <v>3.1837159803193109</v>
      </c>
      <c r="AO81" s="20">
        <f t="shared" si="212"/>
        <v>3.5530966502660926</v>
      </c>
      <c r="AP81" s="20">
        <f t="shared" si="212"/>
        <v>3.9192472085550771</v>
      </c>
      <c r="AR81" s="185"/>
      <c r="AS81" s="185"/>
      <c r="AT81" s="19" t="s">
        <v>46</v>
      </c>
      <c r="AU81" s="20">
        <f>10*AU79</f>
        <v>0.43333333333333335</v>
      </c>
      <c r="AV81" s="20">
        <f t="shared" ref="AV81:BD81" si="213">10*AV79</f>
        <v>0.85277777777777786</v>
      </c>
      <c r="AW81" s="20">
        <f t="shared" si="213"/>
        <v>1.2606481481481482</v>
      </c>
      <c r="AX81" s="20">
        <f t="shared" si="213"/>
        <v>1.6588734567901238</v>
      </c>
      <c r="AY81" s="20">
        <f t="shared" si="213"/>
        <v>2.0490612139917697</v>
      </c>
      <c r="AZ81" s="20">
        <f t="shared" si="213"/>
        <v>2.4325510116598084</v>
      </c>
      <c r="BA81" s="20">
        <f t="shared" si="213"/>
        <v>2.8104591763831732</v>
      </c>
      <c r="BB81" s="20">
        <f t="shared" si="213"/>
        <v>3.1837159803193109</v>
      </c>
      <c r="BC81" s="20">
        <f t="shared" si="213"/>
        <v>3.5530966502660926</v>
      </c>
      <c r="BD81" s="20">
        <f t="shared" si="213"/>
        <v>3.9192472085550771</v>
      </c>
      <c r="BF81" s="185"/>
      <c r="BG81" s="185"/>
      <c r="BH81" s="19" t="s">
        <v>46</v>
      </c>
      <c r="BI81" s="20">
        <f>10*BI79</f>
        <v>0.43333333333333335</v>
      </c>
      <c r="BJ81" s="20">
        <f t="shared" ref="BJ81:BR81" si="214">10*BJ79</f>
        <v>0.85277777777777786</v>
      </c>
      <c r="BK81" s="20">
        <f t="shared" si="214"/>
        <v>1.2606481481481482</v>
      </c>
      <c r="BL81" s="20">
        <f t="shared" si="214"/>
        <v>1.6588734567901238</v>
      </c>
      <c r="BM81" s="20">
        <f t="shared" si="214"/>
        <v>2.0490612139917697</v>
      </c>
      <c r="BN81" s="20">
        <f t="shared" si="214"/>
        <v>2.4325510116598084</v>
      </c>
      <c r="BO81" s="20">
        <f t="shared" si="214"/>
        <v>2.8104591763831732</v>
      </c>
      <c r="BP81" s="20">
        <f t="shared" si="214"/>
        <v>3.1837159803193109</v>
      </c>
      <c r="BQ81" s="20">
        <f t="shared" si="214"/>
        <v>3.5530966502660926</v>
      </c>
      <c r="BR81" s="20">
        <f t="shared" si="214"/>
        <v>3.9192472085550771</v>
      </c>
    </row>
    <row r="82" spans="2:70" ht="14.25" x14ac:dyDescent="0.45">
      <c r="B82" s="185"/>
      <c r="C82" s="184" t="s">
        <v>36</v>
      </c>
      <c r="D82" s="15" t="s">
        <v>43</v>
      </c>
      <c r="E82" s="16">
        <f t="shared" ref="E82:N82" si="215">E77*E$14/$E$4</f>
        <v>5.1999999999999998E-2</v>
      </c>
      <c r="F82" s="16">
        <f t="shared" si="215"/>
        <v>6.0400000000000009E-2</v>
      </c>
      <c r="G82" s="16">
        <f t="shared" si="215"/>
        <v>7.0480000000000001E-2</v>
      </c>
      <c r="H82" s="16">
        <f t="shared" si="215"/>
        <v>8.2576000000000011E-2</v>
      </c>
      <c r="I82" s="16">
        <f t="shared" si="215"/>
        <v>9.7091200000000003E-2</v>
      </c>
      <c r="J82" s="16">
        <f t="shared" si="215"/>
        <v>0.11450944000000002</v>
      </c>
      <c r="K82" s="16">
        <f t="shared" si="215"/>
        <v>0.13541132800000003</v>
      </c>
      <c r="L82" s="16">
        <f t="shared" si="215"/>
        <v>0.16049359360000001</v>
      </c>
      <c r="M82" s="16">
        <f t="shared" si="215"/>
        <v>0.19059231232000001</v>
      </c>
      <c r="N82" s="16">
        <f t="shared" si="215"/>
        <v>0.22671077478399998</v>
      </c>
      <c r="P82" s="185"/>
      <c r="Q82" s="184" t="s">
        <v>36</v>
      </c>
      <c r="R82" s="15" t="s">
        <v>43</v>
      </c>
      <c r="S82" s="16">
        <f t="shared" ref="S82:AB82" si="216">S77*S$14/$E$4</f>
        <v>5.1999999999999998E-2</v>
      </c>
      <c r="T82" s="16">
        <f t="shared" si="216"/>
        <v>6.0400000000000009E-2</v>
      </c>
      <c r="U82" s="16">
        <f t="shared" si="216"/>
        <v>7.0480000000000001E-2</v>
      </c>
      <c r="V82" s="16">
        <f t="shared" si="216"/>
        <v>8.2576000000000011E-2</v>
      </c>
      <c r="W82" s="16">
        <f t="shared" si="216"/>
        <v>9.7091200000000003E-2</v>
      </c>
      <c r="X82" s="16">
        <f t="shared" si="216"/>
        <v>0.11450944000000002</v>
      </c>
      <c r="Y82" s="16">
        <f t="shared" si="216"/>
        <v>0.13541132800000003</v>
      </c>
      <c r="Z82" s="16">
        <f t="shared" si="216"/>
        <v>0.16049359360000001</v>
      </c>
      <c r="AA82" s="16">
        <f t="shared" si="216"/>
        <v>0.19059231232000001</v>
      </c>
      <c r="AB82" s="16">
        <f t="shared" si="216"/>
        <v>0.22671077478399998</v>
      </c>
      <c r="AD82" s="185"/>
      <c r="AE82" s="184" t="s">
        <v>36</v>
      </c>
      <c r="AF82" s="15" t="s">
        <v>43</v>
      </c>
      <c r="AG82" s="16">
        <f t="shared" ref="AG82:AP82" si="217">AG77*AG$14/$E$4</f>
        <v>5.1999999999999998E-2</v>
      </c>
      <c r="AH82" s="16">
        <f t="shared" si="217"/>
        <v>6.0400000000000009E-2</v>
      </c>
      <c r="AI82" s="16">
        <f t="shared" si="217"/>
        <v>7.0480000000000001E-2</v>
      </c>
      <c r="AJ82" s="16">
        <f t="shared" si="217"/>
        <v>8.2576000000000011E-2</v>
      </c>
      <c r="AK82" s="16">
        <f t="shared" si="217"/>
        <v>9.7091200000000003E-2</v>
      </c>
      <c r="AL82" s="16">
        <f t="shared" si="217"/>
        <v>0.11450944000000002</v>
      </c>
      <c r="AM82" s="16">
        <f t="shared" si="217"/>
        <v>0.13541132800000003</v>
      </c>
      <c r="AN82" s="16">
        <f t="shared" si="217"/>
        <v>0.16049359360000001</v>
      </c>
      <c r="AO82" s="16">
        <f t="shared" si="217"/>
        <v>0.19059231232000001</v>
      </c>
      <c r="AP82" s="16">
        <f t="shared" si="217"/>
        <v>0.22671077478399998</v>
      </c>
      <c r="AR82" s="185"/>
      <c r="AS82" s="184" t="s">
        <v>36</v>
      </c>
      <c r="AT82" s="15" t="s">
        <v>43</v>
      </c>
      <c r="AU82" s="16">
        <f t="shared" ref="AU82:BD82" si="218">AU77*AU$14/$E$4</f>
        <v>5.1999999999999998E-2</v>
      </c>
      <c r="AV82" s="16">
        <f t="shared" si="218"/>
        <v>6.0400000000000009E-2</v>
      </c>
      <c r="AW82" s="16">
        <f t="shared" si="218"/>
        <v>7.0480000000000001E-2</v>
      </c>
      <c r="AX82" s="16">
        <f t="shared" si="218"/>
        <v>8.2576000000000011E-2</v>
      </c>
      <c r="AY82" s="16">
        <f t="shared" si="218"/>
        <v>9.7091200000000003E-2</v>
      </c>
      <c r="AZ82" s="16">
        <f t="shared" si="218"/>
        <v>0.11450944000000002</v>
      </c>
      <c r="BA82" s="16">
        <f t="shared" si="218"/>
        <v>0.13541132800000003</v>
      </c>
      <c r="BB82" s="16">
        <f t="shared" si="218"/>
        <v>0.16049359360000001</v>
      </c>
      <c r="BC82" s="16">
        <f t="shared" si="218"/>
        <v>0.19059231232000001</v>
      </c>
      <c r="BD82" s="16">
        <f t="shared" si="218"/>
        <v>0.22671077478399998</v>
      </c>
      <c r="BF82" s="185"/>
      <c r="BG82" s="184" t="s">
        <v>36</v>
      </c>
      <c r="BH82" s="15" t="s">
        <v>43</v>
      </c>
      <c r="BI82" s="16">
        <f t="shared" ref="BI82:BR82" si="219">BI77*BI$14/$E$4</f>
        <v>5.1999999999999998E-2</v>
      </c>
      <c r="BJ82" s="16">
        <f t="shared" si="219"/>
        <v>6.0400000000000009E-2</v>
      </c>
      <c r="BK82" s="16">
        <f t="shared" si="219"/>
        <v>7.0480000000000001E-2</v>
      </c>
      <c r="BL82" s="16">
        <f t="shared" si="219"/>
        <v>8.2576000000000011E-2</v>
      </c>
      <c r="BM82" s="16">
        <f t="shared" si="219"/>
        <v>9.7091200000000003E-2</v>
      </c>
      <c r="BN82" s="16">
        <f t="shared" si="219"/>
        <v>0.11450944000000002</v>
      </c>
      <c r="BO82" s="16">
        <f t="shared" si="219"/>
        <v>0.13541132800000003</v>
      </c>
      <c r="BP82" s="16">
        <f t="shared" si="219"/>
        <v>0.16049359360000001</v>
      </c>
      <c r="BQ82" s="16">
        <f t="shared" si="219"/>
        <v>0.19059231232000001</v>
      </c>
      <c r="BR82" s="16">
        <f t="shared" si="219"/>
        <v>0.22671077478399998</v>
      </c>
    </row>
    <row r="83" spans="2:70" ht="14.25" x14ac:dyDescent="0.45">
      <c r="B83" s="185"/>
      <c r="C83" s="186"/>
      <c r="D83" s="15" t="s">
        <v>44</v>
      </c>
      <c r="E83" s="16"/>
      <c r="F83" s="16"/>
      <c r="G83" s="16"/>
      <c r="H83" s="16"/>
      <c r="I83" s="17">
        <f>AVERAGE(E82:I82)</f>
        <v>7.2509440000000008E-2</v>
      </c>
      <c r="J83" s="17"/>
      <c r="K83" s="17"/>
      <c r="L83" s="17"/>
      <c r="M83" s="17"/>
      <c r="N83" s="17">
        <f>AVERAGE(E82:N82)</f>
        <v>0.1190264648704</v>
      </c>
      <c r="P83" s="185"/>
      <c r="Q83" s="186"/>
      <c r="R83" s="15" t="s">
        <v>44</v>
      </c>
      <c r="S83" s="16"/>
      <c r="T83" s="16"/>
      <c r="U83" s="16"/>
      <c r="V83" s="16"/>
      <c r="W83" s="17">
        <f>AVERAGE(S82:W82)</f>
        <v>7.2509440000000008E-2</v>
      </c>
      <c r="X83" s="17"/>
      <c r="Y83" s="17"/>
      <c r="Z83" s="17"/>
      <c r="AA83" s="17"/>
      <c r="AB83" s="17">
        <f>AVERAGE(S82:AB82)</f>
        <v>0.1190264648704</v>
      </c>
      <c r="AD83" s="185"/>
      <c r="AE83" s="186"/>
      <c r="AF83" s="15" t="s">
        <v>44</v>
      </c>
      <c r="AG83" s="16"/>
      <c r="AH83" s="16"/>
      <c r="AI83" s="16"/>
      <c r="AJ83" s="16"/>
      <c r="AK83" s="17">
        <f>AVERAGE(AG82:AK82)</f>
        <v>7.2509440000000008E-2</v>
      </c>
      <c r="AL83" s="17"/>
      <c r="AM83" s="17"/>
      <c r="AN83" s="17"/>
      <c r="AO83" s="17"/>
      <c r="AP83" s="17">
        <f>AVERAGE(AG82:AP82)</f>
        <v>0.1190264648704</v>
      </c>
      <c r="AR83" s="185"/>
      <c r="AS83" s="186"/>
      <c r="AT83" s="15" t="s">
        <v>44</v>
      </c>
      <c r="AU83" s="16"/>
      <c r="AV83" s="16"/>
      <c r="AW83" s="16"/>
      <c r="AX83" s="16"/>
      <c r="AY83" s="17">
        <f>AVERAGE(AU82:AY82)</f>
        <v>7.2509440000000008E-2</v>
      </c>
      <c r="AZ83" s="17"/>
      <c r="BA83" s="17"/>
      <c r="BB83" s="17"/>
      <c r="BC83" s="17"/>
      <c r="BD83" s="17">
        <f>AVERAGE(AU82:BD82)</f>
        <v>0.1190264648704</v>
      </c>
      <c r="BF83" s="185"/>
      <c r="BG83" s="186"/>
      <c r="BH83" s="15" t="s">
        <v>44</v>
      </c>
      <c r="BI83" s="16"/>
      <c r="BJ83" s="16"/>
      <c r="BK83" s="16"/>
      <c r="BL83" s="16"/>
      <c r="BM83" s="17">
        <f>AVERAGE(BI82:BM82)</f>
        <v>7.2509440000000008E-2</v>
      </c>
      <c r="BN83" s="17"/>
      <c r="BO83" s="17"/>
      <c r="BP83" s="17"/>
      <c r="BQ83" s="17"/>
      <c r="BR83" s="17">
        <f>AVERAGE(BI82:BR82)</f>
        <v>0.1190264648704</v>
      </c>
    </row>
    <row r="84" spans="2:70" ht="14.25" x14ac:dyDescent="0.45">
      <c r="B84" s="185"/>
      <c r="C84" s="185"/>
      <c r="D84" s="19" t="s">
        <v>45</v>
      </c>
      <c r="E84" s="23">
        <f t="shared" ref="E84:N84" si="220">E80*E$14</f>
        <v>52000</v>
      </c>
      <c r="F84" s="23">
        <f t="shared" si="220"/>
        <v>60400.000000000007</v>
      </c>
      <c r="G84" s="23">
        <f>G80*G$14</f>
        <v>70480</v>
      </c>
      <c r="H84" s="23">
        <f>H80*H$14</f>
        <v>82576.000000000015</v>
      </c>
      <c r="I84" s="23">
        <f>I80*I$14</f>
        <v>97091.200000000012</v>
      </c>
      <c r="J84" s="23">
        <f t="shared" si="220"/>
        <v>114509.44000000002</v>
      </c>
      <c r="K84" s="23">
        <f t="shared" si="220"/>
        <v>135411.32800000001</v>
      </c>
      <c r="L84" s="23">
        <f t="shared" si="220"/>
        <v>160493.59359999999</v>
      </c>
      <c r="M84" s="23">
        <f t="shared" si="220"/>
        <v>190592.31232000003</v>
      </c>
      <c r="N84" s="23">
        <f t="shared" si="220"/>
        <v>226710.77478399998</v>
      </c>
      <c r="P84" s="185"/>
      <c r="Q84" s="185"/>
      <c r="R84" s="19" t="s">
        <v>45</v>
      </c>
      <c r="S84" s="23">
        <f t="shared" ref="S84:AB84" si="221">S80*S$14</f>
        <v>52000</v>
      </c>
      <c r="T84" s="23">
        <f t="shared" si="221"/>
        <v>60400.000000000007</v>
      </c>
      <c r="U84" s="23">
        <f>U80*U$14</f>
        <v>70480</v>
      </c>
      <c r="V84" s="23">
        <f>V80*V$14</f>
        <v>82576.000000000015</v>
      </c>
      <c r="W84" s="23">
        <f>W80*W$14</f>
        <v>97091.200000000012</v>
      </c>
      <c r="X84" s="23">
        <f t="shared" si="221"/>
        <v>114509.44000000002</v>
      </c>
      <c r="Y84" s="23">
        <f t="shared" si="221"/>
        <v>135411.32800000001</v>
      </c>
      <c r="Z84" s="23">
        <f t="shared" si="221"/>
        <v>160493.59359999999</v>
      </c>
      <c r="AA84" s="23">
        <f t="shared" si="221"/>
        <v>190592.31232000003</v>
      </c>
      <c r="AB84" s="23">
        <f t="shared" si="221"/>
        <v>226710.77478399998</v>
      </c>
      <c r="AD84" s="185"/>
      <c r="AE84" s="185"/>
      <c r="AF84" s="19" t="s">
        <v>45</v>
      </c>
      <c r="AG84" s="23">
        <f t="shared" ref="AG84:AP84" si="222">AG80*AG$14</f>
        <v>52000</v>
      </c>
      <c r="AH84" s="23">
        <f t="shared" si="222"/>
        <v>60400.000000000007</v>
      </c>
      <c r="AI84" s="23">
        <f>AI80*AI$14</f>
        <v>70480</v>
      </c>
      <c r="AJ84" s="23">
        <f>AJ80*AJ$14</f>
        <v>82576.000000000015</v>
      </c>
      <c r="AK84" s="23">
        <f>AK80*AK$14</f>
        <v>97091.200000000012</v>
      </c>
      <c r="AL84" s="23">
        <f t="shared" si="222"/>
        <v>114509.44000000002</v>
      </c>
      <c r="AM84" s="23">
        <f t="shared" si="222"/>
        <v>135411.32800000001</v>
      </c>
      <c r="AN84" s="23">
        <f t="shared" si="222"/>
        <v>160493.59359999999</v>
      </c>
      <c r="AO84" s="23">
        <f t="shared" si="222"/>
        <v>190592.31232000003</v>
      </c>
      <c r="AP84" s="23">
        <f t="shared" si="222"/>
        <v>226710.77478399998</v>
      </c>
      <c r="AR84" s="185"/>
      <c r="AS84" s="185"/>
      <c r="AT84" s="19" t="s">
        <v>45</v>
      </c>
      <c r="AU84" s="23">
        <f t="shared" ref="AU84:BD84" si="223">AU80*AU$14</f>
        <v>52000</v>
      </c>
      <c r="AV84" s="23">
        <f t="shared" si="223"/>
        <v>60400.000000000007</v>
      </c>
      <c r="AW84" s="23">
        <f>AW80*AW$14</f>
        <v>70480</v>
      </c>
      <c r="AX84" s="23">
        <f>AX80*AX$14</f>
        <v>82576.000000000015</v>
      </c>
      <c r="AY84" s="23">
        <f>AY80*AY$14</f>
        <v>97091.200000000012</v>
      </c>
      <c r="AZ84" s="23">
        <f t="shared" si="223"/>
        <v>114509.44000000002</v>
      </c>
      <c r="BA84" s="23">
        <f t="shared" si="223"/>
        <v>135411.32800000001</v>
      </c>
      <c r="BB84" s="23">
        <f t="shared" si="223"/>
        <v>160493.59359999999</v>
      </c>
      <c r="BC84" s="23">
        <f t="shared" si="223"/>
        <v>190592.31232000003</v>
      </c>
      <c r="BD84" s="23">
        <f t="shared" si="223"/>
        <v>226710.77478399998</v>
      </c>
      <c r="BF84" s="185"/>
      <c r="BG84" s="185"/>
      <c r="BH84" s="19" t="s">
        <v>45</v>
      </c>
      <c r="BI84" s="23">
        <f t="shared" ref="BI84:BR84" si="224">BI80*BI$14</f>
        <v>52000</v>
      </c>
      <c r="BJ84" s="23">
        <f t="shared" si="224"/>
        <v>60400.000000000007</v>
      </c>
      <c r="BK84" s="23">
        <f>BK80*BK$14</f>
        <v>70480</v>
      </c>
      <c r="BL84" s="23">
        <f>BL80*BL$14</f>
        <v>82576.000000000015</v>
      </c>
      <c r="BM84" s="23">
        <f>BM80*BM$14</f>
        <v>97091.200000000012</v>
      </c>
      <c r="BN84" s="23">
        <f t="shared" si="224"/>
        <v>114509.44000000002</v>
      </c>
      <c r="BO84" s="23">
        <f t="shared" si="224"/>
        <v>135411.32800000001</v>
      </c>
      <c r="BP84" s="23">
        <f t="shared" si="224"/>
        <v>160493.59359999999</v>
      </c>
      <c r="BQ84" s="23">
        <f t="shared" si="224"/>
        <v>190592.31232000003</v>
      </c>
      <c r="BR84" s="23">
        <f t="shared" si="224"/>
        <v>226710.77478399998</v>
      </c>
    </row>
    <row r="85" spans="2:70" ht="14.25" x14ac:dyDescent="0.45">
      <c r="B85" s="185"/>
      <c r="C85" s="185"/>
      <c r="D85" s="19" t="s">
        <v>47</v>
      </c>
      <c r="E85" s="24"/>
      <c r="F85" s="24"/>
      <c r="G85" s="24"/>
      <c r="H85" s="24"/>
      <c r="I85" s="23">
        <f>AVERAGE(E84:I84)</f>
        <v>72509.440000000002</v>
      </c>
      <c r="J85" s="23"/>
      <c r="K85" s="23"/>
      <c r="L85" s="23"/>
      <c r="M85" s="23"/>
      <c r="N85" s="23">
        <f>AVERAGE(E84:N84)</f>
        <v>119026.4648704</v>
      </c>
      <c r="P85" s="185"/>
      <c r="Q85" s="185"/>
      <c r="R85" s="19" t="s">
        <v>47</v>
      </c>
      <c r="S85" s="24"/>
      <c r="T85" s="24"/>
      <c r="U85" s="24"/>
      <c r="V85" s="24"/>
      <c r="W85" s="23">
        <f>AVERAGE(S84:W84)</f>
        <v>72509.440000000002</v>
      </c>
      <c r="X85" s="23"/>
      <c r="Y85" s="23"/>
      <c r="Z85" s="23"/>
      <c r="AA85" s="23"/>
      <c r="AB85" s="23">
        <f>AVERAGE(S84:AB84)</f>
        <v>119026.4648704</v>
      </c>
      <c r="AD85" s="185"/>
      <c r="AE85" s="185"/>
      <c r="AF85" s="19" t="s">
        <v>47</v>
      </c>
      <c r="AG85" s="24"/>
      <c r="AH85" s="24"/>
      <c r="AI85" s="24"/>
      <c r="AJ85" s="24"/>
      <c r="AK85" s="23">
        <f>AVERAGE(AG84:AK84)</f>
        <v>72509.440000000002</v>
      </c>
      <c r="AL85" s="23"/>
      <c r="AM85" s="23"/>
      <c r="AN85" s="23"/>
      <c r="AO85" s="23"/>
      <c r="AP85" s="23">
        <f>AVERAGE(AG84:AP84)</f>
        <v>119026.4648704</v>
      </c>
      <c r="AR85" s="185"/>
      <c r="AS85" s="185"/>
      <c r="AT85" s="19" t="s">
        <v>47</v>
      </c>
      <c r="AU85" s="24"/>
      <c r="AV85" s="24"/>
      <c r="AW85" s="24"/>
      <c r="AX85" s="24"/>
      <c r="AY85" s="23">
        <f>AVERAGE(AU84:AY84)</f>
        <v>72509.440000000002</v>
      </c>
      <c r="AZ85" s="23"/>
      <c r="BA85" s="23"/>
      <c r="BB85" s="23"/>
      <c r="BC85" s="23"/>
      <c r="BD85" s="23">
        <f>AVERAGE(AU84:BD84)</f>
        <v>119026.4648704</v>
      </c>
      <c r="BF85" s="185"/>
      <c r="BG85" s="185"/>
      <c r="BH85" s="19" t="s">
        <v>47</v>
      </c>
      <c r="BI85" s="24"/>
      <c r="BJ85" s="24"/>
      <c r="BK85" s="24"/>
      <c r="BL85" s="24"/>
      <c r="BM85" s="23">
        <f>AVERAGE(BI84:BM84)</f>
        <v>72509.440000000002</v>
      </c>
      <c r="BN85" s="23"/>
      <c r="BO85" s="23"/>
      <c r="BP85" s="23"/>
      <c r="BQ85" s="23"/>
      <c r="BR85" s="23">
        <f>AVERAGE(BI84:BR84)</f>
        <v>119026.4648704</v>
      </c>
    </row>
    <row r="86" spans="2:70" ht="14.25" x14ac:dyDescent="0.45">
      <c r="B86" s="185"/>
      <c r="C86" s="185"/>
      <c r="D86" s="19" t="s">
        <v>46</v>
      </c>
      <c r="E86" s="24">
        <f>E84</f>
        <v>52000</v>
      </c>
      <c r="F86" s="24">
        <f t="shared" ref="F86:N86" si="225">E86+F84</f>
        <v>112400</v>
      </c>
      <c r="G86" s="24">
        <f>F86+G84</f>
        <v>182880</v>
      </c>
      <c r="H86" s="24">
        <f t="shared" si="225"/>
        <v>265456</v>
      </c>
      <c r="I86" s="24">
        <f t="shared" si="225"/>
        <v>362547.20000000001</v>
      </c>
      <c r="J86" s="24">
        <f>I86+J84</f>
        <v>477056.64</v>
      </c>
      <c r="K86" s="24">
        <f t="shared" si="225"/>
        <v>612467.96799999999</v>
      </c>
      <c r="L86" s="24">
        <f t="shared" si="225"/>
        <v>772961.56160000002</v>
      </c>
      <c r="M86" s="24">
        <f t="shared" si="225"/>
        <v>963553.87392000004</v>
      </c>
      <c r="N86" s="24">
        <f t="shared" si="225"/>
        <v>1190264.6487040001</v>
      </c>
      <c r="P86" s="185"/>
      <c r="Q86" s="185"/>
      <c r="R86" s="19" t="s">
        <v>46</v>
      </c>
      <c r="S86" s="24">
        <f>S84</f>
        <v>52000</v>
      </c>
      <c r="T86" s="24">
        <f t="shared" ref="T86:AB86" si="226">S86+T84</f>
        <v>112400</v>
      </c>
      <c r="U86" s="24">
        <f>T86+U84</f>
        <v>182880</v>
      </c>
      <c r="V86" s="24">
        <f t="shared" si="226"/>
        <v>265456</v>
      </c>
      <c r="W86" s="24">
        <f t="shared" si="226"/>
        <v>362547.20000000001</v>
      </c>
      <c r="X86" s="24">
        <f>W86+X84</f>
        <v>477056.64</v>
      </c>
      <c r="Y86" s="24">
        <f t="shared" si="226"/>
        <v>612467.96799999999</v>
      </c>
      <c r="Z86" s="24">
        <f t="shared" si="226"/>
        <v>772961.56160000002</v>
      </c>
      <c r="AA86" s="24">
        <f t="shared" si="226"/>
        <v>963553.87392000004</v>
      </c>
      <c r="AB86" s="24">
        <f t="shared" si="226"/>
        <v>1190264.6487040001</v>
      </c>
      <c r="AD86" s="185"/>
      <c r="AE86" s="185"/>
      <c r="AF86" s="19" t="s">
        <v>46</v>
      </c>
      <c r="AG86" s="24">
        <f>AG84</f>
        <v>52000</v>
      </c>
      <c r="AH86" s="24">
        <f t="shared" ref="AH86:AP86" si="227">AG86+AH84</f>
        <v>112400</v>
      </c>
      <c r="AI86" s="24">
        <f>AH86+AI84</f>
        <v>182880</v>
      </c>
      <c r="AJ86" s="24">
        <f t="shared" si="227"/>
        <v>265456</v>
      </c>
      <c r="AK86" s="24">
        <f t="shared" si="227"/>
        <v>362547.20000000001</v>
      </c>
      <c r="AL86" s="24">
        <f>AK86+AL84</f>
        <v>477056.64</v>
      </c>
      <c r="AM86" s="24">
        <f t="shared" si="227"/>
        <v>612467.96799999999</v>
      </c>
      <c r="AN86" s="24">
        <f t="shared" si="227"/>
        <v>772961.56160000002</v>
      </c>
      <c r="AO86" s="24">
        <f t="shared" si="227"/>
        <v>963553.87392000004</v>
      </c>
      <c r="AP86" s="24">
        <f t="shared" si="227"/>
        <v>1190264.6487040001</v>
      </c>
      <c r="AR86" s="185"/>
      <c r="AS86" s="185"/>
      <c r="AT86" s="19" t="s">
        <v>46</v>
      </c>
      <c r="AU86" s="24">
        <f>AU84</f>
        <v>52000</v>
      </c>
      <c r="AV86" s="24">
        <f t="shared" ref="AV86:BD86" si="228">AU86+AV84</f>
        <v>112400</v>
      </c>
      <c r="AW86" s="24">
        <f>AV86+AW84</f>
        <v>182880</v>
      </c>
      <c r="AX86" s="24">
        <f t="shared" si="228"/>
        <v>265456</v>
      </c>
      <c r="AY86" s="24">
        <f t="shared" si="228"/>
        <v>362547.20000000001</v>
      </c>
      <c r="AZ86" s="24">
        <f>AY86+AZ84</f>
        <v>477056.64</v>
      </c>
      <c r="BA86" s="24">
        <f t="shared" si="228"/>
        <v>612467.96799999999</v>
      </c>
      <c r="BB86" s="24">
        <f t="shared" si="228"/>
        <v>772961.56160000002</v>
      </c>
      <c r="BC86" s="24">
        <f t="shared" si="228"/>
        <v>963553.87392000004</v>
      </c>
      <c r="BD86" s="24">
        <f t="shared" si="228"/>
        <v>1190264.6487040001</v>
      </c>
      <c r="BF86" s="185"/>
      <c r="BG86" s="185"/>
      <c r="BH86" s="19" t="s">
        <v>46</v>
      </c>
      <c r="BI86" s="24">
        <f>BI84</f>
        <v>52000</v>
      </c>
      <c r="BJ86" s="24">
        <f t="shared" ref="BJ86:BR86" si="229">BI86+BJ84</f>
        <v>112400</v>
      </c>
      <c r="BK86" s="24">
        <f>BJ86+BK84</f>
        <v>182880</v>
      </c>
      <c r="BL86" s="24">
        <f t="shared" si="229"/>
        <v>265456</v>
      </c>
      <c r="BM86" s="24">
        <f t="shared" si="229"/>
        <v>362547.20000000001</v>
      </c>
      <c r="BN86" s="24">
        <f>BM86+BN84</f>
        <v>477056.64</v>
      </c>
      <c r="BO86" s="24">
        <f t="shared" si="229"/>
        <v>612467.96799999999</v>
      </c>
      <c r="BP86" s="24">
        <f t="shared" si="229"/>
        <v>772961.56160000002</v>
      </c>
      <c r="BQ86" s="24">
        <f t="shared" si="229"/>
        <v>963553.87392000004</v>
      </c>
      <c r="BR86" s="24">
        <f t="shared" si="229"/>
        <v>1190264.6487040001</v>
      </c>
    </row>
    <row r="87" spans="2:70" ht="14.25" x14ac:dyDescent="0.45">
      <c r="B87" s="185"/>
      <c r="C87" s="184" t="s">
        <v>35</v>
      </c>
      <c r="D87" s="15" t="s">
        <v>43</v>
      </c>
      <c r="E87" s="16">
        <f>E79*E$14/$E$4</f>
        <v>5.1999999999999998E-2</v>
      </c>
      <c r="F87" s="16" t="e">
        <f>F79*F$14/$E$4-E87</f>
        <v>#VALUE!</v>
      </c>
      <c r="G87" s="16" t="e">
        <f>G79*G$14/$E$4-F87-E87</f>
        <v>#VALUE!</v>
      </c>
      <c r="H87" s="16" t="e">
        <f>H79*H$14/$E$4-G87-F87-E87</f>
        <v>#VALUE!</v>
      </c>
      <c r="I87" s="16" t="e">
        <f>I79*I$14/$E$4-H87-G87-F87-E87</f>
        <v>#VALUE!</v>
      </c>
      <c r="J87" s="16" t="e">
        <f>J79*J$14/$E$4-I87-H87-G87-F87-E87</f>
        <v>#VALUE!</v>
      </c>
      <c r="K87" s="16" t="e">
        <f>K79*K$14/$E$4-J87-I87-H87-G87-F87-E87</f>
        <v>#VALUE!</v>
      </c>
      <c r="L87" s="16" t="e">
        <f>L79*L$14/$E$4-K87-J87-I87-H87-G87-F87-E87</f>
        <v>#VALUE!</v>
      </c>
      <c r="M87" s="16" t="e">
        <f>M79*M$14/$E$4-L87-K87-J87-I87-H87-G87-F87-E87</f>
        <v>#VALUE!</v>
      </c>
      <c r="N87" s="16" t="e">
        <f>N79*N$14/$E$4-M87-L87-K87-J87-I87-H87-G87-F87-E87</f>
        <v>#VALUE!</v>
      </c>
      <c r="P87" s="185"/>
      <c r="Q87" s="184" t="s">
        <v>35</v>
      </c>
      <c r="R87" s="15" t="s">
        <v>43</v>
      </c>
      <c r="S87" s="16">
        <f>S79*S$14/$E$4</f>
        <v>5.1999999999999998E-2</v>
      </c>
      <c r="T87" s="16">
        <f>T79*T$14/$E$4-S87</f>
        <v>7.080000000000003E-2</v>
      </c>
      <c r="U87" s="16">
        <f>U79*U$14/$E$4-T87-S87</f>
        <v>9.5039999999999986E-2</v>
      </c>
      <c r="V87" s="16">
        <f>V79*V$14/$E$4-U87-T87-S87</f>
        <v>0.12614400000000001</v>
      </c>
      <c r="W87" s="16">
        <f>W79*W$14/$E$4-V87-U87-T87-S87</f>
        <v>0.16588799999999992</v>
      </c>
      <c r="X87" s="16">
        <f>X79*X$14/$E$4-W87-V87-U87-T87-S87</f>
        <v>0.2164838400000002</v>
      </c>
      <c r="Y87" s="16">
        <f>Y79*Y$14/$E$4-X87-W87-V87-U87-T87-S87</f>
        <v>0.28068249599999973</v>
      </c>
      <c r="Z87" s="16">
        <f>Z79*Z$14/$E$4-Y87-X87-W87-V87-U87-T87-S87</f>
        <v>0.36190126080000018</v>
      </c>
      <c r="AA87" s="16">
        <f>AA79*AA$14/$E$4-Z87-Y87-X87-W87-V87-U87-T87-S87</f>
        <v>0.4643802316799997</v>
      </c>
      <c r="AB87" s="16">
        <f>AB79*AB$14/$E$4-AA87-Z87-Y87-X87-W87-V87-U87-T87-S87</f>
        <v>0.59337474048000005</v>
      </c>
      <c r="AD87" s="185"/>
      <c r="AE87" s="184" t="s">
        <v>35</v>
      </c>
      <c r="AF87" s="15" t="s">
        <v>43</v>
      </c>
      <c r="AG87" s="16">
        <f>AG79*AG$14/$E$4</f>
        <v>5.1999999999999998E-2</v>
      </c>
      <c r="AH87" s="16">
        <f>AH79*AH$14/$E$4-AG87</f>
        <v>7.080000000000003E-2</v>
      </c>
      <c r="AI87" s="16">
        <f>AI79*AI$14/$E$4-AH87-AG87</f>
        <v>9.5039999999999986E-2</v>
      </c>
      <c r="AJ87" s="16">
        <f>AJ79*AJ$14/$E$4-AI87-AH87-AG87</f>
        <v>0.12614400000000001</v>
      </c>
      <c r="AK87" s="16">
        <f>AK79*AK$14/$E$4-AJ87-AI87-AH87-AG87</f>
        <v>0.16588799999999992</v>
      </c>
      <c r="AL87" s="16">
        <f>AL79*AL$14/$E$4-AK87-AJ87-AI87-AH87-AG87</f>
        <v>0.2164838400000002</v>
      </c>
      <c r="AM87" s="16">
        <f>AM79*AM$14/$E$4-AL87-AK87-AJ87-AI87-AH87-AG87</f>
        <v>0.28068249599999973</v>
      </c>
      <c r="AN87" s="16">
        <f>AN79*AN$14/$E$4-AM87-AL87-AK87-AJ87-AI87-AH87-AG87</f>
        <v>0.36190126080000018</v>
      </c>
      <c r="AO87" s="16">
        <f>AO79*AO$14/$E$4-AN87-AM87-AL87-AK87-AJ87-AI87-AH87-AG87</f>
        <v>0.4643802316799997</v>
      </c>
      <c r="AP87" s="16">
        <f>AP79*AP$14/$E$4-AO87-AN87-AM87-AL87-AK87-AJ87-AI87-AH87-AG87</f>
        <v>0.59337474048000005</v>
      </c>
      <c r="AR87" s="185"/>
      <c r="AS87" s="184" t="s">
        <v>35</v>
      </c>
      <c r="AT87" s="15" t="s">
        <v>43</v>
      </c>
      <c r="AU87" s="16">
        <f>AU79*AU$14/$E$4</f>
        <v>5.1999999999999998E-2</v>
      </c>
      <c r="AV87" s="16">
        <f>AV79*AV$14/$E$4-AU87</f>
        <v>7.080000000000003E-2</v>
      </c>
      <c r="AW87" s="16">
        <f>AW79*AW$14/$E$4-AV87-AU87</f>
        <v>9.5039999999999986E-2</v>
      </c>
      <c r="AX87" s="16">
        <f>AX79*AX$14/$E$4-AW87-AV87-AU87</f>
        <v>0.12614400000000001</v>
      </c>
      <c r="AY87" s="16">
        <f>AY79*AY$14/$E$4-AX87-AW87-AV87-AU87</f>
        <v>0.16588799999999992</v>
      </c>
      <c r="AZ87" s="16">
        <f>AZ79*AZ$14/$E$4-AY87-AX87-AW87-AV87-AU87</f>
        <v>0.2164838400000002</v>
      </c>
      <c r="BA87" s="16">
        <f>BA79*BA$14/$E$4-AZ87-AY87-AX87-AW87-AV87-AU87</f>
        <v>0.28068249599999973</v>
      </c>
      <c r="BB87" s="16">
        <f>BB79*BB$14/$E$4-BA87-AZ87-AY87-AX87-AW87-AV87-AU87</f>
        <v>0.36190126080000018</v>
      </c>
      <c r="BC87" s="16">
        <f>BC79*BC$14/$E$4-BB87-BA87-AZ87-AY87-AX87-AW87-AV87-AU87</f>
        <v>0.4643802316799997</v>
      </c>
      <c r="BD87" s="16">
        <f>BD79*BD$14/$E$4-BC87-BB87-BA87-AZ87-AY87-AX87-AW87-AV87-AU87</f>
        <v>0.59337474048000005</v>
      </c>
      <c r="BF87" s="185"/>
      <c r="BG87" s="184" t="s">
        <v>35</v>
      </c>
      <c r="BH87" s="15" t="s">
        <v>43</v>
      </c>
      <c r="BI87" s="16">
        <f>BI79*BI$14/$E$4</f>
        <v>5.1999999999999998E-2</v>
      </c>
      <c r="BJ87" s="16">
        <f>BJ79*BJ$14/$E$4-BI87</f>
        <v>7.080000000000003E-2</v>
      </c>
      <c r="BK87" s="16">
        <f>BK79*BK$14/$E$4-BJ87-BI87</f>
        <v>9.5039999999999986E-2</v>
      </c>
      <c r="BL87" s="16">
        <f>BL79*BL$14/$E$4-BK87-BJ87-BI87</f>
        <v>0.12614400000000001</v>
      </c>
      <c r="BM87" s="16">
        <f>BM79*BM$14/$E$4-BL87-BK87-BJ87-BI87</f>
        <v>0.16588799999999992</v>
      </c>
      <c r="BN87" s="16">
        <f>BN79*BN$14/$E$4-BM87-BL87-BK87-BJ87-BI87</f>
        <v>0.2164838400000002</v>
      </c>
      <c r="BO87" s="16">
        <f>BO79*BO$14/$E$4-BN87-BM87-BL87-BK87-BJ87-BI87</f>
        <v>0.28068249599999973</v>
      </c>
      <c r="BP87" s="16">
        <f>BP79*BP$14/$E$4-BO87-BN87-BM87-BL87-BK87-BJ87-BI87</f>
        <v>0.36190126080000018</v>
      </c>
      <c r="BQ87" s="16">
        <f>BQ79*BQ$14/$E$4-BP87-BO87-BN87-BM87-BL87-BK87-BJ87-BI87</f>
        <v>0.4643802316799997</v>
      </c>
      <c r="BR87" s="16">
        <f>BR79*BR$14/$E$4-BQ87-BP87-BO87-BN87-BM87-BL87-BK87-BJ87-BI87</f>
        <v>0.59337474048000005</v>
      </c>
    </row>
    <row r="88" spans="2:70" ht="14.25" x14ac:dyDescent="0.45">
      <c r="B88" s="185"/>
      <c r="C88" s="186"/>
      <c r="D88" s="15" t="s">
        <v>44</v>
      </c>
      <c r="E88" s="17"/>
      <c r="F88" s="17"/>
      <c r="G88" s="17"/>
      <c r="H88" s="17"/>
      <c r="I88" s="17" t="e">
        <f>AVERAGE(E87:I87)</f>
        <v>#VALUE!</v>
      </c>
      <c r="J88" s="17"/>
      <c r="K88" s="17"/>
      <c r="L88" s="17"/>
      <c r="M88" s="17"/>
      <c r="N88" s="17" t="e">
        <f>AVERAGE(E87:N87)</f>
        <v>#VALUE!</v>
      </c>
      <c r="P88" s="185"/>
      <c r="Q88" s="186"/>
      <c r="R88" s="15" t="s">
        <v>44</v>
      </c>
      <c r="S88" s="17"/>
      <c r="T88" s="17"/>
      <c r="U88" s="17"/>
      <c r="V88" s="17"/>
      <c r="W88" s="17">
        <f>AVERAGE(S87:W87)</f>
        <v>0.10197439999999998</v>
      </c>
      <c r="X88" s="17"/>
      <c r="Y88" s="17"/>
      <c r="Z88" s="17"/>
      <c r="AA88" s="17"/>
      <c r="AB88" s="17">
        <f>AVERAGE(S87:AB87)</f>
        <v>0.242669456896</v>
      </c>
      <c r="AD88" s="185"/>
      <c r="AE88" s="186"/>
      <c r="AF88" s="15" t="s">
        <v>44</v>
      </c>
      <c r="AG88" s="17"/>
      <c r="AH88" s="17"/>
      <c r="AI88" s="17"/>
      <c r="AJ88" s="17"/>
      <c r="AK88" s="17">
        <f>AVERAGE(AG87:AK87)</f>
        <v>0.10197439999999998</v>
      </c>
      <c r="AL88" s="17"/>
      <c r="AM88" s="17"/>
      <c r="AN88" s="17"/>
      <c r="AO88" s="17"/>
      <c r="AP88" s="17">
        <f>AVERAGE(AG87:AP87)</f>
        <v>0.242669456896</v>
      </c>
      <c r="AR88" s="185"/>
      <c r="AS88" s="186"/>
      <c r="AT88" s="15" t="s">
        <v>44</v>
      </c>
      <c r="AU88" s="17"/>
      <c r="AV88" s="17"/>
      <c r="AW88" s="17"/>
      <c r="AX88" s="17"/>
      <c r="AY88" s="17">
        <f>AVERAGE(AU87:AY87)</f>
        <v>0.10197439999999998</v>
      </c>
      <c r="AZ88" s="17"/>
      <c r="BA88" s="17"/>
      <c r="BB88" s="17"/>
      <c r="BC88" s="17"/>
      <c r="BD88" s="17">
        <f>AVERAGE(AU87:BD87)</f>
        <v>0.242669456896</v>
      </c>
      <c r="BF88" s="185"/>
      <c r="BG88" s="186"/>
      <c r="BH88" s="15" t="s">
        <v>44</v>
      </c>
      <c r="BI88" s="17"/>
      <c r="BJ88" s="17"/>
      <c r="BK88" s="17"/>
      <c r="BL88" s="17"/>
      <c r="BM88" s="17">
        <f>AVERAGE(BI87:BM87)</f>
        <v>0.10197439999999998</v>
      </c>
      <c r="BN88" s="17"/>
      <c r="BO88" s="17"/>
      <c r="BP88" s="17"/>
      <c r="BQ88" s="17"/>
      <c r="BR88" s="17">
        <f>AVERAGE(BI87:BR87)</f>
        <v>0.242669456896</v>
      </c>
    </row>
    <row r="89" spans="2:70" ht="14.25" x14ac:dyDescent="0.45">
      <c r="B89" s="185"/>
      <c r="C89" s="185"/>
      <c r="D89" s="19" t="s">
        <v>45</v>
      </c>
      <c r="E89" s="23">
        <f>E91</f>
        <v>52000</v>
      </c>
      <c r="F89" s="23" t="e">
        <f>F91-E91</f>
        <v>#VALUE!</v>
      </c>
      <c r="G89" s="23" t="e">
        <f>G91-F91</f>
        <v>#VALUE!</v>
      </c>
      <c r="H89" s="23" t="e">
        <f>H91-G91</f>
        <v>#VALUE!</v>
      </c>
      <c r="I89" s="23" t="e">
        <f>I91-H91</f>
        <v>#VALUE!</v>
      </c>
      <c r="J89" s="23" t="e">
        <f>J91-I91</f>
        <v>#VALUE!</v>
      </c>
      <c r="K89" s="23" t="e">
        <f t="shared" ref="K89:N89" si="230">K91-J91</f>
        <v>#VALUE!</v>
      </c>
      <c r="L89" s="23" t="e">
        <f t="shared" si="230"/>
        <v>#VALUE!</v>
      </c>
      <c r="M89" s="23" t="e">
        <f t="shared" si="230"/>
        <v>#VALUE!</v>
      </c>
      <c r="N89" s="23" t="e">
        <f t="shared" si="230"/>
        <v>#VALUE!</v>
      </c>
      <c r="P89" s="185"/>
      <c r="Q89" s="185"/>
      <c r="R89" s="19" t="s">
        <v>45</v>
      </c>
      <c r="S89" s="23">
        <f>S91</f>
        <v>52000</v>
      </c>
      <c r="T89" s="23">
        <f>T91-S91</f>
        <v>70800.000000000015</v>
      </c>
      <c r="U89" s="23">
        <f>U91-T91</f>
        <v>95039.999999999985</v>
      </c>
      <c r="V89" s="23">
        <f>V91-U91</f>
        <v>126144.00000000006</v>
      </c>
      <c r="W89" s="23">
        <f>W91-V91</f>
        <v>165887.99999999994</v>
      </c>
      <c r="X89" s="23">
        <f>X91-W91</f>
        <v>216483.8400000002</v>
      </c>
      <c r="Y89" s="23">
        <f t="shared" ref="Y89:AB89" si="231">Y91-X91</f>
        <v>280682.49599999981</v>
      </c>
      <c r="Z89" s="23">
        <f t="shared" si="231"/>
        <v>361901.26079999993</v>
      </c>
      <c r="AA89" s="23">
        <f t="shared" si="231"/>
        <v>464380.23167999997</v>
      </c>
      <c r="AB89" s="23">
        <f t="shared" si="231"/>
        <v>593374.74047999992</v>
      </c>
      <c r="AD89" s="185"/>
      <c r="AE89" s="185"/>
      <c r="AF89" s="19" t="s">
        <v>45</v>
      </c>
      <c r="AG89" s="23">
        <f>AG91</f>
        <v>52000</v>
      </c>
      <c r="AH89" s="23">
        <f>AH91-AG91</f>
        <v>70800.000000000015</v>
      </c>
      <c r="AI89" s="23">
        <f>AI91-AH91</f>
        <v>95039.999999999985</v>
      </c>
      <c r="AJ89" s="23">
        <f>AJ91-AI91</f>
        <v>126144.00000000006</v>
      </c>
      <c r="AK89" s="23">
        <f>AK91-AJ91</f>
        <v>165887.99999999994</v>
      </c>
      <c r="AL89" s="23">
        <f>AL91-AK91</f>
        <v>216483.8400000002</v>
      </c>
      <c r="AM89" s="23">
        <f t="shared" ref="AM89:AP89" si="232">AM91-AL91</f>
        <v>280682.49599999981</v>
      </c>
      <c r="AN89" s="23">
        <f t="shared" si="232"/>
        <v>361901.26079999993</v>
      </c>
      <c r="AO89" s="23">
        <f t="shared" si="232"/>
        <v>464380.23167999997</v>
      </c>
      <c r="AP89" s="23">
        <f t="shared" si="232"/>
        <v>593374.74047999992</v>
      </c>
      <c r="AR89" s="185"/>
      <c r="AS89" s="185"/>
      <c r="AT89" s="19" t="s">
        <v>45</v>
      </c>
      <c r="AU89" s="23">
        <f>AU91</f>
        <v>52000</v>
      </c>
      <c r="AV89" s="23">
        <f>AV91-AU91</f>
        <v>70800.000000000015</v>
      </c>
      <c r="AW89" s="23">
        <f>AW91-AV91</f>
        <v>95039.999999999985</v>
      </c>
      <c r="AX89" s="23">
        <f>AX91-AW91</f>
        <v>126144.00000000006</v>
      </c>
      <c r="AY89" s="23">
        <f>AY91-AX91</f>
        <v>165887.99999999994</v>
      </c>
      <c r="AZ89" s="23">
        <f>AZ91-AY91</f>
        <v>216483.8400000002</v>
      </c>
      <c r="BA89" s="23">
        <f t="shared" ref="BA89:BD89" si="233">BA91-AZ91</f>
        <v>280682.49599999981</v>
      </c>
      <c r="BB89" s="23">
        <f t="shared" si="233"/>
        <v>361901.26079999993</v>
      </c>
      <c r="BC89" s="23">
        <f t="shared" si="233"/>
        <v>464380.23167999997</v>
      </c>
      <c r="BD89" s="23">
        <f t="shared" si="233"/>
        <v>593374.74047999992</v>
      </c>
      <c r="BF89" s="185"/>
      <c r="BG89" s="185"/>
      <c r="BH89" s="19" t="s">
        <v>45</v>
      </c>
      <c r="BI89" s="23">
        <f>BI91</f>
        <v>52000</v>
      </c>
      <c r="BJ89" s="23">
        <f>BJ91-BI91</f>
        <v>70800.000000000015</v>
      </c>
      <c r="BK89" s="23">
        <f>BK91-BJ91</f>
        <v>95039.999999999985</v>
      </c>
      <c r="BL89" s="23">
        <f>BL91-BK91</f>
        <v>126144.00000000006</v>
      </c>
      <c r="BM89" s="23">
        <f>BM91-BL91</f>
        <v>165887.99999999994</v>
      </c>
      <c r="BN89" s="23">
        <f>BN91-BM91</f>
        <v>216483.8400000002</v>
      </c>
      <c r="BO89" s="23">
        <f t="shared" ref="BO89:BR89" si="234">BO91-BN91</f>
        <v>280682.49599999981</v>
      </c>
      <c r="BP89" s="23">
        <f t="shared" si="234"/>
        <v>361901.26079999993</v>
      </c>
      <c r="BQ89" s="23">
        <f t="shared" si="234"/>
        <v>464380.23167999997</v>
      </c>
      <c r="BR89" s="23">
        <f t="shared" si="234"/>
        <v>593374.74047999992</v>
      </c>
    </row>
    <row r="90" spans="2:70" ht="14.25" x14ac:dyDescent="0.45">
      <c r="B90" s="185"/>
      <c r="C90" s="185"/>
      <c r="D90" s="19" t="s">
        <v>47</v>
      </c>
      <c r="E90" s="23"/>
      <c r="F90" s="23"/>
      <c r="G90" s="23"/>
      <c r="H90" s="23"/>
      <c r="I90" s="23" t="e">
        <f>AVERAGE(E89:I89)</f>
        <v>#VALUE!</v>
      </c>
      <c r="J90" s="23"/>
      <c r="K90" s="23"/>
      <c r="L90" s="23"/>
      <c r="M90" s="23"/>
      <c r="N90" s="23" t="e">
        <f>AVERAGE(E89:N89)</f>
        <v>#VALUE!</v>
      </c>
      <c r="P90" s="185"/>
      <c r="Q90" s="185"/>
      <c r="R90" s="19" t="s">
        <v>47</v>
      </c>
      <c r="S90" s="23"/>
      <c r="T90" s="23"/>
      <c r="U90" s="23"/>
      <c r="V90" s="23"/>
      <c r="W90" s="23">
        <f>AVERAGE(S89:W89)</f>
        <v>101974.39999999999</v>
      </c>
      <c r="X90" s="23"/>
      <c r="Y90" s="23"/>
      <c r="Z90" s="23"/>
      <c r="AA90" s="23"/>
      <c r="AB90" s="23">
        <f>AVERAGE(S89:AB89)</f>
        <v>242669.45689599999</v>
      </c>
      <c r="AD90" s="185"/>
      <c r="AE90" s="185"/>
      <c r="AF90" s="19" t="s">
        <v>47</v>
      </c>
      <c r="AG90" s="23"/>
      <c r="AH90" s="23"/>
      <c r="AI90" s="23"/>
      <c r="AJ90" s="23"/>
      <c r="AK90" s="23">
        <f>AVERAGE(AG89:AK89)</f>
        <v>101974.39999999999</v>
      </c>
      <c r="AL90" s="23"/>
      <c r="AM90" s="23"/>
      <c r="AN90" s="23"/>
      <c r="AO90" s="23"/>
      <c r="AP90" s="23">
        <f>AVERAGE(AG89:AP89)</f>
        <v>242669.45689599999</v>
      </c>
      <c r="AR90" s="185"/>
      <c r="AS90" s="185"/>
      <c r="AT90" s="19" t="s">
        <v>47</v>
      </c>
      <c r="AU90" s="23"/>
      <c r="AV90" s="23"/>
      <c r="AW90" s="23"/>
      <c r="AX90" s="23"/>
      <c r="AY90" s="23">
        <f>AVERAGE(AU89:AY89)</f>
        <v>101974.39999999999</v>
      </c>
      <c r="AZ90" s="23"/>
      <c r="BA90" s="23"/>
      <c r="BB90" s="23"/>
      <c r="BC90" s="23"/>
      <c r="BD90" s="23">
        <f>AVERAGE(AU89:BD89)</f>
        <v>242669.45689599999</v>
      </c>
      <c r="BF90" s="185"/>
      <c r="BG90" s="185"/>
      <c r="BH90" s="19" t="s">
        <v>47</v>
      </c>
      <c r="BI90" s="23"/>
      <c r="BJ90" s="23"/>
      <c r="BK90" s="23"/>
      <c r="BL90" s="23"/>
      <c r="BM90" s="23">
        <f>AVERAGE(BI89:BM89)</f>
        <v>101974.39999999999</v>
      </c>
      <c r="BN90" s="23"/>
      <c r="BO90" s="23"/>
      <c r="BP90" s="23"/>
      <c r="BQ90" s="23"/>
      <c r="BR90" s="23">
        <f>AVERAGE(BI89:BR89)</f>
        <v>242669.45689599999</v>
      </c>
    </row>
    <row r="91" spans="2:70" ht="14.25" x14ac:dyDescent="0.45">
      <c r="B91" s="185"/>
      <c r="C91" s="185"/>
      <c r="D91" s="19" t="s">
        <v>46</v>
      </c>
      <c r="E91" s="24">
        <f t="shared" ref="E91:N91" si="235">E81*E$14</f>
        <v>52000</v>
      </c>
      <c r="F91" s="24" t="e">
        <f t="shared" si="235"/>
        <v>#VALUE!</v>
      </c>
      <c r="G91" s="24" t="e">
        <f>G81*G$14</f>
        <v>#VALUE!</v>
      </c>
      <c r="H91" s="24" t="e">
        <f>H81*H$14</f>
        <v>#VALUE!</v>
      </c>
      <c r="I91" s="24" t="e">
        <f>I81*I$14</f>
        <v>#VALUE!</v>
      </c>
      <c r="J91" s="24" t="e">
        <f t="shared" si="235"/>
        <v>#VALUE!</v>
      </c>
      <c r="K91" s="24" t="e">
        <f t="shared" si="235"/>
        <v>#VALUE!</v>
      </c>
      <c r="L91" s="24" t="e">
        <f t="shared" si="235"/>
        <v>#VALUE!</v>
      </c>
      <c r="M91" s="24" t="e">
        <f t="shared" si="235"/>
        <v>#VALUE!</v>
      </c>
      <c r="N91" s="24" t="e">
        <f t="shared" si="235"/>
        <v>#VALUE!</v>
      </c>
      <c r="P91" s="185"/>
      <c r="Q91" s="185"/>
      <c r="R91" s="19" t="s">
        <v>46</v>
      </c>
      <c r="S91" s="24">
        <f t="shared" ref="S91:AB91" si="236">S81*S$14</f>
        <v>52000</v>
      </c>
      <c r="T91" s="24">
        <f t="shared" si="236"/>
        <v>122800.00000000001</v>
      </c>
      <c r="U91" s="24">
        <f>U81*U$14</f>
        <v>217840</v>
      </c>
      <c r="V91" s="24">
        <f>V81*V$14</f>
        <v>343984.00000000006</v>
      </c>
      <c r="W91" s="24">
        <f>W81*W$14</f>
        <v>509872</v>
      </c>
      <c r="X91" s="24">
        <f t="shared" si="236"/>
        <v>726355.8400000002</v>
      </c>
      <c r="Y91" s="24">
        <f t="shared" si="236"/>
        <v>1007038.336</v>
      </c>
      <c r="Z91" s="24">
        <f t="shared" si="236"/>
        <v>1368939.5967999999</v>
      </c>
      <c r="AA91" s="24">
        <f t="shared" si="236"/>
        <v>1833319.8284799999</v>
      </c>
      <c r="AB91" s="24">
        <f t="shared" si="236"/>
        <v>2426694.5689599998</v>
      </c>
      <c r="AD91" s="185"/>
      <c r="AE91" s="185"/>
      <c r="AF91" s="19" t="s">
        <v>46</v>
      </c>
      <c r="AG91" s="24">
        <f t="shared" ref="AG91:AP91" si="237">AG81*AG$14</f>
        <v>52000</v>
      </c>
      <c r="AH91" s="24">
        <f t="shared" si="237"/>
        <v>122800.00000000001</v>
      </c>
      <c r="AI91" s="24">
        <f>AI81*AI$14</f>
        <v>217840</v>
      </c>
      <c r="AJ91" s="24">
        <f>AJ81*AJ$14</f>
        <v>343984.00000000006</v>
      </c>
      <c r="AK91" s="24">
        <f>AK81*AK$14</f>
        <v>509872</v>
      </c>
      <c r="AL91" s="24">
        <f t="shared" si="237"/>
        <v>726355.8400000002</v>
      </c>
      <c r="AM91" s="24">
        <f t="shared" si="237"/>
        <v>1007038.336</v>
      </c>
      <c r="AN91" s="24">
        <f t="shared" si="237"/>
        <v>1368939.5967999999</v>
      </c>
      <c r="AO91" s="24">
        <f t="shared" si="237"/>
        <v>1833319.8284799999</v>
      </c>
      <c r="AP91" s="24">
        <f t="shared" si="237"/>
        <v>2426694.5689599998</v>
      </c>
      <c r="AR91" s="185"/>
      <c r="AS91" s="185"/>
      <c r="AT91" s="19" t="s">
        <v>46</v>
      </c>
      <c r="AU91" s="24">
        <f t="shared" ref="AU91:BD91" si="238">AU81*AU$14</f>
        <v>52000</v>
      </c>
      <c r="AV91" s="24">
        <f t="shared" si="238"/>
        <v>122800.00000000001</v>
      </c>
      <c r="AW91" s="24">
        <f>AW81*AW$14</f>
        <v>217840</v>
      </c>
      <c r="AX91" s="24">
        <f>AX81*AX$14</f>
        <v>343984.00000000006</v>
      </c>
      <c r="AY91" s="24">
        <f>AY81*AY$14</f>
        <v>509872</v>
      </c>
      <c r="AZ91" s="24">
        <f t="shared" si="238"/>
        <v>726355.8400000002</v>
      </c>
      <c r="BA91" s="24">
        <f t="shared" si="238"/>
        <v>1007038.336</v>
      </c>
      <c r="BB91" s="24">
        <f t="shared" si="238"/>
        <v>1368939.5967999999</v>
      </c>
      <c r="BC91" s="24">
        <f t="shared" si="238"/>
        <v>1833319.8284799999</v>
      </c>
      <c r="BD91" s="24">
        <f t="shared" si="238"/>
        <v>2426694.5689599998</v>
      </c>
      <c r="BF91" s="185"/>
      <c r="BG91" s="185"/>
      <c r="BH91" s="19" t="s">
        <v>46</v>
      </c>
      <c r="BI91" s="24">
        <f t="shared" ref="BI91:BR91" si="239">BI81*BI$14</f>
        <v>52000</v>
      </c>
      <c r="BJ91" s="24">
        <f t="shared" si="239"/>
        <v>122800.00000000001</v>
      </c>
      <c r="BK91" s="24">
        <f>BK81*BK$14</f>
        <v>217840</v>
      </c>
      <c r="BL91" s="24">
        <f>BL81*BL$14</f>
        <v>343984.00000000006</v>
      </c>
      <c r="BM91" s="24">
        <f>BM81*BM$14</f>
        <v>509872</v>
      </c>
      <c r="BN91" s="24">
        <f t="shared" si="239"/>
        <v>726355.8400000002</v>
      </c>
      <c r="BO91" s="24">
        <f t="shared" si="239"/>
        <v>1007038.336</v>
      </c>
      <c r="BP91" s="24">
        <f t="shared" si="239"/>
        <v>1368939.5967999999</v>
      </c>
      <c r="BQ91" s="24">
        <f t="shared" si="239"/>
        <v>1833319.8284799999</v>
      </c>
      <c r="BR91" s="24">
        <f t="shared" si="239"/>
        <v>2426694.5689599998</v>
      </c>
    </row>
    <row r="92" spans="2:70" ht="14.25" x14ac:dyDescent="0.45">
      <c r="B92" s="185" t="s">
        <v>18</v>
      </c>
      <c r="C92" s="186" t="s">
        <v>32</v>
      </c>
      <c r="D92" s="15" t="s">
        <v>43</v>
      </c>
      <c r="E92" s="16">
        <f>E64+E77-E32-E48</f>
        <v>0.30374999999999996</v>
      </c>
      <c r="F92" s="16">
        <f t="shared" ref="F92:N92" si="240">F64+F77-F32-F48</f>
        <v>0.25895833333333351</v>
      </c>
      <c r="G92" s="16">
        <f t="shared" si="240"/>
        <v>0.22163194444444426</v>
      </c>
      <c r="H92" s="16">
        <f t="shared" si="240"/>
        <v>0.19052662037037049</v>
      </c>
      <c r="I92" s="16">
        <f t="shared" si="240"/>
        <v>0.16460551697530856</v>
      </c>
      <c r="J92" s="16">
        <f t="shared" si="240"/>
        <v>0.14300459747942412</v>
      </c>
      <c r="K92" s="16">
        <f t="shared" si="240"/>
        <v>0.12500383123285314</v>
      </c>
      <c r="L92" s="16">
        <f t="shared" si="240"/>
        <v>0.11000319269404427</v>
      </c>
      <c r="M92" s="16">
        <f t="shared" si="240"/>
        <v>9.7502660578370037E-2</v>
      </c>
      <c r="N92" s="16">
        <f t="shared" si="240"/>
        <v>8.7085550481975402E-2</v>
      </c>
      <c r="P92" s="185" t="s">
        <v>18</v>
      </c>
      <c r="Q92" s="186" t="s">
        <v>32</v>
      </c>
      <c r="R92" s="15" t="s">
        <v>43</v>
      </c>
      <c r="S92" s="16">
        <f>S64+S77-S32-S48</f>
        <v>0.32458333333333333</v>
      </c>
      <c r="T92" s="16">
        <f t="shared" ref="T92:AB92" si="241">T64+T77-T32-T48</f>
        <v>0.27631944444444456</v>
      </c>
      <c r="U92" s="16">
        <f t="shared" si="241"/>
        <v>0.23609953703703687</v>
      </c>
      <c r="V92" s="16">
        <f t="shared" si="241"/>
        <v>0.20258294753086431</v>
      </c>
      <c r="W92" s="16">
        <f t="shared" si="241"/>
        <v>0.17465245627572012</v>
      </c>
      <c r="X92" s="16">
        <f t="shared" si="241"/>
        <v>0.15137704689643372</v>
      </c>
      <c r="Y92" s="16">
        <f t="shared" si="241"/>
        <v>0.13198087241369444</v>
      </c>
      <c r="Z92" s="16">
        <f t="shared" si="241"/>
        <v>0.11581739367807872</v>
      </c>
      <c r="AA92" s="16">
        <f t="shared" si="241"/>
        <v>0.1023478280650654</v>
      </c>
      <c r="AB92" s="16">
        <f t="shared" si="241"/>
        <v>9.1123190054221551E-2</v>
      </c>
      <c r="AD92" s="185" t="s">
        <v>18</v>
      </c>
      <c r="AE92" s="186" t="s">
        <v>32</v>
      </c>
      <c r="AF92" s="15" t="s">
        <v>43</v>
      </c>
      <c r="AG92" s="16">
        <f>AG64+AG77-AG32-AG48</f>
        <v>0.34541666666666659</v>
      </c>
      <c r="AH92" s="16">
        <f t="shared" ref="AH92:AP92" si="242">AH64+AH77-AH32-AH48</f>
        <v>0.29368055555555572</v>
      </c>
      <c r="AI92" s="16">
        <f t="shared" si="242"/>
        <v>0.25056712962962946</v>
      </c>
      <c r="AJ92" s="16">
        <f t="shared" si="242"/>
        <v>0.21463927469135813</v>
      </c>
      <c r="AK92" s="16">
        <f t="shared" si="242"/>
        <v>0.18469939557613163</v>
      </c>
      <c r="AL92" s="16">
        <f t="shared" si="242"/>
        <v>0.15974949631344337</v>
      </c>
      <c r="AM92" s="16">
        <f t="shared" si="242"/>
        <v>0.1389579135945358</v>
      </c>
      <c r="AN92" s="16">
        <f t="shared" si="242"/>
        <v>0.12163159466211318</v>
      </c>
      <c r="AO92" s="16">
        <f t="shared" si="242"/>
        <v>0.10719299555176079</v>
      </c>
      <c r="AP92" s="16">
        <f t="shared" si="242"/>
        <v>9.5160829626467699E-2</v>
      </c>
      <c r="AR92" s="185" t="s">
        <v>18</v>
      </c>
      <c r="AS92" s="186" t="s">
        <v>32</v>
      </c>
      <c r="AT92" s="15" t="s">
        <v>43</v>
      </c>
      <c r="AU92" s="16">
        <f>AU64+AU77-AU32-AU48</f>
        <v>0.36624999999999996</v>
      </c>
      <c r="AV92" s="16">
        <f t="shared" ref="AV92:BD92" si="243">AV64+AV77-AV32-AV48</f>
        <v>0.31104166666666677</v>
      </c>
      <c r="AW92" s="16">
        <f t="shared" si="243"/>
        <v>0.26503472222222202</v>
      </c>
      <c r="AX92" s="16">
        <f t="shared" si="243"/>
        <v>0.226695601851852</v>
      </c>
      <c r="AY92" s="16">
        <f t="shared" si="243"/>
        <v>0.19474633487654314</v>
      </c>
      <c r="AZ92" s="16">
        <f t="shared" si="243"/>
        <v>0.16812194573045297</v>
      </c>
      <c r="BA92" s="16">
        <f t="shared" si="243"/>
        <v>0.14593495477537716</v>
      </c>
      <c r="BB92" s="16">
        <f t="shared" si="243"/>
        <v>0.12744579564614761</v>
      </c>
      <c r="BC92" s="16">
        <f t="shared" si="243"/>
        <v>0.11203816303845615</v>
      </c>
      <c r="BD92" s="16">
        <f t="shared" si="243"/>
        <v>9.9198469198713848E-2</v>
      </c>
      <c r="BF92" s="185" t="s">
        <v>18</v>
      </c>
      <c r="BG92" s="186" t="s">
        <v>32</v>
      </c>
      <c r="BH92" s="15" t="s">
        <v>43</v>
      </c>
      <c r="BI92" s="16">
        <f>BI64+BI77-BI32-BI48</f>
        <v>0.38708333333333333</v>
      </c>
      <c r="BJ92" s="16">
        <f t="shared" ref="BJ92:BR92" si="244">BJ64+BJ77-BJ32-BJ48</f>
        <v>0.32840277777777793</v>
      </c>
      <c r="BK92" s="16">
        <f t="shared" si="244"/>
        <v>0.27950231481481469</v>
      </c>
      <c r="BL92" s="16">
        <f t="shared" si="244"/>
        <v>0.23875192901234582</v>
      </c>
      <c r="BM92" s="16">
        <f t="shared" si="244"/>
        <v>0.20479327417695464</v>
      </c>
      <c r="BN92" s="16">
        <f t="shared" si="244"/>
        <v>0.17649439514746257</v>
      </c>
      <c r="BO92" s="16">
        <f t="shared" si="244"/>
        <v>0.15291199595621846</v>
      </c>
      <c r="BP92" s="16">
        <f t="shared" si="244"/>
        <v>0.13325999663018206</v>
      </c>
      <c r="BQ92" s="16">
        <f t="shared" si="244"/>
        <v>0.11688333052515151</v>
      </c>
      <c r="BR92" s="16">
        <f t="shared" si="244"/>
        <v>0.10323610877095997</v>
      </c>
    </row>
    <row r="93" spans="2:70" ht="14.25" x14ac:dyDescent="0.45">
      <c r="B93" s="185"/>
      <c r="C93" s="186"/>
      <c r="D93" s="15" t="s">
        <v>44</v>
      </c>
      <c r="E93" s="16"/>
      <c r="F93" s="16"/>
      <c r="G93" s="16"/>
      <c r="H93" s="16"/>
      <c r="I93" s="38">
        <f>AVERAGE(E92:I92)</f>
        <v>0.22789448302469134</v>
      </c>
      <c r="J93" s="16"/>
      <c r="K93" s="16"/>
      <c r="L93" s="16"/>
      <c r="M93" s="16"/>
      <c r="N93" s="17">
        <f>AVERAGE(E92:N92)</f>
        <v>0.17020722475901237</v>
      </c>
      <c r="P93" s="185"/>
      <c r="Q93" s="186"/>
      <c r="R93" s="15" t="s">
        <v>44</v>
      </c>
      <c r="S93" s="16"/>
      <c r="T93" s="16"/>
      <c r="U93" s="16"/>
      <c r="V93" s="16"/>
      <c r="W93" s="38">
        <f>AVERAGE(S92:W92)</f>
        <v>0.24284754372427986</v>
      </c>
      <c r="X93" s="16"/>
      <c r="Y93" s="16"/>
      <c r="Z93" s="16"/>
      <c r="AA93" s="16"/>
      <c r="AB93" s="17">
        <f>AVERAGE(S92:AB92)</f>
        <v>0.18068840497288929</v>
      </c>
      <c r="AD93" s="185"/>
      <c r="AE93" s="186"/>
      <c r="AF93" s="15" t="s">
        <v>44</v>
      </c>
      <c r="AG93" s="16"/>
      <c r="AH93" s="16"/>
      <c r="AI93" s="16"/>
      <c r="AJ93" s="16"/>
      <c r="AK93" s="38">
        <f>AVERAGE(AG92:AK92)</f>
        <v>0.25780060442386832</v>
      </c>
      <c r="AL93" s="16"/>
      <c r="AM93" s="16"/>
      <c r="AN93" s="16"/>
      <c r="AO93" s="16"/>
      <c r="AP93" s="17">
        <f>AVERAGE(AG92:AP92)</f>
        <v>0.19116958518676624</v>
      </c>
      <c r="AR93" s="185"/>
      <c r="AS93" s="186"/>
      <c r="AT93" s="15" t="s">
        <v>44</v>
      </c>
      <c r="AU93" s="16"/>
      <c r="AV93" s="16"/>
      <c r="AW93" s="16"/>
      <c r="AX93" s="16"/>
      <c r="AY93" s="38">
        <f>AVERAGE(AU92:AY92)</f>
        <v>0.27275366512345683</v>
      </c>
      <c r="AZ93" s="16"/>
      <c r="BA93" s="16"/>
      <c r="BB93" s="16"/>
      <c r="BC93" s="16"/>
      <c r="BD93" s="17">
        <f>AVERAGE(AU92:BD92)</f>
        <v>0.20165076540064319</v>
      </c>
      <c r="BF93" s="185"/>
      <c r="BG93" s="186"/>
      <c r="BH93" s="15" t="s">
        <v>44</v>
      </c>
      <c r="BI93" s="16"/>
      <c r="BJ93" s="16"/>
      <c r="BK93" s="16"/>
      <c r="BL93" s="16"/>
      <c r="BM93" s="38">
        <f>AVERAGE(BI92:BM92)</f>
        <v>0.2877067258230453</v>
      </c>
      <c r="BN93" s="16"/>
      <c r="BO93" s="16"/>
      <c r="BP93" s="16"/>
      <c r="BQ93" s="16"/>
      <c r="BR93" s="17">
        <f>AVERAGE(BI92:BR92)</f>
        <v>0.21213194561452009</v>
      </c>
    </row>
    <row r="94" spans="2:70" ht="14.25" x14ac:dyDescent="0.45">
      <c r="B94" s="185"/>
      <c r="C94" s="186"/>
      <c r="D94" s="15" t="s">
        <v>42</v>
      </c>
      <c r="E94" s="16">
        <f>E66+E79-E34-E50</f>
        <v>0.30374999999999996</v>
      </c>
      <c r="F94" s="16" t="e">
        <f t="shared" ref="F94:N94" si="245">F66+F79-F34-F50</f>
        <v>#VALUE!</v>
      </c>
      <c r="G94" s="16" t="e">
        <f t="shared" si="245"/>
        <v>#VALUE!</v>
      </c>
      <c r="H94" s="16" t="e">
        <f t="shared" si="245"/>
        <v>#VALUE!</v>
      </c>
      <c r="I94" s="16" t="e">
        <f t="shared" si="245"/>
        <v>#VALUE!</v>
      </c>
      <c r="J94" s="16" t="e">
        <f t="shared" si="245"/>
        <v>#VALUE!</v>
      </c>
      <c r="K94" s="16" t="e">
        <f t="shared" si="245"/>
        <v>#VALUE!</v>
      </c>
      <c r="L94" s="16" t="e">
        <f t="shared" si="245"/>
        <v>#VALUE!</v>
      </c>
      <c r="M94" s="16" t="e">
        <f t="shared" si="245"/>
        <v>#VALUE!</v>
      </c>
      <c r="N94" s="16" t="e">
        <f t="shared" si="245"/>
        <v>#VALUE!</v>
      </c>
      <c r="P94" s="185"/>
      <c r="Q94" s="186"/>
      <c r="R94" s="15" t="s">
        <v>42</v>
      </c>
      <c r="S94" s="16">
        <f>S66+S79-S34-S50</f>
        <v>0.32458333333333333</v>
      </c>
      <c r="T94" s="16">
        <f t="shared" ref="T94:AB94" si="246">T66+T79-T34-T50</f>
        <v>0.60090277777777801</v>
      </c>
      <c r="U94" s="16">
        <f t="shared" si="246"/>
        <v>0.83700231481481457</v>
      </c>
      <c r="V94" s="16">
        <f t="shared" si="246"/>
        <v>1.0395852623456796</v>
      </c>
      <c r="W94" s="16">
        <f t="shared" si="246"/>
        <v>1.2142377186213986</v>
      </c>
      <c r="X94" s="16">
        <f t="shared" si="246"/>
        <v>1.3656147655178346</v>
      </c>
      <c r="Y94" s="16">
        <f t="shared" si="246"/>
        <v>1.4975956379315267</v>
      </c>
      <c r="Z94" s="16">
        <f t="shared" si="246"/>
        <v>1.6134130316096051</v>
      </c>
      <c r="AA94" s="16">
        <f t="shared" si="246"/>
        <v>1.7157608596746687</v>
      </c>
      <c r="AB94" s="16">
        <f t="shared" si="246"/>
        <v>1.8068840497288954</v>
      </c>
      <c r="AD94" s="185"/>
      <c r="AE94" s="186"/>
      <c r="AF94" s="15" t="s">
        <v>42</v>
      </c>
      <c r="AG94" s="16">
        <f>AG66+AG79-AG34-AG50</f>
        <v>0.34541666666666659</v>
      </c>
      <c r="AH94" s="16">
        <f t="shared" ref="AH94:AP94" si="247">AH66+AH79-AH34-AH50</f>
        <v>0.63909722222222254</v>
      </c>
      <c r="AI94" s="16">
        <f t="shared" si="247"/>
        <v>0.88966435185185178</v>
      </c>
      <c r="AJ94" s="16">
        <f t="shared" si="247"/>
        <v>1.1043036265432105</v>
      </c>
      <c r="AK94" s="16">
        <f t="shared" si="247"/>
        <v>1.2890030221193411</v>
      </c>
      <c r="AL94" s="16">
        <f t="shared" si="247"/>
        <v>1.4487525184327865</v>
      </c>
      <c r="AM94" s="16">
        <f t="shared" si="247"/>
        <v>1.5877104320273201</v>
      </c>
      <c r="AN94" s="16">
        <f t="shared" si="247"/>
        <v>1.7093420266894328</v>
      </c>
      <c r="AO94" s="16">
        <f t="shared" si="247"/>
        <v>1.816535022241192</v>
      </c>
      <c r="AP94" s="16">
        <f t="shared" si="247"/>
        <v>1.9116958518676643</v>
      </c>
      <c r="AR94" s="185"/>
      <c r="AS94" s="186"/>
      <c r="AT94" s="15" t="s">
        <v>42</v>
      </c>
      <c r="AU94" s="16">
        <f>AU66+AU79-AU34-AU50</f>
        <v>0.36624999999999996</v>
      </c>
      <c r="AV94" s="16">
        <f t="shared" ref="AV94:BD94" si="248">AV66+AV79-AV34-AV50</f>
        <v>0.67729166666666696</v>
      </c>
      <c r="AW94" s="16">
        <f t="shared" si="248"/>
        <v>0.94232638888888876</v>
      </c>
      <c r="AX94" s="16">
        <f t="shared" si="248"/>
        <v>1.1690219907407413</v>
      </c>
      <c r="AY94" s="16">
        <f t="shared" si="248"/>
        <v>1.3637683256172837</v>
      </c>
      <c r="AZ94" s="16">
        <f t="shared" si="248"/>
        <v>1.531890271347738</v>
      </c>
      <c r="BA94" s="16">
        <f t="shared" si="248"/>
        <v>1.6778252261231135</v>
      </c>
      <c r="BB94" s="16">
        <f t="shared" si="248"/>
        <v>1.8052710217692609</v>
      </c>
      <c r="BC94" s="16">
        <f t="shared" si="248"/>
        <v>1.9173091848077153</v>
      </c>
      <c r="BD94" s="16">
        <f t="shared" si="248"/>
        <v>2.0165076540064337</v>
      </c>
      <c r="BF94" s="185"/>
      <c r="BG94" s="186"/>
      <c r="BH94" s="15" t="s">
        <v>42</v>
      </c>
      <c r="BI94" s="16">
        <f>BI66+BI79-BI34-BI50</f>
        <v>0.38708333333333333</v>
      </c>
      <c r="BJ94" s="16">
        <f t="shared" ref="BJ94:BR94" si="249">BJ66+BJ79-BJ34-BJ50</f>
        <v>0.71548611111111138</v>
      </c>
      <c r="BK94" s="16">
        <f t="shared" si="249"/>
        <v>0.99498842592592573</v>
      </c>
      <c r="BL94" s="16">
        <f t="shared" si="249"/>
        <v>1.2337403549382722</v>
      </c>
      <c r="BM94" s="16">
        <f t="shared" si="249"/>
        <v>1.4385336291152258</v>
      </c>
      <c r="BN94" s="16">
        <f t="shared" si="249"/>
        <v>1.61502802426269</v>
      </c>
      <c r="BO94" s="16">
        <f t="shared" si="249"/>
        <v>1.7679400202189068</v>
      </c>
      <c r="BP94" s="16">
        <f t="shared" si="249"/>
        <v>1.9012000168490886</v>
      </c>
      <c r="BQ94" s="16">
        <f t="shared" si="249"/>
        <v>2.018083347374239</v>
      </c>
      <c r="BR94" s="16">
        <f t="shared" si="249"/>
        <v>2.1213194561452027</v>
      </c>
    </row>
    <row r="95" spans="2:70" ht="14.25" x14ac:dyDescent="0.45">
      <c r="B95" s="185"/>
      <c r="C95" s="185"/>
      <c r="D95" s="19" t="s">
        <v>45</v>
      </c>
      <c r="E95" s="20">
        <f>10*E92</f>
        <v>3.0374999999999996</v>
      </c>
      <c r="F95" s="20">
        <f t="shared" ref="F95:N95" si="250">10*F92</f>
        <v>2.5895833333333353</v>
      </c>
      <c r="G95" s="20">
        <f t="shared" si="250"/>
        <v>2.2163194444444425</v>
      </c>
      <c r="H95" s="20">
        <f t="shared" si="250"/>
        <v>1.9052662037037049</v>
      </c>
      <c r="I95" s="20">
        <f t="shared" si="250"/>
        <v>1.6460551697530856</v>
      </c>
      <c r="J95" s="20">
        <f t="shared" si="250"/>
        <v>1.4300459747942411</v>
      </c>
      <c r="K95" s="20">
        <f t="shared" si="250"/>
        <v>1.2500383123285315</v>
      </c>
      <c r="L95" s="20">
        <f t="shared" si="250"/>
        <v>1.1000319269404426</v>
      </c>
      <c r="M95" s="20">
        <f t="shared" si="250"/>
        <v>0.97502660578370037</v>
      </c>
      <c r="N95" s="20">
        <f t="shared" si="250"/>
        <v>0.87085550481975404</v>
      </c>
      <c r="P95" s="185"/>
      <c r="Q95" s="185"/>
      <c r="R95" s="19" t="s">
        <v>45</v>
      </c>
      <c r="S95" s="20">
        <f>10*S92</f>
        <v>3.2458333333333336</v>
      </c>
      <c r="T95" s="20">
        <f t="shared" ref="T95:AB95" si="251">10*T92</f>
        <v>2.7631944444444456</v>
      </c>
      <c r="U95" s="20">
        <f t="shared" si="251"/>
        <v>2.3609953703703686</v>
      </c>
      <c r="V95" s="20">
        <f t="shared" si="251"/>
        <v>2.025829475308643</v>
      </c>
      <c r="W95" s="20">
        <f t="shared" si="251"/>
        <v>1.7465245627572012</v>
      </c>
      <c r="X95" s="20">
        <f t="shared" si="251"/>
        <v>1.5137704689643372</v>
      </c>
      <c r="Y95" s="20">
        <f t="shared" si="251"/>
        <v>1.3198087241369443</v>
      </c>
      <c r="Z95" s="20">
        <f t="shared" si="251"/>
        <v>1.1581739367807873</v>
      </c>
      <c r="AA95" s="20">
        <f t="shared" si="251"/>
        <v>1.0234782806506539</v>
      </c>
      <c r="AB95" s="20">
        <f t="shared" si="251"/>
        <v>0.91123190054221548</v>
      </c>
      <c r="AD95" s="185"/>
      <c r="AE95" s="185"/>
      <c r="AF95" s="19" t="s">
        <v>45</v>
      </c>
      <c r="AG95" s="20">
        <f>10*AG92</f>
        <v>3.4541666666666657</v>
      </c>
      <c r="AH95" s="20">
        <f t="shared" ref="AH95:AP95" si="252">10*AH92</f>
        <v>2.9368055555555572</v>
      </c>
      <c r="AI95" s="20">
        <f t="shared" si="252"/>
        <v>2.5056712962962946</v>
      </c>
      <c r="AJ95" s="20">
        <f t="shared" si="252"/>
        <v>2.1463927469135813</v>
      </c>
      <c r="AK95" s="20">
        <f t="shared" si="252"/>
        <v>1.8469939557613162</v>
      </c>
      <c r="AL95" s="20">
        <f t="shared" si="252"/>
        <v>1.5974949631344337</v>
      </c>
      <c r="AM95" s="20">
        <f t="shared" si="252"/>
        <v>1.389579135945358</v>
      </c>
      <c r="AN95" s="20">
        <f t="shared" si="252"/>
        <v>1.2163159466211317</v>
      </c>
      <c r="AO95" s="20">
        <f t="shared" si="252"/>
        <v>1.0719299555176078</v>
      </c>
      <c r="AP95" s="20">
        <f t="shared" si="252"/>
        <v>0.95160829626467702</v>
      </c>
      <c r="AR95" s="185"/>
      <c r="AS95" s="185"/>
      <c r="AT95" s="19" t="s">
        <v>45</v>
      </c>
      <c r="AU95" s="20">
        <f>10*AU92</f>
        <v>3.6624999999999996</v>
      </c>
      <c r="AV95" s="20">
        <f t="shared" ref="AV95:BD95" si="253">10*AV92</f>
        <v>3.1104166666666675</v>
      </c>
      <c r="AW95" s="20">
        <f t="shared" si="253"/>
        <v>2.6503472222222202</v>
      </c>
      <c r="AX95" s="20">
        <f t="shared" si="253"/>
        <v>2.26695601851852</v>
      </c>
      <c r="AY95" s="20">
        <f t="shared" si="253"/>
        <v>1.9474633487654314</v>
      </c>
      <c r="AZ95" s="20">
        <f t="shared" si="253"/>
        <v>1.6812194573045298</v>
      </c>
      <c r="BA95" s="20">
        <f t="shared" si="253"/>
        <v>1.4593495477537717</v>
      </c>
      <c r="BB95" s="20">
        <f t="shared" si="253"/>
        <v>1.2744579564614762</v>
      </c>
      <c r="BC95" s="20">
        <f t="shared" si="253"/>
        <v>1.1203816303845615</v>
      </c>
      <c r="BD95" s="20">
        <f t="shared" si="253"/>
        <v>0.99198469198713846</v>
      </c>
      <c r="BF95" s="185"/>
      <c r="BG95" s="185"/>
      <c r="BH95" s="19" t="s">
        <v>45</v>
      </c>
      <c r="BI95" s="20">
        <f>10*BI92</f>
        <v>3.8708333333333336</v>
      </c>
      <c r="BJ95" s="20">
        <f t="shared" ref="BJ95:BR95" si="254">10*BJ92</f>
        <v>3.2840277777777791</v>
      </c>
      <c r="BK95" s="20">
        <f t="shared" si="254"/>
        <v>2.7950231481481467</v>
      </c>
      <c r="BL95" s="20">
        <f t="shared" si="254"/>
        <v>2.3875192901234583</v>
      </c>
      <c r="BM95" s="20">
        <f t="shared" si="254"/>
        <v>2.0479327417695465</v>
      </c>
      <c r="BN95" s="20">
        <f t="shared" si="254"/>
        <v>1.7649439514746257</v>
      </c>
      <c r="BO95" s="20">
        <f t="shared" si="254"/>
        <v>1.5291199595621845</v>
      </c>
      <c r="BP95" s="20">
        <f t="shared" si="254"/>
        <v>1.3325999663018206</v>
      </c>
      <c r="BQ95" s="20">
        <f t="shared" si="254"/>
        <v>1.1688333052515152</v>
      </c>
      <c r="BR95" s="20">
        <f t="shared" si="254"/>
        <v>1.0323610877095997</v>
      </c>
    </row>
    <row r="96" spans="2:70" ht="14.25" x14ac:dyDescent="0.45">
      <c r="B96" s="185"/>
      <c r="C96" s="185"/>
      <c r="D96" s="19" t="s">
        <v>46</v>
      </c>
      <c r="E96" s="20">
        <f>10*E94</f>
        <v>3.0374999999999996</v>
      </c>
      <c r="F96" s="20" t="e">
        <f>10*F94</f>
        <v>#VALUE!</v>
      </c>
      <c r="G96" s="20" t="e">
        <f>10*G94</f>
        <v>#VALUE!</v>
      </c>
      <c r="H96" s="20" t="e">
        <f t="shared" ref="H96:N96" si="255">10*H94</f>
        <v>#VALUE!</v>
      </c>
      <c r="I96" s="20" t="e">
        <f t="shared" si="255"/>
        <v>#VALUE!</v>
      </c>
      <c r="J96" s="20" t="e">
        <f t="shared" si="255"/>
        <v>#VALUE!</v>
      </c>
      <c r="K96" s="20" t="e">
        <f t="shared" si="255"/>
        <v>#VALUE!</v>
      </c>
      <c r="L96" s="20" t="e">
        <f t="shared" si="255"/>
        <v>#VALUE!</v>
      </c>
      <c r="M96" s="20" t="e">
        <f t="shared" si="255"/>
        <v>#VALUE!</v>
      </c>
      <c r="N96" s="20" t="e">
        <f t="shared" si="255"/>
        <v>#VALUE!</v>
      </c>
      <c r="P96" s="185"/>
      <c r="Q96" s="185"/>
      <c r="R96" s="19" t="s">
        <v>46</v>
      </c>
      <c r="S96" s="20">
        <f>10*S94</f>
        <v>3.2458333333333336</v>
      </c>
      <c r="T96" s="20">
        <f>10*T94</f>
        <v>6.0090277777777796</v>
      </c>
      <c r="U96" s="20">
        <f>10*U94</f>
        <v>8.370023148148146</v>
      </c>
      <c r="V96" s="20">
        <f t="shared" ref="V96:AB96" si="256">10*V94</f>
        <v>10.395852623456797</v>
      </c>
      <c r="W96" s="20">
        <f t="shared" si="256"/>
        <v>12.142377186213986</v>
      </c>
      <c r="X96" s="20">
        <f t="shared" si="256"/>
        <v>13.656147655178346</v>
      </c>
      <c r="Y96" s="20">
        <f t="shared" si="256"/>
        <v>14.975956379315267</v>
      </c>
      <c r="Z96" s="20">
        <f t="shared" si="256"/>
        <v>16.134130316096051</v>
      </c>
      <c r="AA96" s="20">
        <f t="shared" si="256"/>
        <v>17.157608596746687</v>
      </c>
      <c r="AB96" s="20">
        <f t="shared" si="256"/>
        <v>18.068840497288953</v>
      </c>
      <c r="AD96" s="185"/>
      <c r="AE96" s="185"/>
      <c r="AF96" s="19" t="s">
        <v>46</v>
      </c>
      <c r="AG96" s="20">
        <f>10*AG94</f>
        <v>3.4541666666666657</v>
      </c>
      <c r="AH96" s="20">
        <f>10*AH94</f>
        <v>6.3909722222222252</v>
      </c>
      <c r="AI96" s="20">
        <f>10*AI94</f>
        <v>8.896643518518518</v>
      </c>
      <c r="AJ96" s="20">
        <f t="shared" ref="AJ96:AP96" si="257">10*AJ94</f>
        <v>11.043036265432104</v>
      </c>
      <c r="AK96" s="20">
        <f t="shared" si="257"/>
        <v>12.890030221193411</v>
      </c>
      <c r="AL96" s="20">
        <f t="shared" si="257"/>
        <v>14.487525184327865</v>
      </c>
      <c r="AM96" s="20">
        <f t="shared" si="257"/>
        <v>15.877104320273201</v>
      </c>
      <c r="AN96" s="20">
        <f t="shared" si="257"/>
        <v>17.093420266894327</v>
      </c>
      <c r="AO96" s="20">
        <f t="shared" si="257"/>
        <v>18.16535022241192</v>
      </c>
      <c r="AP96" s="20">
        <f t="shared" si="257"/>
        <v>19.116958518676643</v>
      </c>
      <c r="AR96" s="185"/>
      <c r="AS96" s="185"/>
      <c r="AT96" s="19" t="s">
        <v>46</v>
      </c>
      <c r="AU96" s="20">
        <f>10*AU94</f>
        <v>3.6624999999999996</v>
      </c>
      <c r="AV96" s="20">
        <f>10*AV94</f>
        <v>6.7729166666666698</v>
      </c>
      <c r="AW96" s="20">
        <f>10*AW94</f>
        <v>9.4232638888888882</v>
      </c>
      <c r="AX96" s="20">
        <f t="shared" ref="AX96:BD96" si="258">10*AX94</f>
        <v>11.690219907407414</v>
      </c>
      <c r="AY96" s="20">
        <f t="shared" si="258"/>
        <v>13.637683256172837</v>
      </c>
      <c r="AZ96" s="20">
        <f t="shared" si="258"/>
        <v>15.31890271347738</v>
      </c>
      <c r="BA96" s="20">
        <f t="shared" si="258"/>
        <v>16.778252261231135</v>
      </c>
      <c r="BB96" s="20">
        <f t="shared" si="258"/>
        <v>18.05271021769261</v>
      </c>
      <c r="BC96" s="20">
        <f t="shared" si="258"/>
        <v>19.173091848077153</v>
      </c>
      <c r="BD96" s="20">
        <f t="shared" si="258"/>
        <v>20.165076540064337</v>
      </c>
      <c r="BF96" s="185"/>
      <c r="BG96" s="185"/>
      <c r="BH96" s="19" t="s">
        <v>46</v>
      </c>
      <c r="BI96" s="20">
        <f>10*BI94</f>
        <v>3.8708333333333336</v>
      </c>
      <c r="BJ96" s="20">
        <f>10*BJ94</f>
        <v>7.1548611111111136</v>
      </c>
      <c r="BK96" s="20">
        <f>10*BK94</f>
        <v>9.9498842592592567</v>
      </c>
      <c r="BL96" s="20">
        <f t="shared" ref="BL96:BR96" si="259">10*BL94</f>
        <v>12.337403549382721</v>
      </c>
      <c r="BM96" s="20">
        <f t="shared" si="259"/>
        <v>14.385336291152257</v>
      </c>
      <c r="BN96" s="20">
        <f t="shared" si="259"/>
        <v>16.150280242626899</v>
      </c>
      <c r="BO96" s="20">
        <f t="shared" si="259"/>
        <v>17.679400202189068</v>
      </c>
      <c r="BP96" s="20">
        <f t="shared" si="259"/>
        <v>19.012000168490886</v>
      </c>
      <c r="BQ96" s="20">
        <f t="shared" si="259"/>
        <v>20.180833473742389</v>
      </c>
      <c r="BR96" s="20">
        <f t="shared" si="259"/>
        <v>21.213194561452028</v>
      </c>
    </row>
    <row r="97" spans="1:71" ht="14.25" x14ac:dyDescent="0.45">
      <c r="B97" s="185"/>
      <c r="C97" s="184" t="s">
        <v>36</v>
      </c>
      <c r="D97" s="15" t="s">
        <v>43</v>
      </c>
      <c r="E97" s="16">
        <f>E69+E82-E37-E53</f>
        <v>0.36449999999999988</v>
      </c>
      <c r="F97" s="16">
        <f t="shared" ref="F97:N97" si="260">F69+F82-F37-F53</f>
        <v>0.37290000000000029</v>
      </c>
      <c r="G97" s="16">
        <f t="shared" si="260"/>
        <v>0.38297999999999971</v>
      </c>
      <c r="H97" s="16">
        <f t="shared" si="260"/>
        <v>0.39507600000000026</v>
      </c>
      <c r="I97" s="16">
        <f t="shared" si="260"/>
        <v>0.40959119999999988</v>
      </c>
      <c r="J97" s="16">
        <f t="shared" si="260"/>
        <v>0.4270094400000008</v>
      </c>
      <c r="K97" s="16">
        <f t="shared" si="260"/>
        <v>0.44791132799999972</v>
      </c>
      <c r="L97" s="16">
        <f t="shared" si="260"/>
        <v>0.47299359359999954</v>
      </c>
      <c r="M97" s="16">
        <f t="shared" si="260"/>
        <v>0.50309231231999862</v>
      </c>
      <c r="N97" s="16">
        <f t="shared" si="260"/>
        <v>0.53921077478400115</v>
      </c>
      <c r="P97" s="185"/>
      <c r="Q97" s="184" t="s">
        <v>36</v>
      </c>
      <c r="R97" s="15" t="s">
        <v>43</v>
      </c>
      <c r="S97" s="16">
        <f>S69+S82-S37-S53</f>
        <v>0.3894999999999999</v>
      </c>
      <c r="T97" s="16">
        <f t="shared" ref="T97:AB97" si="261">T69+T82-T37-T53</f>
        <v>0.39790000000000031</v>
      </c>
      <c r="U97" s="16">
        <f t="shared" si="261"/>
        <v>0.40797999999999973</v>
      </c>
      <c r="V97" s="16">
        <f t="shared" si="261"/>
        <v>0.42007600000000028</v>
      </c>
      <c r="W97" s="16">
        <f t="shared" si="261"/>
        <v>0.4345911999999999</v>
      </c>
      <c r="X97" s="16">
        <f t="shared" si="261"/>
        <v>0.45200944000000082</v>
      </c>
      <c r="Y97" s="16">
        <f t="shared" si="261"/>
        <v>0.47291132799999974</v>
      </c>
      <c r="Z97" s="16">
        <f t="shared" si="261"/>
        <v>0.49799359359999956</v>
      </c>
      <c r="AA97" s="16">
        <f t="shared" si="261"/>
        <v>0.52809231231999854</v>
      </c>
      <c r="AB97" s="16">
        <f t="shared" si="261"/>
        <v>0.56421077478400106</v>
      </c>
      <c r="AD97" s="185"/>
      <c r="AE97" s="184" t="s">
        <v>36</v>
      </c>
      <c r="AF97" s="15" t="s">
        <v>43</v>
      </c>
      <c r="AG97" s="16">
        <f>AG69+AG82-AG37-AG53</f>
        <v>0.41449999999999992</v>
      </c>
      <c r="AH97" s="16">
        <f t="shared" ref="AH97:AP97" si="262">AH69+AH82-AH37-AH53</f>
        <v>0.42290000000000033</v>
      </c>
      <c r="AI97" s="16">
        <f t="shared" si="262"/>
        <v>0.43297999999999975</v>
      </c>
      <c r="AJ97" s="16">
        <f t="shared" si="262"/>
        <v>0.4450760000000003</v>
      </c>
      <c r="AK97" s="16">
        <f t="shared" si="262"/>
        <v>0.45959119999999992</v>
      </c>
      <c r="AL97" s="16">
        <f t="shared" si="262"/>
        <v>0.47700944000000084</v>
      </c>
      <c r="AM97" s="16">
        <f t="shared" si="262"/>
        <v>0.49791132799999976</v>
      </c>
      <c r="AN97" s="16">
        <f t="shared" si="262"/>
        <v>0.52299359359999964</v>
      </c>
      <c r="AO97" s="16">
        <f t="shared" si="262"/>
        <v>0.55309231231999867</v>
      </c>
      <c r="AP97" s="16">
        <f t="shared" si="262"/>
        <v>0.58921077478400119</v>
      </c>
      <c r="AR97" s="185"/>
      <c r="AS97" s="184" t="s">
        <v>36</v>
      </c>
      <c r="AT97" s="15" t="s">
        <v>43</v>
      </c>
      <c r="AU97" s="16">
        <f>AU69+AU82-AU37-AU53</f>
        <v>0.43949999999999984</v>
      </c>
      <c r="AV97" s="16">
        <f t="shared" ref="AV97:BD97" si="263">AV69+AV82-AV37-AV53</f>
        <v>0.44790000000000024</v>
      </c>
      <c r="AW97" s="16">
        <f t="shared" si="263"/>
        <v>0.45797999999999967</v>
      </c>
      <c r="AX97" s="16">
        <f t="shared" si="263"/>
        <v>0.47007600000000022</v>
      </c>
      <c r="AY97" s="16">
        <f t="shared" si="263"/>
        <v>0.48459119999999994</v>
      </c>
      <c r="AZ97" s="16">
        <f t="shared" si="263"/>
        <v>0.50200944000000081</v>
      </c>
      <c r="BA97" s="16">
        <f t="shared" si="263"/>
        <v>0.52291132799999973</v>
      </c>
      <c r="BB97" s="16">
        <f t="shared" si="263"/>
        <v>0.54799359359999955</v>
      </c>
      <c r="BC97" s="16">
        <f t="shared" si="263"/>
        <v>0.57809231231999858</v>
      </c>
      <c r="BD97" s="16">
        <f t="shared" si="263"/>
        <v>0.6142107747840011</v>
      </c>
      <c r="BF97" s="185"/>
      <c r="BG97" s="184" t="s">
        <v>36</v>
      </c>
      <c r="BH97" s="15" t="s">
        <v>43</v>
      </c>
      <c r="BI97" s="16">
        <f>BI69+BI82-BI37-BI53</f>
        <v>0.46449999999999986</v>
      </c>
      <c r="BJ97" s="16">
        <f t="shared" ref="BJ97:BR97" si="264">BJ69+BJ82-BJ37-BJ53</f>
        <v>0.47290000000000026</v>
      </c>
      <c r="BK97" s="16">
        <f t="shared" si="264"/>
        <v>0.48297999999999969</v>
      </c>
      <c r="BL97" s="16">
        <f t="shared" si="264"/>
        <v>0.49507600000000024</v>
      </c>
      <c r="BM97" s="16">
        <f t="shared" si="264"/>
        <v>0.5095911999999998</v>
      </c>
      <c r="BN97" s="16">
        <f t="shared" si="264"/>
        <v>0.52700944000000072</v>
      </c>
      <c r="BO97" s="16">
        <f t="shared" si="264"/>
        <v>0.54791132799999964</v>
      </c>
      <c r="BP97" s="16">
        <f t="shared" si="264"/>
        <v>0.57299359359999946</v>
      </c>
      <c r="BQ97" s="16">
        <f t="shared" si="264"/>
        <v>0.60309231231999849</v>
      </c>
      <c r="BR97" s="16">
        <f t="shared" si="264"/>
        <v>0.63921077478400101</v>
      </c>
    </row>
    <row r="98" spans="1:71" ht="14.25" x14ac:dyDescent="0.45">
      <c r="B98" s="185"/>
      <c r="C98" s="186"/>
      <c r="D98" s="15" t="s">
        <v>44</v>
      </c>
      <c r="E98" s="16"/>
      <c r="F98" s="16"/>
      <c r="G98" s="16"/>
      <c r="H98" s="16"/>
      <c r="I98" s="17">
        <f>AVERAGE(E97:I97)</f>
        <v>0.38500944000000004</v>
      </c>
      <c r="J98" s="17"/>
      <c r="K98" s="17"/>
      <c r="L98" s="17"/>
      <c r="M98" s="17"/>
      <c r="N98" s="17">
        <f>AVERAGE(E97:N97)</f>
        <v>0.43152646487039997</v>
      </c>
      <c r="P98" s="185"/>
      <c r="Q98" s="186"/>
      <c r="R98" s="15" t="s">
        <v>44</v>
      </c>
      <c r="S98" s="16"/>
      <c r="T98" s="16"/>
      <c r="U98" s="16"/>
      <c r="V98" s="16"/>
      <c r="W98" s="17">
        <f>AVERAGE(S97:W97)</f>
        <v>0.41000944000000006</v>
      </c>
      <c r="X98" s="17"/>
      <c r="Y98" s="17"/>
      <c r="Z98" s="17"/>
      <c r="AA98" s="17"/>
      <c r="AB98" s="17">
        <f>AVERAGE(S97:AB97)</f>
        <v>0.4565264648704</v>
      </c>
      <c r="AD98" s="185"/>
      <c r="AE98" s="186"/>
      <c r="AF98" s="15" t="s">
        <v>44</v>
      </c>
      <c r="AG98" s="16"/>
      <c r="AH98" s="16"/>
      <c r="AI98" s="16"/>
      <c r="AJ98" s="16"/>
      <c r="AK98" s="17">
        <f>AVERAGE(AG97:AK97)</f>
        <v>0.43500944000000008</v>
      </c>
      <c r="AL98" s="17"/>
      <c r="AM98" s="17"/>
      <c r="AN98" s="17"/>
      <c r="AO98" s="17"/>
      <c r="AP98" s="17">
        <f>AVERAGE(AG97:AP97)</f>
        <v>0.48152646487039996</v>
      </c>
      <c r="AR98" s="185"/>
      <c r="AS98" s="186"/>
      <c r="AT98" s="15" t="s">
        <v>44</v>
      </c>
      <c r="AU98" s="16"/>
      <c r="AV98" s="16"/>
      <c r="AW98" s="16"/>
      <c r="AX98" s="16"/>
      <c r="AY98" s="17">
        <f>AVERAGE(AU97:AY97)</f>
        <v>0.46000943999999999</v>
      </c>
      <c r="AZ98" s="17"/>
      <c r="BA98" s="17"/>
      <c r="BB98" s="17"/>
      <c r="BC98" s="17"/>
      <c r="BD98" s="17">
        <f>AVERAGE(AU97:BD97)</f>
        <v>0.50652646487040009</v>
      </c>
      <c r="BF98" s="185"/>
      <c r="BG98" s="186"/>
      <c r="BH98" s="15" t="s">
        <v>44</v>
      </c>
      <c r="BI98" s="16"/>
      <c r="BJ98" s="16"/>
      <c r="BK98" s="16"/>
      <c r="BL98" s="16"/>
      <c r="BM98" s="17">
        <f>AVERAGE(BI97:BM97)</f>
        <v>0.48500943999999996</v>
      </c>
      <c r="BN98" s="17"/>
      <c r="BO98" s="17"/>
      <c r="BP98" s="17"/>
      <c r="BQ98" s="17"/>
      <c r="BR98" s="17">
        <f>AVERAGE(BI97:BR97)</f>
        <v>0.5315264648703999</v>
      </c>
    </row>
    <row r="99" spans="1:71" ht="14.25" x14ac:dyDescent="0.45">
      <c r="B99" s="185"/>
      <c r="C99" s="185"/>
      <c r="D99" s="19" t="s">
        <v>45</v>
      </c>
      <c r="E99" s="22">
        <f t="shared" ref="E99:N99" si="265">E95*E$14</f>
        <v>364499.99999999994</v>
      </c>
      <c r="F99" s="22">
        <f t="shared" si="265"/>
        <v>372900.00000000029</v>
      </c>
      <c r="G99" s="22">
        <f>G95*G$14</f>
        <v>382979.99999999965</v>
      </c>
      <c r="H99" s="22">
        <f>H95*H$14</f>
        <v>395076.00000000023</v>
      </c>
      <c r="I99" s="22">
        <f>I95*I$14</f>
        <v>409591.19999999978</v>
      </c>
      <c r="J99" s="22">
        <f t="shared" si="265"/>
        <v>427009.44000000076</v>
      </c>
      <c r="K99" s="22">
        <f t="shared" si="265"/>
        <v>447911.32799999975</v>
      </c>
      <c r="L99" s="22">
        <f t="shared" si="265"/>
        <v>472993.59359999961</v>
      </c>
      <c r="M99" s="22">
        <f t="shared" si="265"/>
        <v>503092.31231999869</v>
      </c>
      <c r="N99" s="22">
        <f t="shared" si="265"/>
        <v>539210.77478400094</v>
      </c>
      <c r="P99" s="185"/>
      <c r="Q99" s="185"/>
      <c r="R99" s="19" t="s">
        <v>45</v>
      </c>
      <c r="S99" s="22">
        <f t="shared" ref="S99:AB99" si="266">S95*S$14</f>
        <v>389500</v>
      </c>
      <c r="T99" s="22">
        <f t="shared" si="266"/>
        <v>397900.00000000017</v>
      </c>
      <c r="U99" s="22">
        <f>U95*U$14</f>
        <v>407979.99999999971</v>
      </c>
      <c r="V99" s="22">
        <f>V95*V$14</f>
        <v>420076.00000000023</v>
      </c>
      <c r="W99" s="22">
        <f>W95*W$14</f>
        <v>434591.1999999999</v>
      </c>
      <c r="X99" s="22">
        <f t="shared" si="266"/>
        <v>452009.44000000076</v>
      </c>
      <c r="Y99" s="22">
        <f t="shared" si="266"/>
        <v>472911.32799999957</v>
      </c>
      <c r="Z99" s="22">
        <f t="shared" si="266"/>
        <v>497993.59359999967</v>
      </c>
      <c r="AA99" s="22">
        <f t="shared" si="266"/>
        <v>528092.31231999863</v>
      </c>
      <c r="AB99" s="22">
        <f t="shared" si="266"/>
        <v>564210.77478400094</v>
      </c>
      <c r="AD99" s="185"/>
      <c r="AE99" s="185"/>
      <c r="AF99" s="19" t="s">
        <v>45</v>
      </c>
      <c r="AG99" s="22">
        <f t="shared" ref="AG99:AP99" si="267">AG95*AG$14</f>
        <v>414499.99999999988</v>
      </c>
      <c r="AH99" s="22">
        <f t="shared" si="267"/>
        <v>422900.00000000023</v>
      </c>
      <c r="AI99" s="22">
        <f>AI95*AI$14</f>
        <v>432979.99999999971</v>
      </c>
      <c r="AJ99" s="22">
        <f>AJ95*AJ$14</f>
        <v>445076.00000000023</v>
      </c>
      <c r="AK99" s="22">
        <f>AK95*AK$14</f>
        <v>459591.19999999984</v>
      </c>
      <c r="AL99" s="22">
        <f t="shared" si="267"/>
        <v>477009.44000000093</v>
      </c>
      <c r="AM99" s="22">
        <f t="shared" si="267"/>
        <v>497911.32799999969</v>
      </c>
      <c r="AN99" s="22">
        <f t="shared" si="267"/>
        <v>522993.59359999967</v>
      </c>
      <c r="AO99" s="22">
        <f t="shared" si="267"/>
        <v>553092.31231999863</v>
      </c>
      <c r="AP99" s="22">
        <f t="shared" si="267"/>
        <v>589210.77478400106</v>
      </c>
      <c r="AR99" s="185"/>
      <c r="AS99" s="185"/>
      <c r="AT99" s="19" t="s">
        <v>45</v>
      </c>
      <c r="AU99" s="22">
        <f t="shared" ref="AU99:BD99" si="268">AU95*AU$14</f>
        <v>439499.99999999994</v>
      </c>
      <c r="AV99" s="22">
        <f t="shared" si="268"/>
        <v>447900.00000000012</v>
      </c>
      <c r="AW99" s="22">
        <f>AW95*AW$14</f>
        <v>457979.99999999965</v>
      </c>
      <c r="AX99" s="22">
        <f>AX95*AX$14</f>
        <v>470076.00000000029</v>
      </c>
      <c r="AY99" s="22">
        <f>AY95*AY$14</f>
        <v>484591.19999999984</v>
      </c>
      <c r="AZ99" s="22">
        <f t="shared" si="268"/>
        <v>502009.44000000093</v>
      </c>
      <c r="BA99" s="22">
        <f t="shared" si="268"/>
        <v>522911.3279999998</v>
      </c>
      <c r="BB99" s="22">
        <f t="shared" si="268"/>
        <v>547993.59359999967</v>
      </c>
      <c r="BC99" s="22">
        <f t="shared" si="268"/>
        <v>578092.31231999863</v>
      </c>
      <c r="BD99" s="22">
        <f t="shared" si="268"/>
        <v>614210.77478400106</v>
      </c>
      <c r="BF99" s="185"/>
      <c r="BG99" s="185"/>
      <c r="BH99" s="19" t="s">
        <v>45</v>
      </c>
      <c r="BI99" s="22">
        <f t="shared" ref="BI99:BR99" si="269">BI95*BI$14</f>
        <v>464500</v>
      </c>
      <c r="BJ99" s="22">
        <f t="shared" si="269"/>
        <v>472900.00000000017</v>
      </c>
      <c r="BK99" s="22">
        <f>BK95*BK$14</f>
        <v>482979.99999999977</v>
      </c>
      <c r="BL99" s="22">
        <f>BL95*BL$14</f>
        <v>495076.00000000029</v>
      </c>
      <c r="BM99" s="22">
        <f>BM95*BM$14</f>
        <v>509591.19999999978</v>
      </c>
      <c r="BN99" s="22">
        <f t="shared" si="269"/>
        <v>527009.44000000088</v>
      </c>
      <c r="BO99" s="22">
        <f t="shared" si="269"/>
        <v>547911.32799999963</v>
      </c>
      <c r="BP99" s="22">
        <f t="shared" si="269"/>
        <v>572993.59359999967</v>
      </c>
      <c r="BQ99" s="22">
        <f t="shared" si="269"/>
        <v>603092.31231999863</v>
      </c>
      <c r="BR99" s="22">
        <f t="shared" si="269"/>
        <v>639210.77478400082</v>
      </c>
    </row>
    <row r="100" spans="1:71" ht="14.25" x14ac:dyDescent="0.45">
      <c r="B100" s="185"/>
      <c r="C100" s="185"/>
      <c r="D100" s="19" t="s">
        <v>47</v>
      </c>
      <c r="E100" s="21"/>
      <c r="F100" s="21"/>
      <c r="G100" s="21"/>
      <c r="H100" s="21"/>
      <c r="I100" s="22">
        <f>AVERAGE(E99:I99)</f>
        <v>385009.44</v>
      </c>
      <c r="J100" s="22"/>
      <c r="K100" s="22"/>
      <c r="L100" s="22"/>
      <c r="M100" s="22"/>
      <c r="N100" s="22">
        <f>AVERAGE(E99:N99)</f>
        <v>431526.46487039997</v>
      </c>
      <c r="P100" s="185"/>
      <c r="Q100" s="185"/>
      <c r="R100" s="19" t="s">
        <v>47</v>
      </c>
      <c r="S100" s="21"/>
      <c r="T100" s="21"/>
      <c r="U100" s="21"/>
      <c r="V100" s="21"/>
      <c r="W100" s="22">
        <f>AVERAGE(S99:W99)</f>
        <v>410009.44000000006</v>
      </c>
      <c r="X100" s="22"/>
      <c r="Y100" s="22"/>
      <c r="Z100" s="22"/>
      <c r="AA100" s="22"/>
      <c r="AB100" s="22">
        <f>AVERAGE(S99:AB99)</f>
        <v>456526.46487039997</v>
      </c>
      <c r="AD100" s="185"/>
      <c r="AE100" s="185"/>
      <c r="AF100" s="19" t="s">
        <v>47</v>
      </c>
      <c r="AG100" s="21"/>
      <c r="AH100" s="21"/>
      <c r="AI100" s="21"/>
      <c r="AJ100" s="21"/>
      <c r="AK100" s="22">
        <f>AVERAGE(AG99:AK99)</f>
        <v>435009.43999999994</v>
      </c>
      <c r="AL100" s="22"/>
      <c r="AM100" s="22"/>
      <c r="AN100" s="22"/>
      <c r="AO100" s="22"/>
      <c r="AP100" s="22">
        <f>AVERAGE(AG99:AP99)</f>
        <v>481526.46487039997</v>
      </c>
      <c r="AR100" s="185"/>
      <c r="AS100" s="185"/>
      <c r="AT100" s="19" t="s">
        <v>47</v>
      </c>
      <c r="AU100" s="21"/>
      <c r="AV100" s="21"/>
      <c r="AW100" s="21"/>
      <c r="AX100" s="21"/>
      <c r="AY100" s="22">
        <f>AVERAGE(AU99:AY99)</f>
        <v>460009.43999999994</v>
      </c>
      <c r="AZ100" s="22"/>
      <c r="BA100" s="22"/>
      <c r="BB100" s="22"/>
      <c r="BC100" s="22"/>
      <c r="BD100" s="22">
        <f>AVERAGE(AU99:BD99)</f>
        <v>506526.46487039997</v>
      </c>
      <c r="BF100" s="185"/>
      <c r="BG100" s="185"/>
      <c r="BH100" s="19" t="s">
        <v>47</v>
      </c>
      <c r="BI100" s="21"/>
      <c r="BJ100" s="21"/>
      <c r="BK100" s="21"/>
      <c r="BL100" s="21"/>
      <c r="BM100" s="22">
        <f>AVERAGE(BI99:BM99)</f>
        <v>485009.44000000006</v>
      </c>
      <c r="BN100" s="22"/>
      <c r="BO100" s="22"/>
      <c r="BP100" s="22"/>
      <c r="BQ100" s="22"/>
      <c r="BR100" s="22">
        <f>AVERAGE(BI99:BR99)</f>
        <v>531526.46487040003</v>
      </c>
    </row>
    <row r="101" spans="1:71" ht="14.25" x14ac:dyDescent="0.45">
      <c r="B101" s="185"/>
      <c r="C101" s="185"/>
      <c r="D101" s="19" t="s">
        <v>46</v>
      </c>
      <c r="E101" s="21">
        <f>E99</f>
        <v>364499.99999999994</v>
      </c>
      <c r="F101" s="21">
        <f t="shared" ref="F101:N101" si="270">E101+F99</f>
        <v>737400.00000000023</v>
      </c>
      <c r="G101" s="21">
        <f>F101+G99</f>
        <v>1120380</v>
      </c>
      <c r="H101" s="21">
        <f t="shared" si="270"/>
        <v>1515456.0000000002</v>
      </c>
      <c r="I101" s="21">
        <f t="shared" si="270"/>
        <v>1925047.2</v>
      </c>
      <c r="J101" s="21">
        <f>I101+J99</f>
        <v>2352056.6400000006</v>
      </c>
      <c r="K101" s="21">
        <f t="shared" si="270"/>
        <v>2799967.9680000003</v>
      </c>
      <c r="L101" s="21">
        <f t="shared" si="270"/>
        <v>3272961.5616000001</v>
      </c>
      <c r="M101" s="21">
        <f t="shared" si="270"/>
        <v>3776053.8739199988</v>
      </c>
      <c r="N101" s="21">
        <f t="shared" si="270"/>
        <v>4315264.6487039998</v>
      </c>
      <c r="P101" s="185"/>
      <c r="Q101" s="185"/>
      <c r="R101" s="19" t="s">
        <v>46</v>
      </c>
      <c r="S101" s="21">
        <f>S99</f>
        <v>389500</v>
      </c>
      <c r="T101" s="21">
        <f t="shared" ref="T101:AB101" si="271">S101+T99</f>
        <v>787400.00000000023</v>
      </c>
      <c r="U101" s="21">
        <f>T101+U99</f>
        <v>1195380</v>
      </c>
      <c r="V101" s="21">
        <f t="shared" si="271"/>
        <v>1615456.0000000002</v>
      </c>
      <c r="W101" s="21">
        <f t="shared" si="271"/>
        <v>2050047.2000000002</v>
      </c>
      <c r="X101" s="21">
        <f>W101+X99</f>
        <v>2502056.6400000011</v>
      </c>
      <c r="Y101" s="21">
        <f t="shared" si="271"/>
        <v>2974967.9680000008</v>
      </c>
      <c r="Z101" s="21">
        <f t="shared" si="271"/>
        <v>3472961.5616000006</v>
      </c>
      <c r="AA101" s="21">
        <f t="shared" si="271"/>
        <v>4001053.8739199992</v>
      </c>
      <c r="AB101" s="21">
        <f t="shared" si="271"/>
        <v>4565264.6487039998</v>
      </c>
      <c r="AD101" s="185"/>
      <c r="AE101" s="185"/>
      <c r="AF101" s="19" t="s">
        <v>46</v>
      </c>
      <c r="AG101" s="21">
        <f>AG99</f>
        <v>414499.99999999988</v>
      </c>
      <c r="AH101" s="21">
        <f t="shared" ref="AH101:AP101" si="272">AG101+AH99</f>
        <v>837400.00000000012</v>
      </c>
      <c r="AI101" s="21">
        <f>AH101+AI99</f>
        <v>1270379.9999999998</v>
      </c>
      <c r="AJ101" s="21">
        <f t="shared" si="272"/>
        <v>1715456</v>
      </c>
      <c r="AK101" s="21">
        <f t="shared" si="272"/>
        <v>2175047.1999999997</v>
      </c>
      <c r="AL101" s="21">
        <f>AK101+AL99</f>
        <v>2652056.6400000006</v>
      </c>
      <c r="AM101" s="21">
        <f t="shared" si="272"/>
        <v>3149967.9680000003</v>
      </c>
      <c r="AN101" s="21">
        <f t="shared" si="272"/>
        <v>3672961.5616000001</v>
      </c>
      <c r="AO101" s="21">
        <f t="shared" si="272"/>
        <v>4226053.8739199992</v>
      </c>
      <c r="AP101" s="21">
        <f t="shared" si="272"/>
        <v>4815264.6487039998</v>
      </c>
      <c r="AR101" s="185"/>
      <c r="AS101" s="185"/>
      <c r="AT101" s="19" t="s">
        <v>46</v>
      </c>
      <c r="AU101" s="21">
        <f>AU99</f>
        <v>439499.99999999994</v>
      </c>
      <c r="AV101" s="21">
        <f t="shared" ref="AV101:BD101" si="273">AU101+AV99</f>
        <v>887400</v>
      </c>
      <c r="AW101" s="21">
        <f>AV101+AW99</f>
        <v>1345379.9999999995</v>
      </c>
      <c r="AX101" s="21">
        <f t="shared" si="273"/>
        <v>1815455.9999999998</v>
      </c>
      <c r="AY101" s="21">
        <f t="shared" si="273"/>
        <v>2300047.1999999997</v>
      </c>
      <c r="AZ101" s="21">
        <f>AY101+AZ99</f>
        <v>2802056.6400000006</v>
      </c>
      <c r="BA101" s="21">
        <f t="shared" si="273"/>
        <v>3324967.9680000003</v>
      </c>
      <c r="BB101" s="21">
        <f t="shared" si="273"/>
        <v>3872961.5616000001</v>
      </c>
      <c r="BC101" s="21">
        <f t="shared" si="273"/>
        <v>4451053.8739199992</v>
      </c>
      <c r="BD101" s="21">
        <f t="shared" si="273"/>
        <v>5065264.6487039998</v>
      </c>
      <c r="BF101" s="185"/>
      <c r="BG101" s="185"/>
      <c r="BH101" s="19" t="s">
        <v>46</v>
      </c>
      <c r="BI101" s="21">
        <f>BI99</f>
        <v>464500</v>
      </c>
      <c r="BJ101" s="21">
        <f t="shared" ref="BJ101:BR101" si="274">BI101+BJ99</f>
        <v>937400.00000000023</v>
      </c>
      <c r="BK101" s="21">
        <f>BJ101+BK99</f>
        <v>1420380</v>
      </c>
      <c r="BL101" s="21">
        <f t="shared" si="274"/>
        <v>1915456.0000000002</v>
      </c>
      <c r="BM101" s="21">
        <f t="shared" si="274"/>
        <v>2425047.2000000002</v>
      </c>
      <c r="BN101" s="21">
        <f>BM101+BN99</f>
        <v>2952056.6400000011</v>
      </c>
      <c r="BO101" s="21">
        <f t="shared" si="274"/>
        <v>3499967.9680000008</v>
      </c>
      <c r="BP101" s="21">
        <f t="shared" si="274"/>
        <v>4072961.5616000006</v>
      </c>
      <c r="BQ101" s="21">
        <f t="shared" si="274"/>
        <v>4676053.8739199992</v>
      </c>
      <c r="BR101" s="21">
        <f t="shared" si="274"/>
        <v>5315264.6487039998</v>
      </c>
    </row>
    <row r="102" spans="1:71" ht="14.25" x14ac:dyDescent="0.45">
      <c r="B102" s="185"/>
      <c r="C102" s="184" t="s">
        <v>35</v>
      </c>
      <c r="D102" s="15" t="s">
        <v>43</v>
      </c>
      <c r="E102" s="16">
        <f>E72+E87-E40-E56</f>
        <v>0.36449999999999988</v>
      </c>
      <c r="F102" s="16" t="e">
        <f t="shared" ref="F102:N102" si="275">F72+F87-F40-F56</f>
        <v>#VALUE!</v>
      </c>
      <c r="G102" s="16" t="e">
        <f t="shared" si="275"/>
        <v>#VALUE!</v>
      </c>
      <c r="H102" s="16" t="e">
        <f t="shared" si="275"/>
        <v>#VALUE!</v>
      </c>
      <c r="I102" s="16" t="e">
        <f t="shared" si="275"/>
        <v>#VALUE!</v>
      </c>
      <c r="J102" s="16" t="e">
        <f t="shared" si="275"/>
        <v>#VALUE!</v>
      </c>
      <c r="K102" s="16" t="e">
        <f t="shared" si="275"/>
        <v>#VALUE!</v>
      </c>
      <c r="L102" s="16" t="e">
        <f t="shared" si="275"/>
        <v>#VALUE!</v>
      </c>
      <c r="M102" s="16" t="e">
        <f t="shared" si="275"/>
        <v>#VALUE!</v>
      </c>
      <c r="N102" s="16" t="e">
        <f t="shared" si="275"/>
        <v>#VALUE!</v>
      </c>
      <c r="P102" s="185"/>
      <c r="Q102" s="184" t="s">
        <v>35</v>
      </c>
      <c r="R102" s="15" t="s">
        <v>43</v>
      </c>
      <c r="S102" s="16">
        <f>S72+S87-S40-S56</f>
        <v>0.3894999999999999</v>
      </c>
      <c r="T102" s="16">
        <f t="shared" ref="T102:AB102" si="276">T72+T87-T40-T56</f>
        <v>0.47580000000000061</v>
      </c>
      <c r="U102" s="16">
        <f t="shared" si="276"/>
        <v>0.58103999999999956</v>
      </c>
      <c r="V102" s="16">
        <f t="shared" si="276"/>
        <v>0.70934400000000108</v>
      </c>
      <c r="W102" s="16">
        <f t="shared" si="276"/>
        <v>0.86572799999999872</v>
      </c>
      <c r="X102" s="16">
        <f t="shared" si="276"/>
        <v>1.0562918400000052</v>
      </c>
      <c r="Y102" s="16">
        <f t="shared" si="276"/>
        <v>1.2884520959999921</v>
      </c>
      <c r="Z102" s="16">
        <f t="shared" si="276"/>
        <v>1.5712247808000004</v>
      </c>
      <c r="AA102" s="16">
        <f t="shared" si="276"/>
        <v>1.9155684556799877</v>
      </c>
      <c r="AB102" s="16">
        <f t="shared" si="276"/>
        <v>2.3348006092800273</v>
      </c>
      <c r="AD102" s="185"/>
      <c r="AE102" s="184" t="s">
        <v>35</v>
      </c>
      <c r="AF102" s="15" t="s">
        <v>43</v>
      </c>
      <c r="AG102" s="16">
        <f>AG72+AG87-AG40-AG56</f>
        <v>0.41449999999999992</v>
      </c>
      <c r="AH102" s="16">
        <f t="shared" ref="AH102:AP102" si="277">AH72+AH87-AH40-AH56</f>
        <v>0.50580000000000047</v>
      </c>
      <c r="AI102" s="16">
        <f t="shared" si="277"/>
        <v>0.61703999999999981</v>
      </c>
      <c r="AJ102" s="16">
        <f t="shared" si="277"/>
        <v>0.75254400000000099</v>
      </c>
      <c r="AK102" s="16">
        <f t="shared" si="277"/>
        <v>0.91756799999999883</v>
      </c>
      <c r="AL102" s="16">
        <f t="shared" si="277"/>
        <v>1.118499840000005</v>
      </c>
      <c r="AM102" s="16">
        <f t="shared" si="277"/>
        <v>1.3631016959999933</v>
      </c>
      <c r="AN102" s="16">
        <f t="shared" si="277"/>
        <v>1.6608043008</v>
      </c>
      <c r="AO102" s="16">
        <f t="shared" si="277"/>
        <v>2.023063879679988</v>
      </c>
      <c r="AP102" s="16">
        <f t="shared" si="277"/>
        <v>2.4637951180800255</v>
      </c>
      <c r="AR102" s="185"/>
      <c r="AS102" s="184" t="s">
        <v>35</v>
      </c>
      <c r="AT102" s="15" t="s">
        <v>43</v>
      </c>
      <c r="AU102" s="16">
        <f>AU72+AU87-AU40-AU56</f>
        <v>0.43949999999999984</v>
      </c>
      <c r="AV102" s="16">
        <f t="shared" ref="AV102:BD102" si="278">AV72+AV87-AV40-AV56</f>
        <v>0.5358000000000005</v>
      </c>
      <c r="AW102" s="16">
        <f t="shared" si="278"/>
        <v>0.65303999999999984</v>
      </c>
      <c r="AX102" s="16">
        <f t="shared" si="278"/>
        <v>0.7957440000000009</v>
      </c>
      <c r="AY102" s="16">
        <f t="shared" si="278"/>
        <v>0.96940799999999894</v>
      </c>
      <c r="AZ102" s="16">
        <f t="shared" si="278"/>
        <v>1.1807078400000046</v>
      </c>
      <c r="BA102" s="16">
        <f t="shared" si="278"/>
        <v>1.4377512959999932</v>
      </c>
      <c r="BB102" s="16">
        <f t="shared" si="278"/>
        <v>1.7503838208000004</v>
      </c>
      <c r="BC102" s="16">
        <f t="shared" si="278"/>
        <v>2.1305593036799886</v>
      </c>
      <c r="BD102" s="16">
        <f t="shared" si="278"/>
        <v>2.5927896268800237</v>
      </c>
      <c r="BF102" s="185"/>
      <c r="BG102" s="184" t="s">
        <v>35</v>
      </c>
      <c r="BH102" s="15" t="s">
        <v>43</v>
      </c>
      <c r="BI102" s="16">
        <f>BI72+BI87-BI40-BI56</f>
        <v>0.46449999999999986</v>
      </c>
      <c r="BJ102" s="16">
        <f t="shared" ref="BJ102:BR102" si="279">BJ72+BJ87-BJ40-BJ56</f>
        <v>0.56580000000000052</v>
      </c>
      <c r="BK102" s="16">
        <f t="shared" si="279"/>
        <v>0.68903999999999987</v>
      </c>
      <c r="BL102" s="16">
        <f t="shared" si="279"/>
        <v>0.8389440000000008</v>
      </c>
      <c r="BM102" s="16">
        <f t="shared" si="279"/>
        <v>1.021247999999999</v>
      </c>
      <c r="BN102" s="16">
        <f t="shared" si="279"/>
        <v>1.2429158400000044</v>
      </c>
      <c r="BO102" s="16">
        <f t="shared" si="279"/>
        <v>1.5124008959999939</v>
      </c>
      <c r="BP102" s="16">
        <f t="shared" si="279"/>
        <v>1.8399633408000005</v>
      </c>
      <c r="BQ102" s="16">
        <f t="shared" si="279"/>
        <v>2.23805472767999</v>
      </c>
      <c r="BR102" s="16">
        <f t="shared" si="279"/>
        <v>2.721784135680021</v>
      </c>
    </row>
    <row r="103" spans="1:71" ht="14.25" x14ac:dyDescent="0.45">
      <c r="B103" s="185"/>
      <c r="C103" s="186"/>
      <c r="D103" s="15" t="s">
        <v>44</v>
      </c>
      <c r="E103" s="17"/>
      <c r="F103" s="17"/>
      <c r="G103" s="17"/>
      <c r="H103" s="17"/>
      <c r="I103" s="17" t="e">
        <f>AVERAGE(E102:I102)</f>
        <v>#VALUE!</v>
      </c>
      <c r="J103" s="17"/>
      <c r="K103" s="17"/>
      <c r="L103" s="17"/>
      <c r="M103" s="17"/>
      <c r="N103" s="17" t="e">
        <f>AVERAGE(E102:N102)</f>
        <v>#VALUE!</v>
      </c>
      <c r="P103" s="185"/>
      <c r="Q103" s="186"/>
      <c r="R103" s="15" t="s">
        <v>44</v>
      </c>
      <c r="S103" s="17"/>
      <c r="T103" s="17"/>
      <c r="U103" s="17"/>
      <c r="V103" s="17"/>
      <c r="W103" s="17">
        <f>AVERAGE(S102:W102)</f>
        <v>0.6042824</v>
      </c>
      <c r="X103" s="17"/>
      <c r="Y103" s="17"/>
      <c r="Z103" s="17"/>
      <c r="AA103" s="17"/>
      <c r="AB103" s="17">
        <f>AVERAGE(S102:AB102)</f>
        <v>1.1187749781760012</v>
      </c>
      <c r="AD103" s="185"/>
      <c r="AE103" s="186"/>
      <c r="AF103" s="15" t="s">
        <v>44</v>
      </c>
      <c r="AG103" s="17"/>
      <c r="AH103" s="17"/>
      <c r="AI103" s="17"/>
      <c r="AJ103" s="17"/>
      <c r="AK103" s="17">
        <f>AVERAGE(AG102:AK102)</f>
        <v>0.64149040000000002</v>
      </c>
      <c r="AL103" s="17"/>
      <c r="AM103" s="17"/>
      <c r="AN103" s="17"/>
      <c r="AO103" s="17"/>
      <c r="AP103" s="17">
        <f>AVERAGE(AG102:AP102)</f>
        <v>1.183671683456001</v>
      </c>
      <c r="AR103" s="185"/>
      <c r="AS103" s="186"/>
      <c r="AT103" s="15" t="s">
        <v>44</v>
      </c>
      <c r="AU103" s="17"/>
      <c r="AV103" s="17"/>
      <c r="AW103" s="17"/>
      <c r="AX103" s="17"/>
      <c r="AY103" s="17">
        <f>AVERAGE(AU102:AY102)</f>
        <v>0.67869840000000003</v>
      </c>
      <c r="AZ103" s="17"/>
      <c r="BA103" s="17"/>
      <c r="BB103" s="17"/>
      <c r="BC103" s="17"/>
      <c r="BD103" s="17">
        <f>AVERAGE(AU102:BD102)</f>
        <v>1.2485683887360011</v>
      </c>
      <c r="BF103" s="185"/>
      <c r="BG103" s="186"/>
      <c r="BH103" s="15" t="s">
        <v>44</v>
      </c>
      <c r="BI103" s="17"/>
      <c r="BJ103" s="17"/>
      <c r="BK103" s="17"/>
      <c r="BL103" s="17"/>
      <c r="BM103" s="17">
        <f>AVERAGE(BI102:BM102)</f>
        <v>0.71590640000000005</v>
      </c>
      <c r="BN103" s="17"/>
      <c r="BO103" s="17"/>
      <c r="BP103" s="17"/>
      <c r="BQ103" s="17"/>
      <c r="BR103" s="17">
        <f>AVERAGE(BI102:BR102)</f>
        <v>1.3134650940160011</v>
      </c>
    </row>
    <row r="104" spans="1:71" ht="14.25" x14ac:dyDescent="0.45">
      <c r="B104" s="185"/>
      <c r="C104" s="185"/>
      <c r="D104" s="19" t="s">
        <v>45</v>
      </c>
      <c r="E104" s="22">
        <f>E106</f>
        <v>364499.99999999994</v>
      </c>
      <c r="F104" s="22" t="e">
        <f>F106-E106</f>
        <v>#VALUE!</v>
      </c>
      <c r="G104" s="22" t="e">
        <f>G106-F106</f>
        <v>#VALUE!</v>
      </c>
      <c r="H104" s="22" t="e">
        <f t="shared" ref="H104:N104" si="280">H106-G106</f>
        <v>#VALUE!</v>
      </c>
      <c r="I104" s="22" t="e">
        <f t="shared" si="280"/>
        <v>#VALUE!</v>
      </c>
      <c r="J104" s="22" t="e">
        <f>J106-I106</f>
        <v>#VALUE!</v>
      </c>
      <c r="K104" s="22" t="e">
        <f t="shared" si="280"/>
        <v>#VALUE!</v>
      </c>
      <c r="L104" s="22" t="e">
        <f t="shared" si="280"/>
        <v>#VALUE!</v>
      </c>
      <c r="M104" s="22" t="e">
        <f t="shared" si="280"/>
        <v>#VALUE!</v>
      </c>
      <c r="N104" s="22" t="e">
        <f t="shared" si="280"/>
        <v>#VALUE!</v>
      </c>
      <c r="P104" s="185"/>
      <c r="Q104" s="185"/>
      <c r="R104" s="19" t="s">
        <v>45</v>
      </c>
      <c r="S104" s="22">
        <f>S106</f>
        <v>389500</v>
      </c>
      <c r="T104" s="22">
        <f>T106-S106</f>
        <v>475800.00000000023</v>
      </c>
      <c r="U104" s="22">
        <f>U106-T106</f>
        <v>581039.9999999993</v>
      </c>
      <c r="V104" s="22">
        <f t="shared" ref="V104:AB104" si="281">V106-U106</f>
        <v>709344.00000000186</v>
      </c>
      <c r="W104" s="22">
        <f t="shared" si="281"/>
        <v>865727.99999999721</v>
      </c>
      <c r="X104" s="22">
        <f>X106-W106</f>
        <v>1056291.8400000078</v>
      </c>
      <c r="Y104" s="22">
        <f t="shared" si="281"/>
        <v>1288452.0959999925</v>
      </c>
      <c r="Z104" s="22">
        <f t="shared" si="281"/>
        <v>1571224.780799997</v>
      </c>
      <c r="AA104" s="22">
        <f t="shared" si="281"/>
        <v>1915568.4556799894</v>
      </c>
      <c r="AB104" s="22">
        <f t="shared" si="281"/>
        <v>2334800.6092800274</v>
      </c>
      <c r="AD104" s="185"/>
      <c r="AE104" s="185"/>
      <c r="AF104" s="19" t="s">
        <v>45</v>
      </c>
      <c r="AG104" s="22">
        <f>AG106</f>
        <v>414499.99999999988</v>
      </c>
      <c r="AH104" s="22">
        <f>AH106-AG106</f>
        <v>505800.00000000058</v>
      </c>
      <c r="AI104" s="22">
        <f>AI106-AH106</f>
        <v>617039.99999999953</v>
      </c>
      <c r="AJ104" s="22">
        <f t="shared" ref="AJ104:AP104" si="282">AJ106-AI106</f>
        <v>752544.00000000093</v>
      </c>
      <c r="AK104" s="22">
        <f t="shared" si="282"/>
        <v>917567.99999999814</v>
      </c>
      <c r="AL104" s="22">
        <f>AL106-AK106</f>
        <v>1118499.8400000064</v>
      </c>
      <c r="AM104" s="22">
        <f t="shared" si="282"/>
        <v>1363101.695999993</v>
      </c>
      <c r="AN104" s="22">
        <f t="shared" si="282"/>
        <v>1660804.3007999966</v>
      </c>
      <c r="AO104" s="22">
        <f t="shared" si="282"/>
        <v>2023063.87967999</v>
      </c>
      <c r="AP104" s="22">
        <f t="shared" si="282"/>
        <v>2463795.1180800255</v>
      </c>
      <c r="AR104" s="185"/>
      <c r="AS104" s="185"/>
      <c r="AT104" s="19" t="s">
        <v>45</v>
      </c>
      <c r="AU104" s="22">
        <f>AU106</f>
        <v>439499.99999999994</v>
      </c>
      <c r="AV104" s="22">
        <f>AV106-AU106</f>
        <v>535800.00000000047</v>
      </c>
      <c r="AW104" s="22">
        <f>AW106-AV106</f>
        <v>653039.99999999953</v>
      </c>
      <c r="AX104" s="22">
        <f t="shared" ref="AX104:BD104" si="283">AX106-AW106</f>
        <v>795744.0000000014</v>
      </c>
      <c r="AY104" s="22">
        <f t="shared" si="283"/>
        <v>969407.99999999814</v>
      </c>
      <c r="AZ104" s="22">
        <f>AZ106-AY106</f>
        <v>1180707.840000005</v>
      </c>
      <c r="BA104" s="22">
        <f t="shared" si="283"/>
        <v>1437751.2959999945</v>
      </c>
      <c r="BB104" s="22">
        <f t="shared" si="283"/>
        <v>1750383.8207999989</v>
      </c>
      <c r="BC104" s="22">
        <f t="shared" si="283"/>
        <v>2130559.3036799887</v>
      </c>
      <c r="BD104" s="22">
        <f t="shared" si="283"/>
        <v>2592789.6268800255</v>
      </c>
      <c r="BF104" s="185"/>
      <c r="BG104" s="185"/>
      <c r="BH104" s="19" t="s">
        <v>45</v>
      </c>
      <c r="BI104" s="22">
        <f>BI106</f>
        <v>464500</v>
      </c>
      <c r="BJ104" s="22">
        <f>BJ106-BI106</f>
        <v>565800.00000000035</v>
      </c>
      <c r="BK104" s="22">
        <f>BK106-BJ106</f>
        <v>689039.99999999919</v>
      </c>
      <c r="BL104" s="22">
        <f t="shared" ref="BL104:BR104" si="284">BL106-BK106</f>
        <v>838944.0000000014</v>
      </c>
      <c r="BM104" s="22">
        <f t="shared" si="284"/>
        <v>1021247.9999999972</v>
      </c>
      <c r="BN104" s="22">
        <f>BN106-BM106</f>
        <v>1242915.8400000064</v>
      </c>
      <c r="BO104" s="22">
        <f t="shared" si="284"/>
        <v>1512400.8959999941</v>
      </c>
      <c r="BP104" s="22">
        <f t="shared" si="284"/>
        <v>1839963.3407999985</v>
      </c>
      <c r="BQ104" s="22">
        <f t="shared" si="284"/>
        <v>2238054.7276799912</v>
      </c>
      <c r="BR104" s="22">
        <f t="shared" si="284"/>
        <v>2721784.1356800217</v>
      </c>
    </row>
    <row r="105" spans="1:71" ht="14.25" x14ac:dyDescent="0.45">
      <c r="A105" s="8"/>
      <c r="B105" s="185"/>
      <c r="C105" s="185"/>
      <c r="D105" s="19" t="s">
        <v>47</v>
      </c>
      <c r="E105" s="22"/>
      <c r="F105" s="22"/>
      <c r="G105" s="22"/>
      <c r="H105" s="22"/>
      <c r="I105" s="22" t="e">
        <f>AVERAGE(E104:I104)</f>
        <v>#VALUE!</v>
      </c>
      <c r="J105" s="22"/>
      <c r="K105" s="22"/>
      <c r="L105" s="22"/>
      <c r="M105" s="22"/>
      <c r="N105" s="22" t="e">
        <f>AVERAGE(E104:N104)</f>
        <v>#VALUE!</v>
      </c>
      <c r="O105" s="8"/>
      <c r="P105" s="185"/>
      <c r="Q105" s="185"/>
      <c r="R105" s="19" t="s">
        <v>47</v>
      </c>
      <c r="S105" s="22"/>
      <c r="T105" s="22"/>
      <c r="U105" s="22"/>
      <c r="V105" s="22"/>
      <c r="W105" s="22">
        <f>AVERAGE(S104:W104)</f>
        <v>604282.39999999967</v>
      </c>
      <c r="X105" s="22"/>
      <c r="Y105" s="22"/>
      <c r="Z105" s="22"/>
      <c r="AA105" s="22"/>
      <c r="AB105" s="22">
        <f>AVERAGE(S104:AB104)</f>
        <v>1118774.9781760012</v>
      </c>
      <c r="AC105" s="8"/>
      <c r="AD105" s="185"/>
      <c r="AE105" s="185"/>
      <c r="AF105" s="19" t="s">
        <v>47</v>
      </c>
      <c r="AG105" s="22"/>
      <c r="AH105" s="22"/>
      <c r="AI105" s="22"/>
      <c r="AJ105" s="22"/>
      <c r="AK105" s="22">
        <f>AVERAGE(AG104:AK104)</f>
        <v>641490.39999999979</v>
      </c>
      <c r="AL105" s="22"/>
      <c r="AM105" s="22"/>
      <c r="AN105" s="22"/>
      <c r="AO105" s="22"/>
      <c r="AP105" s="22">
        <f>AVERAGE(AG104:AP104)</f>
        <v>1183671.6834560011</v>
      </c>
      <c r="AQ105" s="8"/>
      <c r="AR105" s="185"/>
      <c r="AS105" s="185"/>
      <c r="AT105" s="19" t="s">
        <v>47</v>
      </c>
      <c r="AU105" s="22"/>
      <c r="AV105" s="22"/>
      <c r="AW105" s="22"/>
      <c r="AX105" s="22"/>
      <c r="AY105" s="22">
        <f>AVERAGE(AU104:AY104)</f>
        <v>678698.39999999991</v>
      </c>
      <c r="AZ105" s="22"/>
      <c r="BA105" s="22"/>
      <c r="BB105" s="22"/>
      <c r="BC105" s="22"/>
      <c r="BD105" s="22">
        <f>AVERAGE(AU104:BD104)</f>
        <v>1248568.3887360012</v>
      </c>
      <c r="BE105" s="8"/>
      <c r="BF105" s="185"/>
      <c r="BG105" s="185"/>
      <c r="BH105" s="19" t="s">
        <v>47</v>
      </c>
      <c r="BI105" s="22"/>
      <c r="BJ105" s="22"/>
      <c r="BK105" s="22"/>
      <c r="BL105" s="22"/>
      <c r="BM105" s="22">
        <f>AVERAGE(BI104:BM104)</f>
        <v>715906.39999999967</v>
      </c>
      <c r="BN105" s="22"/>
      <c r="BO105" s="22"/>
      <c r="BP105" s="22"/>
      <c r="BQ105" s="22"/>
      <c r="BR105" s="22">
        <f>AVERAGE(BI104:BR104)</f>
        <v>1313465.0940160011</v>
      </c>
      <c r="BS105" s="8"/>
    </row>
    <row r="106" spans="1:71" ht="14.25" x14ac:dyDescent="0.45">
      <c r="B106" s="185"/>
      <c r="C106" s="185"/>
      <c r="D106" s="19" t="s">
        <v>46</v>
      </c>
      <c r="E106" s="21">
        <f t="shared" ref="E106:N106" si="285">E96*E$14</f>
        <v>364499.99999999994</v>
      </c>
      <c r="F106" s="21" t="e">
        <f t="shared" si="285"/>
        <v>#VALUE!</v>
      </c>
      <c r="G106" s="21" t="e">
        <f>G96*G$14</f>
        <v>#VALUE!</v>
      </c>
      <c r="H106" s="21" t="e">
        <f>H96*H$14</f>
        <v>#VALUE!</v>
      </c>
      <c r="I106" s="21" t="e">
        <f>I96*I$14</f>
        <v>#VALUE!</v>
      </c>
      <c r="J106" s="21" t="e">
        <f t="shared" si="285"/>
        <v>#VALUE!</v>
      </c>
      <c r="K106" s="21" t="e">
        <f t="shared" si="285"/>
        <v>#VALUE!</v>
      </c>
      <c r="L106" s="21" t="e">
        <f t="shared" si="285"/>
        <v>#VALUE!</v>
      </c>
      <c r="M106" s="21" t="e">
        <f t="shared" si="285"/>
        <v>#VALUE!</v>
      </c>
      <c r="N106" s="21" t="e">
        <f t="shared" si="285"/>
        <v>#VALUE!</v>
      </c>
      <c r="P106" s="185"/>
      <c r="Q106" s="185"/>
      <c r="R106" s="19" t="s">
        <v>46</v>
      </c>
      <c r="S106" s="21">
        <f t="shared" ref="S106:AB106" si="286">S96*S$14</f>
        <v>389500</v>
      </c>
      <c r="T106" s="21">
        <f t="shared" si="286"/>
        <v>865300.00000000023</v>
      </c>
      <c r="U106" s="21">
        <f>U96*U$14</f>
        <v>1446339.9999999995</v>
      </c>
      <c r="V106" s="21">
        <f>V96*V$14</f>
        <v>2155684.0000000014</v>
      </c>
      <c r="W106" s="21">
        <f>W96*W$14</f>
        <v>3021411.9999999986</v>
      </c>
      <c r="X106" s="21">
        <f t="shared" si="286"/>
        <v>4077703.8400000064</v>
      </c>
      <c r="Y106" s="21">
        <f t="shared" si="286"/>
        <v>5366155.9359999988</v>
      </c>
      <c r="Z106" s="21">
        <f t="shared" si="286"/>
        <v>6937380.7167999959</v>
      </c>
      <c r="AA106" s="21">
        <f t="shared" si="286"/>
        <v>8852949.1724799853</v>
      </c>
      <c r="AB106" s="21">
        <f t="shared" si="286"/>
        <v>11187749.781760013</v>
      </c>
      <c r="AD106" s="185"/>
      <c r="AE106" s="185"/>
      <c r="AF106" s="19" t="s">
        <v>46</v>
      </c>
      <c r="AG106" s="21">
        <f t="shared" ref="AG106:AP106" si="287">AG96*AG$14</f>
        <v>414499.99999999988</v>
      </c>
      <c r="AH106" s="21">
        <f t="shared" si="287"/>
        <v>920300.00000000047</v>
      </c>
      <c r="AI106" s="21">
        <f>AI96*AI$14</f>
        <v>1537340</v>
      </c>
      <c r="AJ106" s="21">
        <f>AJ96*AJ$14</f>
        <v>2289884.0000000009</v>
      </c>
      <c r="AK106" s="21">
        <f>AK96*AK$14</f>
        <v>3207451.9999999991</v>
      </c>
      <c r="AL106" s="21">
        <f t="shared" si="287"/>
        <v>4325951.8400000054</v>
      </c>
      <c r="AM106" s="21">
        <f t="shared" si="287"/>
        <v>5689053.5359999985</v>
      </c>
      <c r="AN106" s="21">
        <f t="shared" si="287"/>
        <v>7349857.836799995</v>
      </c>
      <c r="AO106" s="21">
        <f t="shared" si="287"/>
        <v>9372921.716479985</v>
      </c>
      <c r="AP106" s="21">
        <f t="shared" si="287"/>
        <v>11836716.834560011</v>
      </c>
      <c r="AR106" s="185"/>
      <c r="AS106" s="185"/>
      <c r="AT106" s="19" t="s">
        <v>46</v>
      </c>
      <c r="AU106" s="21">
        <f t="shared" ref="AU106:BD106" si="288">AU96*AU$14</f>
        <v>439499.99999999994</v>
      </c>
      <c r="AV106" s="21">
        <f t="shared" si="288"/>
        <v>975300.00000000047</v>
      </c>
      <c r="AW106" s="21">
        <f>AW96*AW$14</f>
        <v>1628340</v>
      </c>
      <c r="AX106" s="21">
        <f>AX96*AX$14</f>
        <v>2424084.0000000014</v>
      </c>
      <c r="AY106" s="21">
        <f>AY96*AY$14</f>
        <v>3393491.9999999995</v>
      </c>
      <c r="AZ106" s="21">
        <f t="shared" si="288"/>
        <v>4574199.8400000045</v>
      </c>
      <c r="BA106" s="21">
        <f t="shared" si="288"/>
        <v>6011951.135999999</v>
      </c>
      <c r="BB106" s="21">
        <f t="shared" si="288"/>
        <v>7762334.9567999979</v>
      </c>
      <c r="BC106" s="21">
        <f t="shared" si="288"/>
        <v>9892894.2604799867</v>
      </c>
      <c r="BD106" s="21">
        <f t="shared" si="288"/>
        <v>12485683.887360012</v>
      </c>
      <c r="BF106" s="185"/>
      <c r="BG106" s="185"/>
      <c r="BH106" s="19" t="s">
        <v>46</v>
      </c>
      <c r="BI106" s="21">
        <f t="shared" ref="BI106:BR106" si="289">BI96*BI$14</f>
        <v>464500</v>
      </c>
      <c r="BJ106" s="21">
        <f t="shared" si="289"/>
        <v>1030300.0000000003</v>
      </c>
      <c r="BK106" s="21">
        <f>BK96*BK$14</f>
        <v>1719339.9999999995</v>
      </c>
      <c r="BL106" s="21">
        <f>BL96*BL$14</f>
        <v>2558284.0000000009</v>
      </c>
      <c r="BM106" s="21">
        <f>BM96*BM$14</f>
        <v>3579531.9999999981</v>
      </c>
      <c r="BN106" s="21">
        <f t="shared" si="289"/>
        <v>4822447.8400000045</v>
      </c>
      <c r="BO106" s="21">
        <f t="shared" si="289"/>
        <v>6334848.7359999986</v>
      </c>
      <c r="BP106" s="21">
        <f t="shared" si="289"/>
        <v>8174812.0767999971</v>
      </c>
      <c r="BQ106" s="21">
        <f t="shared" si="289"/>
        <v>10412866.804479988</v>
      </c>
      <c r="BR106" s="21">
        <f t="shared" si="289"/>
        <v>13134650.94016001</v>
      </c>
    </row>
    <row r="107" spans="1:71" ht="15" customHeight="1" x14ac:dyDescent="0.45">
      <c r="B107" s="1"/>
      <c r="C107" s="1"/>
      <c r="D107" s="40"/>
      <c r="E107" s="10"/>
      <c r="F107" s="10"/>
      <c r="G107" s="10"/>
      <c r="H107" s="10"/>
      <c r="I107" s="10"/>
      <c r="J107" s="10"/>
      <c r="K107" s="10"/>
      <c r="L107" s="10"/>
      <c r="M107" s="10"/>
      <c r="N107" s="10"/>
      <c r="P107" s="1"/>
      <c r="Q107" s="1"/>
      <c r="R107" s="40"/>
      <c r="S107" s="10"/>
      <c r="T107" s="10"/>
      <c r="U107" s="10"/>
      <c r="V107" s="10"/>
      <c r="W107" s="10"/>
      <c r="X107" s="10"/>
      <c r="Y107" s="10"/>
      <c r="Z107" s="10"/>
      <c r="AA107" s="10"/>
      <c r="AB107" s="10"/>
      <c r="AD107" s="1"/>
      <c r="AE107" s="1"/>
      <c r="AF107" s="40"/>
      <c r="AG107" s="10"/>
      <c r="AH107" s="10"/>
      <c r="AI107" s="10"/>
      <c r="AJ107" s="10"/>
      <c r="AK107" s="10"/>
      <c r="AL107" s="10"/>
      <c r="AM107" s="10"/>
      <c r="AN107" s="10"/>
      <c r="AO107" s="10"/>
      <c r="AP107" s="10"/>
      <c r="AR107" s="1"/>
      <c r="AS107" s="1"/>
      <c r="AT107" s="40"/>
      <c r="AU107" s="10"/>
      <c r="AV107" s="10"/>
      <c r="AW107" s="10"/>
      <c r="AX107" s="10"/>
      <c r="AY107" s="10"/>
      <c r="AZ107" s="10"/>
      <c r="BA107" s="10"/>
      <c r="BB107" s="10"/>
      <c r="BC107" s="10"/>
      <c r="BD107" s="10"/>
      <c r="BF107" s="1"/>
      <c r="BG107" s="1"/>
      <c r="BH107" s="40"/>
      <c r="BI107" s="10"/>
      <c r="BJ107" s="10"/>
      <c r="BK107" s="10"/>
      <c r="BL107" s="10"/>
      <c r="BM107" s="10"/>
      <c r="BN107" s="10"/>
      <c r="BO107" s="10"/>
      <c r="BP107" s="10"/>
      <c r="BQ107" s="10"/>
      <c r="BR107" s="10"/>
    </row>
    <row r="108" spans="1:71" ht="14.25" x14ac:dyDescent="0.45">
      <c r="B108" s="187" t="s">
        <v>148</v>
      </c>
      <c r="C108" s="193" t="s">
        <v>55</v>
      </c>
      <c r="D108" s="193" t="s">
        <v>54</v>
      </c>
      <c r="E108" s="163" t="s">
        <v>3</v>
      </c>
      <c r="F108" s="163" t="s">
        <v>4</v>
      </c>
      <c r="G108" s="163" t="s">
        <v>5</v>
      </c>
      <c r="H108" s="163" t="s">
        <v>6</v>
      </c>
      <c r="I108" s="163" t="s">
        <v>7</v>
      </c>
      <c r="J108" s="163" t="s">
        <v>8</v>
      </c>
      <c r="K108" s="163" t="s">
        <v>9</v>
      </c>
      <c r="L108" s="163" t="s">
        <v>10</v>
      </c>
      <c r="M108" s="163" t="s">
        <v>11</v>
      </c>
      <c r="N108" s="163" t="s">
        <v>12</v>
      </c>
      <c r="P108" s="187" t="s">
        <v>148</v>
      </c>
      <c r="Q108" s="193" t="s">
        <v>55</v>
      </c>
      <c r="R108" s="193" t="s">
        <v>54</v>
      </c>
      <c r="S108" s="163" t="s">
        <v>3</v>
      </c>
      <c r="T108" s="163" t="s">
        <v>4</v>
      </c>
      <c r="U108" s="163" t="s">
        <v>5</v>
      </c>
      <c r="V108" s="163" t="s">
        <v>6</v>
      </c>
      <c r="W108" s="163" t="s">
        <v>7</v>
      </c>
      <c r="X108" s="163" t="s">
        <v>8</v>
      </c>
      <c r="Y108" s="163" t="s">
        <v>9</v>
      </c>
      <c r="Z108" s="163" t="s">
        <v>10</v>
      </c>
      <c r="AA108" s="163" t="s">
        <v>11</v>
      </c>
      <c r="AB108" s="163" t="s">
        <v>12</v>
      </c>
      <c r="AD108" s="187" t="s">
        <v>148</v>
      </c>
      <c r="AE108" s="193" t="s">
        <v>55</v>
      </c>
      <c r="AF108" s="193" t="s">
        <v>54</v>
      </c>
      <c r="AG108" s="163" t="s">
        <v>3</v>
      </c>
      <c r="AH108" s="163" t="s">
        <v>4</v>
      </c>
      <c r="AI108" s="163" t="s">
        <v>5</v>
      </c>
      <c r="AJ108" s="163" t="s">
        <v>6</v>
      </c>
      <c r="AK108" s="163" t="s">
        <v>7</v>
      </c>
      <c r="AL108" s="163" t="s">
        <v>8</v>
      </c>
      <c r="AM108" s="163" t="s">
        <v>9</v>
      </c>
      <c r="AN108" s="163" t="s">
        <v>10</v>
      </c>
      <c r="AO108" s="163" t="s">
        <v>11</v>
      </c>
      <c r="AP108" s="163" t="s">
        <v>12</v>
      </c>
      <c r="AR108" s="187" t="s">
        <v>148</v>
      </c>
      <c r="AS108" s="193" t="s">
        <v>55</v>
      </c>
      <c r="AT108" s="193" t="s">
        <v>54</v>
      </c>
      <c r="AU108" s="163" t="s">
        <v>3</v>
      </c>
      <c r="AV108" s="163" t="s">
        <v>4</v>
      </c>
      <c r="AW108" s="163" t="s">
        <v>5</v>
      </c>
      <c r="AX108" s="163" t="s">
        <v>6</v>
      </c>
      <c r="AY108" s="163" t="s">
        <v>7</v>
      </c>
      <c r="AZ108" s="163" t="s">
        <v>8</v>
      </c>
      <c r="BA108" s="163" t="s">
        <v>9</v>
      </c>
      <c r="BB108" s="163" t="s">
        <v>10</v>
      </c>
      <c r="BC108" s="163" t="s">
        <v>11</v>
      </c>
      <c r="BD108" s="163" t="s">
        <v>12</v>
      </c>
      <c r="BF108" s="187" t="s">
        <v>148</v>
      </c>
      <c r="BG108" s="193" t="s">
        <v>55</v>
      </c>
      <c r="BH108" s="193" t="s">
        <v>54</v>
      </c>
      <c r="BI108" s="163" t="s">
        <v>3</v>
      </c>
      <c r="BJ108" s="163" t="s">
        <v>4</v>
      </c>
      <c r="BK108" s="163" t="s">
        <v>5</v>
      </c>
      <c r="BL108" s="163" t="s">
        <v>6</v>
      </c>
      <c r="BM108" s="163" t="s">
        <v>7</v>
      </c>
      <c r="BN108" s="163" t="s">
        <v>8</v>
      </c>
      <c r="BO108" s="163" t="s">
        <v>9</v>
      </c>
      <c r="BP108" s="163" t="s">
        <v>10</v>
      </c>
      <c r="BQ108" s="163" t="s">
        <v>11</v>
      </c>
      <c r="BR108" s="163" t="s">
        <v>12</v>
      </c>
    </row>
    <row r="109" spans="1:71" ht="14.25" x14ac:dyDescent="0.45">
      <c r="B109" s="188"/>
      <c r="C109" s="194"/>
      <c r="D109" s="194"/>
      <c r="E109" s="164"/>
      <c r="F109" s="164"/>
      <c r="G109" s="164"/>
      <c r="H109" s="164"/>
      <c r="I109" s="164"/>
      <c r="J109" s="164"/>
      <c r="K109" s="164"/>
      <c r="L109" s="164"/>
      <c r="M109" s="164"/>
      <c r="N109" s="164"/>
      <c r="P109" s="188"/>
      <c r="Q109" s="194"/>
      <c r="R109" s="194"/>
      <c r="S109" s="164"/>
      <c r="T109" s="164"/>
      <c r="U109" s="164"/>
      <c r="V109" s="164"/>
      <c r="W109" s="164"/>
      <c r="X109" s="164"/>
      <c r="Y109" s="164"/>
      <c r="Z109" s="164"/>
      <c r="AA109" s="164"/>
      <c r="AB109" s="164"/>
      <c r="AD109" s="188"/>
      <c r="AE109" s="194"/>
      <c r="AF109" s="194"/>
      <c r="AG109" s="164"/>
      <c r="AH109" s="164"/>
      <c r="AI109" s="164"/>
      <c r="AJ109" s="164"/>
      <c r="AK109" s="164"/>
      <c r="AL109" s="164"/>
      <c r="AM109" s="164"/>
      <c r="AN109" s="164"/>
      <c r="AO109" s="164"/>
      <c r="AP109" s="164"/>
      <c r="AR109" s="188"/>
      <c r="AS109" s="194"/>
      <c r="AT109" s="194"/>
      <c r="AU109" s="164"/>
      <c r="AV109" s="164"/>
      <c r="AW109" s="164"/>
      <c r="AX109" s="164"/>
      <c r="AY109" s="164"/>
      <c r="AZ109" s="164"/>
      <c r="BA109" s="164"/>
      <c r="BB109" s="164"/>
      <c r="BC109" s="164"/>
      <c r="BD109" s="164"/>
      <c r="BF109" s="188"/>
      <c r="BG109" s="194"/>
      <c r="BH109" s="194"/>
      <c r="BI109" s="164"/>
      <c r="BJ109" s="164"/>
      <c r="BK109" s="164"/>
      <c r="BL109" s="164"/>
      <c r="BM109" s="164"/>
      <c r="BN109" s="164"/>
      <c r="BO109" s="164"/>
      <c r="BP109" s="164"/>
      <c r="BQ109" s="164"/>
      <c r="BR109" s="164"/>
    </row>
    <row r="110" spans="1:71" ht="14.25" x14ac:dyDescent="0.45">
      <c r="B110" s="172" t="s">
        <v>57</v>
      </c>
      <c r="C110" s="199">
        <v>20000</v>
      </c>
      <c r="D110" s="44" t="s">
        <v>19</v>
      </c>
      <c r="E110" s="27">
        <f t="shared" ref="E110:N110" si="290">E$51/10*$C110/(2+$E$10)</f>
        <v>879.62962962962956</v>
      </c>
      <c r="F110" s="27">
        <f t="shared" si="290"/>
        <v>733.0246913580246</v>
      </c>
      <c r="G110" s="27">
        <f t="shared" si="290"/>
        <v>610.85390946502059</v>
      </c>
      <c r="H110" s="27">
        <f t="shared" si="290"/>
        <v>509.04492455418381</v>
      </c>
      <c r="I110" s="27">
        <f t="shared" si="290"/>
        <v>424.20410379515317</v>
      </c>
      <c r="J110" s="27">
        <f t="shared" si="290"/>
        <v>353.50341982929433</v>
      </c>
      <c r="K110" s="27">
        <f t="shared" si="290"/>
        <v>294.58618319107859</v>
      </c>
      <c r="L110" s="27">
        <f t="shared" si="290"/>
        <v>245.48848599256547</v>
      </c>
      <c r="M110" s="27">
        <f t="shared" si="290"/>
        <v>204.5737383271379</v>
      </c>
      <c r="N110" s="27">
        <f t="shared" si="290"/>
        <v>170.47811527261493</v>
      </c>
      <c r="P110" s="172" t="s">
        <v>57</v>
      </c>
      <c r="Q110" s="199">
        <v>20000</v>
      </c>
      <c r="R110" s="44" t="s">
        <v>19</v>
      </c>
      <c r="S110" s="27">
        <f t="shared" ref="S110:AB110" si="291">S$51/10*$C110/(2+$E$10)</f>
        <v>879.62962962962956</v>
      </c>
      <c r="T110" s="27">
        <f t="shared" si="291"/>
        <v>733.0246913580246</v>
      </c>
      <c r="U110" s="27">
        <f t="shared" si="291"/>
        <v>610.85390946502059</v>
      </c>
      <c r="V110" s="27">
        <f t="shared" si="291"/>
        <v>509.04492455418381</v>
      </c>
      <c r="W110" s="27">
        <f t="shared" si="291"/>
        <v>424.20410379515317</v>
      </c>
      <c r="X110" s="27">
        <f t="shared" si="291"/>
        <v>353.50341982929433</v>
      </c>
      <c r="Y110" s="27">
        <f t="shared" si="291"/>
        <v>294.58618319107859</v>
      </c>
      <c r="Z110" s="27">
        <f t="shared" si="291"/>
        <v>245.48848599256547</v>
      </c>
      <c r="AA110" s="27">
        <f t="shared" si="291"/>
        <v>204.5737383271379</v>
      </c>
      <c r="AB110" s="27">
        <f t="shared" si="291"/>
        <v>170.47811527261493</v>
      </c>
      <c r="AD110" s="172" t="s">
        <v>57</v>
      </c>
      <c r="AE110" s="199">
        <v>20000</v>
      </c>
      <c r="AF110" s="44" t="s">
        <v>19</v>
      </c>
      <c r="AG110" s="27">
        <f t="shared" ref="AG110:AP110" si="292">AG$51/10*$C110/(2+$E$10)</f>
        <v>879.62962962962956</v>
      </c>
      <c r="AH110" s="27">
        <f t="shared" si="292"/>
        <v>733.0246913580246</v>
      </c>
      <c r="AI110" s="27">
        <f t="shared" si="292"/>
        <v>610.85390946502059</v>
      </c>
      <c r="AJ110" s="27">
        <f t="shared" si="292"/>
        <v>509.04492455418381</v>
      </c>
      <c r="AK110" s="27">
        <f t="shared" si="292"/>
        <v>424.20410379515317</v>
      </c>
      <c r="AL110" s="27">
        <f t="shared" si="292"/>
        <v>353.50341982929433</v>
      </c>
      <c r="AM110" s="27">
        <f t="shared" si="292"/>
        <v>294.58618319107859</v>
      </c>
      <c r="AN110" s="27">
        <f t="shared" si="292"/>
        <v>245.48848599256547</v>
      </c>
      <c r="AO110" s="27">
        <f t="shared" si="292"/>
        <v>204.5737383271379</v>
      </c>
      <c r="AP110" s="27">
        <f t="shared" si="292"/>
        <v>170.47811527261493</v>
      </c>
      <c r="AR110" s="172" t="s">
        <v>57</v>
      </c>
      <c r="AS110" s="199">
        <v>20000</v>
      </c>
      <c r="AT110" s="44" t="s">
        <v>19</v>
      </c>
      <c r="AU110" s="27">
        <f t="shared" ref="AU110:BD110" si="293">AU$51/10*$C110/(2+$E$10)</f>
        <v>879.62962962962956</v>
      </c>
      <c r="AV110" s="27">
        <f t="shared" si="293"/>
        <v>733.0246913580246</v>
      </c>
      <c r="AW110" s="27">
        <f t="shared" si="293"/>
        <v>610.85390946502059</v>
      </c>
      <c r="AX110" s="27">
        <f t="shared" si="293"/>
        <v>509.04492455418381</v>
      </c>
      <c r="AY110" s="27">
        <f t="shared" si="293"/>
        <v>424.20410379515317</v>
      </c>
      <c r="AZ110" s="27">
        <f t="shared" si="293"/>
        <v>353.50341982929433</v>
      </c>
      <c r="BA110" s="27">
        <f t="shared" si="293"/>
        <v>294.58618319107859</v>
      </c>
      <c r="BB110" s="27">
        <f t="shared" si="293"/>
        <v>245.48848599256547</v>
      </c>
      <c r="BC110" s="27">
        <f t="shared" si="293"/>
        <v>204.5737383271379</v>
      </c>
      <c r="BD110" s="27">
        <f t="shared" si="293"/>
        <v>170.47811527261493</v>
      </c>
      <c r="BF110" s="172" t="s">
        <v>57</v>
      </c>
      <c r="BG110" s="199">
        <v>20000</v>
      </c>
      <c r="BH110" s="44" t="s">
        <v>19</v>
      </c>
      <c r="BI110" s="27">
        <f t="shared" ref="BI110:BR110" si="294">BI$51/10*$C110/(2+$E$10)</f>
        <v>879.62962962962956</v>
      </c>
      <c r="BJ110" s="27">
        <f t="shared" si="294"/>
        <v>733.0246913580246</v>
      </c>
      <c r="BK110" s="27">
        <f t="shared" si="294"/>
        <v>610.85390946502059</v>
      </c>
      <c r="BL110" s="27">
        <f t="shared" si="294"/>
        <v>509.04492455418381</v>
      </c>
      <c r="BM110" s="27">
        <f t="shared" si="294"/>
        <v>424.20410379515317</v>
      </c>
      <c r="BN110" s="27">
        <f t="shared" si="294"/>
        <v>353.50341982929433</v>
      </c>
      <c r="BO110" s="27">
        <f t="shared" si="294"/>
        <v>294.58618319107859</v>
      </c>
      <c r="BP110" s="27">
        <f t="shared" si="294"/>
        <v>245.48848599256547</v>
      </c>
      <c r="BQ110" s="27">
        <f t="shared" si="294"/>
        <v>204.5737383271379</v>
      </c>
      <c r="BR110" s="27">
        <f t="shared" si="294"/>
        <v>170.47811527261493</v>
      </c>
    </row>
    <row r="111" spans="1:71" ht="14.25" x14ac:dyDescent="0.45">
      <c r="B111" s="173"/>
      <c r="C111" s="199"/>
      <c r="D111" s="19" t="s">
        <v>22</v>
      </c>
      <c r="E111" s="27"/>
      <c r="F111" s="27"/>
      <c r="G111" s="27"/>
      <c r="H111" s="27"/>
      <c r="I111" s="28">
        <f>AVERAGE(E110:I110)</f>
        <v>631.35145176040226</v>
      </c>
      <c r="J111" s="27"/>
      <c r="K111" s="27"/>
      <c r="L111" s="27"/>
      <c r="M111" s="27"/>
      <c r="N111" s="27">
        <f>AVERAGE(E110:N110)</f>
        <v>442.53872014147021</v>
      </c>
      <c r="P111" s="173"/>
      <c r="Q111" s="199"/>
      <c r="R111" s="19" t="s">
        <v>22</v>
      </c>
      <c r="S111" s="27"/>
      <c r="T111" s="27"/>
      <c r="U111" s="27"/>
      <c r="V111" s="27"/>
      <c r="W111" s="28">
        <f>AVERAGE(S110:W110)</f>
        <v>631.35145176040226</v>
      </c>
      <c r="X111" s="27"/>
      <c r="Y111" s="27"/>
      <c r="Z111" s="27"/>
      <c r="AA111" s="27"/>
      <c r="AB111" s="27">
        <f>AVERAGE(S110:AB110)</f>
        <v>442.53872014147021</v>
      </c>
      <c r="AD111" s="173"/>
      <c r="AE111" s="199"/>
      <c r="AF111" s="19" t="s">
        <v>22</v>
      </c>
      <c r="AG111" s="27"/>
      <c r="AH111" s="27"/>
      <c r="AI111" s="27"/>
      <c r="AJ111" s="27"/>
      <c r="AK111" s="28">
        <f>AVERAGE(AG110:AK110)</f>
        <v>631.35145176040226</v>
      </c>
      <c r="AL111" s="27"/>
      <c r="AM111" s="27"/>
      <c r="AN111" s="27"/>
      <c r="AO111" s="27"/>
      <c r="AP111" s="27">
        <f>AVERAGE(AG110:AP110)</f>
        <v>442.53872014147021</v>
      </c>
      <c r="AR111" s="173"/>
      <c r="AS111" s="199"/>
      <c r="AT111" s="19" t="s">
        <v>22</v>
      </c>
      <c r="AU111" s="27"/>
      <c r="AV111" s="27"/>
      <c r="AW111" s="27"/>
      <c r="AX111" s="27"/>
      <c r="AY111" s="28">
        <f>AVERAGE(AU110:AY110)</f>
        <v>631.35145176040226</v>
      </c>
      <c r="AZ111" s="27"/>
      <c r="BA111" s="27"/>
      <c r="BB111" s="27"/>
      <c r="BC111" s="27"/>
      <c r="BD111" s="27">
        <f>AVERAGE(AU110:BD110)</f>
        <v>442.53872014147021</v>
      </c>
      <c r="BF111" s="173"/>
      <c r="BG111" s="199"/>
      <c r="BH111" s="19" t="s">
        <v>22</v>
      </c>
      <c r="BI111" s="27"/>
      <c r="BJ111" s="27"/>
      <c r="BK111" s="27"/>
      <c r="BL111" s="27"/>
      <c r="BM111" s="28">
        <f>AVERAGE(BI110:BM110)</f>
        <v>631.35145176040226</v>
      </c>
      <c r="BN111" s="27"/>
      <c r="BO111" s="27"/>
      <c r="BP111" s="27"/>
      <c r="BQ111" s="27"/>
      <c r="BR111" s="27">
        <f>AVERAGE(BI110:BR110)</f>
        <v>442.53872014147021</v>
      </c>
    </row>
    <row r="112" spans="1:71" ht="14.25" x14ac:dyDescent="0.45">
      <c r="B112" s="173"/>
      <c r="C112" s="199"/>
      <c r="D112" s="19" t="s">
        <v>41</v>
      </c>
      <c r="E112" s="27">
        <f t="shared" ref="E112:N112" si="295">E$52/10*$C110/(2+$E$10)</f>
        <v>879.62962962962956</v>
      </c>
      <c r="F112" s="27">
        <f t="shared" si="295"/>
        <v>1612.6543209876543</v>
      </c>
      <c r="G112" s="27">
        <f t="shared" si="295"/>
        <v>2223.5082304526754</v>
      </c>
      <c r="H112" s="27">
        <f t="shared" si="295"/>
        <v>2732.5531550068577</v>
      </c>
      <c r="I112" s="28">
        <f t="shared" si="295"/>
        <v>3156.7572588020125</v>
      </c>
      <c r="J112" s="27">
        <f t="shared" si="295"/>
        <v>3510.2606786313027</v>
      </c>
      <c r="K112" s="27">
        <f t="shared" si="295"/>
        <v>3804.846861822386</v>
      </c>
      <c r="L112" s="27">
        <f t="shared" si="295"/>
        <v>4050.335347814952</v>
      </c>
      <c r="M112" s="27">
        <f t="shared" si="295"/>
        <v>4254.9090861420955</v>
      </c>
      <c r="N112" s="27">
        <f t="shared" si="295"/>
        <v>4425.3872014146964</v>
      </c>
      <c r="P112" s="173"/>
      <c r="Q112" s="199"/>
      <c r="R112" s="19" t="s">
        <v>41</v>
      </c>
      <c r="S112" s="27">
        <f t="shared" ref="S112:AB112" si="296">S$52/10*$C110/(2+$E$10)</f>
        <v>879.62962962962956</v>
      </c>
      <c r="T112" s="27">
        <f t="shared" si="296"/>
        <v>1612.6543209876543</v>
      </c>
      <c r="U112" s="27">
        <f t="shared" si="296"/>
        <v>2223.5082304526754</v>
      </c>
      <c r="V112" s="27">
        <f t="shared" si="296"/>
        <v>2732.5531550068577</v>
      </c>
      <c r="W112" s="28">
        <f t="shared" si="296"/>
        <v>3156.7572588020125</v>
      </c>
      <c r="X112" s="27">
        <f t="shared" si="296"/>
        <v>3510.2606786313027</v>
      </c>
      <c r="Y112" s="27">
        <f t="shared" si="296"/>
        <v>3804.846861822386</v>
      </c>
      <c r="Z112" s="27">
        <f t="shared" si="296"/>
        <v>4050.335347814952</v>
      </c>
      <c r="AA112" s="27">
        <f t="shared" si="296"/>
        <v>4254.9090861420955</v>
      </c>
      <c r="AB112" s="27">
        <f t="shared" si="296"/>
        <v>4425.3872014146964</v>
      </c>
      <c r="AD112" s="173"/>
      <c r="AE112" s="199"/>
      <c r="AF112" s="19" t="s">
        <v>41</v>
      </c>
      <c r="AG112" s="27">
        <f t="shared" ref="AG112:AP112" si="297">AG$52/10*$C110/(2+$E$10)</f>
        <v>879.62962962962956</v>
      </c>
      <c r="AH112" s="27">
        <f t="shared" si="297"/>
        <v>1612.6543209876543</v>
      </c>
      <c r="AI112" s="27">
        <f t="shared" si="297"/>
        <v>2223.5082304526754</v>
      </c>
      <c r="AJ112" s="27">
        <f t="shared" si="297"/>
        <v>2732.5531550068577</v>
      </c>
      <c r="AK112" s="28">
        <f t="shared" si="297"/>
        <v>3156.7572588020125</v>
      </c>
      <c r="AL112" s="27">
        <f t="shared" si="297"/>
        <v>3510.2606786313027</v>
      </c>
      <c r="AM112" s="27">
        <f t="shared" si="297"/>
        <v>3804.846861822386</v>
      </c>
      <c r="AN112" s="27">
        <f t="shared" si="297"/>
        <v>4050.335347814952</v>
      </c>
      <c r="AO112" s="27">
        <f t="shared" si="297"/>
        <v>4254.9090861420955</v>
      </c>
      <c r="AP112" s="27">
        <f t="shared" si="297"/>
        <v>4425.3872014146964</v>
      </c>
      <c r="AR112" s="173"/>
      <c r="AS112" s="199"/>
      <c r="AT112" s="19" t="s">
        <v>41</v>
      </c>
      <c r="AU112" s="27">
        <f t="shared" ref="AU112:BD112" si="298">AU$52/10*$C110/(2+$E$10)</f>
        <v>879.62962962962956</v>
      </c>
      <c r="AV112" s="27">
        <f t="shared" si="298"/>
        <v>1612.6543209876543</v>
      </c>
      <c r="AW112" s="27">
        <f t="shared" si="298"/>
        <v>2223.5082304526754</v>
      </c>
      <c r="AX112" s="27">
        <f t="shared" si="298"/>
        <v>2732.5531550068577</v>
      </c>
      <c r="AY112" s="28">
        <f t="shared" si="298"/>
        <v>3156.7572588020125</v>
      </c>
      <c r="AZ112" s="27">
        <f t="shared" si="298"/>
        <v>3510.2606786313027</v>
      </c>
      <c r="BA112" s="27">
        <f t="shared" si="298"/>
        <v>3804.846861822386</v>
      </c>
      <c r="BB112" s="27">
        <f t="shared" si="298"/>
        <v>4050.335347814952</v>
      </c>
      <c r="BC112" s="27">
        <f t="shared" si="298"/>
        <v>4254.9090861420955</v>
      </c>
      <c r="BD112" s="27">
        <f t="shared" si="298"/>
        <v>4425.3872014146964</v>
      </c>
      <c r="BF112" s="173"/>
      <c r="BG112" s="199"/>
      <c r="BH112" s="19" t="s">
        <v>41</v>
      </c>
      <c r="BI112" s="27">
        <f t="shared" ref="BI112:BR112" si="299">BI$52/10*$C110/(2+$E$10)</f>
        <v>879.62962962962956</v>
      </c>
      <c r="BJ112" s="27">
        <f t="shared" si="299"/>
        <v>1612.6543209876543</v>
      </c>
      <c r="BK112" s="27">
        <f t="shared" si="299"/>
        <v>2223.5082304526754</v>
      </c>
      <c r="BL112" s="27">
        <f t="shared" si="299"/>
        <v>2732.5531550068577</v>
      </c>
      <c r="BM112" s="28">
        <f t="shared" si="299"/>
        <v>3156.7572588020125</v>
      </c>
      <c r="BN112" s="27">
        <f t="shared" si="299"/>
        <v>3510.2606786313027</v>
      </c>
      <c r="BO112" s="27">
        <f t="shared" si="299"/>
        <v>3804.846861822386</v>
      </c>
      <c r="BP112" s="27">
        <f t="shared" si="299"/>
        <v>4050.335347814952</v>
      </c>
      <c r="BQ112" s="27">
        <f t="shared" si="299"/>
        <v>4254.9090861420955</v>
      </c>
      <c r="BR112" s="27">
        <f t="shared" si="299"/>
        <v>4425.3872014146964</v>
      </c>
    </row>
    <row r="113" spans="2:70" ht="14.25" x14ac:dyDescent="0.45">
      <c r="B113" s="173"/>
      <c r="C113" s="199">
        <v>400000</v>
      </c>
      <c r="D113" s="44" t="s">
        <v>19</v>
      </c>
      <c r="E113" s="27">
        <f>E$51/10*$C113/(2+$E$10)</f>
        <v>17592.592592592591</v>
      </c>
      <c r="F113" s="27">
        <f t="shared" ref="F113:N113" si="300">F$51/10*$C113/(2+$E$10)</f>
        <v>14660.493827160493</v>
      </c>
      <c r="G113" s="27">
        <f t="shared" si="300"/>
        <v>12217.07818930041</v>
      </c>
      <c r="H113" s="27">
        <f t="shared" si="300"/>
        <v>10180.898491083677</v>
      </c>
      <c r="I113" s="27">
        <f t="shared" si="300"/>
        <v>8484.082075903063</v>
      </c>
      <c r="J113" s="27">
        <f t="shared" si="300"/>
        <v>7070.0683965858861</v>
      </c>
      <c r="K113" s="27">
        <f t="shared" si="300"/>
        <v>5891.7236638215718</v>
      </c>
      <c r="L113" s="27">
        <f t="shared" si="300"/>
        <v>4909.7697198513097</v>
      </c>
      <c r="M113" s="27">
        <f t="shared" si="300"/>
        <v>4091.4747665427585</v>
      </c>
      <c r="N113" s="27">
        <f t="shared" si="300"/>
        <v>3409.5623054522985</v>
      </c>
      <c r="P113" s="173"/>
      <c r="Q113" s="199">
        <v>400000</v>
      </c>
      <c r="R113" s="44" t="s">
        <v>19</v>
      </c>
      <c r="S113" s="27">
        <f>S$51/10*$C113/(2+$E$10)</f>
        <v>17592.592592592591</v>
      </c>
      <c r="T113" s="27">
        <f t="shared" ref="T113:AB113" si="301">T$51/10*$C113/(2+$E$10)</f>
        <v>14660.493827160493</v>
      </c>
      <c r="U113" s="27">
        <f t="shared" si="301"/>
        <v>12217.07818930041</v>
      </c>
      <c r="V113" s="27">
        <f t="shared" si="301"/>
        <v>10180.898491083677</v>
      </c>
      <c r="W113" s="27">
        <f t="shared" si="301"/>
        <v>8484.082075903063</v>
      </c>
      <c r="X113" s="27">
        <f t="shared" si="301"/>
        <v>7070.0683965858861</v>
      </c>
      <c r="Y113" s="27">
        <f t="shared" si="301"/>
        <v>5891.7236638215718</v>
      </c>
      <c r="Z113" s="27">
        <f t="shared" si="301"/>
        <v>4909.7697198513097</v>
      </c>
      <c r="AA113" s="27">
        <f t="shared" si="301"/>
        <v>4091.4747665427585</v>
      </c>
      <c r="AB113" s="27">
        <f t="shared" si="301"/>
        <v>3409.5623054522985</v>
      </c>
      <c r="AD113" s="173"/>
      <c r="AE113" s="199">
        <v>400000</v>
      </c>
      <c r="AF113" s="44" t="s">
        <v>19</v>
      </c>
      <c r="AG113" s="27">
        <f>AG$51/10*$C113/(2+$E$10)</f>
        <v>17592.592592592591</v>
      </c>
      <c r="AH113" s="27">
        <f t="shared" ref="AH113:AP113" si="302">AH$51/10*$C113/(2+$E$10)</f>
        <v>14660.493827160493</v>
      </c>
      <c r="AI113" s="27">
        <f t="shared" si="302"/>
        <v>12217.07818930041</v>
      </c>
      <c r="AJ113" s="27">
        <f t="shared" si="302"/>
        <v>10180.898491083677</v>
      </c>
      <c r="AK113" s="27">
        <f t="shared" si="302"/>
        <v>8484.082075903063</v>
      </c>
      <c r="AL113" s="27">
        <f t="shared" si="302"/>
        <v>7070.0683965858861</v>
      </c>
      <c r="AM113" s="27">
        <f t="shared" si="302"/>
        <v>5891.7236638215718</v>
      </c>
      <c r="AN113" s="27">
        <f t="shared" si="302"/>
        <v>4909.7697198513097</v>
      </c>
      <c r="AO113" s="27">
        <f t="shared" si="302"/>
        <v>4091.4747665427585</v>
      </c>
      <c r="AP113" s="27">
        <f t="shared" si="302"/>
        <v>3409.5623054522985</v>
      </c>
      <c r="AR113" s="173"/>
      <c r="AS113" s="199">
        <v>400000</v>
      </c>
      <c r="AT113" s="44" t="s">
        <v>19</v>
      </c>
      <c r="AU113" s="27">
        <f>AU$51/10*$C113/(2+$E$10)</f>
        <v>17592.592592592591</v>
      </c>
      <c r="AV113" s="27">
        <f t="shared" ref="AV113:BD113" si="303">AV$51/10*$C113/(2+$E$10)</f>
        <v>14660.493827160493</v>
      </c>
      <c r="AW113" s="27">
        <f t="shared" si="303"/>
        <v>12217.07818930041</v>
      </c>
      <c r="AX113" s="27">
        <f t="shared" si="303"/>
        <v>10180.898491083677</v>
      </c>
      <c r="AY113" s="27">
        <f t="shared" si="303"/>
        <v>8484.082075903063</v>
      </c>
      <c r="AZ113" s="27">
        <f t="shared" si="303"/>
        <v>7070.0683965858861</v>
      </c>
      <c r="BA113" s="27">
        <f t="shared" si="303"/>
        <v>5891.7236638215718</v>
      </c>
      <c r="BB113" s="27">
        <f t="shared" si="303"/>
        <v>4909.7697198513097</v>
      </c>
      <c r="BC113" s="27">
        <f t="shared" si="303"/>
        <v>4091.4747665427585</v>
      </c>
      <c r="BD113" s="27">
        <f t="shared" si="303"/>
        <v>3409.5623054522985</v>
      </c>
      <c r="BF113" s="173"/>
      <c r="BG113" s="199">
        <v>400000</v>
      </c>
      <c r="BH113" s="44" t="s">
        <v>19</v>
      </c>
      <c r="BI113" s="27">
        <f>BI$51/10*$C113/(2+$E$10)</f>
        <v>17592.592592592591</v>
      </c>
      <c r="BJ113" s="27">
        <f t="shared" ref="BJ113:BR113" si="304">BJ$51/10*$C113/(2+$E$10)</f>
        <v>14660.493827160493</v>
      </c>
      <c r="BK113" s="27">
        <f t="shared" si="304"/>
        <v>12217.07818930041</v>
      </c>
      <c r="BL113" s="27">
        <f t="shared" si="304"/>
        <v>10180.898491083677</v>
      </c>
      <c r="BM113" s="27">
        <f t="shared" si="304"/>
        <v>8484.082075903063</v>
      </c>
      <c r="BN113" s="27">
        <f t="shared" si="304"/>
        <v>7070.0683965858861</v>
      </c>
      <c r="BO113" s="27">
        <f t="shared" si="304"/>
        <v>5891.7236638215718</v>
      </c>
      <c r="BP113" s="27">
        <f t="shared" si="304"/>
        <v>4909.7697198513097</v>
      </c>
      <c r="BQ113" s="27">
        <f t="shared" si="304"/>
        <v>4091.4747665427585</v>
      </c>
      <c r="BR113" s="27">
        <f t="shared" si="304"/>
        <v>3409.5623054522985</v>
      </c>
    </row>
    <row r="114" spans="2:70" ht="14.25" x14ac:dyDescent="0.45">
      <c r="B114" s="173"/>
      <c r="C114" s="199"/>
      <c r="D114" s="19" t="s">
        <v>22</v>
      </c>
      <c r="E114" s="27"/>
      <c r="F114" s="27"/>
      <c r="G114" s="27"/>
      <c r="H114" s="27"/>
      <c r="I114" s="28">
        <f>AVERAGE(E113:I113)</f>
        <v>12627.029035208045</v>
      </c>
      <c r="J114" s="27"/>
      <c r="K114" s="27"/>
      <c r="L114" s="27"/>
      <c r="M114" s="27"/>
      <c r="N114" s="27">
        <f>AVERAGE(E113:N113)</f>
        <v>8850.7744028294055</v>
      </c>
      <c r="P114" s="173"/>
      <c r="Q114" s="199"/>
      <c r="R114" s="19" t="s">
        <v>22</v>
      </c>
      <c r="S114" s="27"/>
      <c r="T114" s="27"/>
      <c r="U114" s="27"/>
      <c r="V114" s="27"/>
      <c r="W114" s="28">
        <f>AVERAGE(S113:W113)</f>
        <v>12627.029035208045</v>
      </c>
      <c r="X114" s="27"/>
      <c r="Y114" s="27"/>
      <c r="Z114" s="27"/>
      <c r="AA114" s="27"/>
      <c r="AB114" s="27">
        <f>AVERAGE(S113:AB113)</f>
        <v>8850.7744028294055</v>
      </c>
      <c r="AD114" s="173"/>
      <c r="AE114" s="199"/>
      <c r="AF114" s="19" t="s">
        <v>22</v>
      </c>
      <c r="AG114" s="27"/>
      <c r="AH114" s="27"/>
      <c r="AI114" s="27"/>
      <c r="AJ114" s="27"/>
      <c r="AK114" s="28">
        <f>AVERAGE(AG113:AK113)</f>
        <v>12627.029035208045</v>
      </c>
      <c r="AL114" s="27"/>
      <c r="AM114" s="27"/>
      <c r="AN114" s="27"/>
      <c r="AO114" s="27"/>
      <c r="AP114" s="27">
        <f>AVERAGE(AG113:AP113)</f>
        <v>8850.7744028294055</v>
      </c>
      <c r="AR114" s="173"/>
      <c r="AS114" s="199"/>
      <c r="AT114" s="19" t="s">
        <v>22</v>
      </c>
      <c r="AU114" s="27"/>
      <c r="AV114" s="27"/>
      <c r="AW114" s="27"/>
      <c r="AX114" s="27"/>
      <c r="AY114" s="28">
        <f>AVERAGE(AU113:AY113)</f>
        <v>12627.029035208045</v>
      </c>
      <c r="AZ114" s="27"/>
      <c r="BA114" s="27"/>
      <c r="BB114" s="27"/>
      <c r="BC114" s="27"/>
      <c r="BD114" s="27">
        <f>AVERAGE(AU113:BD113)</f>
        <v>8850.7744028294055</v>
      </c>
      <c r="BF114" s="173"/>
      <c r="BG114" s="199"/>
      <c r="BH114" s="19" t="s">
        <v>22</v>
      </c>
      <c r="BI114" s="27"/>
      <c r="BJ114" s="27"/>
      <c r="BK114" s="27"/>
      <c r="BL114" s="27"/>
      <c r="BM114" s="28">
        <f>AVERAGE(BI113:BM113)</f>
        <v>12627.029035208045</v>
      </c>
      <c r="BN114" s="27"/>
      <c r="BO114" s="27"/>
      <c r="BP114" s="27"/>
      <c r="BQ114" s="27"/>
      <c r="BR114" s="27">
        <f>AVERAGE(BI113:BR113)</f>
        <v>8850.7744028294055</v>
      </c>
    </row>
    <row r="115" spans="2:70" ht="14.25" x14ac:dyDescent="0.45">
      <c r="B115" s="173"/>
      <c r="C115" s="199"/>
      <c r="D115" s="19" t="s">
        <v>41</v>
      </c>
      <c r="E115" s="27">
        <f t="shared" ref="E115:N115" si="305">E$52/10*$C113/(2+$E$10)</f>
        <v>17592.592592592591</v>
      </c>
      <c r="F115" s="27">
        <f t="shared" si="305"/>
        <v>32253.086419753083</v>
      </c>
      <c r="G115" s="27">
        <f t="shared" si="305"/>
        <v>44470.164609053507</v>
      </c>
      <c r="H115" s="27">
        <f t="shared" si="305"/>
        <v>54651.063100137151</v>
      </c>
      <c r="I115" s="28">
        <f t="shared" si="305"/>
        <v>63135.145176040241</v>
      </c>
      <c r="J115" s="27">
        <f t="shared" si="305"/>
        <v>70205.21357262606</v>
      </c>
      <c r="K115" s="27">
        <f t="shared" si="305"/>
        <v>76096.937236447717</v>
      </c>
      <c r="L115" s="27">
        <f t="shared" si="305"/>
        <v>81006.706956299051</v>
      </c>
      <c r="M115" s="27">
        <f t="shared" si="305"/>
        <v>85098.18172284191</v>
      </c>
      <c r="N115" s="27">
        <f t="shared" si="305"/>
        <v>88507.744028293935</v>
      </c>
      <c r="P115" s="173"/>
      <c r="Q115" s="199"/>
      <c r="R115" s="19" t="s">
        <v>41</v>
      </c>
      <c r="S115" s="27">
        <f t="shared" ref="S115:AB115" si="306">S$52/10*$C113/(2+$E$10)</f>
        <v>17592.592592592591</v>
      </c>
      <c r="T115" s="27">
        <f t="shared" si="306"/>
        <v>32253.086419753083</v>
      </c>
      <c r="U115" s="27">
        <f t="shared" si="306"/>
        <v>44470.164609053507</v>
      </c>
      <c r="V115" s="27">
        <f t="shared" si="306"/>
        <v>54651.063100137151</v>
      </c>
      <c r="W115" s="28">
        <f t="shared" si="306"/>
        <v>63135.145176040241</v>
      </c>
      <c r="X115" s="27">
        <f t="shared" si="306"/>
        <v>70205.21357262606</v>
      </c>
      <c r="Y115" s="27">
        <f t="shared" si="306"/>
        <v>76096.937236447717</v>
      </c>
      <c r="Z115" s="27">
        <f t="shared" si="306"/>
        <v>81006.706956299051</v>
      </c>
      <c r="AA115" s="27">
        <f t="shared" si="306"/>
        <v>85098.18172284191</v>
      </c>
      <c r="AB115" s="27">
        <f t="shared" si="306"/>
        <v>88507.744028293935</v>
      </c>
      <c r="AD115" s="173"/>
      <c r="AE115" s="199"/>
      <c r="AF115" s="19" t="s">
        <v>41</v>
      </c>
      <c r="AG115" s="27">
        <f t="shared" ref="AG115:AP115" si="307">AG$52/10*$C113/(2+$E$10)</f>
        <v>17592.592592592591</v>
      </c>
      <c r="AH115" s="27">
        <f t="shared" si="307"/>
        <v>32253.086419753083</v>
      </c>
      <c r="AI115" s="27">
        <f t="shared" si="307"/>
        <v>44470.164609053507</v>
      </c>
      <c r="AJ115" s="27">
        <f t="shared" si="307"/>
        <v>54651.063100137151</v>
      </c>
      <c r="AK115" s="28">
        <f t="shared" si="307"/>
        <v>63135.145176040241</v>
      </c>
      <c r="AL115" s="27">
        <f t="shared" si="307"/>
        <v>70205.21357262606</v>
      </c>
      <c r="AM115" s="27">
        <f t="shared" si="307"/>
        <v>76096.937236447717</v>
      </c>
      <c r="AN115" s="27">
        <f t="shared" si="307"/>
        <v>81006.706956299051</v>
      </c>
      <c r="AO115" s="27">
        <f t="shared" si="307"/>
        <v>85098.18172284191</v>
      </c>
      <c r="AP115" s="27">
        <f t="shared" si="307"/>
        <v>88507.744028293935</v>
      </c>
      <c r="AR115" s="173"/>
      <c r="AS115" s="199"/>
      <c r="AT115" s="19" t="s">
        <v>41</v>
      </c>
      <c r="AU115" s="27">
        <f t="shared" ref="AU115:BD115" si="308">AU$52/10*$C113/(2+$E$10)</f>
        <v>17592.592592592591</v>
      </c>
      <c r="AV115" s="27">
        <f t="shared" si="308"/>
        <v>32253.086419753083</v>
      </c>
      <c r="AW115" s="27">
        <f t="shared" si="308"/>
        <v>44470.164609053507</v>
      </c>
      <c r="AX115" s="27">
        <f t="shared" si="308"/>
        <v>54651.063100137151</v>
      </c>
      <c r="AY115" s="28">
        <f t="shared" si="308"/>
        <v>63135.145176040241</v>
      </c>
      <c r="AZ115" s="27">
        <f t="shared" si="308"/>
        <v>70205.21357262606</v>
      </c>
      <c r="BA115" s="27">
        <f t="shared" si="308"/>
        <v>76096.937236447717</v>
      </c>
      <c r="BB115" s="27">
        <f t="shared" si="308"/>
        <v>81006.706956299051</v>
      </c>
      <c r="BC115" s="27">
        <f t="shared" si="308"/>
        <v>85098.18172284191</v>
      </c>
      <c r="BD115" s="27">
        <f t="shared" si="308"/>
        <v>88507.744028293935</v>
      </c>
      <c r="BF115" s="173"/>
      <c r="BG115" s="199"/>
      <c r="BH115" s="19" t="s">
        <v>41</v>
      </c>
      <c r="BI115" s="27">
        <f t="shared" ref="BI115:BR115" si="309">BI$52/10*$C113/(2+$E$10)</f>
        <v>17592.592592592591</v>
      </c>
      <c r="BJ115" s="27">
        <f t="shared" si="309"/>
        <v>32253.086419753083</v>
      </c>
      <c r="BK115" s="27">
        <f t="shared" si="309"/>
        <v>44470.164609053507</v>
      </c>
      <c r="BL115" s="27">
        <f t="shared" si="309"/>
        <v>54651.063100137151</v>
      </c>
      <c r="BM115" s="28">
        <f t="shared" si="309"/>
        <v>63135.145176040241</v>
      </c>
      <c r="BN115" s="27">
        <f t="shared" si="309"/>
        <v>70205.21357262606</v>
      </c>
      <c r="BO115" s="27">
        <f t="shared" si="309"/>
        <v>76096.937236447717</v>
      </c>
      <c r="BP115" s="27">
        <f t="shared" si="309"/>
        <v>81006.706956299051</v>
      </c>
      <c r="BQ115" s="27">
        <f t="shared" si="309"/>
        <v>85098.18172284191</v>
      </c>
      <c r="BR115" s="27">
        <f t="shared" si="309"/>
        <v>88507.744028293935</v>
      </c>
    </row>
    <row r="116" spans="2:70" ht="14.25" x14ac:dyDescent="0.45">
      <c r="B116" s="173"/>
      <c r="C116" s="200">
        <v>1000000</v>
      </c>
      <c r="D116" s="15" t="s">
        <v>19</v>
      </c>
      <c r="E116" s="29">
        <f t="shared" ref="E116:N116" si="310">E$51/10*$C116/(2+$E$10)</f>
        <v>43981.481481481482</v>
      </c>
      <c r="F116" s="29">
        <f t="shared" si="310"/>
        <v>36651.234567901236</v>
      </c>
      <c r="G116" s="29">
        <f t="shared" si="310"/>
        <v>30542.695473251031</v>
      </c>
      <c r="H116" s="29">
        <f t="shared" si="310"/>
        <v>25452.246227709191</v>
      </c>
      <c r="I116" s="29">
        <f t="shared" si="310"/>
        <v>21210.205189757657</v>
      </c>
      <c r="J116" s="29">
        <f t="shared" si="310"/>
        <v>17675.170991464714</v>
      </c>
      <c r="K116" s="29">
        <f t="shared" si="310"/>
        <v>14729.309159553926</v>
      </c>
      <c r="L116" s="29">
        <f t="shared" si="310"/>
        <v>12274.424299628276</v>
      </c>
      <c r="M116" s="29">
        <f t="shared" si="310"/>
        <v>10228.686916356895</v>
      </c>
      <c r="N116" s="29">
        <f t="shared" si="310"/>
        <v>8523.905763630748</v>
      </c>
      <c r="P116" s="173"/>
      <c r="Q116" s="200">
        <v>1000000</v>
      </c>
      <c r="R116" s="15" t="s">
        <v>19</v>
      </c>
      <c r="S116" s="29">
        <f t="shared" ref="S116:AB116" si="311">S$51/10*$C116/(2+$E$10)</f>
        <v>43981.481481481482</v>
      </c>
      <c r="T116" s="29">
        <f t="shared" si="311"/>
        <v>36651.234567901236</v>
      </c>
      <c r="U116" s="29">
        <f t="shared" si="311"/>
        <v>30542.695473251031</v>
      </c>
      <c r="V116" s="29">
        <f t="shared" si="311"/>
        <v>25452.246227709191</v>
      </c>
      <c r="W116" s="29">
        <f t="shared" si="311"/>
        <v>21210.205189757657</v>
      </c>
      <c r="X116" s="29">
        <f t="shared" si="311"/>
        <v>17675.170991464714</v>
      </c>
      <c r="Y116" s="29">
        <f t="shared" si="311"/>
        <v>14729.309159553926</v>
      </c>
      <c r="Z116" s="29">
        <f t="shared" si="311"/>
        <v>12274.424299628276</v>
      </c>
      <c r="AA116" s="29">
        <f t="shared" si="311"/>
        <v>10228.686916356895</v>
      </c>
      <c r="AB116" s="29">
        <f t="shared" si="311"/>
        <v>8523.905763630748</v>
      </c>
      <c r="AD116" s="173"/>
      <c r="AE116" s="200">
        <v>1000000</v>
      </c>
      <c r="AF116" s="15" t="s">
        <v>19</v>
      </c>
      <c r="AG116" s="29">
        <f t="shared" ref="AG116:AP116" si="312">AG$51/10*$C116/(2+$E$10)</f>
        <v>43981.481481481482</v>
      </c>
      <c r="AH116" s="29">
        <f t="shared" si="312"/>
        <v>36651.234567901236</v>
      </c>
      <c r="AI116" s="29">
        <f t="shared" si="312"/>
        <v>30542.695473251031</v>
      </c>
      <c r="AJ116" s="29">
        <f t="shared" si="312"/>
        <v>25452.246227709191</v>
      </c>
      <c r="AK116" s="29">
        <f t="shared" si="312"/>
        <v>21210.205189757657</v>
      </c>
      <c r="AL116" s="29">
        <f t="shared" si="312"/>
        <v>17675.170991464714</v>
      </c>
      <c r="AM116" s="29">
        <f t="shared" si="312"/>
        <v>14729.309159553926</v>
      </c>
      <c r="AN116" s="29">
        <f t="shared" si="312"/>
        <v>12274.424299628276</v>
      </c>
      <c r="AO116" s="29">
        <f t="shared" si="312"/>
        <v>10228.686916356895</v>
      </c>
      <c r="AP116" s="29">
        <f t="shared" si="312"/>
        <v>8523.905763630748</v>
      </c>
      <c r="AR116" s="173"/>
      <c r="AS116" s="200">
        <v>1000000</v>
      </c>
      <c r="AT116" s="15" t="s">
        <v>19</v>
      </c>
      <c r="AU116" s="29">
        <f t="shared" ref="AU116:BD116" si="313">AU$51/10*$C116/(2+$E$10)</f>
        <v>43981.481481481482</v>
      </c>
      <c r="AV116" s="29">
        <f t="shared" si="313"/>
        <v>36651.234567901236</v>
      </c>
      <c r="AW116" s="29">
        <f t="shared" si="313"/>
        <v>30542.695473251031</v>
      </c>
      <c r="AX116" s="29">
        <f t="shared" si="313"/>
        <v>25452.246227709191</v>
      </c>
      <c r="AY116" s="29">
        <f t="shared" si="313"/>
        <v>21210.205189757657</v>
      </c>
      <c r="AZ116" s="29">
        <f t="shared" si="313"/>
        <v>17675.170991464714</v>
      </c>
      <c r="BA116" s="29">
        <f t="shared" si="313"/>
        <v>14729.309159553926</v>
      </c>
      <c r="BB116" s="29">
        <f t="shared" si="313"/>
        <v>12274.424299628276</v>
      </c>
      <c r="BC116" s="29">
        <f t="shared" si="313"/>
        <v>10228.686916356895</v>
      </c>
      <c r="BD116" s="29">
        <f t="shared" si="313"/>
        <v>8523.905763630748</v>
      </c>
      <c r="BF116" s="173"/>
      <c r="BG116" s="200">
        <v>1000000</v>
      </c>
      <c r="BH116" s="15" t="s">
        <v>19</v>
      </c>
      <c r="BI116" s="29">
        <f t="shared" ref="BI116:BR116" si="314">BI$51/10*$C116/(2+$E$10)</f>
        <v>43981.481481481482</v>
      </c>
      <c r="BJ116" s="29">
        <f t="shared" si="314"/>
        <v>36651.234567901236</v>
      </c>
      <c r="BK116" s="29">
        <f t="shared" si="314"/>
        <v>30542.695473251031</v>
      </c>
      <c r="BL116" s="29">
        <f t="shared" si="314"/>
        <v>25452.246227709191</v>
      </c>
      <c r="BM116" s="29">
        <f t="shared" si="314"/>
        <v>21210.205189757657</v>
      </c>
      <c r="BN116" s="29">
        <f t="shared" si="314"/>
        <v>17675.170991464714</v>
      </c>
      <c r="BO116" s="29">
        <f t="shared" si="314"/>
        <v>14729.309159553926</v>
      </c>
      <c r="BP116" s="29">
        <f t="shared" si="314"/>
        <v>12274.424299628276</v>
      </c>
      <c r="BQ116" s="29">
        <f t="shared" si="314"/>
        <v>10228.686916356895</v>
      </c>
      <c r="BR116" s="29">
        <f t="shared" si="314"/>
        <v>8523.905763630748</v>
      </c>
    </row>
    <row r="117" spans="2:70" ht="14.25" x14ac:dyDescent="0.45">
      <c r="B117" s="173"/>
      <c r="C117" s="200"/>
      <c r="D117" s="15" t="s">
        <v>22</v>
      </c>
      <c r="E117" s="29"/>
      <c r="F117" s="29"/>
      <c r="G117" s="29"/>
      <c r="H117" s="29"/>
      <c r="I117" s="30">
        <f>AVERAGE(E116:I116)</f>
        <v>31567.572588020121</v>
      </c>
      <c r="J117" s="29"/>
      <c r="K117" s="29"/>
      <c r="L117" s="29"/>
      <c r="M117" s="29"/>
      <c r="N117" s="29">
        <f>AVERAGE(E116:N116)</f>
        <v>22126.93600707352</v>
      </c>
      <c r="P117" s="173"/>
      <c r="Q117" s="200"/>
      <c r="R117" s="15" t="s">
        <v>22</v>
      </c>
      <c r="S117" s="29"/>
      <c r="T117" s="29"/>
      <c r="U117" s="29"/>
      <c r="V117" s="29"/>
      <c r="W117" s="30">
        <f>AVERAGE(S116:W116)</f>
        <v>31567.572588020121</v>
      </c>
      <c r="X117" s="29"/>
      <c r="Y117" s="29"/>
      <c r="Z117" s="29"/>
      <c r="AA117" s="29"/>
      <c r="AB117" s="29">
        <f>AVERAGE(S116:AB116)</f>
        <v>22126.93600707352</v>
      </c>
      <c r="AD117" s="173"/>
      <c r="AE117" s="200"/>
      <c r="AF117" s="15" t="s">
        <v>22</v>
      </c>
      <c r="AG117" s="29"/>
      <c r="AH117" s="29"/>
      <c r="AI117" s="29"/>
      <c r="AJ117" s="29"/>
      <c r="AK117" s="30">
        <f>AVERAGE(AG116:AK116)</f>
        <v>31567.572588020121</v>
      </c>
      <c r="AL117" s="29"/>
      <c r="AM117" s="29"/>
      <c r="AN117" s="29"/>
      <c r="AO117" s="29"/>
      <c r="AP117" s="29">
        <f>AVERAGE(AG116:AP116)</f>
        <v>22126.93600707352</v>
      </c>
      <c r="AR117" s="173"/>
      <c r="AS117" s="200"/>
      <c r="AT117" s="15" t="s">
        <v>22</v>
      </c>
      <c r="AU117" s="29"/>
      <c r="AV117" s="29"/>
      <c r="AW117" s="29"/>
      <c r="AX117" s="29"/>
      <c r="AY117" s="30">
        <f>AVERAGE(AU116:AY116)</f>
        <v>31567.572588020121</v>
      </c>
      <c r="AZ117" s="29"/>
      <c r="BA117" s="29"/>
      <c r="BB117" s="29"/>
      <c r="BC117" s="29"/>
      <c r="BD117" s="29">
        <f>AVERAGE(AU116:BD116)</f>
        <v>22126.93600707352</v>
      </c>
      <c r="BF117" s="173"/>
      <c r="BG117" s="200"/>
      <c r="BH117" s="15" t="s">
        <v>22</v>
      </c>
      <c r="BI117" s="29"/>
      <c r="BJ117" s="29"/>
      <c r="BK117" s="29"/>
      <c r="BL117" s="29"/>
      <c r="BM117" s="30">
        <f>AVERAGE(BI116:BM116)</f>
        <v>31567.572588020121</v>
      </c>
      <c r="BN117" s="29"/>
      <c r="BO117" s="29"/>
      <c r="BP117" s="29"/>
      <c r="BQ117" s="29"/>
      <c r="BR117" s="29">
        <f>AVERAGE(BI116:BR116)</f>
        <v>22126.93600707352</v>
      </c>
    </row>
    <row r="118" spans="2:70" ht="14.25" x14ac:dyDescent="0.45">
      <c r="B118" s="174"/>
      <c r="C118" s="200"/>
      <c r="D118" s="15" t="s">
        <v>41</v>
      </c>
      <c r="E118" s="29">
        <f t="shared" ref="E118:N118" si="315">E$52/10*$C116/(2+$E$10)</f>
        <v>43981.481481481482</v>
      </c>
      <c r="F118" s="29">
        <f t="shared" si="315"/>
        <v>80632.71604938271</v>
      </c>
      <c r="G118" s="29">
        <f t="shared" si="315"/>
        <v>111175.41152263377</v>
      </c>
      <c r="H118" s="29">
        <f t="shared" si="315"/>
        <v>136627.65775034289</v>
      </c>
      <c r="I118" s="30">
        <f t="shared" si="315"/>
        <v>157837.8629401006</v>
      </c>
      <c r="J118" s="29">
        <f t="shared" si="315"/>
        <v>175513.03393156512</v>
      </c>
      <c r="K118" s="29">
        <f t="shared" si="315"/>
        <v>190242.34309111928</v>
      </c>
      <c r="L118" s="29">
        <f t="shared" si="315"/>
        <v>202516.76739074761</v>
      </c>
      <c r="M118" s="29">
        <f t="shared" si="315"/>
        <v>212745.45430710478</v>
      </c>
      <c r="N118" s="29">
        <f t="shared" si="315"/>
        <v>221269.36007073487</v>
      </c>
      <c r="P118" s="174"/>
      <c r="Q118" s="200"/>
      <c r="R118" s="15" t="s">
        <v>41</v>
      </c>
      <c r="S118" s="29">
        <f t="shared" ref="S118:AB118" si="316">S$52/10*$C116/(2+$E$10)</f>
        <v>43981.481481481482</v>
      </c>
      <c r="T118" s="29">
        <f t="shared" si="316"/>
        <v>80632.71604938271</v>
      </c>
      <c r="U118" s="29">
        <f t="shared" si="316"/>
        <v>111175.41152263377</v>
      </c>
      <c r="V118" s="29">
        <f t="shared" si="316"/>
        <v>136627.65775034289</v>
      </c>
      <c r="W118" s="30">
        <f t="shared" si="316"/>
        <v>157837.8629401006</v>
      </c>
      <c r="X118" s="29">
        <f t="shared" si="316"/>
        <v>175513.03393156512</v>
      </c>
      <c r="Y118" s="29">
        <f t="shared" si="316"/>
        <v>190242.34309111928</v>
      </c>
      <c r="Z118" s="29">
        <f t="shared" si="316"/>
        <v>202516.76739074761</v>
      </c>
      <c r="AA118" s="29">
        <f t="shared" si="316"/>
        <v>212745.45430710478</v>
      </c>
      <c r="AB118" s="29">
        <f t="shared" si="316"/>
        <v>221269.36007073487</v>
      </c>
      <c r="AD118" s="174"/>
      <c r="AE118" s="200"/>
      <c r="AF118" s="15" t="s">
        <v>41</v>
      </c>
      <c r="AG118" s="29">
        <f t="shared" ref="AG118:AP118" si="317">AG$52/10*$C116/(2+$E$10)</f>
        <v>43981.481481481482</v>
      </c>
      <c r="AH118" s="29">
        <f t="shared" si="317"/>
        <v>80632.71604938271</v>
      </c>
      <c r="AI118" s="29">
        <f t="shared" si="317"/>
        <v>111175.41152263377</v>
      </c>
      <c r="AJ118" s="29">
        <f t="shared" si="317"/>
        <v>136627.65775034289</v>
      </c>
      <c r="AK118" s="30">
        <f t="shared" si="317"/>
        <v>157837.8629401006</v>
      </c>
      <c r="AL118" s="29">
        <f t="shared" si="317"/>
        <v>175513.03393156512</v>
      </c>
      <c r="AM118" s="29">
        <f t="shared" si="317"/>
        <v>190242.34309111928</v>
      </c>
      <c r="AN118" s="29">
        <f t="shared" si="317"/>
        <v>202516.76739074761</v>
      </c>
      <c r="AO118" s="29">
        <f t="shared" si="317"/>
        <v>212745.45430710478</v>
      </c>
      <c r="AP118" s="29">
        <f t="shared" si="317"/>
        <v>221269.36007073487</v>
      </c>
      <c r="AR118" s="174"/>
      <c r="AS118" s="200"/>
      <c r="AT118" s="15" t="s">
        <v>41</v>
      </c>
      <c r="AU118" s="29">
        <f t="shared" ref="AU118:BD118" si="318">AU$52/10*$C116/(2+$E$10)</f>
        <v>43981.481481481482</v>
      </c>
      <c r="AV118" s="29">
        <f t="shared" si="318"/>
        <v>80632.71604938271</v>
      </c>
      <c r="AW118" s="29">
        <f t="shared" si="318"/>
        <v>111175.41152263377</v>
      </c>
      <c r="AX118" s="29">
        <f t="shared" si="318"/>
        <v>136627.65775034289</v>
      </c>
      <c r="AY118" s="30">
        <f t="shared" si="318"/>
        <v>157837.8629401006</v>
      </c>
      <c r="AZ118" s="29">
        <f t="shared" si="318"/>
        <v>175513.03393156512</v>
      </c>
      <c r="BA118" s="29">
        <f t="shared" si="318"/>
        <v>190242.34309111928</v>
      </c>
      <c r="BB118" s="29">
        <f t="shared" si="318"/>
        <v>202516.76739074761</v>
      </c>
      <c r="BC118" s="29">
        <f t="shared" si="318"/>
        <v>212745.45430710478</v>
      </c>
      <c r="BD118" s="29">
        <f t="shared" si="318"/>
        <v>221269.36007073487</v>
      </c>
      <c r="BF118" s="174"/>
      <c r="BG118" s="200"/>
      <c r="BH118" s="15" t="s">
        <v>41</v>
      </c>
      <c r="BI118" s="29">
        <f t="shared" ref="BI118:BR118" si="319">BI$52/10*$C116/(2+$E$10)</f>
        <v>43981.481481481482</v>
      </c>
      <c r="BJ118" s="29">
        <f t="shared" si="319"/>
        <v>80632.71604938271</v>
      </c>
      <c r="BK118" s="29">
        <f t="shared" si="319"/>
        <v>111175.41152263377</v>
      </c>
      <c r="BL118" s="29">
        <f t="shared" si="319"/>
        <v>136627.65775034289</v>
      </c>
      <c r="BM118" s="30">
        <f t="shared" si="319"/>
        <v>157837.8629401006</v>
      </c>
      <c r="BN118" s="29">
        <f t="shared" si="319"/>
        <v>175513.03393156512</v>
      </c>
      <c r="BO118" s="29">
        <f t="shared" si="319"/>
        <v>190242.34309111928</v>
      </c>
      <c r="BP118" s="29">
        <f t="shared" si="319"/>
        <v>202516.76739074761</v>
      </c>
      <c r="BQ118" s="29">
        <f t="shared" si="319"/>
        <v>212745.45430710478</v>
      </c>
      <c r="BR118" s="29">
        <f t="shared" si="319"/>
        <v>221269.36007073487</v>
      </c>
    </row>
    <row r="119" spans="2:70" ht="15" customHeight="1" x14ac:dyDescent="0.45">
      <c r="B119" s="3"/>
      <c r="C119" s="1"/>
      <c r="D119" s="40"/>
      <c r="E119" s="10"/>
      <c r="F119" s="10"/>
      <c r="G119" s="10"/>
      <c r="H119" s="10"/>
      <c r="I119" s="10"/>
      <c r="J119" s="10"/>
      <c r="K119" s="10"/>
      <c r="L119" s="10"/>
      <c r="M119" s="10"/>
      <c r="N119" s="10"/>
      <c r="P119" s="3"/>
      <c r="Q119" s="1"/>
      <c r="R119" s="40"/>
      <c r="S119" s="10"/>
      <c r="T119" s="10"/>
      <c r="U119" s="10"/>
      <c r="V119" s="10"/>
      <c r="W119" s="10"/>
      <c r="X119" s="10"/>
      <c r="Y119" s="10"/>
      <c r="Z119" s="10"/>
      <c r="AA119" s="10"/>
      <c r="AB119" s="10"/>
      <c r="AD119" s="3"/>
      <c r="AE119" s="1"/>
      <c r="AF119" s="40"/>
      <c r="AG119" s="10"/>
      <c r="AH119" s="10"/>
      <c r="AI119" s="10"/>
      <c r="AJ119" s="10"/>
      <c r="AK119" s="10"/>
      <c r="AL119" s="10"/>
      <c r="AM119" s="10"/>
      <c r="AN119" s="10"/>
      <c r="AO119" s="10"/>
      <c r="AP119" s="10"/>
      <c r="AR119" s="3"/>
      <c r="AS119" s="1"/>
      <c r="AT119" s="40"/>
      <c r="AU119" s="10"/>
      <c r="AV119" s="10"/>
      <c r="AW119" s="10"/>
      <c r="AX119" s="10"/>
      <c r="AY119" s="10"/>
      <c r="AZ119" s="10"/>
      <c r="BA119" s="10"/>
      <c r="BB119" s="10"/>
      <c r="BC119" s="10"/>
      <c r="BD119" s="10"/>
      <c r="BF119" s="3"/>
      <c r="BG119" s="1"/>
      <c r="BH119" s="40"/>
      <c r="BI119" s="10"/>
      <c r="BJ119" s="10"/>
      <c r="BK119" s="10"/>
      <c r="BL119" s="10"/>
      <c r="BM119" s="10"/>
      <c r="BN119" s="10"/>
      <c r="BO119" s="10"/>
      <c r="BP119" s="10"/>
      <c r="BQ119" s="10"/>
      <c r="BR119" s="10"/>
    </row>
    <row r="120" spans="2:70" ht="15" customHeight="1" x14ac:dyDescent="0.45">
      <c r="D120" s="14"/>
      <c r="E120" s="13"/>
      <c r="F120" s="13"/>
      <c r="G120" s="13"/>
      <c r="H120" s="13"/>
      <c r="I120" s="13"/>
      <c r="J120" s="13"/>
      <c r="K120" s="13"/>
      <c r="L120" s="13"/>
      <c r="M120" s="13"/>
      <c r="N120" s="13"/>
      <c r="R120" s="14"/>
      <c r="S120" s="13"/>
      <c r="T120" s="13"/>
      <c r="U120" s="13"/>
      <c r="V120" s="13"/>
      <c r="W120" s="13"/>
      <c r="X120" s="13"/>
      <c r="Y120" s="13"/>
      <c r="Z120" s="13"/>
      <c r="AA120" s="13"/>
      <c r="AB120" s="13"/>
      <c r="AF120" s="14"/>
      <c r="AG120" s="13"/>
      <c r="AH120" s="13"/>
      <c r="AI120" s="13"/>
      <c r="AJ120" s="13"/>
      <c r="AK120" s="13"/>
      <c r="AL120" s="13"/>
      <c r="AM120" s="13"/>
      <c r="AN120" s="13"/>
      <c r="AO120" s="13"/>
      <c r="AP120" s="13"/>
      <c r="AT120" s="14"/>
      <c r="AU120" s="13"/>
      <c r="AV120" s="13"/>
      <c r="AW120" s="13"/>
      <c r="AX120" s="13"/>
      <c r="AY120" s="13"/>
      <c r="AZ120" s="13"/>
      <c r="BA120" s="13"/>
      <c r="BB120" s="13"/>
      <c r="BC120" s="13"/>
      <c r="BD120" s="13"/>
      <c r="BH120" s="14"/>
      <c r="BI120" s="13"/>
      <c r="BJ120" s="13"/>
      <c r="BK120" s="13"/>
      <c r="BL120" s="13"/>
      <c r="BM120" s="13"/>
      <c r="BN120" s="13"/>
      <c r="BO120" s="13"/>
      <c r="BP120" s="13"/>
      <c r="BQ120" s="13"/>
      <c r="BR120" s="13"/>
    </row>
    <row r="121" spans="2:70" ht="15" customHeight="1" x14ac:dyDescent="0.45">
      <c r="G121" s="12"/>
      <c r="U121" s="12"/>
      <c r="AI121" s="12"/>
      <c r="AW121" s="12"/>
      <c r="BK121" s="12"/>
    </row>
  </sheetData>
  <mergeCells count="495">
    <mergeCell ref="T108:T109"/>
    <mergeCell ref="U108:U109"/>
    <mergeCell ref="B92:B106"/>
    <mergeCell ref="K108:K109"/>
    <mergeCell ref="L108:L109"/>
    <mergeCell ref="M108:M109"/>
    <mergeCell ref="N108:N109"/>
    <mergeCell ref="P108:P109"/>
    <mergeCell ref="Q108:Q109"/>
    <mergeCell ref="R108:R109"/>
    <mergeCell ref="S108:S109"/>
    <mergeCell ref="Q97:Q101"/>
    <mergeCell ref="BG77:BG81"/>
    <mergeCell ref="BG82:BG86"/>
    <mergeCell ref="AE87:AE91"/>
    <mergeCell ref="AS87:AS91"/>
    <mergeCell ref="BG87:BG91"/>
    <mergeCell ref="C92:C96"/>
    <mergeCell ref="P92:P106"/>
    <mergeCell ref="Q92:Q96"/>
    <mergeCell ref="AD92:AD106"/>
    <mergeCell ref="AE92:AE96"/>
    <mergeCell ref="AR92:AR106"/>
    <mergeCell ref="AS92:AS96"/>
    <mergeCell ref="BF92:BF106"/>
    <mergeCell ref="AR77:AR91"/>
    <mergeCell ref="AS77:AS81"/>
    <mergeCell ref="BF77:BF91"/>
    <mergeCell ref="C82:C86"/>
    <mergeCell ref="Q82:Q86"/>
    <mergeCell ref="AE82:AE86"/>
    <mergeCell ref="AS82:AS86"/>
    <mergeCell ref="C87:C91"/>
    <mergeCell ref="Q87:Q91"/>
    <mergeCell ref="BG92:BG96"/>
    <mergeCell ref="C97:C101"/>
    <mergeCell ref="AH62:AH63"/>
    <mergeCell ref="AI62:AI63"/>
    <mergeCell ref="AJ62:AJ63"/>
    <mergeCell ref="AK62:AK63"/>
    <mergeCell ref="B77:B91"/>
    <mergeCell ref="C77:C81"/>
    <mergeCell ref="P77:P91"/>
    <mergeCell ref="Q77:Q81"/>
    <mergeCell ref="AD77:AD91"/>
    <mergeCell ref="AE77:AE81"/>
    <mergeCell ref="B62:B63"/>
    <mergeCell ref="I62:I63"/>
    <mergeCell ref="J62:J63"/>
    <mergeCell ref="K62:K63"/>
    <mergeCell ref="L62:L63"/>
    <mergeCell ref="M62:M63"/>
    <mergeCell ref="N62:N63"/>
    <mergeCell ref="P62:P63"/>
    <mergeCell ref="Q62:Q63"/>
    <mergeCell ref="AE56:AE60"/>
    <mergeCell ref="AS56:AS60"/>
    <mergeCell ref="BG56:BG60"/>
    <mergeCell ref="C62:C63"/>
    <mergeCell ref="D62:D63"/>
    <mergeCell ref="E62:E63"/>
    <mergeCell ref="F62:F63"/>
    <mergeCell ref="G62:G63"/>
    <mergeCell ref="H62:H63"/>
    <mergeCell ref="R62:R63"/>
    <mergeCell ref="S62:S63"/>
    <mergeCell ref="T62:T63"/>
    <mergeCell ref="U62:U63"/>
    <mergeCell ref="V62:V63"/>
    <mergeCell ref="W62:W63"/>
    <mergeCell ref="X62:X63"/>
    <mergeCell ref="Y62:Y63"/>
    <mergeCell ref="Z62:Z63"/>
    <mergeCell ref="AA62:AA63"/>
    <mergeCell ref="AB62:AB63"/>
    <mergeCell ref="AD62:AD63"/>
    <mergeCell ref="AE62:AE63"/>
    <mergeCell ref="AF62:AF63"/>
    <mergeCell ref="AG62:AG63"/>
    <mergeCell ref="BG40:BG44"/>
    <mergeCell ref="B46:B47"/>
    <mergeCell ref="C46:C47"/>
    <mergeCell ref="D46:D47"/>
    <mergeCell ref="E46:E47"/>
    <mergeCell ref="F46:F47"/>
    <mergeCell ref="G46:G47"/>
    <mergeCell ref="H46:H47"/>
    <mergeCell ref="I46:I47"/>
    <mergeCell ref="J46:J47"/>
    <mergeCell ref="K46:K47"/>
    <mergeCell ref="L46:L47"/>
    <mergeCell ref="M46:M47"/>
    <mergeCell ref="N46:N47"/>
    <mergeCell ref="P46:P47"/>
    <mergeCell ref="Q46:Q47"/>
    <mergeCell ref="R46:R47"/>
    <mergeCell ref="S46:S47"/>
    <mergeCell ref="T46:T47"/>
    <mergeCell ref="U46:U47"/>
    <mergeCell ref="V46:V47"/>
    <mergeCell ref="W46:W47"/>
    <mergeCell ref="X46:X47"/>
    <mergeCell ref="Y46:Y47"/>
    <mergeCell ref="BG24:BG28"/>
    <mergeCell ref="B30:B31"/>
    <mergeCell ref="C30:C31"/>
    <mergeCell ref="D30:D31"/>
    <mergeCell ref="E30:E31"/>
    <mergeCell ref="F30:F31"/>
    <mergeCell ref="G30:G31"/>
    <mergeCell ref="H30:H31"/>
    <mergeCell ref="I30:I31"/>
    <mergeCell ref="J30:J31"/>
    <mergeCell ref="K30:K31"/>
    <mergeCell ref="L30:L31"/>
    <mergeCell ref="M30:M31"/>
    <mergeCell ref="N30:N31"/>
    <mergeCell ref="P30:P31"/>
    <mergeCell ref="Q30:Q31"/>
    <mergeCell ref="B24:B28"/>
    <mergeCell ref="C24:C28"/>
    <mergeCell ref="P24:P28"/>
    <mergeCell ref="Q24:Q28"/>
    <mergeCell ref="AD24:AD28"/>
    <mergeCell ref="AE24:AE28"/>
    <mergeCell ref="AR24:AR28"/>
    <mergeCell ref="AS24:AS28"/>
    <mergeCell ref="AP12:AP13"/>
    <mergeCell ref="BF24:BF28"/>
    <mergeCell ref="AI12:AI13"/>
    <mergeCell ref="AJ12:AJ13"/>
    <mergeCell ref="P14:P15"/>
    <mergeCell ref="BK2:BM3"/>
    <mergeCell ref="BO2:BR2"/>
    <mergeCell ref="B14:B15"/>
    <mergeCell ref="C14:C15"/>
    <mergeCell ref="AT2:AU3"/>
    <mergeCell ref="AW2:AY3"/>
    <mergeCell ref="BA2:BD2"/>
    <mergeCell ref="BH2:BI3"/>
    <mergeCell ref="U2:W3"/>
    <mergeCell ref="Y2:AB2"/>
    <mergeCell ref="Q14:Q15"/>
    <mergeCell ref="AD14:AD15"/>
    <mergeCell ref="AE14:AE15"/>
    <mergeCell ref="AR14:AR15"/>
    <mergeCell ref="AS14:AS15"/>
    <mergeCell ref="BF14:BF15"/>
    <mergeCell ref="BG14:BG15"/>
    <mergeCell ref="Y12:Y13"/>
    <mergeCell ref="Z12:Z13"/>
    <mergeCell ref="D2:E3"/>
    <mergeCell ref="G2:I3"/>
    <mergeCell ref="K2:N2"/>
    <mergeCell ref="R2:S3"/>
    <mergeCell ref="B2:C10"/>
    <mergeCell ref="P2:Q10"/>
    <mergeCell ref="AD2:AE10"/>
    <mergeCell ref="AR2:AS10"/>
    <mergeCell ref="BF2:BG10"/>
    <mergeCell ref="AF2:AG3"/>
    <mergeCell ref="AI2:AK3"/>
    <mergeCell ref="AM2:AP2"/>
    <mergeCell ref="B12:B13"/>
    <mergeCell ref="C12:C13"/>
    <mergeCell ref="D12:D13"/>
    <mergeCell ref="E12:E13"/>
    <mergeCell ref="F12:F13"/>
    <mergeCell ref="G12:G13"/>
    <mergeCell ref="H12:H13"/>
    <mergeCell ref="I12:I13"/>
    <mergeCell ref="J12:J13"/>
    <mergeCell ref="K12:K13"/>
    <mergeCell ref="L12:L13"/>
    <mergeCell ref="M12:M13"/>
    <mergeCell ref="N12:N13"/>
    <mergeCell ref="P12:P13"/>
    <mergeCell ref="Q12:Q13"/>
    <mergeCell ref="R12:R13"/>
    <mergeCell ref="S12:S13"/>
    <mergeCell ref="T12:T13"/>
    <mergeCell ref="U12:U13"/>
    <mergeCell ref="V12:V13"/>
    <mergeCell ref="W12:W13"/>
    <mergeCell ref="X12:X13"/>
    <mergeCell ref="AK12:AK13"/>
    <mergeCell ref="AL12:AL13"/>
    <mergeCell ref="AM12:AM13"/>
    <mergeCell ref="AN12:AN13"/>
    <mergeCell ref="AO12:AO13"/>
    <mergeCell ref="AB12:AB13"/>
    <mergeCell ref="AD12:AD13"/>
    <mergeCell ref="AE12:AE13"/>
    <mergeCell ref="AF12:AF13"/>
    <mergeCell ref="AG12:AG13"/>
    <mergeCell ref="AH12:AH13"/>
    <mergeCell ref="AA12:AA13"/>
    <mergeCell ref="AR12:AR13"/>
    <mergeCell ref="AS12:AS13"/>
    <mergeCell ref="AT12:AT13"/>
    <mergeCell ref="AU12:AU13"/>
    <mergeCell ref="AV12:AV13"/>
    <mergeCell ref="AW12:AW13"/>
    <mergeCell ref="AX12:AX13"/>
    <mergeCell ref="AY12:AY13"/>
    <mergeCell ref="AZ12:AZ13"/>
    <mergeCell ref="BA12:BA13"/>
    <mergeCell ref="BB12:BB13"/>
    <mergeCell ref="BC12:BC13"/>
    <mergeCell ref="BN12:BN13"/>
    <mergeCell ref="BO12:BO13"/>
    <mergeCell ref="BP12:BP13"/>
    <mergeCell ref="BQ12:BQ13"/>
    <mergeCell ref="BR12:BR13"/>
    <mergeCell ref="B16:B23"/>
    <mergeCell ref="C16:C23"/>
    <mergeCell ref="P16:P23"/>
    <mergeCell ref="Q16:Q23"/>
    <mergeCell ref="AD16:AD23"/>
    <mergeCell ref="AE16:AE23"/>
    <mergeCell ref="AR16:AR23"/>
    <mergeCell ref="AS16:AS23"/>
    <mergeCell ref="BF16:BF23"/>
    <mergeCell ref="BG16:BG23"/>
    <mergeCell ref="BD12:BD13"/>
    <mergeCell ref="BF12:BF13"/>
    <mergeCell ref="BG12:BG13"/>
    <mergeCell ref="BH12:BH13"/>
    <mergeCell ref="BI12:BI13"/>
    <mergeCell ref="BJ12:BJ13"/>
    <mergeCell ref="BK12:BK13"/>
    <mergeCell ref="BL12:BL13"/>
    <mergeCell ref="BM12:BM13"/>
    <mergeCell ref="R30:R31"/>
    <mergeCell ref="S30:S31"/>
    <mergeCell ref="T30:T31"/>
    <mergeCell ref="U30:U31"/>
    <mergeCell ref="V30:V31"/>
    <mergeCell ref="W30:W31"/>
    <mergeCell ref="X30:X31"/>
    <mergeCell ref="Y30:Y31"/>
    <mergeCell ref="Z30:Z31"/>
    <mergeCell ref="AA30:AA31"/>
    <mergeCell ref="AB30:AB31"/>
    <mergeCell ref="AD30:AD31"/>
    <mergeCell ref="AE30:AE31"/>
    <mergeCell ref="AF30:AF31"/>
    <mergeCell ref="AG30:AG31"/>
    <mergeCell ref="AH30:AH31"/>
    <mergeCell ref="AI30:AI31"/>
    <mergeCell ref="AJ30:AJ31"/>
    <mergeCell ref="AK30:AK31"/>
    <mergeCell ref="AL30:AL31"/>
    <mergeCell ref="AM30:AM31"/>
    <mergeCell ref="AN30:AN31"/>
    <mergeCell ref="AO30:AO31"/>
    <mergeCell ref="AP30:AP31"/>
    <mergeCell ref="AR30:AR31"/>
    <mergeCell ref="AS30:AS31"/>
    <mergeCell ref="AT30:AT31"/>
    <mergeCell ref="AU30:AU31"/>
    <mergeCell ref="AV30:AV31"/>
    <mergeCell ref="AW30:AW31"/>
    <mergeCell ref="BK30:BK31"/>
    <mergeCell ref="BL30:BL31"/>
    <mergeCell ref="BM30:BM31"/>
    <mergeCell ref="BN30:BN31"/>
    <mergeCell ref="BO30:BO31"/>
    <mergeCell ref="BP30:BP31"/>
    <mergeCell ref="AX30:AX31"/>
    <mergeCell ref="AY30:AY31"/>
    <mergeCell ref="AZ30:AZ31"/>
    <mergeCell ref="BA30:BA31"/>
    <mergeCell ref="BB30:BB31"/>
    <mergeCell ref="BC30:BC31"/>
    <mergeCell ref="BD30:BD31"/>
    <mergeCell ref="BF30:BF31"/>
    <mergeCell ref="BG30:BG31"/>
    <mergeCell ref="BQ30:BQ31"/>
    <mergeCell ref="BR30:BR31"/>
    <mergeCell ref="B32:B44"/>
    <mergeCell ref="C32:C36"/>
    <mergeCell ref="P32:P44"/>
    <mergeCell ref="Q32:Q36"/>
    <mergeCell ref="AD32:AD44"/>
    <mergeCell ref="AE32:AE36"/>
    <mergeCell ref="AR32:AR44"/>
    <mergeCell ref="AS32:AS36"/>
    <mergeCell ref="BF32:BF44"/>
    <mergeCell ref="BG32:BG36"/>
    <mergeCell ref="C37:C39"/>
    <mergeCell ref="Q37:Q39"/>
    <mergeCell ref="AE37:AE39"/>
    <mergeCell ref="AS37:AS39"/>
    <mergeCell ref="BG37:BG39"/>
    <mergeCell ref="C40:C44"/>
    <mergeCell ref="Q40:Q44"/>
    <mergeCell ref="AE40:AE44"/>
    <mergeCell ref="AS40:AS44"/>
    <mergeCell ref="BH30:BH31"/>
    <mergeCell ref="BI30:BI31"/>
    <mergeCell ref="BJ30:BJ31"/>
    <mergeCell ref="Z46:Z47"/>
    <mergeCell ref="AA46:AA47"/>
    <mergeCell ref="AB46:AB47"/>
    <mergeCell ref="AD46:AD47"/>
    <mergeCell ref="AE46:AE47"/>
    <mergeCell ref="AF46:AF47"/>
    <mergeCell ref="AG46:AG47"/>
    <mergeCell ref="AH46:AH47"/>
    <mergeCell ref="AI46:AI47"/>
    <mergeCell ref="AJ46:AJ47"/>
    <mergeCell ref="AK46:AK47"/>
    <mergeCell ref="AL46:AL47"/>
    <mergeCell ref="AM46:AM47"/>
    <mergeCell ref="AN46:AN47"/>
    <mergeCell ref="AO46:AO47"/>
    <mergeCell ref="AP46:AP47"/>
    <mergeCell ref="AR46:AR47"/>
    <mergeCell ref="AS46:AS47"/>
    <mergeCell ref="BD46:BD47"/>
    <mergeCell ref="BF46:BF47"/>
    <mergeCell ref="BG46:BG47"/>
    <mergeCell ref="BH46:BH47"/>
    <mergeCell ref="BI46:BI47"/>
    <mergeCell ref="BJ46:BJ47"/>
    <mergeCell ref="BK46:BK47"/>
    <mergeCell ref="BL46:BL47"/>
    <mergeCell ref="AT46:AT47"/>
    <mergeCell ref="AU46:AU47"/>
    <mergeCell ref="AV46:AV47"/>
    <mergeCell ref="AW46:AW47"/>
    <mergeCell ref="AX46:AX47"/>
    <mergeCell ref="AY46:AY47"/>
    <mergeCell ref="AZ46:AZ47"/>
    <mergeCell ref="BA46:BA47"/>
    <mergeCell ref="BB46:BB47"/>
    <mergeCell ref="BM46:BM47"/>
    <mergeCell ref="BN46:BN47"/>
    <mergeCell ref="BO46:BO47"/>
    <mergeCell ref="BP46:BP47"/>
    <mergeCell ref="BQ46:BQ47"/>
    <mergeCell ref="BR46:BR47"/>
    <mergeCell ref="B48:B60"/>
    <mergeCell ref="C48:C52"/>
    <mergeCell ref="P48:P60"/>
    <mergeCell ref="Q48:Q52"/>
    <mergeCell ref="AD48:AD60"/>
    <mergeCell ref="AE48:AE52"/>
    <mergeCell ref="AR48:AR60"/>
    <mergeCell ref="AS48:AS52"/>
    <mergeCell ref="BF48:BF60"/>
    <mergeCell ref="BG48:BG52"/>
    <mergeCell ref="C53:C55"/>
    <mergeCell ref="Q53:Q55"/>
    <mergeCell ref="AE53:AE55"/>
    <mergeCell ref="AS53:AS55"/>
    <mergeCell ref="BG53:BG55"/>
    <mergeCell ref="C56:C60"/>
    <mergeCell ref="Q56:Q60"/>
    <mergeCell ref="BC46:BC47"/>
    <mergeCell ref="AL62:AL63"/>
    <mergeCell ref="AM62:AM63"/>
    <mergeCell ref="AN62:AN63"/>
    <mergeCell ref="AO62:AO63"/>
    <mergeCell ref="AP62:AP63"/>
    <mergeCell ref="AR62:AR63"/>
    <mergeCell ref="AS62:AS63"/>
    <mergeCell ref="AT62:AT63"/>
    <mergeCell ref="AU62:AU63"/>
    <mergeCell ref="AV62:AV63"/>
    <mergeCell ref="AW62:AW63"/>
    <mergeCell ref="AX62:AX63"/>
    <mergeCell ref="AY62:AY63"/>
    <mergeCell ref="AZ62:AZ63"/>
    <mergeCell ref="BA62:BA63"/>
    <mergeCell ref="BB62:BB63"/>
    <mergeCell ref="BC62:BC63"/>
    <mergeCell ref="BD62:BD63"/>
    <mergeCell ref="BF62:BF63"/>
    <mergeCell ref="BG62:BG63"/>
    <mergeCell ref="BH62:BH63"/>
    <mergeCell ref="BI62:BI63"/>
    <mergeCell ref="BJ62:BJ63"/>
    <mergeCell ref="BK62:BK63"/>
    <mergeCell ref="BL62:BL63"/>
    <mergeCell ref="BM62:BM63"/>
    <mergeCell ref="BN62:BN63"/>
    <mergeCell ref="BO62:BO63"/>
    <mergeCell ref="BP62:BP63"/>
    <mergeCell ref="BQ62:BQ63"/>
    <mergeCell ref="BR62:BR63"/>
    <mergeCell ref="B64:B76"/>
    <mergeCell ref="C64:C68"/>
    <mergeCell ref="P64:P76"/>
    <mergeCell ref="Q64:Q68"/>
    <mergeCell ref="AD64:AD76"/>
    <mergeCell ref="AE64:AE68"/>
    <mergeCell ref="AR64:AR76"/>
    <mergeCell ref="AS64:AS68"/>
    <mergeCell ref="BF64:BF76"/>
    <mergeCell ref="BG64:BG68"/>
    <mergeCell ref="C69:C71"/>
    <mergeCell ref="Q69:Q71"/>
    <mergeCell ref="AE69:AE71"/>
    <mergeCell ref="AS69:AS71"/>
    <mergeCell ref="BG69:BG71"/>
    <mergeCell ref="C72:C76"/>
    <mergeCell ref="Q72:Q76"/>
    <mergeCell ref="AE72:AE76"/>
    <mergeCell ref="AS72:AS76"/>
    <mergeCell ref="BG72:BG76"/>
    <mergeCell ref="AE97:AE101"/>
    <mergeCell ref="AS97:AS101"/>
    <mergeCell ref="BG97:BG101"/>
    <mergeCell ref="C102:C106"/>
    <mergeCell ref="Q102:Q106"/>
    <mergeCell ref="AE102:AE106"/>
    <mergeCell ref="AS102:AS106"/>
    <mergeCell ref="BG102:BG106"/>
    <mergeCell ref="B108:B109"/>
    <mergeCell ref="C108:C109"/>
    <mergeCell ref="D108:D109"/>
    <mergeCell ref="E108:E109"/>
    <mergeCell ref="F108:F109"/>
    <mergeCell ref="G108:G109"/>
    <mergeCell ref="H108:H109"/>
    <mergeCell ref="I108:I109"/>
    <mergeCell ref="J108:J109"/>
    <mergeCell ref="V108:V109"/>
    <mergeCell ref="W108:W109"/>
    <mergeCell ref="X108:X109"/>
    <mergeCell ref="Y108:Y109"/>
    <mergeCell ref="Z108:Z109"/>
    <mergeCell ref="AA108:AA109"/>
    <mergeCell ref="AB108:AB109"/>
    <mergeCell ref="AD108:AD109"/>
    <mergeCell ref="AE108:AE109"/>
    <mergeCell ref="AF108:AF109"/>
    <mergeCell ref="AG108:AG109"/>
    <mergeCell ref="AH108:AH109"/>
    <mergeCell ref="AI108:AI109"/>
    <mergeCell ref="AJ108:AJ109"/>
    <mergeCell ref="AK108:AK109"/>
    <mergeCell ref="AL108:AL109"/>
    <mergeCell ref="AM108:AM109"/>
    <mergeCell ref="AN108:AN109"/>
    <mergeCell ref="AO108:AO109"/>
    <mergeCell ref="AP108:AP109"/>
    <mergeCell ref="AR108:AR109"/>
    <mergeCell ref="AS108:AS109"/>
    <mergeCell ref="AT108:AT109"/>
    <mergeCell ref="AU108:AU109"/>
    <mergeCell ref="AV108:AV109"/>
    <mergeCell ref="AW108:AW109"/>
    <mergeCell ref="AX108:AX109"/>
    <mergeCell ref="BL108:BL109"/>
    <mergeCell ref="BM108:BM109"/>
    <mergeCell ref="BN108:BN109"/>
    <mergeCell ref="BO108:BO109"/>
    <mergeCell ref="BP108:BP109"/>
    <mergeCell ref="BQ108:BQ109"/>
    <mergeCell ref="AY108:AY109"/>
    <mergeCell ref="AZ108:AZ109"/>
    <mergeCell ref="BA108:BA109"/>
    <mergeCell ref="BB108:BB109"/>
    <mergeCell ref="BC108:BC109"/>
    <mergeCell ref="BD108:BD109"/>
    <mergeCell ref="BF108:BF109"/>
    <mergeCell ref="BG108:BG109"/>
    <mergeCell ref="BH108:BH109"/>
    <mergeCell ref="BR108:BR109"/>
    <mergeCell ref="B110:B118"/>
    <mergeCell ref="C110:C112"/>
    <mergeCell ref="P110:P118"/>
    <mergeCell ref="Q110:Q112"/>
    <mergeCell ref="AD110:AD118"/>
    <mergeCell ref="AE110:AE112"/>
    <mergeCell ref="AR110:AR118"/>
    <mergeCell ref="AS110:AS112"/>
    <mergeCell ref="BF110:BF118"/>
    <mergeCell ref="BG110:BG112"/>
    <mergeCell ref="C113:C115"/>
    <mergeCell ref="Q113:Q115"/>
    <mergeCell ref="AE113:AE115"/>
    <mergeCell ref="AS113:AS115"/>
    <mergeCell ref="BG113:BG115"/>
    <mergeCell ref="C116:C118"/>
    <mergeCell ref="Q116:Q118"/>
    <mergeCell ref="AE116:AE118"/>
    <mergeCell ref="AS116:AS118"/>
    <mergeCell ref="BG116:BG118"/>
    <mergeCell ref="BI108:BI109"/>
    <mergeCell ref="BJ108:BJ109"/>
    <mergeCell ref="BK108:BK109"/>
  </mergeCells>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1136E-CDE5-4D62-8623-D54472FDD01D}">
  <dimension ref="A1:BS121"/>
  <sheetViews>
    <sheetView topLeftCell="AR1" zoomScaleNormal="100" workbookViewId="0">
      <selection activeCell="AU8" sqref="AU8"/>
    </sheetView>
  </sheetViews>
  <sheetFormatPr defaultRowHeight="15" customHeight="1" x14ac:dyDescent="0.45"/>
  <cols>
    <col min="1" max="1" width="1.73046875" style="4" customWidth="1"/>
    <col min="2" max="2" width="38.19921875" style="2" bestFit="1" customWidth="1"/>
    <col min="3" max="3" width="14.46484375" style="2" bestFit="1" customWidth="1"/>
    <col min="4" max="4" width="22.46484375" style="2" bestFit="1" customWidth="1"/>
    <col min="5" max="14" width="13.6640625" style="2" customWidth="1"/>
    <col min="15" max="15" width="1.73046875" style="4" customWidth="1"/>
    <col min="16" max="16" width="38.19921875" style="2" bestFit="1" customWidth="1"/>
    <col min="17" max="17" width="14.46484375" style="2" bestFit="1" customWidth="1"/>
    <col min="18" max="18" width="22.46484375" style="2" bestFit="1" customWidth="1"/>
    <col min="19" max="28" width="13.6640625" style="2" customWidth="1"/>
    <col min="29" max="29" width="1.73046875" style="4" customWidth="1"/>
    <col min="30" max="30" width="38.19921875" style="2" bestFit="1" customWidth="1"/>
    <col min="31" max="31" width="14.46484375" style="2" bestFit="1" customWidth="1"/>
    <col min="32" max="32" width="22.46484375" style="2" bestFit="1" customWidth="1"/>
    <col min="33" max="42" width="13.6640625" style="2" customWidth="1"/>
    <col min="43" max="43" width="1.73046875" style="4" customWidth="1"/>
    <col min="44" max="44" width="38.19921875" style="2" bestFit="1" customWidth="1"/>
    <col min="45" max="45" width="14.46484375" style="2" bestFit="1" customWidth="1"/>
    <col min="46" max="46" width="22.46484375" style="2" bestFit="1" customWidth="1"/>
    <col min="47" max="56" width="13.6640625" style="2" customWidth="1"/>
    <col min="57" max="57" width="1.73046875" style="4" customWidth="1"/>
    <col min="58" max="58" width="38.19921875" style="2" bestFit="1" customWidth="1"/>
    <col min="59" max="59" width="14.46484375" style="2" bestFit="1" customWidth="1"/>
    <col min="60" max="60" width="22.46484375" style="2" bestFit="1" customWidth="1"/>
    <col min="61" max="70" width="13.6640625" style="2" customWidth="1"/>
    <col min="71" max="71" width="1.73046875" style="4" customWidth="1"/>
    <col min="72" max="16384" width="9.06640625" style="2"/>
  </cols>
  <sheetData>
    <row r="1" spans="1:71" ht="15" customHeight="1" x14ac:dyDescent="0.45">
      <c r="A1" s="8"/>
      <c r="B1" s="8"/>
      <c r="C1" s="8"/>
      <c r="D1" s="8"/>
      <c r="E1" s="8"/>
      <c r="F1" s="8"/>
      <c r="G1" s="8"/>
      <c r="H1" s="8"/>
      <c r="I1" s="8"/>
      <c r="J1" s="8"/>
      <c r="K1" s="63"/>
      <c r="L1" s="63"/>
      <c r="M1" s="63"/>
      <c r="N1" s="63"/>
      <c r="O1" s="8"/>
      <c r="P1" s="8"/>
      <c r="Q1" s="8"/>
      <c r="R1" s="8"/>
      <c r="S1" s="8"/>
      <c r="T1" s="8"/>
      <c r="U1" s="8"/>
      <c r="V1" s="8"/>
      <c r="W1" s="8"/>
      <c r="X1" s="8"/>
      <c r="Y1" s="63"/>
      <c r="Z1" s="63"/>
      <c r="AA1" s="63"/>
      <c r="AB1" s="63"/>
      <c r="AC1" s="8"/>
      <c r="AD1" s="8"/>
      <c r="AE1" s="8"/>
      <c r="AF1" s="8"/>
      <c r="AG1" s="8"/>
      <c r="AH1" s="8"/>
      <c r="AI1" s="8"/>
      <c r="AJ1" s="8"/>
      <c r="AK1" s="8"/>
      <c r="AL1" s="8"/>
      <c r="AM1" s="63"/>
      <c r="AN1" s="63"/>
      <c r="AO1" s="63"/>
      <c r="AP1" s="63"/>
      <c r="AQ1" s="8"/>
      <c r="AR1" s="8"/>
      <c r="AS1" s="8"/>
      <c r="AT1" s="8"/>
      <c r="AU1" s="8"/>
      <c r="AV1" s="8"/>
      <c r="AW1" s="8"/>
      <c r="AX1" s="8"/>
      <c r="AY1" s="8"/>
      <c r="AZ1" s="8"/>
      <c r="BA1" s="63"/>
      <c r="BB1" s="63"/>
      <c r="BC1" s="63"/>
      <c r="BD1" s="63"/>
      <c r="BE1" s="8"/>
      <c r="BF1" s="8"/>
      <c r="BG1" s="8"/>
      <c r="BH1" s="8"/>
      <c r="BI1" s="8"/>
      <c r="BJ1" s="8"/>
      <c r="BK1" s="8"/>
      <c r="BL1" s="8"/>
      <c r="BM1" s="8"/>
      <c r="BN1" s="8"/>
      <c r="BO1" s="63"/>
      <c r="BP1" s="63"/>
      <c r="BQ1" s="63"/>
      <c r="BR1" s="63"/>
    </row>
    <row r="2" spans="1:71" ht="14.25" x14ac:dyDescent="0.45">
      <c r="A2" s="8"/>
      <c r="B2" s="157" t="s">
        <v>140</v>
      </c>
      <c r="C2" s="158"/>
      <c r="D2" s="165" t="s">
        <v>152</v>
      </c>
      <c r="E2" s="166"/>
      <c r="F2" s="8"/>
      <c r="G2" s="168" t="s">
        <v>145</v>
      </c>
      <c r="H2" s="165"/>
      <c r="I2" s="165"/>
      <c r="J2" s="4"/>
      <c r="K2" s="171" t="s">
        <v>144</v>
      </c>
      <c r="L2" s="171"/>
      <c r="M2" s="171"/>
      <c r="N2" s="171"/>
      <c r="O2" s="8"/>
      <c r="P2" s="157" t="s">
        <v>140</v>
      </c>
      <c r="Q2" s="158"/>
      <c r="R2" s="165" t="s">
        <v>152</v>
      </c>
      <c r="S2" s="166"/>
      <c r="T2" s="8"/>
      <c r="U2" s="168" t="s">
        <v>145</v>
      </c>
      <c r="V2" s="165"/>
      <c r="W2" s="165"/>
      <c r="X2" s="4"/>
      <c r="Y2" s="171" t="s">
        <v>144</v>
      </c>
      <c r="Z2" s="171"/>
      <c r="AA2" s="171"/>
      <c r="AB2" s="171"/>
      <c r="AC2" s="8"/>
      <c r="AD2" s="157" t="s">
        <v>140</v>
      </c>
      <c r="AE2" s="158"/>
      <c r="AF2" s="165" t="s">
        <v>152</v>
      </c>
      <c r="AG2" s="166"/>
      <c r="AH2" s="8"/>
      <c r="AI2" s="168" t="s">
        <v>145</v>
      </c>
      <c r="AJ2" s="165"/>
      <c r="AK2" s="165"/>
      <c r="AL2" s="4"/>
      <c r="AM2" s="171" t="s">
        <v>144</v>
      </c>
      <c r="AN2" s="171"/>
      <c r="AO2" s="171"/>
      <c r="AP2" s="171"/>
      <c r="AQ2" s="8"/>
      <c r="AR2" s="157" t="s">
        <v>140</v>
      </c>
      <c r="AS2" s="158"/>
      <c r="AT2" s="165" t="s">
        <v>152</v>
      </c>
      <c r="AU2" s="166"/>
      <c r="AV2" s="8"/>
      <c r="AW2" s="168" t="s">
        <v>145</v>
      </c>
      <c r="AX2" s="165"/>
      <c r="AY2" s="165"/>
      <c r="AZ2" s="4"/>
      <c r="BA2" s="171" t="s">
        <v>144</v>
      </c>
      <c r="BB2" s="171"/>
      <c r="BC2" s="171"/>
      <c r="BD2" s="171"/>
      <c r="BE2" s="8"/>
      <c r="BF2" s="157" t="s">
        <v>140</v>
      </c>
      <c r="BG2" s="158"/>
      <c r="BH2" s="165" t="s">
        <v>152</v>
      </c>
      <c r="BI2" s="166"/>
      <c r="BJ2" s="8"/>
      <c r="BK2" s="168" t="s">
        <v>145</v>
      </c>
      <c r="BL2" s="165"/>
      <c r="BM2" s="165"/>
      <c r="BN2" s="4"/>
      <c r="BO2" s="171" t="s">
        <v>144</v>
      </c>
      <c r="BP2" s="171"/>
      <c r="BQ2" s="171"/>
      <c r="BR2" s="171"/>
    </row>
    <row r="3" spans="1:71" ht="14.25" x14ac:dyDescent="0.45">
      <c r="A3" s="8"/>
      <c r="B3" s="159"/>
      <c r="C3" s="160"/>
      <c r="D3" s="162"/>
      <c r="E3" s="167"/>
      <c r="F3" s="8"/>
      <c r="G3" s="169"/>
      <c r="H3" s="170"/>
      <c r="I3" s="170"/>
      <c r="J3" s="4"/>
      <c r="K3" s="64" t="s">
        <v>53</v>
      </c>
      <c r="L3" s="64" t="s">
        <v>51</v>
      </c>
      <c r="M3" s="64" t="s">
        <v>32</v>
      </c>
      <c r="N3" s="64" t="s">
        <v>33</v>
      </c>
      <c r="O3" s="8"/>
      <c r="P3" s="159"/>
      <c r="Q3" s="160"/>
      <c r="R3" s="162"/>
      <c r="S3" s="167"/>
      <c r="T3" s="8"/>
      <c r="U3" s="169"/>
      <c r="V3" s="170"/>
      <c r="W3" s="170"/>
      <c r="X3" s="4"/>
      <c r="Y3" s="64" t="s">
        <v>53</v>
      </c>
      <c r="Z3" s="64" t="s">
        <v>51</v>
      </c>
      <c r="AA3" s="64" t="s">
        <v>32</v>
      </c>
      <c r="AB3" s="64" t="s">
        <v>33</v>
      </c>
      <c r="AC3" s="8"/>
      <c r="AD3" s="159"/>
      <c r="AE3" s="160"/>
      <c r="AF3" s="162"/>
      <c r="AG3" s="167"/>
      <c r="AH3" s="8"/>
      <c r="AI3" s="169"/>
      <c r="AJ3" s="170"/>
      <c r="AK3" s="170"/>
      <c r="AL3" s="4"/>
      <c r="AM3" s="64" t="s">
        <v>53</v>
      </c>
      <c r="AN3" s="64" t="s">
        <v>51</v>
      </c>
      <c r="AO3" s="64" t="s">
        <v>32</v>
      </c>
      <c r="AP3" s="64" t="s">
        <v>33</v>
      </c>
      <c r="AQ3" s="8"/>
      <c r="AR3" s="159"/>
      <c r="AS3" s="160"/>
      <c r="AT3" s="162"/>
      <c r="AU3" s="167"/>
      <c r="AV3" s="8"/>
      <c r="AW3" s="169"/>
      <c r="AX3" s="170"/>
      <c r="AY3" s="170"/>
      <c r="AZ3" s="4"/>
      <c r="BA3" s="64" t="s">
        <v>53</v>
      </c>
      <c r="BB3" s="64" t="s">
        <v>51</v>
      </c>
      <c r="BC3" s="64" t="s">
        <v>32</v>
      </c>
      <c r="BD3" s="64" t="s">
        <v>33</v>
      </c>
      <c r="BE3" s="8"/>
      <c r="BF3" s="159"/>
      <c r="BG3" s="160"/>
      <c r="BH3" s="162"/>
      <c r="BI3" s="167"/>
      <c r="BJ3" s="8"/>
      <c r="BK3" s="169"/>
      <c r="BL3" s="170"/>
      <c r="BM3" s="170"/>
      <c r="BN3" s="4"/>
      <c r="BO3" s="64" t="s">
        <v>53</v>
      </c>
      <c r="BP3" s="64" t="s">
        <v>51</v>
      </c>
      <c r="BQ3" s="64" t="s">
        <v>32</v>
      </c>
      <c r="BR3" s="64" t="s">
        <v>33</v>
      </c>
      <c r="BS3" s="9"/>
    </row>
    <row r="4" spans="1:71" ht="14.25" x14ac:dyDescent="0.45">
      <c r="A4" s="9"/>
      <c r="B4" s="159"/>
      <c r="C4" s="160"/>
      <c r="D4" s="32" t="s">
        <v>2</v>
      </c>
      <c r="E4" s="33">
        <v>100000</v>
      </c>
      <c r="F4" s="9"/>
      <c r="G4" s="76" t="s">
        <v>34</v>
      </c>
      <c r="H4" s="75" t="s">
        <v>39</v>
      </c>
      <c r="I4" s="41">
        <f>I41</f>
        <v>0.22324800000000006</v>
      </c>
      <c r="J4" s="9"/>
      <c r="K4" s="68">
        <f>C110</f>
        <v>20000</v>
      </c>
      <c r="L4" s="69" t="s">
        <v>40</v>
      </c>
      <c r="M4" s="42">
        <f>I111</f>
        <v>578.18501371742116</v>
      </c>
      <c r="N4" s="65">
        <f t="shared" ref="N4:N9" si="0">M4*$I$14</f>
        <v>143870933.33333334</v>
      </c>
      <c r="O4" s="9"/>
      <c r="P4" s="159"/>
      <c r="Q4" s="160"/>
      <c r="R4" s="32" t="s">
        <v>2</v>
      </c>
      <c r="S4" s="33">
        <f>E4</f>
        <v>100000</v>
      </c>
      <c r="T4" s="9"/>
      <c r="U4" s="76" t="s">
        <v>34</v>
      </c>
      <c r="V4" s="75" t="s">
        <v>39</v>
      </c>
      <c r="W4" s="41">
        <f>W41</f>
        <v>0.18604000000000004</v>
      </c>
      <c r="X4" s="9"/>
      <c r="Y4" s="68">
        <f>Q110</f>
        <v>20000</v>
      </c>
      <c r="Z4" s="69" t="s">
        <v>40</v>
      </c>
      <c r="AA4" s="42">
        <f>W111</f>
        <v>578.18501371742116</v>
      </c>
      <c r="AB4" s="65">
        <f t="shared" ref="AB4:AB9" si="1">AA4*$I$14</f>
        <v>143870933.33333334</v>
      </c>
      <c r="AC4" s="9"/>
      <c r="AD4" s="159"/>
      <c r="AE4" s="160"/>
      <c r="AF4" s="32" t="s">
        <v>2</v>
      </c>
      <c r="AG4" s="33">
        <f>S4</f>
        <v>100000</v>
      </c>
      <c r="AH4" s="9"/>
      <c r="AI4" s="76" t="s">
        <v>34</v>
      </c>
      <c r="AJ4" s="75" t="s">
        <v>39</v>
      </c>
      <c r="AK4" s="41">
        <f>AK41</f>
        <v>0.14883200000000005</v>
      </c>
      <c r="AL4" s="9"/>
      <c r="AM4" s="68">
        <f>AE110</f>
        <v>20000</v>
      </c>
      <c r="AN4" s="69" t="s">
        <v>40</v>
      </c>
      <c r="AO4" s="42">
        <f>AK111</f>
        <v>578.18501371742116</v>
      </c>
      <c r="AP4" s="65">
        <f t="shared" ref="AP4:AP9" si="2">AO4*$I$14</f>
        <v>143870933.33333334</v>
      </c>
      <c r="AQ4" s="9"/>
      <c r="AR4" s="159"/>
      <c r="AS4" s="160"/>
      <c r="AT4" s="32" t="s">
        <v>2</v>
      </c>
      <c r="AU4" s="33">
        <f>AG4</f>
        <v>100000</v>
      </c>
      <c r="AV4" s="9"/>
      <c r="AW4" s="76" t="s">
        <v>34</v>
      </c>
      <c r="AX4" s="75" t="s">
        <v>39</v>
      </c>
      <c r="AY4" s="41">
        <f>AY41</f>
        <v>0.11162400000000003</v>
      </c>
      <c r="AZ4" s="9"/>
      <c r="BA4" s="68">
        <f>AS110</f>
        <v>20000</v>
      </c>
      <c r="BB4" s="69" t="s">
        <v>40</v>
      </c>
      <c r="BC4" s="42">
        <f>AY111</f>
        <v>578.18501371742116</v>
      </c>
      <c r="BD4" s="65">
        <f t="shared" ref="BD4:BD9" si="3">BC4*$I$14</f>
        <v>143870933.33333334</v>
      </c>
      <c r="BE4" s="9"/>
      <c r="BF4" s="159"/>
      <c r="BG4" s="160"/>
      <c r="BH4" s="32" t="s">
        <v>2</v>
      </c>
      <c r="BI4" s="33">
        <f>AU4</f>
        <v>100000</v>
      </c>
      <c r="BJ4" s="9"/>
      <c r="BK4" s="76" t="s">
        <v>34</v>
      </c>
      <c r="BL4" s="75" t="s">
        <v>39</v>
      </c>
      <c r="BM4" s="41">
        <f>BM41</f>
        <v>7.441600000000001E-2</v>
      </c>
      <c r="BN4" s="9"/>
      <c r="BO4" s="68">
        <f>BG110</f>
        <v>20000</v>
      </c>
      <c r="BP4" s="69" t="s">
        <v>40</v>
      </c>
      <c r="BQ4" s="42">
        <f>BM111</f>
        <v>578.18501371742116</v>
      </c>
      <c r="BR4" s="65">
        <f t="shared" ref="BR4:BR9" si="4">BQ4*$I$14</f>
        <v>143870933.33333334</v>
      </c>
      <c r="BS4" s="9"/>
    </row>
    <row r="5" spans="1:71" ht="14.25" x14ac:dyDescent="0.45">
      <c r="A5" s="37"/>
      <c r="B5" s="159"/>
      <c r="C5" s="160"/>
      <c r="D5" s="18" t="s">
        <v>59</v>
      </c>
      <c r="E5" s="34">
        <v>0.01</v>
      </c>
      <c r="F5" s="37"/>
      <c r="G5" s="45" t="s">
        <v>37</v>
      </c>
      <c r="H5" s="66" t="s">
        <v>39</v>
      </c>
      <c r="I5" s="81">
        <f>I65</f>
        <v>0.41868569958847746</v>
      </c>
      <c r="J5" s="37"/>
      <c r="K5" s="68">
        <f>C110</f>
        <v>20000</v>
      </c>
      <c r="L5" s="67" t="s">
        <v>41</v>
      </c>
      <c r="M5" s="42">
        <f>I112</f>
        <v>2890.9250685871066</v>
      </c>
      <c r="N5" s="65">
        <f t="shared" si="0"/>
        <v>719354666.66666687</v>
      </c>
      <c r="O5" s="37"/>
      <c r="P5" s="159"/>
      <c r="Q5" s="160"/>
      <c r="R5" s="18" t="s">
        <v>59</v>
      </c>
      <c r="S5" s="34">
        <f>E5</f>
        <v>0.01</v>
      </c>
      <c r="T5" s="37"/>
      <c r="U5" s="45" t="s">
        <v>37</v>
      </c>
      <c r="V5" s="66" t="s">
        <v>39</v>
      </c>
      <c r="W5" s="81">
        <f>W65</f>
        <v>0.41868569958847746</v>
      </c>
      <c r="X5" s="37"/>
      <c r="Y5" s="68">
        <f>Q110</f>
        <v>20000</v>
      </c>
      <c r="Z5" s="67" t="s">
        <v>41</v>
      </c>
      <c r="AA5" s="42">
        <f>W112</f>
        <v>2890.9250685871066</v>
      </c>
      <c r="AB5" s="65">
        <f t="shared" si="1"/>
        <v>719354666.66666687</v>
      </c>
      <c r="AC5" s="37"/>
      <c r="AD5" s="159"/>
      <c r="AE5" s="160"/>
      <c r="AF5" s="18" t="s">
        <v>59</v>
      </c>
      <c r="AG5" s="34">
        <f>S5</f>
        <v>0.01</v>
      </c>
      <c r="AH5" s="37"/>
      <c r="AI5" s="45" t="s">
        <v>37</v>
      </c>
      <c r="AJ5" s="66" t="s">
        <v>39</v>
      </c>
      <c r="AK5" s="81">
        <f>AK65</f>
        <v>0.41868569958847746</v>
      </c>
      <c r="AL5" s="37"/>
      <c r="AM5" s="68">
        <f>AE110</f>
        <v>20000</v>
      </c>
      <c r="AN5" s="67" t="s">
        <v>41</v>
      </c>
      <c r="AO5" s="42">
        <f>AK112</f>
        <v>2890.9250685871066</v>
      </c>
      <c r="AP5" s="65">
        <f t="shared" si="2"/>
        <v>719354666.66666687</v>
      </c>
      <c r="AQ5" s="37"/>
      <c r="AR5" s="159"/>
      <c r="AS5" s="160"/>
      <c r="AT5" s="18" t="s">
        <v>59</v>
      </c>
      <c r="AU5" s="34">
        <f>AG5</f>
        <v>0.01</v>
      </c>
      <c r="AV5" s="37"/>
      <c r="AW5" s="45" t="s">
        <v>37</v>
      </c>
      <c r="AX5" s="66" t="s">
        <v>39</v>
      </c>
      <c r="AY5" s="81">
        <f>AY65</f>
        <v>0.41868569958847746</v>
      </c>
      <c r="AZ5" s="37"/>
      <c r="BA5" s="68">
        <f>AS110</f>
        <v>20000</v>
      </c>
      <c r="BB5" s="67" t="s">
        <v>41</v>
      </c>
      <c r="BC5" s="42">
        <f>AY112</f>
        <v>2890.9250685871066</v>
      </c>
      <c r="BD5" s="65">
        <f t="shared" si="3"/>
        <v>719354666.66666687</v>
      </c>
      <c r="BE5" s="37"/>
      <c r="BF5" s="159"/>
      <c r="BG5" s="160"/>
      <c r="BH5" s="18" t="s">
        <v>59</v>
      </c>
      <c r="BI5" s="34">
        <f>AU5</f>
        <v>0.01</v>
      </c>
      <c r="BJ5" s="37"/>
      <c r="BK5" s="45" t="s">
        <v>37</v>
      </c>
      <c r="BL5" s="66" t="s">
        <v>39</v>
      </c>
      <c r="BM5" s="81">
        <f>BM65</f>
        <v>0.41868569958847746</v>
      </c>
      <c r="BN5" s="37"/>
      <c r="BO5" s="68">
        <f>BG110</f>
        <v>20000</v>
      </c>
      <c r="BP5" s="67" t="s">
        <v>41</v>
      </c>
      <c r="BQ5" s="42">
        <f>BM112</f>
        <v>2890.9250685871066</v>
      </c>
      <c r="BR5" s="65">
        <f t="shared" si="4"/>
        <v>719354666.66666687</v>
      </c>
      <c r="BS5" s="37"/>
    </row>
    <row r="6" spans="1:71" ht="14.25" x14ac:dyDescent="0.45">
      <c r="A6" s="37"/>
      <c r="B6" s="159"/>
      <c r="C6" s="160"/>
      <c r="D6" s="18" t="s">
        <v>143</v>
      </c>
      <c r="E6" s="35">
        <v>0.2</v>
      </c>
      <c r="F6" s="37"/>
      <c r="G6" s="45" t="s">
        <v>58</v>
      </c>
      <c r="H6" s="66" t="s">
        <v>39</v>
      </c>
      <c r="I6" s="81">
        <f>I78</f>
        <v>4.0981224279835395E-2</v>
      </c>
      <c r="J6" s="37"/>
      <c r="K6" s="68">
        <f>C113</f>
        <v>400000</v>
      </c>
      <c r="L6" s="69" t="s">
        <v>40</v>
      </c>
      <c r="M6" s="42">
        <f>I114</f>
        <v>11563.700274348423</v>
      </c>
      <c r="N6" s="65">
        <f t="shared" si="0"/>
        <v>2877418666.6666665</v>
      </c>
      <c r="O6" s="37"/>
      <c r="P6" s="159"/>
      <c r="Q6" s="160"/>
      <c r="R6" s="18" t="s">
        <v>143</v>
      </c>
      <c r="S6" s="35">
        <f>E6</f>
        <v>0.2</v>
      </c>
      <c r="T6" s="37"/>
      <c r="U6" s="45" t="s">
        <v>58</v>
      </c>
      <c r="V6" s="66" t="s">
        <v>39</v>
      </c>
      <c r="W6" s="81">
        <f>W78</f>
        <v>4.0981224279835395E-2</v>
      </c>
      <c r="X6" s="37"/>
      <c r="Y6" s="68">
        <f>Q113</f>
        <v>400000</v>
      </c>
      <c r="Z6" s="69" t="s">
        <v>40</v>
      </c>
      <c r="AA6" s="42">
        <f>W114</f>
        <v>11563.700274348423</v>
      </c>
      <c r="AB6" s="65">
        <f t="shared" si="1"/>
        <v>2877418666.6666665</v>
      </c>
      <c r="AC6" s="37"/>
      <c r="AD6" s="159"/>
      <c r="AE6" s="160"/>
      <c r="AF6" s="18" t="s">
        <v>143</v>
      </c>
      <c r="AG6" s="35">
        <f>S6</f>
        <v>0.2</v>
      </c>
      <c r="AH6" s="37"/>
      <c r="AI6" s="45" t="s">
        <v>58</v>
      </c>
      <c r="AJ6" s="66" t="s">
        <v>39</v>
      </c>
      <c r="AK6" s="81">
        <f>AK78</f>
        <v>4.0981224279835395E-2</v>
      </c>
      <c r="AL6" s="37"/>
      <c r="AM6" s="68">
        <f>AE113</f>
        <v>400000</v>
      </c>
      <c r="AN6" s="69" t="s">
        <v>40</v>
      </c>
      <c r="AO6" s="42">
        <f>AK114</f>
        <v>11563.700274348423</v>
      </c>
      <c r="AP6" s="65">
        <f t="shared" si="2"/>
        <v>2877418666.6666665</v>
      </c>
      <c r="AQ6" s="37"/>
      <c r="AR6" s="159"/>
      <c r="AS6" s="160"/>
      <c r="AT6" s="18" t="s">
        <v>143</v>
      </c>
      <c r="AU6" s="35">
        <v>0.4</v>
      </c>
      <c r="AV6" s="37"/>
      <c r="AW6" s="45" t="s">
        <v>58</v>
      </c>
      <c r="AX6" s="66" t="s">
        <v>39</v>
      </c>
      <c r="AY6" s="81">
        <f>AY78</f>
        <v>4.0981224279835395E-2</v>
      </c>
      <c r="AZ6" s="37"/>
      <c r="BA6" s="68">
        <f>AS113</f>
        <v>400000</v>
      </c>
      <c r="BB6" s="69" t="s">
        <v>40</v>
      </c>
      <c r="BC6" s="42">
        <f>AY114</f>
        <v>11563.700274348423</v>
      </c>
      <c r="BD6" s="65">
        <f t="shared" si="3"/>
        <v>2877418666.6666665</v>
      </c>
      <c r="BE6" s="37"/>
      <c r="BF6" s="159"/>
      <c r="BG6" s="160"/>
      <c r="BH6" s="18" t="s">
        <v>143</v>
      </c>
      <c r="BI6" s="35">
        <f>AU6</f>
        <v>0.4</v>
      </c>
      <c r="BJ6" s="37"/>
      <c r="BK6" s="45" t="s">
        <v>58</v>
      </c>
      <c r="BL6" s="66" t="s">
        <v>39</v>
      </c>
      <c r="BM6" s="81">
        <f>BM78</f>
        <v>4.0981224279835395E-2</v>
      </c>
      <c r="BN6" s="37"/>
      <c r="BO6" s="68">
        <f>BG113</f>
        <v>400000</v>
      </c>
      <c r="BP6" s="69" t="s">
        <v>40</v>
      </c>
      <c r="BQ6" s="42">
        <f>BM114</f>
        <v>11563.700274348423</v>
      </c>
      <c r="BR6" s="65">
        <f t="shared" si="4"/>
        <v>2877418666.6666665</v>
      </c>
      <c r="BS6" s="37"/>
    </row>
    <row r="7" spans="1:71" ht="14.25" x14ac:dyDescent="0.45">
      <c r="A7" s="9"/>
      <c r="B7" s="159"/>
      <c r="C7" s="160"/>
      <c r="D7" s="32" t="s">
        <v>149</v>
      </c>
      <c r="E7" s="36">
        <v>0.15</v>
      </c>
      <c r="F7" s="9"/>
      <c r="G7" s="45" t="s">
        <v>154</v>
      </c>
      <c r="H7" s="66" t="s">
        <v>39</v>
      </c>
      <c r="I7" s="81">
        <f>-I33</f>
        <v>-8.9718364197530862E-2</v>
      </c>
      <c r="J7" s="9"/>
      <c r="K7" s="68">
        <f>C113</f>
        <v>400000</v>
      </c>
      <c r="L7" s="67" t="s">
        <v>41</v>
      </c>
      <c r="M7" s="42">
        <f>I115</f>
        <v>57818.501371742132</v>
      </c>
      <c r="N7" s="65">
        <f t="shared" si="0"/>
        <v>14387093333.333338</v>
      </c>
      <c r="O7" s="9"/>
      <c r="P7" s="159"/>
      <c r="Q7" s="160"/>
      <c r="R7" s="32" t="s">
        <v>149</v>
      </c>
      <c r="S7" s="36">
        <f>E7-0.025</f>
        <v>0.125</v>
      </c>
      <c r="T7" s="9"/>
      <c r="U7" s="45" t="s">
        <v>154</v>
      </c>
      <c r="V7" s="66" t="s">
        <v>39</v>
      </c>
      <c r="W7" s="81">
        <f>-W33</f>
        <v>-7.4765303497942387E-2</v>
      </c>
      <c r="X7" s="9"/>
      <c r="Y7" s="68">
        <f>Q113</f>
        <v>400000</v>
      </c>
      <c r="Z7" s="67" t="s">
        <v>41</v>
      </c>
      <c r="AA7" s="42">
        <f>W115</f>
        <v>57818.501371742132</v>
      </c>
      <c r="AB7" s="65">
        <f t="shared" si="1"/>
        <v>14387093333.333338</v>
      </c>
      <c r="AC7" s="9"/>
      <c r="AD7" s="159"/>
      <c r="AE7" s="160"/>
      <c r="AF7" s="32" t="s">
        <v>149</v>
      </c>
      <c r="AG7" s="36">
        <f>S7-0.025</f>
        <v>0.1</v>
      </c>
      <c r="AH7" s="9"/>
      <c r="AI7" s="45" t="s">
        <v>154</v>
      </c>
      <c r="AJ7" s="66" t="s">
        <v>39</v>
      </c>
      <c r="AK7" s="81">
        <f>-AK33</f>
        <v>-5.9812242798353912E-2</v>
      </c>
      <c r="AL7" s="9"/>
      <c r="AM7" s="68">
        <f>AE113</f>
        <v>400000</v>
      </c>
      <c r="AN7" s="67" t="s">
        <v>41</v>
      </c>
      <c r="AO7" s="42">
        <f>AK115</f>
        <v>57818.501371742132</v>
      </c>
      <c r="AP7" s="65">
        <f t="shared" si="2"/>
        <v>14387093333.333338</v>
      </c>
      <c r="AQ7" s="9"/>
      <c r="AR7" s="159"/>
      <c r="AS7" s="160"/>
      <c r="AT7" s="32" t="s">
        <v>149</v>
      </c>
      <c r="AU7" s="36">
        <f>AG7-0.025</f>
        <v>7.5000000000000011E-2</v>
      </c>
      <c r="AV7" s="9"/>
      <c r="AW7" s="45" t="s">
        <v>154</v>
      </c>
      <c r="AX7" s="66" t="s">
        <v>39</v>
      </c>
      <c r="AY7" s="81">
        <f>-AY33</f>
        <v>-4.4859182098765438E-2</v>
      </c>
      <c r="AZ7" s="9"/>
      <c r="BA7" s="68">
        <f>AS113</f>
        <v>400000</v>
      </c>
      <c r="BB7" s="67" t="s">
        <v>41</v>
      </c>
      <c r="BC7" s="42">
        <f>AY115</f>
        <v>57818.501371742132</v>
      </c>
      <c r="BD7" s="65">
        <f t="shared" si="3"/>
        <v>14387093333.333338</v>
      </c>
      <c r="BE7" s="9"/>
      <c r="BF7" s="159"/>
      <c r="BG7" s="160"/>
      <c r="BH7" s="32" t="s">
        <v>149</v>
      </c>
      <c r="BI7" s="36">
        <f>AU7-0.025</f>
        <v>5.000000000000001E-2</v>
      </c>
      <c r="BJ7" s="9"/>
      <c r="BK7" s="45" t="s">
        <v>154</v>
      </c>
      <c r="BL7" s="66" t="s">
        <v>39</v>
      </c>
      <c r="BM7" s="81">
        <f>-BM33</f>
        <v>-2.9906121399176956E-2</v>
      </c>
      <c r="BN7" s="9"/>
      <c r="BO7" s="68">
        <f>BG113</f>
        <v>400000</v>
      </c>
      <c r="BP7" s="67" t="s">
        <v>41</v>
      </c>
      <c r="BQ7" s="42">
        <f>BM115</f>
        <v>57818.501371742132</v>
      </c>
      <c r="BR7" s="65">
        <f t="shared" si="4"/>
        <v>14387093333.333338</v>
      </c>
      <c r="BS7" s="9"/>
    </row>
    <row r="8" spans="1:71" ht="14.25" x14ac:dyDescent="0.45">
      <c r="A8" s="9"/>
      <c r="B8" s="159"/>
      <c r="C8" s="160"/>
      <c r="D8" s="32" t="s">
        <v>150</v>
      </c>
      <c r="E8" s="36">
        <v>0.03</v>
      </c>
      <c r="F8" s="9"/>
      <c r="G8" s="45" t="s">
        <v>153</v>
      </c>
      <c r="H8" s="66" t="s">
        <v>39</v>
      </c>
      <c r="I8" s="81">
        <f>-I49</f>
        <v>-0.13009162808641977</v>
      </c>
      <c r="J8" s="9"/>
      <c r="K8" s="77">
        <f>C116</f>
        <v>1000000</v>
      </c>
      <c r="L8" s="78" t="s">
        <v>40</v>
      </c>
      <c r="M8" s="42">
        <f>I117</f>
        <v>28909.250685871055</v>
      </c>
      <c r="N8" s="65">
        <f t="shared" si="0"/>
        <v>7193546666.666666</v>
      </c>
      <c r="O8" s="9"/>
      <c r="P8" s="159"/>
      <c r="Q8" s="160"/>
      <c r="R8" s="32" t="s">
        <v>150</v>
      </c>
      <c r="S8" s="36">
        <f>E8</f>
        <v>0.03</v>
      </c>
      <c r="T8" s="9"/>
      <c r="U8" s="45" t="s">
        <v>153</v>
      </c>
      <c r="V8" s="66" t="s">
        <v>39</v>
      </c>
      <c r="W8" s="81">
        <f>-W49</f>
        <v>-0.13009162808641977</v>
      </c>
      <c r="X8" s="9"/>
      <c r="Y8" s="77">
        <f>Q116</f>
        <v>1000000</v>
      </c>
      <c r="Z8" s="78" t="s">
        <v>40</v>
      </c>
      <c r="AA8" s="42">
        <f>W117</f>
        <v>28909.250685871055</v>
      </c>
      <c r="AB8" s="65">
        <f t="shared" si="1"/>
        <v>7193546666.666666</v>
      </c>
      <c r="AC8" s="9"/>
      <c r="AD8" s="159"/>
      <c r="AE8" s="160"/>
      <c r="AF8" s="32" t="s">
        <v>150</v>
      </c>
      <c r="AG8" s="36">
        <f>S8</f>
        <v>0.03</v>
      </c>
      <c r="AH8" s="9"/>
      <c r="AI8" s="45" t="s">
        <v>153</v>
      </c>
      <c r="AJ8" s="66" t="s">
        <v>39</v>
      </c>
      <c r="AK8" s="81">
        <f>-AK49</f>
        <v>-0.13009162808641977</v>
      </c>
      <c r="AL8" s="9"/>
      <c r="AM8" s="77">
        <f>AE116</f>
        <v>1000000</v>
      </c>
      <c r="AN8" s="78" t="s">
        <v>40</v>
      </c>
      <c r="AO8" s="42">
        <f>AK117</f>
        <v>28909.250685871055</v>
      </c>
      <c r="AP8" s="65">
        <f t="shared" si="2"/>
        <v>7193546666.666666</v>
      </c>
      <c r="AQ8" s="9"/>
      <c r="AR8" s="159"/>
      <c r="AS8" s="160"/>
      <c r="AT8" s="32" t="s">
        <v>150</v>
      </c>
      <c r="AU8" s="36">
        <v>0.05</v>
      </c>
      <c r="AV8" s="9"/>
      <c r="AW8" s="45" t="s">
        <v>153</v>
      </c>
      <c r="AX8" s="66" t="s">
        <v>39</v>
      </c>
      <c r="AY8" s="81">
        <f>-AY49</f>
        <v>-0.13009162808641977</v>
      </c>
      <c r="AZ8" s="9"/>
      <c r="BA8" s="77">
        <f>AS116</f>
        <v>1000000</v>
      </c>
      <c r="BB8" s="78" t="s">
        <v>40</v>
      </c>
      <c r="BC8" s="42">
        <f>AY117</f>
        <v>28909.250685871055</v>
      </c>
      <c r="BD8" s="65">
        <f t="shared" si="3"/>
        <v>7193546666.666666</v>
      </c>
      <c r="BE8" s="9"/>
      <c r="BF8" s="159"/>
      <c r="BG8" s="160"/>
      <c r="BH8" s="32" t="s">
        <v>150</v>
      </c>
      <c r="BI8" s="36">
        <f>AU8</f>
        <v>0.05</v>
      </c>
      <c r="BJ8" s="9"/>
      <c r="BK8" s="45" t="s">
        <v>153</v>
      </c>
      <c r="BL8" s="66" t="s">
        <v>39</v>
      </c>
      <c r="BM8" s="81">
        <f>-BM49</f>
        <v>-0.13009162808641977</v>
      </c>
      <c r="BN8" s="9"/>
      <c r="BO8" s="77">
        <f>BG116</f>
        <v>1000000</v>
      </c>
      <c r="BP8" s="78" t="s">
        <v>40</v>
      </c>
      <c r="BQ8" s="42">
        <f>BM117</f>
        <v>28909.250685871055</v>
      </c>
      <c r="BR8" s="65">
        <f t="shared" si="4"/>
        <v>7193546666.666666</v>
      </c>
      <c r="BS8" s="9"/>
    </row>
    <row r="9" spans="1:71" ht="14.25" x14ac:dyDescent="0.45">
      <c r="A9" s="9"/>
      <c r="B9" s="159"/>
      <c r="C9" s="160"/>
      <c r="D9" s="32" t="s">
        <v>151</v>
      </c>
      <c r="E9" s="36">
        <v>7.4999999999999997E-2</v>
      </c>
      <c r="F9" s="9"/>
      <c r="G9" s="74" t="s">
        <v>38</v>
      </c>
      <c r="H9" s="75" t="s">
        <v>39</v>
      </c>
      <c r="I9" s="41">
        <f>I93</f>
        <v>0.23985693158436211</v>
      </c>
      <c r="J9" s="8"/>
      <c r="K9" s="77">
        <f>C116</f>
        <v>1000000</v>
      </c>
      <c r="L9" s="79" t="s">
        <v>41</v>
      </c>
      <c r="M9" s="42">
        <f>I118</f>
        <v>144546.2534293553</v>
      </c>
      <c r="N9" s="65">
        <f t="shared" si="0"/>
        <v>35967733333.333336</v>
      </c>
      <c r="O9" s="9"/>
      <c r="P9" s="159"/>
      <c r="Q9" s="160"/>
      <c r="R9" s="32" t="s">
        <v>151</v>
      </c>
      <c r="S9" s="36">
        <f>E9</f>
        <v>7.4999999999999997E-2</v>
      </c>
      <c r="T9" s="9"/>
      <c r="U9" s="74" t="s">
        <v>38</v>
      </c>
      <c r="V9" s="75" t="s">
        <v>39</v>
      </c>
      <c r="W9" s="41">
        <f>W93</f>
        <v>0.25480999228395063</v>
      </c>
      <c r="X9" s="8"/>
      <c r="Y9" s="77">
        <f>Q116</f>
        <v>1000000</v>
      </c>
      <c r="Z9" s="79" t="s">
        <v>41</v>
      </c>
      <c r="AA9" s="42">
        <f>W118</f>
        <v>144546.2534293553</v>
      </c>
      <c r="AB9" s="65">
        <f t="shared" si="1"/>
        <v>35967733333.333336</v>
      </c>
      <c r="AC9" s="9"/>
      <c r="AD9" s="159"/>
      <c r="AE9" s="160"/>
      <c r="AF9" s="32" t="s">
        <v>151</v>
      </c>
      <c r="AG9" s="36">
        <f>S9</f>
        <v>7.4999999999999997E-2</v>
      </c>
      <c r="AH9" s="9"/>
      <c r="AI9" s="74" t="s">
        <v>38</v>
      </c>
      <c r="AJ9" s="75" t="s">
        <v>39</v>
      </c>
      <c r="AK9" s="41">
        <f>AK93</f>
        <v>0.26976305298353909</v>
      </c>
      <c r="AL9" s="8"/>
      <c r="AM9" s="77">
        <f>AE116</f>
        <v>1000000</v>
      </c>
      <c r="AN9" s="79" t="s">
        <v>41</v>
      </c>
      <c r="AO9" s="42">
        <f>AK118</f>
        <v>144546.2534293553</v>
      </c>
      <c r="AP9" s="65">
        <f t="shared" si="2"/>
        <v>35967733333.333336</v>
      </c>
      <c r="AQ9" s="9"/>
      <c r="AR9" s="159"/>
      <c r="AS9" s="160"/>
      <c r="AT9" s="32" t="s">
        <v>151</v>
      </c>
      <c r="AU9" s="36">
        <v>7.4999999999999997E-2</v>
      </c>
      <c r="AV9" s="9"/>
      <c r="AW9" s="74" t="s">
        <v>38</v>
      </c>
      <c r="AX9" s="75" t="s">
        <v>39</v>
      </c>
      <c r="AY9" s="41">
        <f>AY93</f>
        <v>0.28471611368312755</v>
      </c>
      <c r="AZ9" s="8"/>
      <c r="BA9" s="77">
        <f>AS116</f>
        <v>1000000</v>
      </c>
      <c r="BB9" s="79" t="s">
        <v>41</v>
      </c>
      <c r="BC9" s="42">
        <f>AY118</f>
        <v>144546.2534293553</v>
      </c>
      <c r="BD9" s="65">
        <f t="shared" si="3"/>
        <v>35967733333.333336</v>
      </c>
      <c r="BE9" s="9"/>
      <c r="BF9" s="159"/>
      <c r="BG9" s="160"/>
      <c r="BH9" s="32" t="s">
        <v>151</v>
      </c>
      <c r="BI9" s="36">
        <f>AU9</f>
        <v>7.4999999999999997E-2</v>
      </c>
      <c r="BJ9" s="9"/>
      <c r="BK9" s="74" t="s">
        <v>38</v>
      </c>
      <c r="BL9" s="75" t="s">
        <v>39</v>
      </c>
      <c r="BM9" s="41">
        <f>BM93</f>
        <v>0.29966917438271612</v>
      </c>
      <c r="BN9" s="8"/>
      <c r="BO9" s="77">
        <f>BG116</f>
        <v>1000000</v>
      </c>
      <c r="BP9" s="79" t="s">
        <v>41</v>
      </c>
      <c r="BQ9" s="42">
        <f>BM118</f>
        <v>144546.2534293553</v>
      </c>
      <c r="BR9" s="65">
        <f t="shared" si="4"/>
        <v>35967733333.333336</v>
      </c>
      <c r="BS9" s="9"/>
    </row>
    <row r="10" spans="1:71" ht="14.25" x14ac:dyDescent="0.45">
      <c r="A10" s="9"/>
      <c r="B10" s="159"/>
      <c r="C10" s="160"/>
      <c r="D10" s="32" t="s">
        <v>60</v>
      </c>
      <c r="E10" s="36">
        <v>2.5</v>
      </c>
      <c r="F10" s="3"/>
      <c r="G10" s="10"/>
      <c r="H10" s="10"/>
      <c r="I10" s="3"/>
      <c r="J10" s="8"/>
      <c r="K10" s="10"/>
      <c r="L10" s="10"/>
      <c r="M10" s="3"/>
      <c r="N10" s="8"/>
      <c r="O10" s="9"/>
      <c r="P10" s="159"/>
      <c r="Q10" s="160"/>
      <c r="R10" s="32" t="s">
        <v>60</v>
      </c>
      <c r="S10" s="36">
        <f>E10</f>
        <v>2.5</v>
      </c>
      <c r="T10" s="3"/>
      <c r="U10" s="10"/>
      <c r="V10" s="10"/>
      <c r="W10" s="3"/>
      <c r="X10" s="8"/>
      <c r="Y10" s="10"/>
      <c r="Z10" s="10"/>
      <c r="AA10" s="3"/>
      <c r="AB10" s="8"/>
      <c r="AC10" s="9"/>
      <c r="AD10" s="159"/>
      <c r="AE10" s="160"/>
      <c r="AF10" s="32" t="s">
        <v>60</v>
      </c>
      <c r="AG10" s="36">
        <f>S10</f>
        <v>2.5</v>
      </c>
      <c r="AH10" s="3"/>
      <c r="AI10" s="10"/>
      <c r="AJ10" s="10"/>
      <c r="AK10" s="3"/>
      <c r="AL10" s="8"/>
      <c r="AM10" s="10"/>
      <c r="AN10" s="10"/>
      <c r="AO10" s="3"/>
      <c r="AP10" s="8"/>
      <c r="AQ10" s="9"/>
      <c r="AR10" s="159"/>
      <c r="AS10" s="160"/>
      <c r="AT10" s="32" t="s">
        <v>60</v>
      </c>
      <c r="AU10" s="36">
        <f>AG10</f>
        <v>2.5</v>
      </c>
      <c r="AV10" s="3"/>
      <c r="AW10" s="10"/>
      <c r="AX10" s="10"/>
      <c r="AY10" s="3"/>
      <c r="AZ10" s="8"/>
      <c r="BA10" s="10"/>
      <c r="BB10" s="10"/>
      <c r="BC10" s="3"/>
      <c r="BD10" s="8"/>
      <c r="BE10" s="9"/>
      <c r="BF10" s="159"/>
      <c r="BG10" s="160"/>
      <c r="BH10" s="32" t="s">
        <v>60</v>
      </c>
      <c r="BI10" s="36">
        <f>AU10</f>
        <v>2.5</v>
      </c>
      <c r="BJ10" s="3"/>
      <c r="BK10" s="10"/>
      <c r="BL10" s="10"/>
      <c r="BM10" s="3"/>
      <c r="BN10" s="8"/>
      <c r="BO10" s="10"/>
      <c r="BP10" s="10"/>
      <c r="BQ10" s="3"/>
      <c r="BR10" s="8"/>
      <c r="BS10" s="9"/>
    </row>
    <row r="11" spans="1:71" ht="15" customHeight="1" x14ac:dyDescent="0.45">
      <c r="A11" s="8"/>
      <c r="B11" s="10"/>
      <c r="C11" s="8"/>
      <c r="D11" s="10"/>
      <c r="E11" s="3"/>
      <c r="F11" s="3"/>
      <c r="G11" s="10"/>
      <c r="H11" s="10"/>
      <c r="I11" s="3"/>
      <c r="J11" s="8"/>
      <c r="K11" s="8"/>
      <c r="L11" s="8"/>
      <c r="M11" s="8"/>
      <c r="N11" s="8"/>
      <c r="O11" s="8"/>
      <c r="P11" s="10"/>
      <c r="Q11" s="8"/>
      <c r="R11" s="10"/>
      <c r="S11" s="3"/>
      <c r="T11" s="3"/>
      <c r="U11" s="10"/>
      <c r="V11" s="10"/>
      <c r="W11" s="3"/>
      <c r="X11" s="8"/>
      <c r="Y11" s="8"/>
      <c r="Z11" s="8"/>
      <c r="AA11" s="8"/>
      <c r="AB11" s="8"/>
      <c r="AC11" s="8"/>
      <c r="AD11" s="10"/>
      <c r="AE11" s="8"/>
      <c r="AF11" s="10"/>
      <c r="AG11" s="3"/>
      <c r="AH11" s="3"/>
      <c r="AI11" s="10"/>
      <c r="AJ11" s="10"/>
      <c r="AK11" s="3"/>
      <c r="AL11" s="8"/>
      <c r="AM11" s="8"/>
      <c r="AN11" s="8"/>
      <c r="AO11" s="8"/>
      <c r="AP11" s="8"/>
      <c r="AQ11" s="8"/>
      <c r="AR11" s="10"/>
      <c r="AS11" s="8"/>
      <c r="AT11" s="10"/>
      <c r="AU11" s="3"/>
      <c r="AV11" s="3"/>
      <c r="AW11" s="10"/>
      <c r="AX11" s="10"/>
      <c r="AY11" s="3"/>
      <c r="AZ11" s="8"/>
      <c r="BA11" s="8"/>
      <c r="BB11" s="8"/>
      <c r="BC11" s="8"/>
      <c r="BD11" s="8"/>
      <c r="BE11" s="8"/>
      <c r="BF11" s="10"/>
      <c r="BG11" s="8"/>
      <c r="BH11" s="10"/>
      <c r="BI11" s="3"/>
      <c r="BJ11" s="3"/>
      <c r="BK11" s="10"/>
      <c r="BL11" s="10"/>
      <c r="BM11" s="3"/>
      <c r="BN11" s="8"/>
      <c r="BO11" s="8"/>
      <c r="BP11" s="8"/>
      <c r="BQ11" s="8"/>
      <c r="BR11" s="8"/>
      <c r="BS11" s="8"/>
    </row>
    <row r="12" spans="1:71" ht="14.25" x14ac:dyDescent="0.45">
      <c r="B12" s="161" t="s">
        <v>52</v>
      </c>
      <c r="C12" s="161" t="s">
        <v>50</v>
      </c>
      <c r="D12" s="161" t="s">
        <v>51</v>
      </c>
      <c r="E12" s="163" t="s">
        <v>3</v>
      </c>
      <c r="F12" s="163" t="s">
        <v>4</v>
      </c>
      <c r="G12" s="163" t="s">
        <v>5</v>
      </c>
      <c r="H12" s="163" t="s">
        <v>6</v>
      </c>
      <c r="I12" s="163" t="s">
        <v>7</v>
      </c>
      <c r="J12" s="163" t="s">
        <v>8</v>
      </c>
      <c r="K12" s="163" t="s">
        <v>9</v>
      </c>
      <c r="L12" s="163" t="s">
        <v>10</v>
      </c>
      <c r="M12" s="163" t="s">
        <v>11</v>
      </c>
      <c r="N12" s="163" t="s">
        <v>12</v>
      </c>
      <c r="P12" s="161" t="s">
        <v>52</v>
      </c>
      <c r="Q12" s="161" t="s">
        <v>50</v>
      </c>
      <c r="R12" s="161" t="s">
        <v>51</v>
      </c>
      <c r="S12" s="163" t="s">
        <v>3</v>
      </c>
      <c r="T12" s="163" t="s">
        <v>4</v>
      </c>
      <c r="U12" s="163" t="s">
        <v>5</v>
      </c>
      <c r="V12" s="163" t="s">
        <v>6</v>
      </c>
      <c r="W12" s="163" t="s">
        <v>7</v>
      </c>
      <c r="X12" s="163" t="s">
        <v>8</v>
      </c>
      <c r="Y12" s="163" t="s">
        <v>9</v>
      </c>
      <c r="Z12" s="163" t="s">
        <v>10</v>
      </c>
      <c r="AA12" s="163" t="s">
        <v>11</v>
      </c>
      <c r="AB12" s="163" t="s">
        <v>12</v>
      </c>
      <c r="AD12" s="161" t="s">
        <v>52</v>
      </c>
      <c r="AE12" s="161" t="s">
        <v>50</v>
      </c>
      <c r="AF12" s="161" t="s">
        <v>51</v>
      </c>
      <c r="AG12" s="163" t="s">
        <v>3</v>
      </c>
      <c r="AH12" s="163" t="s">
        <v>4</v>
      </c>
      <c r="AI12" s="163" t="s">
        <v>5</v>
      </c>
      <c r="AJ12" s="163" t="s">
        <v>6</v>
      </c>
      <c r="AK12" s="163" t="s">
        <v>7</v>
      </c>
      <c r="AL12" s="163" t="s">
        <v>8</v>
      </c>
      <c r="AM12" s="163" t="s">
        <v>9</v>
      </c>
      <c r="AN12" s="163" t="s">
        <v>10</v>
      </c>
      <c r="AO12" s="163" t="s">
        <v>11</v>
      </c>
      <c r="AP12" s="163" t="s">
        <v>12</v>
      </c>
      <c r="AR12" s="161" t="s">
        <v>52</v>
      </c>
      <c r="AS12" s="161" t="s">
        <v>50</v>
      </c>
      <c r="AT12" s="161" t="s">
        <v>51</v>
      </c>
      <c r="AU12" s="163" t="s">
        <v>3</v>
      </c>
      <c r="AV12" s="163" t="s">
        <v>4</v>
      </c>
      <c r="AW12" s="163" t="s">
        <v>5</v>
      </c>
      <c r="AX12" s="163" t="s">
        <v>6</v>
      </c>
      <c r="AY12" s="163" t="s">
        <v>7</v>
      </c>
      <c r="AZ12" s="163" t="s">
        <v>8</v>
      </c>
      <c r="BA12" s="163" t="s">
        <v>9</v>
      </c>
      <c r="BB12" s="163" t="s">
        <v>10</v>
      </c>
      <c r="BC12" s="163" t="s">
        <v>11</v>
      </c>
      <c r="BD12" s="163" t="s">
        <v>12</v>
      </c>
      <c r="BF12" s="161" t="s">
        <v>52</v>
      </c>
      <c r="BG12" s="161" t="s">
        <v>50</v>
      </c>
      <c r="BH12" s="161" t="s">
        <v>51</v>
      </c>
      <c r="BI12" s="163" t="s">
        <v>3</v>
      </c>
      <c r="BJ12" s="163" t="s">
        <v>4</v>
      </c>
      <c r="BK12" s="163" t="s">
        <v>5</v>
      </c>
      <c r="BL12" s="163" t="s">
        <v>6</v>
      </c>
      <c r="BM12" s="163" t="s">
        <v>7</v>
      </c>
      <c r="BN12" s="163" t="s">
        <v>8</v>
      </c>
      <c r="BO12" s="163" t="s">
        <v>9</v>
      </c>
      <c r="BP12" s="163" t="s">
        <v>10</v>
      </c>
      <c r="BQ12" s="163" t="s">
        <v>11</v>
      </c>
      <c r="BR12" s="163" t="s">
        <v>12</v>
      </c>
    </row>
    <row r="13" spans="1:71" ht="14.25" x14ac:dyDescent="0.45">
      <c r="B13" s="162"/>
      <c r="C13" s="162"/>
      <c r="D13" s="162"/>
      <c r="E13" s="164"/>
      <c r="F13" s="164"/>
      <c r="G13" s="164"/>
      <c r="H13" s="164"/>
      <c r="I13" s="164"/>
      <c r="J13" s="164"/>
      <c r="K13" s="164"/>
      <c r="L13" s="164"/>
      <c r="M13" s="164"/>
      <c r="N13" s="164"/>
      <c r="P13" s="162"/>
      <c r="Q13" s="162"/>
      <c r="R13" s="162"/>
      <c r="S13" s="164"/>
      <c r="T13" s="164"/>
      <c r="U13" s="164"/>
      <c r="V13" s="164"/>
      <c r="W13" s="164"/>
      <c r="X13" s="164"/>
      <c r="Y13" s="164"/>
      <c r="Z13" s="164"/>
      <c r="AA13" s="164"/>
      <c r="AB13" s="164"/>
      <c r="AD13" s="162"/>
      <c r="AE13" s="162"/>
      <c r="AF13" s="162"/>
      <c r="AG13" s="164"/>
      <c r="AH13" s="164"/>
      <c r="AI13" s="164"/>
      <c r="AJ13" s="164"/>
      <c r="AK13" s="164"/>
      <c r="AL13" s="164"/>
      <c r="AM13" s="164"/>
      <c r="AN13" s="164"/>
      <c r="AO13" s="164"/>
      <c r="AP13" s="164"/>
      <c r="AR13" s="162"/>
      <c r="AS13" s="162"/>
      <c r="AT13" s="162"/>
      <c r="AU13" s="164"/>
      <c r="AV13" s="164"/>
      <c r="AW13" s="164"/>
      <c r="AX13" s="164"/>
      <c r="AY13" s="164"/>
      <c r="AZ13" s="164"/>
      <c r="BA13" s="164"/>
      <c r="BB13" s="164"/>
      <c r="BC13" s="164"/>
      <c r="BD13" s="164"/>
      <c r="BF13" s="162"/>
      <c r="BG13" s="162"/>
      <c r="BH13" s="162"/>
      <c r="BI13" s="164"/>
      <c r="BJ13" s="164"/>
      <c r="BK13" s="164"/>
      <c r="BL13" s="164"/>
      <c r="BM13" s="164"/>
      <c r="BN13" s="164"/>
      <c r="BO13" s="164"/>
      <c r="BP13" s="164"/>
      <c r="BQ13" s="164"/>
      <c r="BR13" s="164"/>
    </row>
    <row r="14" spans="1:71" ht="14.25" x14ac:dyDescent="0.45">
      <c r="B14" s="172" t="s">
        <v>20</v>
      </c>
      <c r="C14" s="172" t="s">
        <v>33</v>
      </c>
      <c r="D14" s="19" t="s">
        <v>48</v>
      </c>
      <c r="E14" s="21">
        <f>($E$4 * $E$6) + $E$4</f>
        <v>120000</v>
      </c>
      <c r="F14" s="21">
        <f t="shared" ref="F14:N14" si="5">(E14 * $E$6) + E14</f>
        <v>144000</v>
      </c>
      <c r="G14" s="21">
        <f>(F14 * $E$6) + F14</f>
        <v>172800</v>
      </c>
      <c r="H14" s="21">
        <f t="shared" si="5"/>
        <v>207360</v>
      </c>
      <c r="I14" s="21">
        <f t="shared" si="5"/>
        <v>248832</v>
      </c>
      <c r="J14" s="21">
        <f>(I14 * $E$6) + I14</f>
        <v>298598.40000000002</v>
      </c>
      <c r="K14" s="21">
        <f t="shared" si="5"/>
        <v>358318.08000000002</v>
      </c>
      <c r="L14" s="21">
        <f t="shared" si="5"/>
        <v>429981.696</v>
      </c>
      <c r="M14" s="21">
        <f t="shared" si="5"/>
        <v>515978.03519999998</v>
      </c>
      <c r="N14" s="21">
        <f t="shared" si="5"/>
        <v>619173.64223999996</v>
      </c>
      <c r="P14" s="172" t="s">
        <v>20</v>
      </c>
      <c r="Q14" s="172" t="s">
        <v>33</v>
      </c>
      <c r="R14" s="19" t="s">
        <v>48</v>
      </c>
      <c r="S14" s="21">
        <f>($E$4 * $E$6) + $E$4</f>
        <v>120000</v>
      </c>
      <c r="T14" s="21">
        <f t="shared" ref="T14:AB14" si="6">(S14 * $E$6) + S14</f>
        <v>144000</v>
      </c>
      <c r="U14" s="21">
        <f>(T14 * $E$6) + T14</f>
        <v>172800</v>
      </c>
      <c r="V14" s="21">
        <f t="shared" si="6"/>
        <v>207360</v>
      </c>
      <c r="W14" s="21">
        <f t="shared" si="6"/>
        <v>248832</v>
      </c>
      <c r="X14" s="21">
        <f>(W14 * $E$6) + W14</f>
        <v>298598.40000000002</v>
      </c>
      <c r="Y14" s="21">
        <f t="shared" si="6"/>
        <v>358318.08000000002</v>
      </c>
      <c r="Z14" s="21">
        <f t="shared" si="6"/>
        <v>429981.696</v>
      </c>
      <c r="AA14" s="21">
        <f t="shared" si="6"/>
        <v>515978.03519999998</v>
      </c>
      <c r="AB14" s="21">
        <f t="shared" si="6"/>
        <v>619173.64223999996</v>
      </c>
      <c r="AD14" s="172" t="s">
        <v>20</v>
      </c>
      <c r="AE14" s="172" t="s">
        <v>33</v>
      </c>
      <c r="AF14" s="19" t="s">
        <v>48</v>
      </c>
      <c r="AG14" s="21">
        <f>($E$4 * $E$6) + $E$4</f>
        <v>120000</v>
      </c>
      <c r="AH14" s="21">
        <f t="shared" ref="AH14:AP14" si="7">(AG14 * $E$6) + AG14</f>
        <v>144000</v>
      </c>
      <c r="AI14" s="21">
        <f>(AH14 * $E$6) + AH14</f>
        <v>172800</v>
      </c>
      <c r="AJ14" s="21">
        <f t="shared" si="7"/>
        <v>207360</v>
      </c>
      <c r="AK14" s="21">
        <f t="shared" si="7"/>
        <v>248832</v>
      </c>
      <c r="AL14" s="21">
        <f>(AK14 * $E$6) + AK14</f>
        <v>298598.40000000002</v>
      </c>
      <c r="AM14" s="21">
        <f t="shared" si="7"/>
        <v>358318.08000000002</v>
      </c>
      <c r="AN14" s="21">
        <f t="shared" si="7"/>
        <v>429981.696</v>
      </c>
      <c r="AO14" s="21">
        <f t="shared" si="7"/>
        <v>515978.03519999998</v>
      </c>
      <c r="AP14" s="21">
        <f t="shared" si="7"/>
        <v>619173.64223999996</v>
      </c>
      <c r="AR14" s="172" t="s">
        <v>20</v>
      </c>
      <c r="AS14" s="172" t="s">
        <v>33</v>
      </c>
      <c r="AT14" s="19" t="s">
        <v>48</v>
      </c>
      <c r="AU14" s="21">
        <f>($E$4 * $E$6) + $E$4</f>
        <v>120000</v>
      </c>
      <c r="AV14" s="21">
        <f t="shared" ref="AV14:BD14" si="8">(AU14 * $E$6) + AU14</f>
        <v>144000</v>
      </c>
      <c r="AW14" s="21">
        <f>(AV14 * $E$6) + AV14</f>
        <v>172800</v>
      </c>
      <c r="AX14" s="21">
        <f t="shared" si="8"/>
        <v>207360</v>
      </c>
      <c r="AY14" s="21">
        <f t="shared" si="8"/>
        <v>248832</v>
      </c>
      <c r="AZ14" s="21">
        <f>(AY14 * $E$6) + AY14</f>
        <v>298598.40000000002</v>
      </c>
      <c r="BA14" s="21">
        <f t="shared" si="8"/>
        <v>358318.08000000002</v>
      </c>
      <c r="BB14" s="21">
        <f t="shared" si="8"/>
        <v>429981.696</v>
      </c>
      <c r="BC14" s="21">
        <f t="shared" si="8"/>
        <v>515978.03519999998</v>
      </c>
      <c r="BD14" s="21">
        <f t="shared" si="8"/>
        <v>619173.64223999996</v>
      </c>
      <c r="BF14" s="172" t="s">
        <v>20</v>
      </c>
      <c r="BG14" s="172" t="s">
        <v>33</v>
      </c>
      <c r="BH14" s="19" t="s">
        <v>48</v>
      </c>
      <c r="BI14" s="21">
        <f>($E$4 * $E$6) + $E$4</f>
        <v>120000</v>
      </c>
      <c r="BJ14" s="21">
        <f t="shared" ref="BJ14:BR14" si="9">(BI14 * $E$6) + BI14</f>
        <v>144000</v>
      </c>
      <c r="BK14" s="21">
        <f>(BJ14 * $E$6) + BJ14</f>
        <v>172800</v>
      </c>
      <c r="BL14" s="21">
        <f t="shared" si="9"/>
        <v>207360</v>
      </c>
      <c r="BM14" s="21">
        <f t="shared" si="9"/>
        <v>248832</v>
      </c>
      <c r="BN14" s="21">
        <f>(BM14 * $E$6) + BM14</f>
        <v>298598.40000000002</v>
      </c>
      <c r="BO14" s="21">
        <f t="shared" si="9"/>
        <v>358318.08000000002</v>
      </c>
      <c r="BP14" s="21">
        <f t="shared" si="9"/>
        <v>429981.696</v>
      </c>
      <c r="BQ14" s="21">
        <f t="shared" si="9"/>
        <v>515978.03519999998</v>
      </c>
      <c r="BR14" s="21">
        <f t="shared" si="9"/>
        <v>619173.64223999996</v>
      </c>
    </row>
    <row r="15" spans="1:71" ht="14.25" x14ac:dyDescent="0.45">
      <c r="B15" s="174"/>
      <c r="C15" s="174"/>
      <c r="D15" s="19" t="s">
        <v>49</v>
      </c>
      <c r="E15" s="25">
        <f>E14*21000000</f>
        <v>2520000000000</v>
      </c>
      <c r="F15" s="25">
        <f t="shared" ref="F15:N15" si="10">F14*21000000</f>
        <v>3024000000000</v>
      </c>
      <c r="G15" s="25">
        <f t="shared" si="10"/>
        <v>3628800000000</v>
      </c>
      <c r="H15" s="25">
        <f t="shared" si="10"/>
        <v>4354560000000</v>
      </c>
      <c r="I15" s="25">
        <f t="shared" si="10"/>
        <v>5225472000000</v>
      </c>
      <c r="J15" s="25">
        <f t="shared" si="10"/>
        <v>6270566400000.001</v>
      </c>
      <c r="K15" s="25">
        <f t="shared" si="10"/>
        <v>7524679680000</v>
      </c>
      <c r="L15" s="25">
        <f t="shared" si="10"/>
        <v>9029615616000</v>
      </c>
      <c r="M15" s="25">
        <f t="shared" si="10"/>
        <v>10835538739200</v>
      </c>
      <c r="N15" s="25">
        <f t="shared" si="10"/>
        <v>13002646487040</v>
      </c>
      <c r="P15" s="174"/>
      <c r="Q15" s="174"/>
      <c r="R15" s="19" t="s">
        <v>49</v>
      </c>
      <c r="S15" s="25">
        <f>S14*21000000</f>
        <v>2520000000000</v>
      </c>
      <c r="T15" s="25">
        <f t="shared" ref="T15:AB15" si="11">T14*21000000</f>
        <v>3024000000000</v>
      </c>
      <c r="U15" s="25">
        <f t="shared" si="11"/>
        <v>3628800000000</v>
      </c>
      <c r="V15" s="25">
        <f t="shared" si="11"/>
        <v>4354560000000</v>
      </c>
      <c r="W15" s="25">
        <f t="shared" si="11"/>
        <v>5225472000000</v>
      </c>
      <c r="X15" s="25">
        <f t="shared" si="11"/>
        <v>6270566400000.001</v>
      </c>
      <c r="Y15" s="25">
        <f t="shared" si="11"/>
        <v>7524679680000</v>
      </c>
      <c r="Z15" s="25">
        <f t="shared" si="11"/>
        <v>9029615616000</v>
      </c>
      <c r="AA15" s="25">
        <f t="shared" si="11"/>
        <v>10835538739200</v>
      </c>
      <c r="AB15" s="25">
        <f t="shared" si="11"/>
        <v>13002646487040</v>
      </c>
      <c r="AD15" s="174"/>
      <c r="AE15" s="174"/>
      <c r="AF15" s="19" t="s">
        <v>49</v>
      </c>
      <c r="AG15" s="25">
        <f>AG14*21000000</f>
        <v>2520000000000</v>
      </c>
      <c r="AH15" s="25">
        <f t="shared" ref="AH15:AP15" si="12">AH14*21000000</f>
        <v>3024000000000</v>
      </c>
      <c r="AI15" s="25">
        <f t="shared" si="12"/>
        <v>3628800000000</v>
      </c>
      <c r="AJ15" s="25">
        <f t="shared" si="12"/>
        <v>4354560000000</v>
      </c>
      <c r="AK15" s="25">
        <f t="shared" si="12"/>
        <v>5225472000000</v>
      </c>
      <c r="AL15" s="25">
        <f t="shared" si="12"/>
        <v>6270566400000.001</v>
      </c>
      <c r="AM15" s="25">
        <f t="shared" si="12"/>
        <v>7524679680000</v>
      </c>
      <c r="AN15" s="25">
        <f t="shared" si="12"/>
        <v>9029615616000</v>
      </c>
      <c r="AO15" s="25">
        <f t="shared" si="12"/>
        <v>10835538739200</v>
      </c>
      <c r="AP15" s="25">
        <f t="shared" si="12"/>
        <v>13002646487040</v>
      </c>
      <c r="AR15" s="174"/>
      <c r="AS15" s="174"/>
      <c r="AT15" s="19" t="s">
        <v>49</v>
      </c>
      <c r="AU15" s="25">
        <f>AU14*21000000</f>
        <v>2520000000000</v>
      </c>
      <c r="AV15" s="25">
        <f t="shared" ref="AV15:BD15" si="13">AV14*21000000</f>
        <v>3024000000000</v>
      </c>
      <c r="AW15" s="25">
        <f t="shared" si="13"/>
        <v>3628800000000</v>
      </c>
      <c r="AX15" s="25">
        <f t="shared" si="13"/>
        <v>4354560000000</v>
      </c>
      <c r="AY15" s="25">
        <f t="shared" si="13"/>
        <v>5225472000000</v>
      </c>
      <c r="AZ15" s="25">
        <f t="shared" si="13"/>
        <v>6270566400000.001</v>
      </c>
      <c r="BA15" s="25">
        <f t="shared" si="13"/>
        <v>7524679680000</v>
      </c>
      <c r="BB15" s="25">
        <f t="shared" si="13"/>
        <v>9029615616000</v>
      </c>
      <c r="BC15" s="25">
        <f t="shared" si="13"/>
        <v>10835538739200</v>
      </c>
      <c r="BD15" s="25">
        <f t="shared" si="13"/>
        <v>13002646487040</v>
      </c>
      <c r="BF15" s="174"/>
      <c r="BG15" s="174"/>
      <c r="BH15" s="19" t="s">
        <v>49</v>
      </c>
      <c r="BI15" s="25">
        <f>BI14*21000000</f>
        <v>2520000000000</v>
      </c>
      <c r="BJ15" s="25">
        <f t="shared" ref="BJ15:BR15" si="14">BJ14*21000000</f>
        <v>3024000000000</v>
      </c>
      <c r="BK15" s="25">
        <f t="shared" si="14"/>
        <v>3628800000000</v>
      </c>
      <c r="BL15" s="25">
        <f t="shared" si="14"/>
        <v>4354560000000</v>
      </c>
      <c r="BM15" s="25">
        <f t="shared" si="14"/>
        <v>5225472000000</v>
      </c>
      <c r="BN15" s="25">
        <f t="shared" si="14"/>
        <v>6270566400000.001</v>
      </c>
      <c r="BO15" s="25">
        <f t="shared" si="14"/>
        <v>7524679680000</v>
      </c>
      <c r="BP15" s="25">
        <f t="shared" si="14"/>
        <v>9029615616000</v>
      </c>
      <c r="BQ15" s="25">
        <f t="shared" si="14"/>
        <v>10835538739200</v>
      </c>
      <c r="BR15" s="25">
        <f t="shared" si="14"/>
        <v>13002646487040</v>
      </c>
    </row>
    <row r="16" spans="1:71" ht="14.25" x14ac:dyDescent="0.45">
      <c r="B16" s="172" t="s">
        <v>16</v>
      </c>
      <c r="C16" s="175" t="s">
        <v>32</v>
      </c>
      <c r="D16" s="19" t="s">
        <v>160</v>
      </c>
      <c r="E16" s="26">
        <f t="shared" ref="E16:N16" si="15">(E14-$E4)/E14</f>
        <v>0.16666666666666666</v>
      </c>
      <c r="F16" s="26">
        <f t="shared" si="15"/>
        <v>0.30555555555555558</v>
      </c>
      <c r="G16" s="26">
        <f t="shared" si="15"/>
        <v>0.42129629629629628</v>
      </c>
      <c r="H16" s="26">
        <f t="shared" si="15"/>
        <v>0.51774691358024694</v>
      </c>
      <c r="I16" s="26">
        <f t="shared" si="15"/>
        <v>0.5981224279835391</v>
      </c>
      <c r="J16" s="26">
        <f t="shared" si="15"/>
        <v>0.66510202331961599</v>
      </c>
      <c r="K16" s="26">
        <f t="shared" si="15"/>
        <v>0.72091835276634664</v>
      </c>
      <c r="L16" s="26">
        <f t="shared" si="15"/>
        <v>0.76743196063862218</v>
      </c>
      <c r="M16" s="26">
        <f t="shared" si="15"/>
        <v>0.80619330053218508</v>
      </c>
      <c r="N16" s="26">
        <f t="shared" si="15"/>
        <v>0.83849441711015427</v>
      </c>
      <c r="P16" s="172" t="s">
        <v>16</v>
      </c>
      <c r="Q16" s="175" t="s">
        <v>32</v>
      </c>
      <c r="R16" s="19" t="s">
        <v>160</v>
      </c>
      <c r="S16" s="26">
        <f t="shared" ref="S16:AB16" si="16">(S14-$E4)/S14</f>
        <v>0.16666666666666666</v>
      </c>
      <c r="T16" s="26">
        <f t="shared" si="16"/>
        <v>0.30555555555555558</v>
      </c>
      <c r="U16" s="26">
        <f t="shared" si="16"/>
        <v>0.42129629629629628</v>
      </c>
      <c r="V16" s="26">
        <f t="shared" si="16"/>
        <v>0.51774691358024694</v>
      </c>
      <c r="W16" s="26">
        <f t="shared" si="16"/>
        <v>0.5981224279835391</v>
      </c>
      <c r="X16" s="26">
        <f t="shared" si="16"/>
        <v>0.66510202331961599</v>
      </c>
      <c r="Y16" s="26">
        <f t="shared" si="16"/>
        <v>0.72091835276634664</v>
      </c>
      <c r="Z16" s="26">
        <f t="shared" si="16"/>
        <v>0.76743196063862218</v>
      </c>
      <c r="AA16" s="26">
        <f t="shared" si="16"/>
        <v>0.80619330053218508</v>
      </c>
      <c r="AB16" s="26">
        <f t="shared" si="16"/>
        <v>0.83849441711015427</v>
      </c>
      <c r="AD16" s="172" t="s">
        <v>16</v>
      </c>
      <c r="AE16" s="175" t="s">
        <v>32</v>
      </c>
      <c r="AF16" s="19" t="s">
        <v>160</v>
      </c>
      <c r="AG16" s="26">
        <f t="shared" ref="AG16:AP16" si="17">(AG14-$E4)/AG14</f>
        <v>0.16666666666666666</v>
      </c>
      <c r="AH16" s="26">
        <f t="shared" si="17"/>
        <v>0.30555555555555558</v>
      </c>
      <c r="AI16" s="26">
        <f t="shared" si="17"/>
        <v>0.42129629629629628</v>
      </c>
      <c r="AJ16" s="26">
        <f t="shared" si="17"/>
        <v>0.51774691358024694</v>
      </c>
      <c r="AK16" s="26">
        <f t="shared" si="17"/>
        <v>0.5981224279835391</v>
      </c>
      <c r="AL16" s="26">
        <f t="shared" si="17"/>
        <v>0.66510202331961599</v>
      </c>
      <c r="AM16" s="26">
        <f t="shared" si="17"/>
        <v>0.72091835276634664</v>
      </c>
      <c r="AN16" s="26">
        <f t="shared" si="17"/>
        <v>0.76743196063862218</v>
      </c>
      <c r="AO16" s="26">
        <f t="shared" si="17"/>
        <v>0.80619330053218508</v>
      </c>
      <c r="AP16" s="26">
        <f t="shared" si="17"/>
        <v>0.83849441711015427</v>
      </c>
      <c r="AR16" s="172" t="s">
        <v>16</v>
      </c>
      <c r="AS16" s="175" t="s">
        <v>32</v>
      </c>
      <c r="AT16" s="19" t="s">
        <v>160</v>
      </c>
      <c r="AU16" s="26">
        <f t="shared" ref="AU16:BD16" si="18">(AU14-$E4)/AU14</f>
        <v>0.16666666666666666</v>
      </c>
      <c r="AV16" s="26">
        <f t="shared" si="18"/>
        <v>0.30555555555555558</v>
      </c>
      <c r="AW16" s="26">
        <f t="shared" si="18"/>
        <v>0.42129629629629628</v>
      </c>
      <c r="AX16" s="26">
        <f t="shared" si="18"/>
        <v>0.51774691358024694</v>
      </c>
      <c r="AY16" s="26">
        <f t="shared" si="18"/>
        <v>0.5981224279835391</v>
      </c>
      <c r="AZ16" s="26">
        <f t="shared" si="18"/>
        <v>0.66510202331961599</v>
      </c>
      <c r="BA16" s="26">
        <f t="shared" si="18"/>
        <v>0.72091835276634664</v>
      </c>
      <c r="BB16" s="26">
        <f t="shared" si="18"/>
        <v>0.76743196063862218</v>
      </c>
      <c r="BC16" s="26">
        <f t="shared" si="18"/>
        <v>0.80619330053218508</v>
      </c>
      <c r="BD16" s="26">
        <f t="shared" si="18"/>
        <v>0.83849441711015427</v>
      </c>
      <c r="BF16" s="172" t="s">
        <v>16</v>
      </c>
      <c r="BG16" s="175" t="s">
        <v>32</v>
      </c>
      <c r="BH16" s="19" t="s">
        <v>160</v>
      </c>
      <c r="BI16" s="26">
        <f t="shared" ref="BI16:BR16" si="19">(BI14-$E4)/BI14</f>
        <v>0.16666666666666666</v>
      </c>
      <c r="BJ16" s="26">
        <f t="shared" si="19"/>
        <v>0.30555555555555558</v>
      </c>
      <c r="BK16" s="26">
        <f t="shared" si="19"/>
        <v>0.42129629629629628</v>
      </c>
      <c r="BL16" s="26">
        <f t="shared" si="19"/>
        <v>0.51774691358024694</v>
      </c>
      <c r="BM16" s="26">
        <f t="shared" si="19"/>
        <v>0.5981224279835391</v>
      </c>
      <c r="BN16" s="26">
        <f t="shared" si="19"/>
        <v>0.66510202331961599</v>
      </c>
      <c r="BO16" s="26">
        <f t="shared" si="19"/>
        <v>0.72091835276634664</v>
      </c>
      <c r="BP16" s="26">
        <f t="shared" si="19"/>
        <v>0.76743196063862218</v>
      </c>
      <c r="BQ16" s="26">
        <f t="shared" si="19"/>
        <v>0.80619330053218508</v>
      </c>
      <c r="BR16" s="26">
        <f t="shared" si="19"/>
        <v>0.83849441711015427</v>
      </c>
    </row>
    <row r="17" spans="1:71" ht="14.25" x14ac:dyDescent="0.45">
      <c r="B17" s="173"/>
      <c r="C17" s="176"/>
      <c r="D17" s="19" t="s">
        <v>159</v>
      </c>
      <c r="E17" s="26">
        <f>1-E16</f>
        <v>0.83333333333333337</v>
      </c>
      <c r="F17" s="26">
        <f t="shared" ref="F17:N17" si="20">1-F16</f>
        <v>0.69444444444444442</v>
      </c>
      <c r="G17" s="26">
        <f t="shared" si="20"/>
        <v>0.57870370370370372</v>
      </c>
      <c r="H17" s="26">
        <f t="shared" si="20"/>
        <v>0.48225308641975306</v>
      </c>
      <c r="I17" s="26">
        <f t="shared" si="20"/>
        <v>0.4018775720164609</v>
      </c>
      <c r="J17" s="26">
        <f t="shared" si="20"/>
        <v>0.33489797668038401</v>
      </c>
      <c r="K17" s="26">
        <f t="shared" si="20"/>
        <v>0.27908164723365336</v>
      </c>
      <c r="L17" s="26">
        <f t="shared" si="20"/>
        <v>0.23256803936137782</v>
      </c>
      <c r="M17" s="26">
        <f t="shared" si="20"/>
        <v>0.19380669946781492</v>
      </c>
      <c r="N17" s="26">
        <f t="shared" si="20"/>
        <v>0.16150558288984573</v>
      </c>
      <c r="P17" s="173"/>
      <c r="Q17" s="176"/>
      <c r="R17" s="19" t="s">
        <v>159</v>
      </c>
      <c r="S17" s="26">
        <f>1-S16</f>
        <v>0.83333333333333337</v>
      </c>
      <c r="T17" s="26">
        <f t="shared" ref="T17:AB17" si="21">1-T16</f>
        <v>0.69444444444444442</v>
      </c>
      <c r="U17" s="26">
        <f t="shared" si="21"/>
        <v>0.57870370370370372</v>
      </c>
      <c r="V17" s="26">
        <f t="shared" si="21"/>
        <v>0.48225308641975306</v>
      </c>
      <c r="W17" s="26">
        <f t="shared" si="21"/>
        <v>0.4018775720164609</v>
      </c>
      <c r="X17" s="26">
        <f t="shared" si="21"/>
        <v>0.33489797668038401</v>
      </c>
      <c r="Y17" s="26">
        <f t="shared" si="21"/>
        <v>0.27908164723365336</v>
      </c>
      <c r="Z17" s="26">
        <f t="shared" si="21"/>
        <v>0.23256803936137782</v>
      </c>
      <c r="AA17" s="26">
        <f t="shared" si="21"/>
        <v>0.19380669946781492</v>
      </c>
      <c r="AB17" s="26">
        <f t="shared" si="21"/>
        <v>0.16150558288984573</v>
      </c>
      <c r="AD17" s="173"/>
      <c r="AE17" s="176"/>
      <c r="AF17" s="19" t="s">
        <v>159</v>
      </c>
      <c r="AG17" s="26">
        <f>1-AG16</f>
        <v>0.83333333333333337</v>
      </c>
      <c r="AH17" s="26">
        <f t="shared" ref="AH17:AP17" si="22">1-AH16</f>
        <v>0.69444444444444442</v>
      </c>
      <c r="AI17" s="26">
        <f t="shared" si="22"/>
        <v>0.57870370370370372</v>
      </c>
      <c r="AJ17" s="26">
        <f t="shared" si="22"/>
        <v>0.48225308641975306</v>
      </c>
      <c r="AK17" s="26">
        <f t="shared" si="22"/>
        <v>0.4018775720164609</v>
      </c>
      <c r="AL17" s="26">
        <f t="shared" si="22"/>
        <v>0.33489797668038401</v>
      </c>
      <c r="AM17" s="26">
        <f t="shared" si="22"/>
        <v>0.27908164723365336</v>
      </c>
      <c r="AN17" s="26">
        <f t="shared" si="22"/>
        <v>0.23256803936137782</v>
      </c>
      <c r="AO17" s="26">
        <f t="shared" si="22"/>
        <v>0.19380669946781492</v>
      </c>
      <c r="AP17" s="26">
        <f t="shared" si="22"/>
        <v>0.16150558288984573</v>
      </c>
      <c r="AR17" s="173"/>
      <c r="AS17" s="176"/>
      <c r="AT17" s="19" t="s">
        <v>159</v>
      </c>
      <c r="AU17" s="26">
        <f>1-AU16</f>
        <v>0.83333333333333337</v>
      </c>
      <c r="AV17" s="26">
        <f t="shared" ref="AV17:BD17" si="23">1-AV16</f>
        <v>0.69444444444444442</v>
      </c>
      <c r="AW17" s="26">
        <f t="shared" si="23"/>
        <v>0.57870370370370372</v>
      </c>
      <c r="AX17" s="26">
        <f t="shared" si="23"/>
        <v>0.48225308641975306</v>
      </c>
      <c r="AY17" s="26">
        <f t="shared" si="23"/>
        <v>0.4018775720164609</v>
      </c>
      <c r="AZ17" s="26">
        <f t="shared" si="23"/>
        <v>0.33489797668038401</v>
      </c>
      <c r="BA17" s="26">
        <f t="shared" si="23"/>
        <v>0.27908164723365336</v>
      </c>
      <c r="BB17" s="26">
        <f t="shared" si="23"/>
        <v>0.23256803936137782</v>
      </c>
      <c r="BC17" s="26">
        <f t="shared" si="23"/>
        <v>0.19380669946781492</v>
      </c>
      <c r="BD17" s="26">
        <f t="shared" si="23"/>
        <v>0.16150558288984573</v>
      </c>
      <c r="BF17" s="173"/>
      <c r="BG17" s="176"/>
      <c r="BH17" s="19" t="s">
        <v>159</v>
      </c>
      <c r="BI17" s="26">
        <f>1-BI16</f>
        <v>0.83333333333333337</v>
      </c>
      <c r="BJ17" s="26">
        <f t="shared" ref="BJ17:BR17" si="24">1-BJ16</f>
        <v>0.69444444444444442</v>
      </c>
      <c r="BK17" s="26">
        <f t="shared" si="24"/>
        <v>0.57870370370370372</v>
      </c>
      <c r="BL17" s="26">
        <f t="shared" si="24"/>
        <v>0.48225308641975306</v>
      </c>
      <c r="BM17" s="26">
        <f t="shared" si="24"/>
        <v>0.4018775720164609</v>
      </c>
      <c r="BN17" s="26">
        <f t="shared" si="24"/>
        <v>0.33489797668038401</v>
      </c>
      <c r="BO17" s="26">
        <f t="shared" si="24"/>
        <v>0.27908164723365336</v>
      </c>
      <c r="BP17" s="26">
        <f t="shared" si="24"/>
        <v>0.23256803936137782</v>
      </c>
      <c r="BQ17" s="26">
        <f t="shared" si="24"/>
        <v>0.19380669946781492</v>
      </c>
      <c r="BR17" s="26">
        <f t="shared" si="24"/>
        <v>0.16150558288984573</v>
      </c>
    </row>
    <row r="18" spans="1:71" ht="14.25" x14ac:dyDescent="0.45">
      <c r="B18" s="173"/>
      <c r="C18" s="176"/>
      <c r="D18" s="19" t="s">
        <v>158</v>
      </c>
      <c r="E18" s="80">
        <f>E16</f>
        <v>0.16666666666666666</v>
      </c>
      <c r="F18" s="80">
        <f t="shared" ref="F18:N18" si="25">F16-E16</f>
        <v>0.13888888888888892</v>
      </c>
      <c r="G18" s="80">
        <f>G16-F16</f>
        <v>0.1157407407407407</v>
      </c>
      <c r="H18" s="80">
        <f t="shared" si="25"/>
        <v>9.6450617283950657E-2</v>
      </c>
      <c r="I18" s="80">
        <f t="shared" si="25"/>
        <v>8.0375514403292159E-2</v>
      </c>
      <c r="J18" s="80">
        <f>J16-I16</f>
        <v>6.6979595336076891E-2</v>
      </c>
      <c r="K18" s="80">
        <f t="shared" si="25"/>
        <v>5.581632944673065E-2</v>
      </c>
      <c r="L18" s="80">
        <f t="shared" si="25"/>
        <v>4.6513607872275542E-2</v>
      </c>
      <c r="M18" s="80">
        <f t="shared" si="25"/>
        <v>3.8761339893562896E-2</v>
      </c>
      <c r="N18" s="80">
        <f t="shared" si="25"/>
        <v>3.2301116577969191E-2</v>
      </c>
      <c r="P18" s="173"/>
      <c r="Q18" s="176"/>
      <c r="R18" s="19" t="s">
        <v>158</v>
      </c>
      <c r="S18" s="80">
        <f>S16</f>
        <v>0.16666666666666666</v>
      </c>
      <c r="T18" s="80">
        <f t="shared" ref="T18:AB18" si="26">T16-S16</f>
        <v>0.13888888888888892</v>
      </c>
      <c r="U18" s="80">
        <f>U16-T16</f>
        <v>0.1157407407407407</v>
      </c>
      <c r="V18" s="80">
        <f t="shared" si="26"/>
        <v>9.6450617283950657E-2</v>
      </c>
      <c r="W18" s="80">
        <f t="shared" si="26"/>
        <v>8.0375514403292159E-2</v>
      </c>
      <c r="X18" s="80">
        <f>X16-W16</f>
        <v>6.6979595336076891E-2</v>
      </c>
      <c r="Y18" s="80">
        <f t="shared" si="26"/>
        <v>5.581632944673065E-2</v>
      </c>
      <c r="Z18" s="80">
        <f t="shared" si="26"/>
        <v>4.6513607872275542E-2</v>
      </c>
      <c r="AA18" s="80">
        <f t="shared" si="26"/>
        <v>3.8761339893562896E-2</v>
      </c>
      <c r="AB18" s="80">
        <f t="shared" si="26"/>
        <v>3.2301116577969191E-2</v>
      </c>
      <c r="AD18" s="173"/>
      <c r="AE18" s="176"/>
      <c r="AF18" s="19" t="s">
        <v>158</v>
      </c>
      <c r="AG18" s="80">
        <f>AG16</f>
        <v>0.16666666666666666</v>
      </c>
      <c r="AH18" s="80">
        <f t="shared" ref="AH18:AP18" si="27">AH16-AG16</f>
        <v>0.13888888888888892</v>
      </c>
      <c r="AI18" s="80">
        <f>AI16-AH16</f>
        <v>0.1157407407407407</v>
      </c>
      <c r="AJ18" s="80">
        <f t="shared" si="27"/>
        <v>9.6450617283950657E-2</v>
      </c>
      <c r="AK18" s="80">
        <f t="shared" si="27"/>
        <v>8.0375514403292159E-2</v>
      </c>
      <c r="AL18" s="80">
        <f>AL16-AK16</f>
        <v>6.6979595336076891E-2</v>
      </c>
      <c r="AM18" s="80">
        <f t="shared" si="27"/>
        <v>5.581632944673065E-2</v>
      </c>
      <c r="AN18" s="80">
        <f t="shared" si="27"/>
        <v>4.6513607872275542E-2</v>
      </c>
      <c r="AO18" s="80">
        <f t="shared" si="27"/>
        <v>3.8761339893562896E-2</v>
      </c>
      <c r="AP18" s="80">
        <f t="shared" si="27"/>
        <v>3.2301116577969191E-2</v>
      </c>
      <c r="AR18" s="173"/>
      <c r="AS18" s="176"/>
      <c r="AT18" s="19" t="s">
        <v>158</v>
      </c>
      <c r="AU18" s="80">
        <f>AU16</f>
        <v>0.16666666666666666</v>
      </c>
      <c r="AV18" s="80">
        <f t="shared" ref="AV18:BD18" si="28">AV16-AU16</f>
        <v>0.13888888888888892</v>
      </c>
      <c r="AW18" s="80">
        <f>AW16-AV16</f>
        <v>0.1157407407407407</v>
      </c>
      <c r="AX18" s="80">
        <f t="shared" si="28"/>
        <v>9.6450617283950657E-2</v>
      </c>
      <c r="AY18" s="80">
        <f t="shared" si="28"/>
        <v>8.0375514403292159E-2</v>
      </c>
      <c r="AZ18" s="80">
        <f>AZ16-AY16</f>
        <v>6.6979595336076891E-2</v>
      </c>
      <c r="BA18" s="80">
        <f t="shared" si="28"/>
        <v>5.581632944673065E-2</v>
      </c>
      <c r="BB18" s="80">
        <f t="shared" si="28"/>
        <v>4.6513607872275542E-2</v>
      </c>
      <c r="BC18" s="80">
        <f t="shared" si="28"/>
        <v>3.8761339893562896E-2</v>
      </c>
      <c r="BD18" s="80">
        <f t="shared" si="28"/>
        <v>3.2301116577969191E-2</v>
      </c>
      <c r="BF18" s="173"/>
      <c r="BG18" s="176"/>
      <c r="BH18" s="19" t="s">
        <v>158</v>
      </c>
      <c r="BI18" s="80">
        <f>BI16</f>
        <v>0.16666666666666666</v>
      </c>
      <c r="BJ18" s="80">
        <f t="shared" ref="BJ18:BR18" si="29">BJ16-BI16</f>
        <v>0.13888888888888892</v>
      </c>
      <c r="BK18" s="80">
        <f>BK16-BJ16</f>
        <v>0.1157407407407407</v>
      </c>
      <c r="BL18" s="80">
        <f t="shared" si="29"/>
        <v>9.6450617283950657E-2</v>
      </c>
      <c r="BM18" s="80">
        <f t="shared" si="29"/>
        <v>8.0375514403292159E-2</v>
      </c>
      <c r="BN18" s="80">
        <f>BN16-BM16</f>
        <v>6.6979595336076891E-2</v>
      </c>
      <c r="BO18" s="80">
        <f t="shared" si="29"/>
        <v>5.581632944673065E-2</v>
      </c>
      <c r="BP18" s="80">
        <f t="shared" si="29"/>
        <v>4.6513607872275542E-2</v>
      </c>
      <c r="BQ18" s="80">
        <f t="shared" si="29"/>
        <v>3.8761339893562896E-2</v>
      </c>
      <c r="BR18" s="80">
        <f t="shared" si="29"/>
        <v>3.2301116577969191E-2</v>
      </c>
    </row>
    <row r="19" spans="1:71" ht="14.25" x14ac:dyDescent="0.45">
      <c r="B19" s="173"/>
      <c r="C19" s="176"/>
      <c r="D19" s="19" t="s">
        <v>157</v>
      </c>
      <c r="E19" s="80"/>
      <c r="F19" s="80"/>
      <c r="G19" s="80"/>
      <c r="H19" s="80"/>
      <c r="I19" s="80">
        <f>AVERAGE(E18:I18)</f>
        <v>0.11962448559670782</v>
      </c>
      <c r="J19" s="26"/>
      <c r="K19" s="26"/>
      <c r="L19" s="26"/>
      <c r="M19" s="26"/>
      <c r="N19" s="80">
        <f>AVERAGE(E18:N18)</f>
        <v>8.3849441711015424E-2</v>
      </c>
      <c r="P19" s="173"/>
      <c r="Q19" s="176"/>
      <c r="R19" s="19" t="s">
        <v>157</v>
      </c>
      <c r="S19" s="80"/>
      <c r="T19" s="80"/>
      <c r="U19" s="80"/>
      <c r="V19" s="80"/>
      <c r="W19" s="80">
        <f>AVERAGE(S18:W18)</f>
        <v>0.11962448559670782</v>
      </c>
      <c r="X19" s="26"/>
      <c r="Y19" s="26"/>
      <c r="Z19" s="26"/>
      <c r="AA19" s="26"/>
      <c r="AB19" s="80">
        <f>AVERAGE(S18:AB18)</f>
        <v>8.3849441711015424E-2</v>
      </c>
      <c r="AD19" s="173"/>
      <c r="AE19" s="176"/>
      <c r="AF19" s="19" t="s">
        <v>157</v>
      </c>
      <c r="AG19" s="80"/>
      <c r="AH19" s="80"/>
      <c r="AI19" s="80"/>
      <c r="AJ19" s="80"/>
      <c r="AK19" s="80">
        <f>AVERAGE(AG18:AK18)</f>
        <v>0.11962448559670782</v>
      </c>
      <c r="AL19" s="26"/>
      <c r="AM19" s="26"/>
      <c r="AN19" s="26"/>
      <c r="AO19" s="26"/>
      <c r="AP19" s="80">
        <f>AVERAGE(AG18:AP18)</f>
        <v>8.3849441711015424E-2</v>
      </c>
      <c r="AR19" s="173"/>
      <c r="AS19" s="176"/>
      <c r="AT19" s="19" t="s">
        <v>157</v>
      </c>
      <c r="AU19" s="80"/>
      <c r="AV19" s="80"/>
      <c r="AW19" s="80"/>
      <c r="AX19" s="80"/>
      <c r="AY19" s="80">
        <f>AVERAGE(AU18:AY18)</f>
        <v>0.11962448559670782</v>
      </c>
      <c r="AZ19" s="26"/>
      <c r="BA19" s="26"/>
      <c r="BB19" s="26"/>
      <c r="BC19" s="26"/>
      <c r="BD19" s="80">
        <f>AVERAGE(AU18:BD18)</f>
        <v>8.3849441711015424E-2</v>
      </c>
      <c r="BF19" s="173"/>
      <c r="BG19" s="176"/>
      <c r="BH19" s="19" t="s">
        <v>157</v>
      </c>
      <c r="BI19" s="80"/>
      <c r="BJ19" s="80"/>
      <c r="BK19" s="80"/>
      <c r="BL19" s="80"/>
      <c r="BM19" s="80">
        <f>AVERAGE(BI18:BM18)</f>
        <v>0.11962448559670782</v>
      </c>
      <c r="BN19" s="26"/>
      <c r="BO19" s="26"/>
      <c r="BP19" s="26"/>
      <c r="BQ19" s="26"/>
      <c r="BR19" s="80">
        <f>AVERAGE(BI18:BR18)</f>
        <v>8.3849441711015424E-2</v>
      </c>
    </row>
    <row r="20" spans="1:71" ht="14.25" x14ac:dyDescent="0.45">
      <c r="B20" s="173"/>
      <c r="C20" s="176"/>
      <c r="D20" s="19" t="s">
        <v>155</v>
      </c>
      <c r="E20" s="80">
        <f>$E$10*E18</f>
        <v>0.41666666666666663</v>
      </c>
      <c r="F20" s="80">
        <f t="shared" ref="F20:N20" si="30">$E$10*F18</f>
        <v>0.34722222222222232</v>
      </c>
      <c r="G20" s="80">
        <f t="shared" si="30"/>
        <v>0.28935185185185175</v>
      </c>
      <c r="H20" s="80">
        <f t="shared" si="30"/>
        <v>0.24112654320987664</v>
      </c>
      <c r="I20" s="80">
        <f t="shared" si="30"/>
        <v>0.2009387860082304</v>
      </c>
      <c r="J20" s="80">
        <f t="shared" si="30"/>
        <v>0.16744898834019223</v>
      </c>
      <c r="K20" s="80">
        <f t="shared" si="30"/>
        <v>0.13954082361682663</v>
      </c>
      <c r="L20" s="80">
        <f t="shared" si="30"/>
        <v>0.11628401968068885</v>
      </c>
      <c r="M20" s="80">
        <f t="shared" si="30"/>
        <v>9.690334973390724E-2</v>
      </c>
      <c r="N20" s="80">
        <f t="shared" si="30"/>
        <v>8.0752791444922978E-2</v>
      </c>
      <c r="P20" s="173"/>
      <c r="Q20" s="176"/>
      <c r="R20" s="19" t="s">
        <v>155</v>
      </c>
      <c r="S20" s="80">
        <f>$E$10*S18</f>
        <v>0.41666666666666663</v>
      </c>
      <c r="T20" s="80">
        <f t="shared" ref="T20:AB20" si="31">$E$10*T18</f>
        <v>0.34722222222222232</v>
      </c>
      <c r="U20" s="80">
        <f t="shared" si="31"/>
        <v>0.28935185185185175</v>
      </c>
      <c r="V20" s="80">
        <f t="shared" si="31"/>
        <v>0.24112654320987664</v>
      </c>
      <c r="W20" s="80">
        <f t="shared" si="31"/>
        <v>0.2009387860082304</v>
      </c>
      <c r="X20" s="80">
        <f t="shared" si="31"/>
        <v>0.16744898834019223</v>
      </c>
      <c r="Y20" s="80">
        <f t="shared" si="31"/>
        <v>0.13954082361682663</v>
      </c>
      <c r="Z20" s="80">
        <f t="shared" si="31"/>
        <v>0.11628401968068885</v>
      </c>
      <c r="AA20" s="80">
        <f t="shared" si="31"/>
        <v>9.690334973390724E-2</v>
      </c>
      <c r="AB20" s="80">
        <f t="shared" si="31"/>
        <v>8.0752791444922978E-2</v>
      </c>
      <c r="AD20" s="173"/>
      <c r="AE20" s="176"/>
      <c r="AF20" s="19" t="s">
        <v>155</v>
      </c>
      <c r="AG20" s="80">
        <f>$E$10*AG18</f>
        <v>0.41666666666666663</v>
      </c>
      <c r="AH20" s="80">
        <f t="shared" ref="AH20:AP20" si="32">$E$10*AH18</f>
        <v>0.34722222222222232</v>
      </c>
      <c r="AI20" s="80">
        <f t="shared" si="32"/>
        <v>0.28935185185185175</v>
      </c>
      <c r="AJ20" s="80">
        <f t="shared" si="32"/>
        <v>0.24112654320987664</v>
      </c>
      <c r="AK20" s="80">
        <f t="shared" si="32"/>
        <v>0.2009387860082304</v>
      </c>
      <c r="AL20" s="80">
        <f t="shared" si="32"/>
        <v>0.16744898834019223</v>
      </c>
      <c r="AM20" s="80">
        <f t="shared" si="32"/>
        <v>0.13954082361682663</v>
      </c>
      <c r="AN20" s="80">
        <f t="shared" si="32"/>
        <v>0.11628401968068885</v>
      </c>
      <c r="AO20" s="80">
        <f t="shared" si="32"/>
        <v>9.690334973390724E-2</v>
      </c>
      <c r="AP20" s="80">
        <f t="shared" si="32"/>
        <v>8.0752791444922978E-2</v>
      </c>
      <c r="AR20" s="173"/>
      <c r="AS20" s="176"/>
      <c r="AT20" s="19" t="s">
        <v>155</v>
      </c>
      <c r="AU20" s="80">
        <f>$E$10*AU18</f>
        <v>0.41666666666666663</v>
      </c>
      <c r="AV20" s="80">
        <f t="shared" ref="AV20:BD20" si="33">$E$10*AV18</f>
        <v>0.34722222222222232</v>
      </c>
      <c r="AW20" s="80">
        <f t="shared" si="33"/>
        <v>0.28935185185185175</v>
      </c>
      <c r="AX20" s="80">
        <f t="shared" si="33"/>
        <v>0.24112654320987664</v>
      </c>
      <c r="AY20" s="80">
        <f t="shared" si="33"/>
        <v>0.2009387860082304</v>
      </c>
      <c r="AZ20" s="80">
        <f t="shared" si="33"/>
        <v>0.16744898834019223</v>
      </c>
      <c r="BA20" s="80">
        <f t="shared" si="33"/>
        <v>0.13954082361682663</v>
      </c>
      <c r="BB20" s="80">
        <f t="shared" si="33"/>
        <v>0.11628401968068885</v>
      </c>
      <c r="BC20" s="80">
        <f t="shared" si="33"/>
        <v>9.690334973390724E-2</v>
      </c>
      <c r="BD20" s="80">
        <f t="shared" si="33"/>
        <v>8.0752791444922978E-2</v>
      </c>
      <c r="BF20" s="173"/>
      <c r="BG20" s="176"/>
      <c r="BH20" s="19" t="s">
        <v>155</v>
      </c>
      <c r="BI20" s="80">
        <f>$E$10*BI18</f>
        <v>0.41666666666666663</v>
      </c>
      <c r="BJ20" s="80">
        <f t="shared" ref="BJ20:BR20" si="34">$E$10*BJ18</f>
        <v>0.34722222222222232</v>
      </c>
      <c r="BK20" s="80">
        <f t="shared" si="34"/>
        <v>0.28935185185185175</v>
      </c>
      <c r="BL20" s="80">
        <f t="shared" si="34"/>
        <v>0.24112654320987664</v>
      </c>
      <c r="BM20" s="80">
        <f t="shared" si="34"/>
        <v>0.2009387860082304</v>
      </c>
      <c r="BN20" s="80">
        <f t="shared" si="34"/>
        <v>0.16744898834019223</v>
      </c>
      <c r="BO20" s="80">
        <f t="shared" si="34"/>
        <v>0.13954082361682663</v>
      </c>
      <c r="BP20" s="80">
        <f t="shared" si="34"/>
        <v>0.11628401968068885</v>
      </c>
      <c r="BQ20" s="80">
        <f t="shared" si="34"/>
        <v>9.690334973390724E-2</v>
      </c>
      <c r="BR20" s="80">
        <f t="shared" si="34"/>
        <v>8.0752791444922978E-2</v>
      </c>
    </row>
    <row r="21" spans="1:71" ht="14.25" x14ac:dyDescent="0.45">
      <c r="B21" s="173"/>
      <c r="C21" s="176"/>
      <c r="D21" s="19" t="s">
        <v>156</v>
      </c>
      <c r="E21" s="80"/>
      <c r="F21" s="80"/>
      <c r="G21" s="80"/>
      <c r="H21" s="80"/>
      <c r="I21" s="80">
        <f>AVERAGE(E20:I20)</f>
        <v>0.29906121399176955</v>
      </c>
      <c r="J21" s="26"/>
      <c r="K21" s="26"/>
      <c r="L21" s="26"/>
      <c r="M21" s="26"/>
      <c r="N21" s="80">
        <f>AVERAGE(E20:N20)</f>
        <v>0.20962360427753857</v>
      </c>
      <c r="P21" s="173"/>
      <c r="Q21" s="176"/>
      <c r="R21" s="19" t="s">
        <v>156</v>
      </c>
      <c r="S21" s="80"/>
      <c r="T21" s="80"/>
      <c r="U21" s="80"/>
      <c r="V21" s="80"/>
      <c r="W21" s="80">
        <f>AVERAGE(S20:W20)</f>
        <v>0.29906121399176955</v>
      </c>
      <c r="X21" s="26"/>
      <c r="Y21" s="26"/>
      <c r="Z21" s="26"/>
      <c r="AA21" s="26"/>
      <c r="AB21" s="80">
        <f>AVERAGE(S20:AB20)</f>
        <v>0.20962360427753857</v>
      </c>
      <c r="AD21" s="173"/>
      <c r="AE21" s="176"/>
      <c r="AF21" s="19" t="s">
        <v>156</v>
      </c>
      <c r="AG21" s="80"/>
      <c r="AH21" s="80"/>
      <c r="AI21" s="80"/>
      <c r="AJ21" s="80"/>
      <c r="AK21" s="80">
        <f>AVERAGE(AG20:AK20)</f>
        <v>0.29906121399176955</v>
      </c>
      <c r="AL21" s="26"/>
      <c r="AM21" s="26"/>
      <c r="AN21" s="26"/>
      <c r="AO21" s="26"/>
      <c r="AP21" s="80">
        <f>AVERAGE(AG20:AP20)</f>
        <v>0.20962360427753857</v>
      </c>
      <c r="AR21" s="173"/>
      <c r="AS21" s="176"/>
      <c r="AT21" s="19" t="s">
        <v>156</v>
      </c>
      <c r="AU21" s="80"/>
      <c r="AV21" s="80"/>
      <c r="AW21" s="80"/>
      <c r="AX21" s="80"/>
      <c r="AY21" s="80">
        <f>AVERAGE(AU20:AY20)</f>
        <v>0.29906121399176955</v>
      </c>
      <c r="AZ21" s="26"/>
      <c r="BA21" s="26"/>
      <c r="BB21" s="26"/>
      <c r="BC21" s="26"/>
      <c r="BD21" s="80">
        <f>AVERAGE(AU20:BD20)</f>
        <v>0.20962360427753857</v>
      </c>
      <c r="BF21" s="173"/>
      <c r="BG21" s="176"/>
      <c r="BH21" s="19" t="s">
        <v>156</v>
      </c>
      <c r="BI21" s="80"/>
      <c r="BJ21" s="80"/>
      <c r="BK21" s="80"/>
      <c r="BL21" s="80"/>
      <c r="BM21" s="80">
        <f>AVERAGE(BI20:BM20)</f>
        <v>0.29906121399176955</v>
      </c>
      <c r="BN21" s="26"/>
      <c r="BO21" s="26"/>
      <c r="BP21" s="26"/>
      <c r="BQ21" s="26"/>
      <c r="BR21" s="80">
        <f>AVERAGE(BI20:BR20)</f>
        <v>0.20962360427753857</v>
      </c>
    </row>
    <row r="22" spans="1:71" ht="14.25" x14ac:dyDescent="0.45">
      <c r="B22" s="173"/>
      <c r="C22" s="176"/>
      <c r="D22" s="15" t="s">
        <v>61</v>
      </c>
      <c r="E22" s="17">
        <f>E18+E20</f>
        <v>0.58333333333333326</v>
      </c>
      <c r="F22" s="17">
        <f t="shared" ref="F22:N22" si="35">F18+F20</f>
        <v>0.48611111111111127</v>
      </c>
      <c r="G22" s="17">
        <f t="shared" si="35"/>
        <v>0.40509259259259245</v>
      </c>
      <c r="H22" s="17">
        <f t="shared" si="35"/>
        <v>0.3375771604938273</v>
      </c>
      <c r="I22" s="17">
        <f t="shared" si="35"/>
        <v>0.28131430041152256</v>
      </c>
      <c r="J22" s="17">
        <f t="shared" si="35"/>
        <v>0.23442858367626912</v>
      </c>
      <c r="K22" s="17">
        <f t="shared" si="35"/>
        <v>0.19535715306355728</v>
      </c>
      <c r="L22" s="17">
        <f t="shared" si="35"/>
        <v>0.1627976275529644</v>
      </c>
      <c r="M22" s="17">
        <f t="shared" si="35"/>
        <v>0.13566468962747014</v>
      </c>
      <c r="N22" s="17">
        <f t="shared" si="35"/>
        <v>0.11305390802289217</v>
      </c>
      <c r="P22" s="173"/>
      <c r="Q22" s="176"/>
      <c r="R22" s="15" t="s">
        <v>61</v>
      </c>
      <c r="S22" s="17">
        <f>S18+S20</f>
        <v>0.58333333333333326</v>
      </c>
      <c r="T22" s="17">
        <f t="shared" ref="T22:AB22" si="36">T18+T20</f>
        <v>0.48611111111111127</v>
      </c>
      <c r="U22" s="17">
        <f t="shared" si="36"/>
        <v>0.40509259259259245</v>
      </c>
      <c r="V22" s="17">
        <f t="shared" si="36"/>
        <v>0.3375771604938273</v>
      </c>
      <c r="W22" s="17">
        <f t="shared" si="36"/>
        <v>0.28131430041152256</v>
      </c>
      <c r="X22" s="17">
        <f t="shared" si="36"/>
        <v>0.23442858367626912</v>
      </c>
      <c r="Y22" s="17">
        <f t="shared" si="36"/>
        <v>0.19535715306355728</v>
      </c>
      <c r="Z22" s="17">
        <f t="shared" si="36"/>
        <v>0.1627976275529644</v>
      </c>
      <c r="AA22" s="17">
        <f t="shared" si="36"/>
        <v>0.13566468962747014</v>
      </c>
      <c r="AB22" s="17">
        <f t="shared" si="36"/>
        <v>0.11305390802289217</v>
      </c>
      <c r="AD22" s="173"/>
      <c r="AE22" s="176"/>
      <c r="AF22" s="15" t="s">
        <v>61</v>
      </c>
      <c r="AG22" s="17">
        <f>AG18+AG20</f>
        <v>0.58333333333333326</v>
      </c>
      <c r="AH22" s="17">
        <f t="shared" ref="AH22:AP22" si="37">AH18+AH20</f>
        <v>0.48611111111111127</v>
      </c>
      <c r="AI22" s="17">
        <f t="shared" si="37"/>
        <v>0.40509259259259245</v>
      </c>
      <c r="AJ22" s="17">
        <f t="shared" si="37"/>
        <v>0.3375771604938273</v>
      </c>
      <c r="AK22" s="17">
        <f t="shared" si="37"/>
        <v>0.28131430041152256</v>
      </c>
      <c r="AL22" s="17">
        <f t="shared" si="37"/>
        <v>0.23442858367626912</v>
      </c>
      <c r="AM22" s="17">
        <f t="shared" si="37"/>
        <v>0.19535715306355728</v>
      </c>
      <c r="AN22" s="17">
        <f t="shared" si="37"/>
        <v>0.1627976275529644</v>
      </c>
      <c r="AO22" s="17">
        <f t="shared" si="37"/>
        <v>0.13566468962747014</v>
      </c>
      <c r="AP22" s="17">
        <f t="shared" si="37"/>
        <v>0.11305390802289217</v>
      </c>
      <c r="AR22" s="173"/>
      <c r="AS22" s="176"/>
      <c r="AT22" s="15" t="s">
        <v>61</v>
      </c>
      <c r="AU22" s="17">
        <f>AU18+AU20</f>
        <v>0.58333333333333326</v>
      </c>
      <c r="AV22" s="17">
        <f t="shared" ref="AV22:BD22" si="38">AV18+AV20</f>
        <v>0.48611111111111127</v>
      </c>
      <c r="AW22" s="17">
        <f t="shared" si="38"/>
        <v>0.40509259259259245</v>
      </c>
      <c r="AX22" s="17">
        <f t="shared" si="38"/>
        <v>0.3375771604938273</v>
      </c>
      <c r="AY22" s="17">
        <f t="shared" si="38"/>
        <v>0.28131430041152256</v>
      </c>
      <c r="AZ22" s="17">
        <f t="shared" si="38"/>
        <v>0.23442858367626912</v>
      </c>
      <c r="BA22" s="17">
        <f t="shared" si="38"/>
        <v>0.19535715306355728</v>
      </c>
      <c r="BB22" s="17">
        <f t="shared" si="38"/>
        <v>0.1627976275529644</v>
      </c>
      <c r="BC22" s="17">
        <f t="shared" si="38"/>
        <v>0.13566468962747014</v>
      </c>
      <c r="BD22" s="17">
        <f t="shared" si="38"/>
        <v>0.11305390802289217</v>
      </c>
      <c r="BF22" s="173"/>
      <c r="BG22" s="176"/>
      <c r="BH22" s="15" t="s">
        <v>61</v>
      </c>
      <c r="BI22" s="17">
        <f>BI18+BI20</f>
        <v>0.58333333333333326</v>
      </c>
      <c r="BJ22" s="17">
        <f t="shared" ref="BJ22:BR22" si="39">BJ18+BJ20</f>
        <v>0.48611111111111127</v>
      </c>
      <c r="BK22" s="17">
        <f t="shared" si="39"/>
        <v>0.40509259259259245</v>
      </c>
      <c r="BL22" s="17">
        <f t="shared" si="39"/>
        <v>0.3375771604938273</v>
      </c>
      <c r="BM22" s="17">
        <f t="shared" si="39"/>
        <v>0.28131430041152256</v>
      </c>
      <c r="BN22" s="17">
        <f t="shared" si="39"/>
        <v>0.23442858367626912</v>
      </c>
      <c r="BO22" s="17">
        <f t="shared" si="39"/>
        <v>0.19535715306355728</v>
      </c>
      <c r="BP22" s="17">
        <f t="shared" si="39"/>
        <v>0.1627976275529644</v>
      </c>
      <c r="BQ22" s="17">
        <f t="shared" si="39"/>
        <v>0.13566468962747014</v>
      </c>
      <c r="BR22" s="17">
        <f t="shared" si="39"/>
        <v>0.11305390802289217</v>
      </c>
    </row>
    <row r="23" spans="1:71" ht="14.25" x14ac:dyDescent="0.45">
      <c r="B23" s="174"/>
      <c r="C23" s="177"/>
      <c r="D23" s="15" t="s">
        <v>62</v>
      </c>
      <c r="E23" s="17"/>
      <c r="F23" s="17"/>
      <c r="G23" s="17"/>
      <c r="H23" s="17"/>
      <c r="I23" s="17">
        <f>AVERAGE(E22:I22)</f>
        <v>0.41868569958847746</v>
      </c>
      <c r="J23" s="16"/>
      <c r="K23" s="16"/>
      <c r="L23" s="16"/>
      <c r="M23" s="16"/>
      <c r="N23" s="17">
        <f>AVERAGE(E22:N22)</f>
        <v>0.29347304598855406</v>
      </c>
      <c r="P23" s="174"/>
      <c r="Q23" s="177"/>
      <c r="R23" s="15" t="s">
        <v>62</v>
      </c>
      <c r="S23" s="17"/>
      <c r="T23" s="17"/>
      <c r="U23" s="17"/>
      <c r="V23" s="17"/>
      <c r="W23" s="17">
        <f>AVERAGE(S22:W22)</f>
        <v>0.41868569958847746</v>
      </c>
      <c r="X23" s="16"/>
      <c r="Y23" s="16"/>
      <c r="Z23" s="16"/>
      <c r="AA23" s="16"/>
      <c r="AB23" s="17">
        <f>AVERAGE(S22:AB22)</f>
        <v>0.29347304598855406</v>
      </c>
      <c r="AD23" s="174"/>
      <c r="AE23" s="177"/>
      <c r="AF23" s="15" t="s">
        <v>62</v>
      </c>
      <c r="AG23" s="17"/>
      <c r="AH23" s="17"/>
      <c r="AI23" s="17"/>
      <c r="AJ23" s="17"/>
      <c r="AK23" s="17">
        <f>AVERAGE(AG22:AK22)</f>
        <v>0.41868569958847746</v>
      </c>
      <c r="AL23" s="16"/>
      <c r="AM23" s="16"/>
      <c r="AN23" s="16"/>
      <c r="AO23" s="16"/>
      <c r="AP23" s="17">
        <f>AVERAGE(AG22:AP22)</f>
        <v>0.29347304598855406</v>
      </c>
      <c r="AR23" s="174"/>
      <c r="AS23" s="177"/>
      <c r="AT23" s="15" t="s">
        <v>62</v>
      </c>
      <c r="AU23" s="17"/>
      <c r="AV23" s="17"/>
      <c r="AW23" s="17"/>
      <c r="AX23" s="17"/>
      <c r="AY23" s="17">
        <f>AVERAGE(AU22:AY22)</f>
        <v>0.41868569958847746</v>
      </c>
      <c r="AZ23" s="16"/>
      <c r="BA23" s="16"/>
      <c r="BB23" s="16"/>
      <c r="BC23" s="16"/>
      <c r="BD23" s="17">
        <f>AVERAGE(AU22:BD22)</f>
        <v>0.29347304598855406</v>
      </c>
      <c r="BF23" s="174"/>
      <c r="BG23" s="177"/>
      <c r="BH23" s="15" t="s">
        <v>62</v>
      </c>
      <c r="BI23" s="17"/>
      <c r="BJ23" s="17"/>
      <c r="BK23" s="17"/>
      <c r="BL23" s="17"/>
      <c r="BM23" s="17">
        <f>AVERAGE(BI22:BM22)</f>
        <v>0.41868569958847746</v>
      </c>
      <c r="BN23" s="16"/>
      <c r="BO23" s="16"/>
      <c r="BP23" s="16"/>
      <c r="BQ23" s="16"/>
      <c r="BR23" s="17">
        <f>AVERAGE(BI22:BR22)</f>
        <v>0.29347304598855406</v>
      </c>
    </row>
    <row r="24" spans="1:71" ht="14.25" x14ac:dyDescent="0.45">
      <c r="B24" s="172" t="s">
        <v>17</v>
      </c>
      <c r="C24" s="175" t="s">
        <v>32</v>
      </c>
      <c r="D24" s="15" t="s">
        <v>43</v>
      </c>
      <c r="E24" s="17">
        <f>((1+$E$10)*$E$5)+($E$5*E17)</f>
        <v>4.3333333333333335E-2</v>
      </c>
      <c r="F24" s="17">
        <f t="shared" ref="F24:N24" si="40">((1+$E$10)*$E$5)+($E$5*F17)</f>
        <v>4.1944444444444451E-2</v>
      </c>
      <c r="G24" s="17">
        <f t="shared" si="40"/>
        <v>4.0787037037037038E-2</v>
      </c>
      <c r="H24" s="17">
        <f t="shared" si="40"/>
        <v>3.9822530864197535E-2</v>
      </c>
      <c r="I24" s="17">
        <f t="shared" si="40"/>
        <v>3.9018775720164614E-2</v>
      </c>
      <c r="J24" s="17">
        <f t="shared" si="40"/>
        <v>3.8348979766803841E-2</v>
      </c>
      <c r="K24" s="17">
        <f t="shared" si="40"/>
        <v>3.7790816472336536E-2</v>
      </c>
      <c r="L24" s="17">
        <f t="shared" si="40"/>
        <v>3.732568039361378E-2</v>
      </c>
      <c r="M24" s="17">
        <f t="shared" si="40"/>
        <v>3.6938066994678151E-2</v>
      </c>
      <c r="N24" s="17">
        <f t="shared" si="40"/>
        <v>3.6615055828898457E-2</v>
      </c>
      <c r="P24" s="172" t="s">
        <v>17</v>
      </c>
      <c r="Q24" s="175" t="s">
        <v>32</v>
      </c>
      <c r="R24" s="15" t="s">
        <v>43</v>
      </c>
      <c r="S24" s="17">
        <f>((1+$E$10)*$E$5)+($E$5*S17)</f>
        <v>4.3333333333333335E-2</v>
      </c>
      <c r="T24" s="17">
        <f t="shared" ref="T24:AB24" si="41">((1+$E$10)*$E$5)+($E$5*T17)</f>
        <v>4.1944444444444451E-2</v>
      </c>
      <c r="U24" s="17">
        <f t="shared" si="41"/>
        <v>4.0787037037037038E-2</v>
      </c>
      <c r="V24" s="17">
        <f t="shared" si="41"/>
        <v>3.9822530864197535E-2</v>
      </c>
      <c r="W24" s="17">
        <f t="shared" si="41"/>
        <v>3.9018775720164614E-2</v>
      </c>
      <c r="X24" s="17">
        <f t="shared" si="41"/>
        <v>3.8348979766803841E-2</v>
      </c>
      <c r="Y24" s="17">
        <f t="shared" si="41"/>
        <v>3.7790816472336536E-2</v>
      </c>
      <c r="Z24" s="17">
        <f t="shared" si="41"/>
        <v>3.732568039361378E-2</v>
      </c>
      <c r="AA24" s="17">
        <f t="shared" si="41"/>
        <v>3.6938066994678151E-2</v>
      </c>
      <c r="AB24" s="17">
        <f t="shared" si="41"/>
        <v>3.6615055828898457E-2</v>
      </c>
      <c r="AD24" s="172" t="s">
        <v>17</v>
      </c>
      <c r="AE24" s="175" t="s">
        <v>32</v>
      </c>
      <c r="AF24" s="15" t="s">
        <v>43</v>
      </c>
      <c r="AG24" s="17">
        <f>((1+$E$10)*$E$5)+($E$5*AG17)</f>
        <v>4.3333333333333335E-2</v>
      </c>
      <c r="AH24" s="17">
        <f t="shared" ref="AH24:AP24" si="42">((1+$E$10)*$E$5)+($E$5*AH17)</f>
        <v>4.1944444444444451E-2</v>
      </c>
      <c r="AI24" s="17">
        <f t="shared" si="42"/>
        <v>4.0787037037037038E-2</v>
      </c>
      <c r="AJ24" s="17">
        <f t="shared" si="42"/>
        <v>3.9822530864197535E-2</v>
      </c>
      <c r="AK24" s="17">
        <f t="shared" si="42"/>
        <v>3.9018775720164614E-2</v>
      </c>
      <c r="AL24" s="17">
        <f t="shared" si="42"/>
        <v>3.8348979766803841E-2</v>
      </c>
      <c r="AM24" s="17">
        <f t="shared" si="42"/>
        <v>3.7790816472336536E-2</v>
      </c>
      <c r="AN24" s="17">
        <f t="shared" si="42"/>
        <v>3.732568039361378E-2</v>
      </c>
      <c r="AO24" s="17">
        <f t="shared" si="42"/>
        <v>3.6938066994678151E-2</v>
      </c>
      <c r="AP24" s="17">
        <f t="shared" si="42"/>
        <v>3.6615055828898457E-2</v>
      </c>
      <c r="AR24" s="172" t="s">
        <v>17</v>
      </c>
      <c r="AS24" s="175" t="s">
        <v>32</v>
      </c>
      <c r="AT24" s="15" t="s">
        <v>43</v>
      </c>
      <c r="AU24" s="17">
        <f>((1+$E$10)*$E$5)+($E$5*AU17)</f>
        <v>4.3333333333333335E-2</v>
      </c>
      <c r="AV24" s="17">
        <f t="shared" ref="AV24:BD24" si="43">((1+$E$10)*$E$5)+($E$5*AV17)</f>
        <v>4.1944444444444451E-2</v>
      </c>
      <c r="AW24" s="17">
        <f t="shared" si="43"/>
        <v>4.0787037037037038E-2</v>
      </c>
      <c r="AX24" s="17">
        <f t="shared" si="43"/>
        <v>3.9822530864197535E-2</v>
      </c>
      <c r="AY24" s="17">
        <f t="shared" si="43"/>
        <v>3.9018775720164614E-2</v>
      </c>
      <c r="AZ24" s="17">
        <f t="shared" si="43"/>
        <v>3.8348979766803841E-2</v>
      </c>
      <c r="BA24" s="17">
        <f t="shared" si="43"/>
        <v>3.7790816472336536E-2</v>
      </c>
      <c r="BB24" s="17">
        <f t="shared" si="43"/>
        <v>3.732568039361378E-2</v>
      </c>
      <c r="BC24" s="17">
        <f t="shared" si="43"/>
        <v>3.6938066994678151E-2</v>
      </c>
      <c r="BD24" s="17">
        <f t="shared" si="43"/>
        <v>3.6615055828898457E-2</v>
      </c>
      <c r="BF24" s="172" t="s">
        <v>17</v>
      </c>
      <c r="BG24" s="175" t="s">
        <v>32</v>
      </c>
      <c r="BH24" s="15" t="s">
        <v>43</v>
      </c>
      <c r="BI24" s="17">
        <f>((1+$E$10)*$E$5)+($E$5*BI17)</f>
        <v>4.3333333333333335E-2</v>
      </c>
      <c r="BJ24" s="17">
        <f t="shared" ref="BJ24:BR24" si="44">((1+$E$10)*$E$5)+($E$5*BJ17)</f>
        <v>4.1944444444444451E-2</v>
      </c>
      <c r="BK24" s="17">
        <f t="shared" si="44"/>
        <v>4.0787037037037038E-2</v>
      </c>
      <c r="BL24" s="17">
        <f t="shared" si="44"/>
        <v>3.9822530864197535E-2</v>
      </c>
      <c r="BM24" s="17">
        <f t="shared" si="44"/>
        <v>3.9018775720164614E-2</v>
      </c>
      <c r="BN24" s="17">
        <f t="shared" si="44"/>
        <v>3.8348979766803841E-2</v>
      </c>
      <c r="BO24" s="17">
        <f t="shared" si="44"/>
        <v>3.7790816472336536E-2</v>
      </c>
      <c r="BP24" s="17">
        <f t="shared" si="44"/>
        <v>3.732568039361378E-2</v>
      </c>
      <c r="BQ24" s="17">
        <f t="shared" si="44"/>
        <v>3.6938066994678151E-2</v>
      </c>
      <c r="BR24" s="17">
        <f t="shared" si="44"/>
        <v>3.6615055828898457E-2</v>
      </c>
    </row>
    <row r="25" spans="1:71" ht="14.25" x14ac:dyDescent="0.45">
      <c r="B25" s="173"/>
      <c r="C25" s="176"/>
      <c r="D25" s="15" t="s">
        <v>44</v>
      </c>
      <c r="E25" s="17"/>
      <c r="F25" s="17"/>
      <c r="G25" s="17"/>
      <c r="H25" s="17"/>
      <c r="I25" s="17">
        <f>AVERAGE(E24:I24)</f>
        <v>4.0981224279835395E-2</v>
      </c>
      <c r="J25" s="16"/>
      <c r="K25" s="16"/>
      <c r="L25" s="16"/>
      <c r="M25" s="16"/>
      <c r="N25" s="17">
        <f>AVERAGE(E24:N24)</f>
        <v>3.9192472085550774E-2</v>
      </c>
      <c r="P25" s="173"/>
      <c r="Q25" s="176"/>
      <c r="R25" s="15" t="s">
        <v>44</v>
      </c>
      <c r="S25" s="17"/>
      <c r="T25" s="17"/>
      <c r="U25" s="17"/>
      <c r="V25" s="17"/>
      <c r="W25" s="17">
        <f>AVERAGE(S24:W24)</f>
        <v>4.0981224279835395E-2</v>
      </c>
      <c r="X25" s="16"/>
      <c r="Y25" s="16"/>
      <c r="Z25" s="16"/>
      <c r="AA25" s="16"/>
      <c r="AB25" s="17">
        <f>AVERAGE(S24:AB24)</f>
        <v>3.9192472085550774E-2</v>
      </c>
      <c r="AD25" s="173"/>
      <c r="AE25" s="176"/>
      <c r="AF25" s="15" t="s">
        <v>44</v>
      </c>
      <c r="AG25" s="17"/>
      <c r="AH25" s="17"/>
      <c r="AI25" s="17"/>
      <c r="AJ25" s="17"/>
      <c r="AK25" s="17">
        <f>AVERAGE(AG24:AK24)</f>
        <v>4.0981224279835395E-2</v>
      </c>
      <c r="AL25" s="16"/>
      <c r="AM25" s="16"/>
      <c r="AN25" s="16"/>
      <c r="AO25" s="16"/>
      <c r="AP25" s="17">
        <f>AVERAGE(AG24:AP24)</f>
        <v>3.9192472085550774E-2</v>
      </c>
      <c r="AR25" s="173"/>
      <c r="AS25" s="176"/>
      <c r="AT25" s="15" t="s">
        <v>44</v>
      </c>
      <c r="AU25" s="17"/>
      <c r="AV25" s="17"/>
      <c r="AW25" s="17"/>
      <c r="AX25" s="17"/>
      <c r="AY25" s="17">
        <f>AVERAGE(AU24:AY24)</f>
        <v>4.0981224279835395E-2</v>
      </c>
      <c r="AZ25" s="16"/>
      <c r="BA25" s="16"/>
      <c r="BB25" s="16"/>
      <c r="BC25" s="16"/>
      <c r="BD25" s="17">
        <f>AVERAGE(AU24:BD24)</f>
        <v>3.9192472085550774E-2</v>
      </c>
      <c r="BF25" s="173"/>
      <c r="BG25" s="176"/>
      <c r="BH25" s="15" t="s">
        <v>44</v>
      </c>
      <c r="BI25" s="17"/>
      <c r="BJ25" s="17"/>
      <c r="BK25" s="17"/>
      <c r="BL25" s="17"/>
      <c r="BM25" s="17">
        <f>AVERAGE(BI24:BM24)</f>
        <v>4.0981224279835395E-2</v>
      </c>
      <c r="BN25" s="16"/>
      <c r="BO25" s="16"/>
      <c r="BP25" s="16"/>
      <c r="BQ25" s="16"/>
      <c r="BR25" s="17">
        <f>AVERAGE(BI24:BR24)</f>
        <v>3.9192472085550774E-2</v>
      </c>
    </row>
    <row r="26" spans="1:71" ht="14.25" x14ac:dyDescent="0.45">
      <c r="B26" s="173"/>
      <c r="C26" s="176"/>
      <c r="D26" s="19" t="s">
        <v>42</v>
      </c>
      <c r="E26" s="80">
        <f>E24</f>
        <v>4.3333333333333335E-2</v>
      </c>
      <c r="F26" s="80">
        <f t="shared" ref="F26:N26" si="45">E26+F24</f>
        <v>8.5277777777777786E-2</v>
      </c>
      <c r="G26" s="80">
        <f>F26+G24</f>
        <v>0.12606481481481482</v>
      </c>
      <c r="H26" s="80">
        <f t="shared" si="45"/>
        <v>0.16588734567901237</v>
      </c>
      <c r="I26" s="80">
        <f t="shared" si="45"/>
        <v>0.20490612139917697</v>
      </c>
      <c r="J26" s="80">
        <f>I26+J24</f>
        <v>0.24325510116598081</v>
      </c>
      <c r="K26" s="80">
        <f t="shared" si="45"/>
        <v>0.28104591763831732</v>
      </c>
      <c r="L26" s="80">
        <f t="shared" si="45"/>
        <v>0.3183715980319311</v>
      </c>
      <c r="M26" s="80">
        <f t="shared" si="45"/>
        <v>0.35530966502660927</v>
      </c>
      <c r="N26" s="80">
        <f t="shared" si="45"/>
        <v>0.39192472085550772</v>
      </c>
      <c r="P26" s="173"/>
      <c r="Q26" s="176"/>
      <c r="R26" s="19" t="s">
        <v>42</v>
      </c>
      <c r="S26" s="80">
        <f>S24</f>
        <v>4.3333333333333335E-2</v>
      </c>
      <c r="T26" s="80">
        <f t="shared" ref="T26:AB26" si="46">S26+T24</f>
        <v>8.5277777777777786E-2</v>
      </c>
      <c r="U26" s="80">
        <f>T26+U24</f>
        <v>0.12606481481481482</v>
      </c>
      <c r="V26" s="80">
        <f t="shared" si="46"/>
        <v>0.16588734567901237</v>
      </c>
      <c r="W26" s="80">
        <f t="shared" si="46"/>
        <v>0.20490612139917697</v>
      </c>
      <c r="X26" s="80">
        <f>W26+X24</f>
        <v>0.24325510116598081</v>
      </c>
      <c r="Y26" s="80">
        <f t="shared" si="46"/>
        <v>0.28104591763831732</v>
      </c>
      <c r="Z26" s="80">
        <f t="shared" si="46"/>
        <v>0.3183715980319311</v>
      </c>
      <c r="AA26" s="80">
        <f t="shared" si="46"/>
        <v>0.35530966502660927</v>
      </c>
      <c r="AB26" s="80">
        <f t="shared" si="46"/>
        <v>0.39192472085550772</v>
      </c>
      <c r="AD26" s="173"/>
      <c r="AE26" s="176"/>
      <c r="AF26" s="19" t="s">
        <v>42</v>
      </c>
      <c r="AG26" s="80">
        <f>AG24</f>
        <v>4.3333333333333335E-2</v>
      </c>
      <c r="AH26" s="80">
        <f t="shared" ref="AH26:AP26" si="47">AG26+AH24</f>
        <v>8.5277777777777786E-2</v>
      </c>
      <c r="AI26" s="80">
        <f>AH26+AI24</f>
        <v>0.12606481481481482</v>
      </c>
      <c r="AJ26" s="80">
        <f t="shared" si="47"/>
        <v>0.16588734567901237</v>
      </c>
      <c r="AK26" s="80">
        <f t="shared" si="47"/>
        <v>0.20490612139917697</v>
      </c>
      <c r="AL26" s="80">
        <f>AK26+AL24</f>
        <v>0.24325510116598081</v>
      </c>
      <c r="AM26" s="80">
        <f t="shared" si="47"/>
        <v>0.28104591763831732</v>
      </c>
      <c r="AN26" s="80">
        <f t="shared" si="47"/>
        <v>0.3183715980319311</v>
      </c>
      <c r="AO26" s="80">
        <f t="shared" si="47"/>
        <v>0.35530966502660927</v>
      </c>
      <c r="AP26" s="80">
        <f t="shared" si="47"/>
        <v>0.39192472085550772</v>
      </c>
      <c r="AR26" s="173"/>
      <c r="AS26" s="176"/>
      <c r="AT26" s="19" t="s">
        <v>42</v>
      </c>
      <c r="AU26" s="80">
        <f>AU24</f>
        <v>4.3333333333333335E-2</v>
      </c>
      <c r="AV26" s="80">
        <f t="shared" ref="AV26:BD26" si="48">AU26+AV24</f>
        <v>8.5277777777777786E-2</v>
      </c>
      <c r="AW26" s="80">
        <f>AV26+AW24</f>
        <v>0.12606481481481482</v>
      </c>
      <c r="AX26" s="80">
        <f t="shared" si="48"/>
        <v>0.16588734567901237</v>
      </c>
      <c r="AY26" s="80">
        <f t="shared" si="48"/>
        <v>0.20490612139917697</v>
      </c>
      <c r="AZ26" s="80">
        <f>AY26+AZ24</f>
        <v>0.24325510116598081</v>
      </c>
      <c r="BA26" s="80">
        <f t="shared" si="48"/>
        <v>0.28104591763831732</v>
      </c>
      <c r="BB26" s="80">
        <f t="shared" si="48"/>
        <v>0.3183715980319311</v>
      </c>
      <c r="BC26" s="80">
        <f t="shared" si="48"/>
        <v>0.35530966502660927</v>
      </c>
      <c r="BD26" s="80">
        <f t="shared" si="48"/>
        <v>0.39192472085550772</v>
      </c>
      <c r="BF26" s="173"/>
      <c r="BG26" s="176"/>
      <c r="BH26" s="19" t="s">
        <v>42</v>
      </c>
      <c r="BI26" s="80">
        <f>BI24</f>
        <v>4.3333333333333335E-2</v>
      </c>
      <c r="BJ26" s="80">
        <f t="shared" ref="BJ26:BR26" si="49">BI26+BJ24</f>
        <v>8.5277777777777786E-2</v>
      </c>
      <c r="BK26" s="80">
        <f>BJ26+BK24</f>
        <v>0.12606481481481482</v>
      </c>
      <c r="BL26" s="80">
        <f t="shared" si="49"/>
        <v>0.16588734567901237</v>
      </c>
      <c r="BM26" s="80">
        <f t="shared" si="49"/>
        <v>0.20490612139917697</v>
      </c>
      <c r="BN26" s="80">
        <f>BM26+BN24</f>
        <v>0.24325510116598081</v>
      </c>
      <c r="BO26" s="80">
        <f t="shared" si="49"/>
        <v>0.28104591763831732</v>
      </c>
      <c r="BP26" s="80">
        <f t="shared" si="49"/>
        <v>0.3183715980319311</v>
      </c>
      <c r="BQ26" s="80">
        <f t="shared" si="49"/>
        <v>0.35530966502660927</v>
      </c>
      <c r="BR26" s="80">
        <f t="shared" si="49"/>
        <v>0.39192472085550772</v>
      </c>
    </row>
    <row r="27" spans="1:71" ht="14.25" x14ac:dyDescent="0.45">
      <c r="B27" s="173"/>
      <c r="C27" s="176"/>
      <c r="D27" s="19" t="s">
        <v>83</v>
      </c>
      <c r="E27" s="80">
        <f t="shared" ref="E27:N27" si="50">((1+$E$10)*$E$5)+$E$5</f>
        <v>4.5000000000000005E-2</v>
      </c>
      <c r="F27" s="80">
        <f t="shared" si="50"/>
        <v>4.5000000000000005E-2</v>
      </c>
      <c r="G27" s="80">
        <f t="shared" si="50"/>
        <v>4.5000000000000005E-2</v>
      </c>
      <c r="H27" s="80">
        <f t="shared" si="50"/>
        <v>4.5000000000000005E-2</v>
      </c>
      <c r="I27" s="80">
        <f t="shared" si="50"/>
        <v>4.5000000000000005E-2</v>
      </c>
      <c r="J27" s="80">
        <f t="shared" si="50"/>
        <v>4.5000000000000005E-2</v>
      </c>
      <c r="K27" s="80">
        <f t="shared" si="50"/>
        <v>4.5000000000000005E-2</v>
      </c>
      <c r="L27" s="80">
        <f t="shared" si="50"/>
        <v>4.5000000000000005E-2</v>
      </c>
      <c r="M27" s="80">
        <f t="shared" si="50"/>
        <v>4.5000000000000005E-2</v>
      </c>
      <c r="N27" s="80">
        <f t="shared" si="50"/>
        <v>4.5000000000000005E-2</v>
      </c>
      <c r="P27" s="173"/>
      <c r="Q27" s="176"/>
      <c r="R27" s="19" t="s">
        <v>83</v>
      </c>
      <c r="S27" s="80">
        <f t="shared" ref="S27:AB27" si="51">((1+$E$10)*$E$5)+$E$5</f>
        <v>4.5000000000000005E-2</v>
      </c>
      <c r="T27" s="80">
        <f t="shared" si="51"/>
        <v>4.5000000000000005E-2</v>
      </c>
      <c r="U27" s="80">
        <f t="shared" si="51"/>
        <v>4.5000000000000005E-2</v>
      </c>
      <c r="V27" s="80">
        <f t="shared" si="51"/>
        <v>4.5000000000000005E-2</v>
      </c>
      <c r="W27" s="80">
        <f t="shared" si="51"/>
        <v>4.5000000000000005E-2</v>
      </c>
      <c r="X27" s="80">
        <f t="shared" si="51"/>
        <v>4.5000000000000005E-2</v>
      </c>
      <c r="Y27" s="80">
        <f t="shared" si="51"/>
        <v>4.5000000000000005E-2</v>
      </c>
      <c r="Z27" s="80">
        <f t="shared" si="51"/>
        <v>4.5000000000000005E-2</v>
      </c>
      <c r="AA27" s="80">
        <f t="shared" si="51"/>
        <v>4.5000000000000005E-2</v>
      </c>
      <c r="AB27" s="80">
        <f t="shared" si="51"/>
        <v>4.5000000000000005E-2</v>
      </c>
      <c r="AD27" s="173"/>
      <c r="AE27" s="176"/>
      <c r="AF27" s="19" t="s">
        <v>83</v>
      </c>
      <c r="AG27" s="80">
        <f t="shared" ref="AG27:AP27" si="52">((1+$E$10)*$E$5)+$E$5</f>
        <v>4.5000000000000005E-2</v>
      </c>
      <c r="AH27" s="80">
        <f t="shared" si="52"/>
        <v>4.5000000000000005E-2</v>
      </c>
      <c r="AI27" s="80">
        <f t="shared" si="52"/>
        <v>4.5000000000000005E-2</v>
      </c>
      <c r="AJ27" s="80">
        <f t="shared" si="52"/>
        <v>4.5000000000000005E-2</v>
      </c>
      <c r="AK27" s="80">
        <f t="shared" si="52"/>
        <v>4.5000000000000005E-2</v>
      </c>
      <c r="AL27" s="80">
        <f t="shared" si="52"/>
        <v>4.5000000000000005E-2</v>
      </c>
      <c r="AM27" s="80">
        <f t="shared" si="52"/>
        <v>4.5000000000000005E-2</v>
      </c>
      <c r="AN27" s="80">
        <f t="shared" si="52"/>
        <v>4.5000000000000005E-2</v>
      </c>
      <c r="AO27" s="80">
        <f t="shared" si="52"/>
        <v>4.5000000000000005E-2</v>
      </c>
      <c r="AP27" s="80">
        <f t="shared" si="52"/>
        <v>4.5000000000000005E-2</v>
      </c>
      <c r="AR27" s="173"/>
      <c r="AS27" s="176"/>
      <c r="AT27" s="19" t="s">
        <v>83</v>
      </c>
      <c r="AU27" s="80">
        <f t="shared" ref="AU27:BD27" si="53">((1+$E$10)*$E$5)+$E$5</f>
        <v>4.5000000000000005E-2</v>
      </c>
      <c r="AV27" s="80">
        <f t="shared" si="53"/>
        <v>4.5000000000000005E-2</v>
      </c>
      <c r="AW27" s="80">
        <f t="shared" si="53"/>
        <v>4.5000000000000005E-2</v>
      </c>
      <c r="AX27" s="80">
        <f t="shared" si="53"/>
        <v>4.5000000000000005E-2</v>
      </c>
      <c r="AY27" s="80">
        <f t="shared" si="53"/>
        <v>4.5000000000000005E-2</v>
      </c>
      <c r="AZ27" s="80">
        <f t="shared" si="53"/>
        <v>4.5000000000000005E-2</v>
      </c>
      <c r="BA27" s="80">
        <f t="shared" si="53"/>
        <v>4.5000000000000005E-2</v>
      </c>
      <c r="BB27" s="80">
        <f t="shared" si="53"/>
        <v>4.5000000000000005E-2</v>
      </c>
      <c r="BC27" s="80">
        <f t="shared" si="53"/>
        <v>4.5000000000000005E-2</v>
      </c>
      <c r="BD27" s="80">
        <f t="shared" si="53"/>
        <v>4.5000000000000005E-2</v>
      </c>
      <c r="BF27" s="173"/>
      <c r="BG27" s="176"/>
      <c r="BH27" s="19" t="s">
        <v>83</v>
      </c>
      <c r="BI27" s="80">
        <f t="shared" ref="BI27:BR27" si="54">((1+$E$10)*$E$5)+$E$5</f>
        <v>4.5000000000000005E-2</v>
      </c>
      <c r="BJ27" s="80">
        <f t="shared" si="54"/>
        <v>4.5000000000000005E-2</v>
      </c>
      <c r="BK27" s="80">
        <f t="shared" si="54"/>
        <v>4.5000000000000005E-2</v>
      </c>
      <c r="BL27" s="80">
        <f t="shared" si="54"/>
        <v>4.5000000000000005E-2</v>
      </c>
      <c r="BM27" s="80">
        <f t="shared" si="54"/>
        <v>4.5000000000000005E-2</v>
      </c>
      <c r="BN27" s="80">
        <f t="shared" si="54"/>
        <v>4.5000000000000005E-2</v>
      </c>
      <c r="BO27" s="80">
        <f t="shared" si="54"/>
        <v>4.5000000000000005E-2</v>
      </c>
      <c r="BP27" s="80">
        <f t="shared" si="54"/>
        <v>4.5000000000000005E-2</v>
      </c>
      <c r="BQ27" s="80">
        <f t="shared" si="54"/>
        <v>4.5000000000000005E-2</v>
      </c>
      <c r="BR27" s="80">
        <f t="shared" si="54"/>
        <v>4.5000000000000005E-2</v>
      </c>
      <c r="BS27" s="11"/>
    </row>
    <row r="28" spans="1:71" ht="14.25" x14ac:dyDescent="0.45">
      <c r="B28" s="174"/>
      <c r="C28" s="177"/>
      <c r="D28" s="19" t="s">
        <v>84</v>
      </c>
      <c r="E28" s="80">
        <f>E27</f>
        <v>4.5000000000000005E-2</v>
      </c>
      <c r="F28" s="80">
        <f>E28+F27</f>
        <v>9.0000000000000011E-2</v>
      </c>
      <c r="G28" s="80">
        <f>F28+G27</f>
        <v>0.13500000000000001</v>
      </c>
      <c r="H28" s="80">
        <f t="shared" ref="H28:N28" si="55">G28+H27</f>
        <v>0.18000000000000002</v>
      </c>
      <c r="I28" s="80">
        <f t="shared" si="55"/>
        <v>0.22500000000000003</v>
      </c>
      <c r="J28" s="80">
        <f>I28+J27</f>
        <v>0.27</v>
      </c>
      <c r="K28" s="80">
        <f t="shared" si="55"/>
        <v>0.315</v>
      </c>
      <c r="L28" s="80">
        <f t="shared" si="55"/>
        <v>0.36</v>
      </c>
      <c r="M28" s="80">
        <f t="shared" si="55"/>
        <v>0.40499999999999997</v>
      </c>
      <c r="N28" s="80">
        <f t="shared" si="55"/>
        <v>0.44999999999999996</v>
      </c>
      <c r="P28" s="174"/>
      <c r="Q28" s="177"/>
      <c r="R28" s="19" t="s">
        <v>84</v>
      </c>
      <c r="S28" s="80">
        <f>S27</f>
        <v>4.5000000000000005E-2</v>
      </c>
      <c r="T28" s="80">
        <f>S28+T27</f>
        <v>9.0000000000000011E-2</v>
      </c>
      <c r="U28" s="80">
        <f>T28+U27</f>
        <v>0.13500000000000001</v>
      </c>
      <c r="V28" s="80">
        <f t="shared" ref="V28:AB28" si="56">U28+V27</f>
        <v>0.18000000000000002</v>
      </c>
      <c r="W28" s="80">
        <f t="shared" si="56"/>
        <v>0.22500000000000003</v>
      </c>
      <c r="X28" s="80">
        <f>W28+X27</f>
        <v>0.27</v>
      </c>
      <c r="Y28" s="80">
        <f t="shared" si="56"/>
        <v>0.315</v>
      </c>
      <c r="Z28" s="80">
        <f t="shared" si="56"/>
        <v>0.36</v>
      </c>
      <c r="AA28" s="80">
        <f t="shared" si="56"/>
        <v>0.40499999999999997</v>
      </c>
      <c r="AB28" s="80">
        <f t="shared" si="56"/>
        <v>0.44999999999999996</v>
      </c>
      <c r="AD28" s="174"/>
      <c r="AE28" s="177"/>
      <c r="AF28" s="19" t="s">
        <v>84</v>
      </c>
      <c r="AG28" s="80">
        <f>AG27</f>
        <v>4.5000000000000005E-2</v>
      </c>
      <c r="AH28" s="80">
        <f>AG28+AH27</f>
        <v>9.0000000000000011E-2</v>
      </c>
      <c r="AI28" s="80">
        <f>AH28+AI27</f>
        <v>0.13500000000000001</v>
      </c>
      <c r="AJ28" s="80">
        <f t="shared" ref="AJ28:AP28" si="57">AI28+AJ27</f>
        <v>0.18000000000000002</v>
      </c>
      <c r="AK28" s="80">
        <f t="shared" si="57"/>
        <v>0.22500000000000003</v>
      </c>
      <c r="AL28" s="80">
        <f>AK28+AL27</f>
        <v>0.27</v>
      </c>
      <c r="AM28" s="80">
        <f t="shared" si="57"/>
        <v>0.315</v>
      </c>
      <c r="AN28" s="80">
        <f t="shared" si="57"/>
        <v>0.36</v>
      </c>
      <c r="AO28" s="80">
        <f t="shared" si="57"/>
        <v>0.40499999999999997</v>
      </c>
      <c r="AP28" s="80">
        <f t="shared" si="57"/>
        <v>0.44999999999999996</v>
      </c>
      <c r="AR28" s="174"/>
      <c r="AS28" s="177"/>
      <c r="AT28" s="19" t="s">
        <v>84</v>
      </c>
      <c r="AU28" s="80">
        <f>AU27</f>
        <v>4.5000000000000005E-2</v>
      </c>
      <c r="AV28" s="80">
        <f>AU28+AV27</f>
        <v>9.0000000000000011E-2</v>
      </c>
      <c r="AW28" s="80">
        <f>AV28+AW27</f>
        <v>0.13500000000000001</v>
      </c>
      <c r="AX28" s="80">
        <f t="shared" ref="AX28:BD28" si="58">AW28+AX27</f>
        <v>0.18000000000000002</v>
      </c>
      <c r="AY28" s="80">
        <f t="shared" si="58"/>
        <v>0.22500000000000003</v>
      </c>
      <c r="AZ28" s="80">
        <f>AY28+AZ27</f>
        <v>0.27</v>
      </c>
      <c r="BA28" s="80">
        <f t="shared" si="58"/>
        <v>0.315</v>
      </c>
      <c r="BB28" s="80">
        <f t="shared" si="58"/>
        <v>0.36</v>
      </c>
      <c r="BC28" s="80">
        <f t="shared" si="58"/>
        <v>0.40499999999999997</v>
      </c>
      <c r="BD28" s="80">
        <f t="shared" si="58"/>
        <v>0.44999999999999996</v>
      </c>
      <c r="BF28" s="174"/>
      <c r="BG28" s="177"/>
      <c r="BH28" s="19" t="s">
        <v>84</v>
      </c>
      <c r="BI28" s="80">
        <f>BI27</f>
        <v>4.5000000000000005E-2</v>
      </c>
      <c r="BJ28" s="80">
        <f>BI28+BJ27</f>
        <v>9.0000000000000011E-2</v>
      </c>
      <c r="BK28" s="80">
        <f>BJ28+BK27</f>
        <v>0.13500000000000001</v>
      </c>
      <c r="BL28" s="80">
        <f t="shared" ref="BL28:BR28" si="59">BK28+BL27</f>
        <v>0.18000000000000002</v>
      </c>
      <c r="BM28" s="80">
        <f t="shared" si="59"/>
        <v>0.22500000000000003</v>
      </c>
      <c r="BN28" s="80">
        <f>BM28+BN27</f>
        <v>0.27</v>
      </c>
      <c r="BO28" s="80">
        <f t="shared" si="59"/>
        <v>0.315</v>
      </c>
      <c r="BP28" s="80">
        <f t="shared" si="59"/>
        <v>0.36</v>
      </c>
      <c r="BQ28" s="80">
        <f t="shared" si="59"/>
        <v>0.40499999999999997</v>
      </c>
      <c r="BR28" s="80">
        <f t="shared" si="59"/>
        <v>0.44999999999999996</v>
      </c>
      <c r="BS28" s="11"/>
    </row>
    <row r="29" spans="1:71" ht="15" customHeight="1" x14ac:dyDescent="0.45">
      <c r="B29" s="3"/>
      <c r="C29" s="1"/>
      <c r="D29" s="43"/>
      <c r="E29" s="31"/>
      <c r="F29" s="31"/>
      <c r="G29" s="31"/>
      <c r="H29" s="31"/>
      <c r="I29" s="31"/>
      <c r="J29" s="31"/>
      <c r="K29" s="31"/>
      <c r="L29" s="31"/>
      <c r="M29" s="31"/>
      <c r="N29" s="31"/>
      <c r="P29" s="3"/>
      <c r="Q29" s="1"/>
      <c r="R29" s="43"/>
      <c r="S29" s="31"/>
      <c r="T29" s="31"/>
      <c r="U29" s="31"/>
      <c r="V29" s="31"/>
      <c r="W29" s="31"/>
      <c r="X29" s="31"/>
      <c r="Y29" s="31"/>
      <c r="Z29" s="31"/>
      <c r="AA29" s="31"/>
      <c r="AB29" s="31"/>
      <c r="AD29" s="3"/>
      <c r="AE29" s="1"/>
      <c r="AF29" s="43"/>
      <c r="AG29" s="31"/>
      <c r="AH29" s="31"/>
      <c r="AI29" s="31"/>
      <c r="AJ29" s="31"/>
      <c r="AK29" s="31"/>
      <c r="AL29" s="31"/>
      <c r="AM29" s="31"/>
      <c r="AN29" s="31"/>
      <c r="AO29" s="31"/>
      <c r="AP29" s="31"/>
      <c r="AR29" s="3"/>
      <c r="AS29" s="1"/>
      <c r="AT29" s="43"/>
      <c r="AU29" s="31"/>
      <c r="AV29" s="31"/>
      <c r="AW29" s="31"/>
      <c r="AX29" s="31"/>
      <c r="AY29" s="31"/>
      <c r="AZ29" s="31"/>
      <c r="BA29" s="31"/>
      <c r="BB29" s="31"/>
      <c r="BC29" s="31"/>
      <c r="BD29" s="31"/>
      <c r="BF29" s="3"/>
      <c r="BG29" s="1"/>
      <c r="BH29" s="43"/>
      <c r="BI29" s="31"/>
      <c r="BJ29" s="31"/>
      <c r="BK29" s="31"/>
      <c r="BL29" s="31"/>
      <c r="BM29" s="31"/>
      <c r="BN29" s="31"/>
      <c r="BO29" s="31"/>
      <c r="BP29" s="31"/>
      <c r="BQ29" s="31"/>
      <c r="BR29" s="31"/>
    </row>
    <row r="30" spans="1:71" ht="14.25" x14ac:dyDescent="0.45">
      <c r="A30" s="8"/>
      <c r="B30" s="178" t="s">
        <v>146</v>
      </c>
      <c r="C30" s="180" t="s">
        <v>21</v>
      </c>
      <c r="D30" s="182" t="str">
        <f>"10 BTC / "&amp;TEXT($E$4*10, "$###0.00,,")&amp;"M USD"</f>
        <v>10 BTC / $1.00M USD</v>
      </c>
      <c r="E30" s="163" t="s">
        <v>3</v>
      </c>
      <c r="F30" s="163" t="s">
        <v>4</v>
      </c>
      <c r="G30" s="163" t="s">
        <v>5</v>
      </c>
      <c r="H30" s="163" t="s">
        <v>6</v>
      </c>
      <c r="I30" s="163" t="s">
        <v>7</v>
      </c>
      <c r="J30" s="163" t="s">
        <v>8</v>
      </c>
      <c r="K30" s="163" t="s">
        <v>9</v>
      </c>
      <c r="L30" s="163" t="s">
        <v>10</v>
      </c>
      <c r="M30" s="163" t="s">
        <v>11</v>
      </c>
      <c r="N30" s="163" t="s">
        <v>12</v>
      </c>
      <c r="O30" s="8"/>
      <c r="P30" s="178" t="s">
        <v>146</v>
      </c>
      <c r="Q30" s="180" t="s">
        <v>21</v>
      </c>
      <c r="R30" s="182" t="str">
        <f>"10 BTC / "&amp;TEXT($E$4*10, "$###0.00,,")&amp;"M USD"</f>
        <v>10 BTC / $1.00M USD</v>
      </c>
      <c r="S30" s="163" t="s">
        <v>3</v>
      </c>
      <c r="T30" s="163" t="s">
        <v>4</v>
      </c>
      <c r="U30" s="163" t="s">
        <v>5</v>
      </c>
      <c r="V30" s="163" t="s">
        <v>6</v>
      </c>
      <c r="W30" s="163" t="s">
        <v>7</v>
      </c>
      <c r="X30" s="163" t="s">
        <v>8</v>
      </c>
      <c r="Y30" s="163" t="s">
        <v>9</v>
      </c>
      <c r="Z30" s="163" t="s">
        <v>10</v>
      </c>
      <c r="AA30" s="163" t="s">
        <v>11</v>
      </c>
      <c r="AB30" s="163" t="s">
        <v>12</v>
      </c>
      <c r="AC30" s="8"/>
      <c r="AD30" s="178" t="s">
        <v>146</v>
      </c>
      <c r="AE30" s="180" t="s">
        <v>21</v>
      </c>
      <c r="AF30" s="182" t="str">
        <f>"10 BTC / "&amp;TEXT($E$4*10, "$###0.00,,")&amp;"M USD"</f>
        <v>10 BTC / $1.00M USD</v>
      </c>
      <c r="AG30" s="163" t="s">
        <v>3</v>
      </c>
      <c r="AH30" s="163" t="s">
        <v>4</v>
      </c>
      <c r="AI30" s="163" t="s">
        <v>5</v>
      </c>
      <c r="AJ30" s="163" t="s">
        <v>6</v>
      </c>
      <c r="AK30" s="163" t="s">
        <v>7</v>
      </c>
      <c r="AL30" s="163" t="s">
        <v>8</v>
      </c>
      <c r="AM30" s="163" t="s">
        <v>9</v>
      </c>
      <c r="AN30" s="163" t="s">
        <v>10</v>
      </c>
      <c r="AO30" s="163" t="s">
        <v>11</v>
      </c>
      <c r="AP30" s="163" t="s">
        <v>12</v>
      </c>
      <c r="AQ30" s="8"/>
      <c r="AR30" s="178" t="s">
        <v>146</v>
      </c>
      <c r="AS30" s="180" t="s">
        <v>21</v>
      </c>
      <c r="AT30" s="182" t="str">
        <f>"10 BTC / "&amp;TEXT($E$4*10, "$###0.00,,")&amp;"M USD"</f>
        <v>10 BTC / $1.00M USD</v>
      </c>
      <c r="AU30" s="163" t="s">
        <v>3</v>
      </c>
      <c r="AV30" s="163" t="s">
        <v>4</v>
      </c>
      <c r="AW30" s="163" t="s">
        <v>5</v>
      </c>
      <c r="AX30" s="163" t="s">
        <v>6</v>
      </c>
      <c r="AY30" s="163" t="s">
        <v>7</v>
      </c>
      <c r="AZ30" s="163" t="s">
        <v>8</v>
      </c>
      <c r="BA30" s="163" t="s">
        <v>9</v>
      </c>
      <c r="BB30" s="163" t="s">
        <v>10</v>
      </c>
      <c r="BC30" s="163" t="s">
        <v>11</v>
      </c>
      <c r="BD30" s="163" t="s">
        <v>12</v>
      </c>
      <c r="BE30" s="8"/>
      <c r="BF30" s="178" t="s">
        <v>146</v>
      </c>
      <c r="BG30" s="180" t="s">
        <v>21</v>
      </c>
      <c r="BH30" s="182" t="str">
        <f>"10 BTC / "&amp;TEXT($E$4*10, "$###0.00,,")&amp;"M USD"</f>
        <v>10 BTC / $1.00M USD</v>
      </c>
      <c r="BI30" s="163" t="s">
        <v>3</v>
      </c>
      <c r="BJ30" s="163" t="s">
        <v>4</v>
      </c>
      <c r="BK30" s="163" t="s">
        <v>5</v>
      </c>
      <c r="BL30" s="163" t="s">
        <v>6</v>
      </c>
      <c r="BM30" s="163" t="s">
        <v>7</v>
      </c>
      <c r="BN30" s="163" t="s">
        <v>8</v>
      </c>
      <c r="BO30" s="163" t="s">
        <v>9</v>
      </c>
      <c r="BP30" s="163" t="s">
        <v>10</v>
      </c>
      <c r="BQ30" s="163" t="s">
        <v>11</v>
      </c>
      <c r="BR30" s="163" t="s">
        <v>12</v>
      </c>
      <c r="BS30" s="8"/>
    </row>
    <row r="31" spans="1:71" ht="14.25" x14ac:dyDescent="0.45">
      <c r="B31" s="179"/>
      <c r="C31" s="181"/>
      <c r="D31" s="183"/>
      <c r="E31" s="164"/>
      <c r="F31" s="164"/>
      <c r="G31" s="164"/>
      <c r="H31" s="164"/>
      <c r="I31" s="164"/>
      <c r="J31" s="164"/>
      <c r="K31" s="164"/>
      <c r="L31" s="164"/>
      <c r="M31" s="164"/>
      <c r="N31" s="164"/>
      <c r="P31" s="179"/>
      <c r="Q31" s="181"/>
      <c r="R31" s="183"/>
      <c r="S31" s="164"/>
      <c r="T31" s="164"/>
      <c r="U31" s="164"/>
      <c r="V31" s="164"/>
      <c r="W31" s="164"/>
      <c r="X31" s="164"/>
      <c r="Y31" s="164"/>
      <c r="Z31" s="164"/>
      <c r="AA31" s="164"/>
      <c r="AB31" s="164"/>
      <c r="AD31" s="179"/>
      <c r="AE31" s="181"/>
      <c r="AF31" s="183"/>
      <c r="AG31" s="164"/>
      <c r="AH31" s="164"/>
      <c r="AI31" s="164"/>
      <c r="AJ31" s="164"/>
      <c r="AK31" s="164"/>
      <c r="AL31" s="164"/>
      <c r="AM31" s="164"/>
      <c r="AN31" s="164"/>
      <c r="AO31" s="164"/>
      <c r="AP31" s="164"/>
      <c r="AR31" s="179"/>
      <c r="AS31" s="181"/>
      <c r="AT31" s="183"/>
      <c r="AU31" s="164"/>
      <c r="AV31" s="164"/>
      <c r="AW31" s="164"/>
      <c r="AX31" s="164"/>
      <c r="AY31" s="164"/>
      <c r="AZ31" s="164"/>
      <c r="BA31" s="164"/>
      <c r="BB31" s="164"/>
      <c r="BC31" s="164"/>
      <c r="BD31" s="164"/>
      <c r="BF31" s="179"/>
      <c r="BG31" s="181"/>
      <c r="BH31" s="183"/>
      <c r="BI31" s="164"/>
      <c r="BJ31" s="164"/>
      <c r="BK31" s="164"/>
      <c r="BL31" s="164"/>
      <c r="BM31" s="164"/>
      <c r="BN31" s="164"/>
      <c r="BO31" s="164"/>
      <c r="BP31" s="164"/>
      <c r="BQ31" s="164"/>
      <c r="BR31" s="164"/>
    </row>
    <row r="32" spans="1:71" ht="14.25" x14ac:dyDescent="0.45">
      <c r="B32" s="172" t="s">
        <v>57</v>
      </c>
      <c r="C32" s="186" t="s">
        <v>32</v>
      </c>
      <c r="D32" s="15" t="s">
        <v>61</v>
      </c>
      <c r="E32" s="16">
        <f t="shared" ref="E32:N32" si="60">E37*$E$4/E$14</f>
        <v>0.125</v>
      </c>
      <c r="F32" s="16">
        <f t="shared" si="60"/>
        <v>0.10416666666666667</v>
      </c>
      <c r="G32" s="16">
        <f t="shared" si="60"/>
        <v>8.6805555555555552E-2</v>
      </c>
      <c r="H32" s="16">
        <f t="shared" si="60"/>
        <v>7.2337962962962965E-2</v>
      </c>
      <c r="I32" s="16">
        <f t="shared" si="60"/>
        <v>6.0281635802469133E-2</v>
      </c>
      <c r="J32" s="16">
        <f t="shared" si="60"/>
        <v>5.0234696502057606E-2</v>
      </c>
      <c r="K32" s="16">
        <f t="shared" si="60"/>
        <v>4.1862247085048009E-2</v>
      </c>
      <c r="L32" s="16">
        <f t="shared" si="60"/>
        <v>3.4885205904206677E-2</v>
      </c>
      <c r="M32" s="16">
        <f t="shared" si="60"/>
        <v>2.9071004920172231E-2</v>
      </c>
      <c r="N32" s="16">
        <f t="shared" si="60"/>
        <v>2.4225837433476859E-2</v>
      </c>
      <c r="P32" s="172" t="s">
        <v>57</v>
      </c>
      <c r="Q32" s="186" t="s">
        <v>32</v>
      </c>
      <c r="R32" s="15" t="s">
        <v>61</v>
      </c>
      <c r="S32" s="16">
        <f t="shared" ref="S32:AB32" si="61">S37*$E$4/S$14</f>
        <v>0.10416666666666667</v>
      </c>
      <c r="T32" s="16">
        <f t="shared" si="61"/>
        <v>8.6805555555555552E-2</v>
      </c>
      <c r="U32" s="16">
        <f t="shared" si="61"/>
        <v>7.2337962962962965E-2</v>
      </c>
      <c r="V32" s="16">
        <f t="shared" si="61"/>
        <v>6.0281635802469133E-2</v>
      </c>
      <c r="W32" s="16">
        <f t="shared" si="61"/>
        <v>5.0234696502057613E-2</v>
      </c>
      <c r="X32" s="16">
        <f t="shared" si="61"/>
        <v>4.1862247085048009E-2</v>
      </c>
      <c r="Y32" s="16">
        <f t="shared" si="61"/>
        <v>3.4885205904206677E-2</v>
      </c>
      <c r="Z32" s="16">
        <f t="shared" si="61"/>
        <v>2.9071004920172231E-2</v>
      </c>
      <c r="AA32" s="16">
        <f t="shared" si="61"/>
        <v>2.4225837433476859E-2</v>
      </c>
      <c r="AB32" s="16">
        <f t="shared" si="61"/>
        <v>2.0188197861230717E-2</v>
      </c>
      <c r="AD32" s="172" t="s">
        <v>57</v>
      </c>
      <c r="AE32" s="186" t="s">
        <v>32</v>
      </c>
      <c r="AF32" s="15" t="s">
        <v>61</v>
      </c>
      <c r="AG32" s="16">
        <f t="shared" ref="AG32:AP32" si="62">AG37*$E$4/AG$14</f>
        <v>8.3333333333333329E-2</v>
      </c>
      <c r="AH32" s="16">
        <f t="shared" si="62"/>
        <v>6.9444444444444448E-2</v>
      </c>
      <c r="AI32" s="16">
        <f t="shared" si="62"/>
        <v>5.7870370370370371E-2</v>
      </c>
      <c r="AJ32" s="16">
        <f t="shared" si="62"/>
        <v>4.8225308641975308E-2</v>
      </c>
      <c r="AK32" s="16">
        <f t="shared" si="62"/>
        <v>4.0187757201646093E-2</v>
      </c>
      <c r="AL32" s="16">
        <f t="shared" si="62"/>
        <v>3.3489797668038404E-2</v>
      </c>
      <c r="AM32" s="16">
        <f t="shared" si="62"/>
        <v>2.7908164723365339E-2</v>
      </c>
      <c r="AN32" s="16">
        <f t="shared" si="62"/>
        <v>2.3256803936137785E-2</v>
      </c>
      <c r="AO32" s="16">
        <f t="shared" si="62"/>
        <v>1.9380669946781486E-2</v>
      </c>
      <c r="AP32" s="16">
        <f t="shared" si="62"/>
        <v>1.6150558288984575E-2</v>
      </c>
      <c r="AR32" s="172" t="s">
        <v>57</v>
      </c>
      <c r="AS32" s="186" t="s">
        <v>32</v>
      </c>
      <c r="AT32" s="15" t="s">
        <v>61</v>
      </c>
      <c r="AU32" s="16">
        <f t="shared" ref="AU32:BD32" si="63">AU37*$E$4/AU$14</f>
        <v>6.2500000000000014E-2</v>
      </c>
      <c r="AV32" s="16">
        <f t="shared" si="63"/>
        <v>5.2083333333333343E-2</v>
      </c>
      <c r="AW32" s="16">
        <f t="shared" si="63"/>
        <v>4.3402777777777783E-2</v>
      </c>
      <c r="AX32" s="16">
        <f t="shared" si="63"/>
        <v>3.6168981481481483E-2</v>
      </c>
      <c r="AY32" s="16">
        <f t="shared" si="63"/>
        <v>3.014081790123457E-2</v>
      </c>
      <c r="AZ32" s="16">
        <f t="shared" si="63"/>
        <v>2.5117348251028807E-2</v>
      </c>
      <c r="BA32" s="16">
        <f t="shared" si="63"/>
        <v>2.0931123542524008E-2</v>
      </c>
      <c r="BB32" s="16">
        <f t="shared" si="63"/>
        <v>1.7442602952103339E-2</v>
      </c>
      <c r="BC32" s="16">
        <f t="shared" si="63"/>
        <v>1.4535502460086117E-2</v>
      </c>
      <c r="BD32" s="16">
        <f t="shared" si="63"/>
        <v>1.2112918716738431E-2</v>
      </c>
      <c r="BF32" s="172" t="s">
        <v>57</v>
      </c>
      <c r="BG32" s="186" t="s">
        <v>32</v>
      </c>
      <c r="BH32" s="15" t="s">
        <v>61</v>
      </c>
      <c r="BI32" s="16">
        <f t="shared" ref="BI32:BR32" si="64">BI37*$E$4/BI$14</f>
        <v>4.1666666666666671E-2</v>
      </c>
      <c r="BJ32" s="16">
        <f t="shared" si="64"/>
        <v>3.4722222222222231E-2</v>
      </c>
      <c r="BK32" s="16">
        <f t="shared" si="64"/>
        <v>2.8935185185185189E-2</v>
      </c>
      <c r="BL32" s="16">
        <f t="shared" si="64"/>
        <v>2.4112654320987657E-2</v>
      </c>
      <c r="BM32" s="16">
        <f t="shared" si="64"/>
        <v>2.009387860082305E-2</v>
      </c>
      <c r="BN32" s="16">
        <f t="shared" si="64"/>
        <v>1.6744898834019206E-2</v>
      </c>
      <c r="BO32" s="16">
        <f t="shared" si="64"/>
        <v>1.3954082361682673E-2</v>
      </c>
      <c r="BP32" s="16">
        <f t="shared" si="64"/>
        <v>1.1628401968068894E-2</v>
      </c>
      <c r="BQ32" s="16">
        <f t="shared" si="64"/>
        <v>9.6903349733907448E-3</v>
      </c>
      <c r="BR32" s="16">
        <f t="shared" si="64"/>
        <v>8.0752791444922874E-3</v>
      </c>
    </row>
    <row r="33" spans="2:70" ht="14.25" x14ac:dyDescent="0.45">
      <c r="B33" s="173"/>
      <c r="C33" s="186"/>
      <c r="D33" s="15" t="s">
        <v>62</v>
      </c>
      <c r="E33" s="16"/>
      <c r="F33" s="16"/>
      <c r="G33" s="16"/>
      <c r="H33" s="16"/>
      <c r="I33" s="82">
        <f>AVERAGE(E32:I32)</f>
        <v>8.9718364197530862E-2</v>
      </c>
      <c r="J33" s="16"/>
      <c r="K33" s="16"/>
      <c r="L33" s="16"/>
      <c r="M33" s="16"/>
      <c r="N33" s="17">
        <f>AVERAGE(E32:N32)</f>
        <v>6.2887081283261564E-2</v>
      </c>
      <c r="P33" s="173"/>
      <c r="Q33" s="186"/>
      <c r="R33" s="15" t="s">
        <v>62</v>
      </c>
      <c r="S33" s="16"/>
      <c r="T33" s="16"/>
      <c r="U33" s="16"/>
      <c r="V33" s="16"/>
      <c r="W33" s="82">
        <f>AVERAGE(S32:W32)</f>
        <v>7.4765303497942387E-2</v>
      </c>
      <c r="X33" s="16"/>
      <c r="Y33" s="16"/>
      <c r="Z33" s="16"/>
      <c r="AA33" s="16"/>
      <c r="AB33" s="17">
        <f>AVERAGE(S32:AB32)</f>
        <v>5.2405901069384642E-2</v>
      </c>
      <c r="AD33" s="173"/>
      <c r="AE33" s="186"/>
      <c r="AF33" s="15" t="s">
        <v>62</v>
      </c>
      <c r="AG33" s="16"/>
      <c r="AH33" s="16"/>
      <c r="AI33" s="16"/>
      <c r="AJ33" s="16"/>
      <c r="AK33" s="82">
        <f>AVERAGE(AG32:AK32)</f>
        <v>5.9812242798353912E-2</v>
      </c>
      <c r="AL33" s="16"/>
      <c r="AM33" s="16"/>
      <c r="AN33" s="16"/>
      <c r="AO33" s="16"/>
      <c r="AP33" s="17">
        <f>AVERAGE(AG32:AP32)</f>
        <v>4.1924720855507712E-2</v>
      </c>
      <c r="AR33" s="173"/>
      <c r="AS33" s="186"/>
      <c r="AT33" s="15" t="s">
        <v>62</v>
      </c>
      <c r="AU33" s="16"/>
      <c r="AV33" s="16"/>
      <c r="AW33" s="16"/>
      <c r="AX33" s="16"/>
      <c r="AY33" s="82">
        <f>AVERAGE(AU32:AY32)</f>
        <v>4.4859182098765438E-2</v>
      </c>
      <c r="AZ33" s="16"/>
      <c r="BA33" s="16"/>
      <c r="BB33" s="16"/>
      <c r="BC33" s="16"/>
      <c r="BD33" s="17">
        <f>AVERAGE(AU32:BD32)</f>
        <v>3.1443540641630782E-2</v>
      </c>
      <c r="BF33" s="173"/>
      <c r="BG33" s="186"/>
      <c r="BH33" s="15" t="s">
        <v>62</v>
      </c>
      <c r="BI33" s="16"/>
      <c r="BJ33" s="16"/>
      <c r="BK33" s="16"/>
      <c r="BL33" s="16"/>
      <c r="BM33" s="82">
        <f>AVERAGE(BI32:BM32)</f>
        <v>2.9906121399176956E-2</v>
      </c>
      <c r="BN33" s="16"/>
      <c r="BO33" s="16"/>
      <c r="BP33" s="16"/>
      <c r="BQ33" s="16"/>
      <c r="BR33" s="17">
        <f>AVERAGE(BI32:BR32)</f>
        <v>2.0962360427753856E-2</v>
      </c>
    </row>
    <row r="34" spans="2:70" ht="14.25" x14ac:dyDescent="0.45">
      <c r="B34" s="173"/>
      <c r="C34" s="186"/>
      <c r="D34" s="15" t="s">
        <v>42</v>
      </c>
      <c r="E34" s="16">
        <f t="shared" ref="E34:N34" si="65">E$16*(E32/E$18)</f>
        <v>0.125</v>
      </c>
      <c r="F34" s="16">
        <f t="shared" si="65"/>
        <v>0.22916666666666666</v>
      </c>
      <c r="G34" s="16">
        <f>G$16*(G32/G$18)</f>
        <v>0.31597222222222232</v>
      </c>
      <c r="H34" s="16">
        <f>H$16*(H32/H$18)</f>
        <v>0.38831018518518501</v>
      </c>
      <c r="I34" s="16">
        <f>I$16*(I32/I$18)</f>
        <v>0.44859182098765443</v>
      </c>
      <c r="J34" s="16">
        <f t="shared" si="65"/>
        <v>0.49882651748971141</v>
      </c>
      <c r="K34" s="16">
        <f t="shared" si="65"/>
        <v>0.54068876457476023</v>
      </c>
      <c r="L34" s="16">
        <f t="shared" si="65"/>
        <v>0.57557397047896697</v>
      </c>
      <c r="M34" s="16">
        <f t="shared" si="65"/>
        <v>0.60464497539914008</v>
      </c>
      <c r="N34" s="16">
        <f t="shared" si="65"/>
        <v>0.62887081283261481</v>
      </c>
      <c r="P34" s="173"/>
      <c r="Q34" s="186"/>
      <c r="R34" s="15" t="s">
        <v>42</v>
      </c>
      <c r="S34" s="16">
        <f t="shared" ref="S34:AB34" si="66">S$16*(S32/S$18)</f>
        <v>0.10416666666666669</v>
      </c>
      <c r="T34" s="16">
        <f t="shared" si="66"/>
        <v>0.19097222222222218</v>
      </c>
      <c r="U34" s="16">
        <f>U$16*(U32/U$18)</f>
        <v>0.26331018518518529</v>
      </c>
      <c r="V34" s="16">
        <f>V$16*(V32/V$18)</f>
        <v>0.32359182098765416</v>
      </c>
      <c r="W34" s="16">
        <f>W$16*(W32/W$18)</f>
        <v>0.37382651748971207</v>
      </c>
      <c r="X34" s="16">
        <f t="shared" si="66"/>
        <v>0.41568876457475945</v>
      </c>
      <c r="Y34" s="16">
        <f t="shared" si="66"/>
        <v>0.45057397047896691</v>
      </c>
      <c r="Z34" s="16">
        <f t="shared" si="66"/>
        <v>0.47964497539913914</v>
      </c>
      <c r="AA34" s="16">
        <f t="shared" si="66"/>
        <v>0.5038708128326167</v>
      </c>
      <c r="AB34" s="16">
        <f t="shared" si="66"/>
        <v>0.52405901069384564</v>
      </c>
      <c r="AD34" s="173"/>
      <c r="AE34" s="186"/>
      <c r="AF34" s="15" t="s">
        <v>42</v>
      </c>
      <c r="AG34" s="16">
        <f t="shared" ref="AG34:AP34" si="67">AG$16*(AG32/AG$18)</f>
        <v>8.3333333333333329E-2</v>
      </c>
      <c r="AH34" s="16">
        <f t="shared" si="67"/>
        <v>0.15277777777777776</v>
      </c>
      <c r="AI34" s="16">
        <f>AI$16*(AI32/AI$18)</f>
        <v>0.21064814814814822</v>
      </c>
      <c r="AJ34" s="16">
        <f>AJ$16*(AJ32/AJ$18)</f>
        <v>0.25887345679012336</v>
      </c>
      <c r="AK34" s="16">
        <f>AK$16*(AK32/AK$18)</f>
        <v>0.29906121399176966</v>
      </c>
      <c r="AL34" s="16">
        <f t="shared" si="67"/>
        <v>0.3325510116598076</v>
      </c>
      <c r="AM34" s="16">
        <f t="shared" si="67"/>
        <v>0.36045917638317349</v>
      </c>
      <c r="AN34" s="16">
        <f t="shared" si="67"/>
        <v>0.38371598031931137</v>
      </c>
      <c r="AO34" s="16">
        <f t="shared" si="67"/>
        <v>0.40309665026609337</v>
      </c>
      <c r="AP34" s="16">
        <f t="shared" si="67"/>
        <v>0.41924720855507658</v>
      </c>
      <c r="AR34" s="173"/>
      <c r="AS34" s="186"/>
      <c r="AT34" s="15" t="s">
        <v>42</v>
      </c>
      <c r="AU34" s="16">
        <f t="shared" ref="AU34:BD34" si="68">AU$16*(AU32/AU$18)</f>
        <v>6.2500000000000014E-2</v>
      </c>
      <c r="AV34" s="16">
        <f t="shared" si="68"/>
        <v>0.11458333333333334</v>
      </c>
      <c r="AW34" s="16">
        <f>AW$16*(AW32/AW$18)</f>
        <v>0.15798611111111119</v>
      </c>
      <c r="AX34" s="16">
        <f>AX$16*(AX32/AX$18)</f>
        <v>0.1941550925925925</v>
      </c>
      <c r="AY34" s="16">
        <f>AY$16*(AY32/AY$18)</f>
        <v>0.22429591049382722</v>
      </c>
      <c r="AZ34" s="16">
        <f t="shared" si="68"/>
        <v>0.24941325874485573</v>
      </c>
      <c r="BA34" s="16">
        <f t="shared" si="68"/>
        <v>0.27034438228738017</v>
      </c>
      <c r="BB34" s="16">
        <f t="shared" si="68"/>
        <v>0.28778698523948348</v>
      </c>
      <c r="BC34" s="16">
        <f t="shared" si="68"/>
        <v>0.3023224876995701</v>
      </c>
      <c r="BD34" s="16">
        <f t="shared" si="68"/>
        <v>0.31443540641630741</v>
      </c>
      <c r="BF34" s="173"/>
      <c r="BG34" s="186"/>
      <c r="BH34" s="15" t="s">
        <v>42</v>
      </c>
      <c r="BI34" s="16">
        <f t="shared" ref="BI34:BR34" si="69">BI$16*(BI32/BI$18)</f>
        <v>4.1666666666666671E-2</v>
      </c>
      <c r="BJ34" s="16">
        <f t="shared" si="69"/>
        <v>7.6388888888888895E-2</v>
      </c>
      <c r="BK34" s="16">
        <f>BK$16*(BK32/BK$18)</f>
        <v>0.10532407407407411</v>
      </c>
      <c r="BL34" s="16">
        <f>BL$16*(BL32/BL$18)</f>
        <v>0.12943672839506168</v>
      </c>
      <c r="BM34" s="16">
        <f>BM$16*(BM32/BM$18)</f>
        <v>0.14953060699588483</v>
      </c>
      <c r="BN34" s="16">
        <f t="shared" si="69"/>
        <v>0.16627550582990383</v>
      </c>
      <c r="BO34" s="16">
        <f t="shared" si="69"/>
        <v>0.18022958819158677</v>
      </c>
      <c r="BP34" s="16">
        <f t="shared" si="69"/>
        <v>0.19185799015965568</v>
      </c>
      <c r="BQ34" s="16">
        <f t="shared" si="69"/>
        <v>0.20154832513304671</v>
      </c>
      <c r="BR34" s="16">
        <f t="shared" si="69"/>
        <v>0.20962360427753829</v>
      </c>
    </row>
    <row r="35" spans="2:70" ht="14.25" x14ac:dyDescent="0.45">
      <c r="B35" s="173"/>
      <c r="C35" s="185"/>
      <c r="D35" s="19" t="s">
        <v>45</v>
      </c>
      <c r="E35" s="20">
        <f t="shared" ref="E35:N35" si="70">10*E32</f>
        <v>1.25</v>
      </c>
      <c r="F35" s="20">
        <f t="shared" si="70"/>
        <v>1.0416666666666667</v>
      </c>
      <c r="G35" s="20">
        <f t="shared" si="70"/>
        <v>0.86805555555555558</v>
      </c>
      <c r="H35" s="20">
        <f t="shared" si="70"/>
        <v>0.72337962962962965</v>
      </c>
      <c r="I35" s="20">
        <f t="shared" si="70"/>
        <v>0.60281635802469136</v>
      </c>
      <c r="J35" s="20">
        <f t="shared" si="70"/>
        <v>0.50234696502057608</v>
      </c>
      <c r="K35" s="20">
        <f t="shared" si="70"/>
        <v>0.4186224708504801</v>
      </c>
      <c r="L35" s="20">
        <f t="shared" si="70"/>
        <v>0.34885205904206679</v>
      </c>
      <c r="M35" s="20">
        <f t="shared" si="70"/>
        <v>0.29071004920172233</v>
      </c>
      <c r="N35" s="20">
        <f t="shared" si="70"/>
        <v>0.2422583743347686</v>
      </c>
      <c r="P35" s="173"/>
      <c r="Q35" s="185"/>
      <c r="R35" s="19" t="s">
        <v>45</v>
      </c>
      <c r="S35" s="20">
        <f t="shared" ref="S35:AB35" si="71">10*S32</f>
        <v>1.0416666666666667</v>
      </c>
      <c r="T35" s="20">
        <f t="shared" si="71"/>
        <v>0.86805555555555558</v>
      </c>
      <c r="U35" s="20">
        <f t="shared" si="71"/>
        <v>0.72337962962962965</v>
      </c>
      <c r="V35" s="20">
        <f t="shared" si="71"/>
        <v>0.60281635802469136</v>
      </c>
      <c r="W35" s="20">
        <f t="shared" si="71"/>
        <v>0.50234696502057608</v>
      </c>
      <c r="X35" s="20">
        <f t="shared" si="71"/>
        <v>0.4186224708504801</v>
      </c>
      <c r="Y35" s="20">
        <f t="shared" si="71"/>
        <v>0.34885205904206679</v>
      </c>
      <c r="Z35" s="20">
        <f t="shared" si="71"/>
        <v>0.29071004920172233</v>
      </c>
      <c r="AA35" s="20">
        <f t="shared" si="71"/>
        <v>0.2422583743347686</v>
      </c>
      <c r="AB35" s="20">
        <f t="shared" si="71"/>
        <v>0.20188197861230717</v>
      </c>
      <c r="AD35" s="173"/>
      <c r="AE35" s="185"/>
      <c r="AF35" s="19" t="s">
        <v>45</v>
      </c>
      <c r="AG35" s="20">
        <f t="shared" ref="AG35:AP35" si="72">10*AG32</f>
        <v>0.83333333333333326</v>
      </c>
      <c r="AH35" s="20">
        <f t="shared" si="72"/>
        <v>0.69444444444444442</v>
      </c>
      <c r="AI35" s="20">
        <f t="shared" si="72"/>
        <v>0.57870370370370372</v>
      </c>
      <c r="AJ35" s="20">
        <f t="shared" si="72"/>
        <v>0.48225308641975306</v>
      </c>
      <c r="AK35" s="20">
        <f t="shared" si="72"/>
        <v>0.4018775720164609</v>
      </c>
      <c r="AL35" s="20">
        <f t="shared" si="72"/>
        <v>0.33489797668038401</v>
      </c>
      <c r="AM35" s="20">
        <f t="shared" si="72"/>
        <v>0.27908164723365336</v>
      </c>
      <c r="AN35" s="20">
        <f t="shared" si="72"/>
        <v>0.23256803936137785</v>
      </c>
      <c r="AO35" s="20">
        <f t="shared" si="72"/>
        <v>0.19380669946781487</v>
      </c>
      <c r="AP35" s="20">
        <f t="shared" si="72"/>
        <v>0.16150558288984573</v>
      </c>
      <c r="AR35" s="173"/>
      <c r="AS35" s="185"/>
      <c r="AT35" s="19" t="s">
        <v>45</v>
      </c>
      <c r="AU35" s="20">
        <f t="shared" ref="AU35:BD35" si="73">10*AU32</f>
        <v>0.62500000000000011</v>
      </c>
      <c r="AV35" s="20">
        <f t="shared" si="73"/>
        <v>0.52083333333333348</v>
      </c>
      <c r="AW35" s="20">
        <f t="shared" si="73"/>
        <v>0.43402777777777785</v>
      </c>
      <c r="AX35" s="20">
        <f t="shared" si="73"/>
        <v>0.36168981481481483</v>
      </c>
      <c r="AY35" s="20">
        <f t="shared" si="73"/>
        <v>0.30140817901234568</v>
      </c>
      <c r="AZ35" s="20">
        <f t="shared" si="73"/>
        <v>0.25117348251028804</v>
      </c>
      <c r="BA35" s="20">
        <f t="shared" si="73"/>
        <v>0.20931123542524008</v>
      </c>
      <c r="BB35" s="20">
        <f t="shared" si="73"/>
        <v>0.17442602952103339</v>
      </c>
      <c r="BC35" s="20">
        <f t="shared" si="73"/>
        <v>0.14535502460086117</v>
      </c>
      <c r="BD35" s="20">
        <f t="shared" si="73"/>
        <v>0.12112918716738431</v>
      </c>
      <c r="BF35" s="173"/>
      <c r="BG35" s="185"/>
      <c r="BH35" s="19" t="s">
        <v>45</v>
      </c>
      <c r="BI35" s="20">
        <f t="shared" ref="BI35:BR35" si="74">10*BI32</f>
        <v>0.41666666666666674</v>
      </c>
      <c r="BJ35" s="20">
        <f t="shared" si="74"/>
        <v>0.34722222222222232</v>
      </c>
      <c r="BK35" s="20">
        <f t="shared" si="74"/>
        <v>0.28935185185185186</v>
      </c>
      <c r="BL35" s="20">
        <f t="shared" si="74"/>
        <v>0.24112654320987659</v>
      </c>
      <c r="BM35" s="20">
        <f t="shared" si="74"/>
        <v>0.20093878600823051</v>
      </c>
      <c r="BN35" s="20">
        <f t="shared" si="74"/>
        <v>0.16744898834019206</v>
      </c>
      <c r="BO35" s="20">
        <f t="shared" si="74"/>
        <v>0.13954082361682674</v>
      </c>
      <c r="BP35" s="20">
        <f t="shared" si="74"/>
        <v>0.11628401968068894</v>
      </c>
      <c r="BQ35" s="20">
        <f t="shared" si="74"/>
        <v>9.6903349733907448E-2</v>
      </c>
      <c r="BR35" s="20">
        <f t="shared" si="74"/>
        <v>8.0752791444922867E-2</v>
      </c>
    </row>
    <row r="36" spans="2:70" ht="14.25" x14ac:dyDescent="0.45">
      <c r="B36" s="173"/>
      <c r="C36" s="185"/>
      <c r="D36" s="19" t="s">
        <v>46</v>
      </c>
      <c r="E36" s="20">
        <f>10*E34</f>
        <v>1.25</v>
      </c>
      <c r="F36" s="20">
        <f>10*F34</f>
        <v>2.2916666666666665</v>
      </c>
      <c r="G36" s="20">
        <f>10*G34</f>
        <v>3.1597222222222232</v>
      </c>
      <c r="H36" s="20">
        <f t="shared" ref="H36:N36" si="75">10*H34</f>
        <v>3.8831018518518503</v>
      </c>
      <c r="I36" s="20">
        <f t="shared" si="75"/>
        <v>4.4859182098765444</v>
      </c>
      <c r="J36" s="20">
        <f t="shared" si="75"/>
        <v>4.9882651748971139</v>
      </c>
      <c r="K36" s="20">
        <f t="shared" si="75"/>
        <v>5.4068876457476023</v>
      </c>
      <c r="L36" s="20">
        <f t="shared" si="75"/>
        <v>5.7557397047896695</v>
      </c>
      <c r="M36" s="20">
        <f t="shared" si="75"/>
        <v>6.0464497539914008</v>
      </c>
      <c r="N36" s="20">
        <f t="shared" si="75"/>
        <v>6.2887081283261477</v>
      </c>
      <c r="P36" s="173"/>
      <c r="Q36" s="185"/>
      <c r="R36" s="19" t="s">
        <v>46</v>
      </c>
      <c r="S36" s="20">
        <f>10*S34</f>
        <v>1.041666666666667</v>
      </c>
      <c r="T36" s="20">
        <f>10*T34</f>
        <v>1.9097222222222219</v>
      </c>
      <c r="U36" s="20">
        <f>10*U34</f>
        <v>2.633101851851853</v>
      </c>
      <c r="V36" s="20">
        <f t="shared" ref="V36:AB36" si="76">10*V34</f>
        <v>3.2359182098765418</v>
      </c>
      <c r="W36" s="20">
        <f t="shared" si="76"/>
        <v>3.738265174897121</v>
      </c>
      <c r="X36" s="20">
        <f t="shared" si="76"/>
        <v>4.1568876457475943</v>
      </c>
      <c r="Y36" s="20">
        <f t="shared" si="76"/>
        <v>4.5057397047896695</v>
      </c>
      <c r="Z36" s="20">
        <f t="shared" si="76"/>
        <v>4.7964497539913911</v>
      </c>
      <c r="AA36" s="20">
        <f t="shared" si="76"/>
        <v>5.0387081283261672</v>
      </c>
      <c r="AB36" s="20">
        <f t="shared" si="76"/>
        <v>5.2405901069384564</v>
      </c>
      <c r="AD36" s="173"/>
      <c r="AE36" s="185"/>
      <c r="AF36" s="19" t="s">
        <v>46</v>
      </c>
      <c r="AG36" s="20">
        <f>10*AG34</f>
        <v>0.83333333333333326</v>
      </c>
      <c r="AH36" s="20">
        <f>10*AH34</f>
        <v>1.5277777777777777</v>
      </c>
      <c r="AI36" s="20">
        <f>10*AI34</f>
        <v>2.1064814814814823</v>
      </c>
      <c r="AJ36" s="20">
        <f t="shared" ref="AJ36:AP36" si="77">10*AJ34</f>
        <v>2.5887345679012337</v>
      </c>
      <c r="AK36" s="20">
        <f t="shared" si="77"/>
        <v>2.9906121399176966</v>
      </c>
      <c r="AL36" s="20">
        <f t="shared" si="77"/>
        <v>3.325510116598076</v>
      </c>
      <c r="AM36" s="20">
        <f t="shared" si="77"/>
        <v>3.6045917638317349</v>
      </c>
      <c r="AN36" s="20">
        <f t="shared" si="77"/>
        <v>3.8371598031931136</v>
      </c>
      <c r="AO36" s="20">
        <f t="shared" si="77"/>
        <v>4.0309665026609336</v>
      </c>
      <c r="AP36" s="20">
        <f t="shared" si="77"/>
        <v>4.192472085550766</v>
      </c>
      <c r="AR36" s="173"/>
      <c r="AS36" s="185"/>
      <c r="AT36" s="19" t="s">
        <v>46</v>
      </c>
      <c r="AU36" s="20">
        <f>10*AU34</f>
        <v>0.62500000000000011</v>
      </c>
      <c r="AV36" s="20">
        <f>10*AV34</f>
        <v>1.1458333333333335</v>
      </c>
      <c r="AW36" s="20">
        <f>10*AW34</f>
        <v>1.5798611111111118</v>
      </c>
      <c r="AX36" s="20">
        <f t="shared" ref="AX36:BD36" si="78">10*AX34</f>
        <v>1.9415509259259252</v>
      </c>
      <c r="AY36" s="20">
        <f t="shared" si="78"/>
        <v>2.2429591049382722</v>
      </c>
      <c r="AZ36" s="20">
        <f t="shared" si="78"/>
        <v>2.4941325874485574</v>
      </c>
      <c r="BA36" s="20">
        <f t="shared" si="78"/>
        <v>2.7034438228738016</v>
      </c>
      <c r="BB36" s="20">
        <f t="shared" si="78"/>
        <v>2.8778698523948347</v>
      </c>
      <c r="BC36" s="20">
        <f t="shared" si="78"/>
        <v>3.0232248769957009</v>
      </c>
      <c r="BD36" s="20">
        <f t="shared" si="78"/>
        <v>3.1443540641630738</v>
      </c>
      <c r="BF36" s="173"/>
      <c r="BG36" s="185"/>
      <c r="BH36" s="19" t="s">
        <v>46</v>
      </c>
      <c r="BI36" s="20">
        <f>10*BI34</f>
        <v>0.41666666666666674</v>
      </c>
      <c r="BJ36" s="20">
        <f>10*BJ34</f>
        <v>0.76388888888888895</v>
      </c>
      <c r="BK36" s="20">
        <f>10*BK34</f>
        <v>1.0532407407407411</v>
      </c>
      <c r="BL36" s="20">
        <f t="shared" ref="BL36:BR36" si="79">10*BL34</f>
        <v>1.2943672839506168</v>
      </c>
      <c r="BM36" s="20">
        <f t="shared" si="79"/>
        <v>1.4953060699588483</v>
      </c>
      <c r="BN36" s="20">
        <f t="shared" si="79"/>
        <v>1.6627550582990382</v>
      </c>
      <c r="BO36" s="20">
        <f t="shared" si="79"/>
        <v>1.8022958819158676</v>
      </c>
      <c r="BP36" s="20">
        <f t="shared" si="79"/>
        <v>1.9185799015965568</v>
      </c>
      <c r="BQ36" s="20">
        <f t="shared" si="79"/>
        <v>2.0154832513304672</v>
      </c>
      <c r="BR36" s="20">
        <f t="shared" si="79"/>
        <v>2.096236042775383</v>
      </c>
    </row>
    <row r="37" spans="2:70" ht="14.25" x14ac:dyDescent="0.45">
      <c r="B37" s="173"/>
      <c r="C37" s="184" t="s">
        <v>36</v>
      </c>
      <c r="D37" s="15" t="s">
        <v>43</v>
      </c>
      <c r="E37" s="16">
        <f>E7</f>
        <v>0.15</v>
      </c>
      <c r="F37" s="16">
        <f>E37</f>
        <v>0.15</v>
      </c>
      <c r="G37" s="16">
        <f t="shared" ref="G37:N37" si="80">F37</f>
        <v>0.15</v>
      </c>
      <c r="H37" s="16">
        <f t="shared" si="80"/>
        <v>0.15</v>
      </c>
      <c r="I37" s="16">
        <f t="shared" si="80"/>
        <v>0.15</v>
      </c>
      <c r="J37" s="16">
        <f t="shared" si="80"/>
        <v>0.15</v>
      </c>
      <c r="K37" s="16">
        <f t="shared" si="80"/>
        <v>0.15</v>
      </c>
      <c r="L37" s="16">
        <f t="shared" si="80"/>
        <v>0.15</v>
      </c>
      <c r="M37" s="16">
        <f t="shared" si="80"/>
        <v>0.15</v>
      </c>
      <c r="N37" s="16">
        <f t="shared" si="80"/>
        <v>0.15</v>
      </c>
      <c r="P37" s="173"/>
      <c r="Q37" s="184" t="s">
        <v>36</v>
      </c>
      <c r="R37" s="15" t="s">
        <v>43</v>
      </c>
      <c r="S37" s="16">
        <f>S7</f>
        <v>0.125</v>
      </c>
      <c r="T37" s="16">
        <f>S37</f>
        <v>0.125</v>
      </c>
      <c r="U37" s="16">
        <f t="shared" ref="U37:AB37" si="81">T37</f>
        <v>0.125</v>
      </c>
      <c r="V37" s="16">
        <f t="shared" si="81"/>
        <v>0.125</v>
      </c>
      <c r="W37" s="16">
        <f t="shared" si="81"/>
        <v>0.125</v>
      </c>
      <c r="X37" s="16">
        <f t="shared" si="81"/>
        <v>0.125</v>
      </c>
      <c r="Y37" s="16">
        <f t="shared" si="81"/>
        <v>0.125</v>
      </c>
      <c r="Z37" s="16">
        <f t="shared" si="81"/>
        <v>0.125</v>
      </c>
      <c r="AA37" s="16">
        <f t="shared" si="81"/>
        <v>0.125</v>
      </c>
      <c r="AB37" s="16">
        <f t="shared" si="81"/>
        <v>0.125</v>
      </c>
      <c r="AD37" s="173"/>
      <c r="AE37" s="184" t="s">
        <v>36</v>
      </c>
      <c r="AF37" s="15" t="s">
        <v>43</v>
      </c>
      <c r="AG37" s="16">
        <f>AG7</f>
        <v>0.1</v>
      </c>
      <c r="AH37" s="16">
        <f>AG37</f>
        <v>0.1</v>
      </c>
      <c r="AI37" s="16">
        <f t="shared" ref="AI37:AP37" si="82">AH37</f>
        <v>0.1</v>
      </c>
      <c r="AJ37" s="16">
        <f t="shared" si="82"/>
        <v>0.1</v>
      </c>
      <c r="AK37" s="16">
        <f t="shared" si="82"/>
        <v>0.1</v>
      </c>
      <c r="AL37" s="16">
        <f t="shared" si="82"/>
        <v>0.1</v>
      </c>
      <c r="AM37" s="16">
        <f t="shared" si="82"/>
        <v>0.1</v>
      </c>
      <c r="AN37" s="16">
        <f t="shared" si="82"/>
        <v>0.1</v>
      </c>
      <c r="AO37" s="16">
        <f t="shared" si="82"/>
        <v>0.1</v>
      </c>
      <c r="AP37" s="16">
        <f t="shared" si="82"/>
        <v>0.1</v>
      </c>
      <c r="AR37" s="173"/>
      <c r="AS37" s="184" t="s">
        <v>36</v>
      </c>
      <c r="AT37" s="15" t="s">
        <v>43</v>
      </c>
      <c r="AU37" s="16">
        <f>AU7</f>
        <v>7.5000000000000011E-2</v>
      </c>
      <c r="AV37" s="16">
        <f>AU37</f>
        <v>7.5000000000000011E-2</v>
      </c>
      <c r="AW37" s="16">
        <f t="shared" ref="AW37:BD37" si="83">AV37</f>
        <v>7.5000000000000011E-2</v>
      </c>
      <c r="AX37" s="16">
        <f t="shared" si="83"/>
        <v>7.5000000000000011E-2</v>
      </c>
      <c r="AY37" s="16">
        <f t="shared" si="83"/>
        <v>7.5000000000000011E-2</v>
      </c>
      <c r="AZ37" s="16">
        <f t="shared" si="83"/>
        <v>7.5000000000000011E-2</v>
      </c>
      <c r="BA37" s="16">
        <f t="shared" si="83"/>
        <v>7.5000000000000011E-2</v>
      </c>
      <c r="BB37" s="16">
        <f t="shared" si="83"/>
        <v>7.5000000000000011E-2</v>
      </c>
      <c r="BC37" s="16">
        <f t="shared" si="83"/>
        <v>7.5000000000000011E-2</v>
      </c>
      <c r="BD37" s="16">
        <f t="shared" si="83"/>
        <v>7.5000000000000011E-2</v>
      </c>
      <c r="BF37" s="173"/>
      <c r="BG37" s="184" t="s">
        <v>36</v>
      </c>
      <c r="BH37" s="15" t="s">
        <v>43</v>
      </c>
      <c r="BI37" s="16">
        <f>BI7</f>
        <v>5.000000000000001E-2</v>
      </c>
      <c r="BJ37" s="16">
        <f>BI37</f>
        <v>5.000000000000001E-2</v>
      </c>
      <c r="BK37" s="16">
        <f t="shared" ref="BK37:BR37" si="84">BJ37</f>
        <v>5.000000000000001E-2</v>
      </c>
      <c r="BL37" s="16">
        <f t="shared" si="84"/>
        <v>5.000000000000001E-2</v>
      </c>
      <c r="BM37" s="16">
        <f t="shared" si="84"/>
        <v>5.000000000000001E-2</v>
      </c>
      <c r="BN37" s="16">
        <f t="shared" si="84"/>
        <v>5.000000000000001E-2</v>
      </c>
      <c r="BO37" s="16">
        <f t="shared" si="84"/>
        <v>5.000000000000001E-2</v>
      </c>
      <c r="BP37" s="16">
        <f t="shared" si="84"/>
        <v>5.000000000000001E-2</v>
      </c>
      <c r="BQ37" s="16">
        <f t="shared" si="84"/>
        <v>5.000000000000001E-2</v>
      </c>
      <c r="BR37" s="16">
        <f t="shared" si="84"/>
        <v>5.000000000000001E-2</v>
      </c>
    </row>
    <row r="38" spans="2:70" ht="14.25" x14ac:dyDescent="0.45">
      <c r="B38" s="173"/>
      <c r="C38" s="185"/>
      <c r="D38" s="19" t="s">
        <v>45</v>
      </c>
      <c r="E38" s="21">
        <f>E35*E$14</f>
        <v>150000</v>
      </c>
      <c r="F38" s="21">
        <f t="shared" ref="F38:N38" si="85">F35*F$14</f>
        <v>150000</v>
      </c>
      <c r="G38" s="21">
        <f>G35*G$14</f>
        <v>150000</v>
      </c>
      <c r="H38" s="21">
        <f>H35*H$14</f>
        <v>150000</v>
      </c>
      <c r="I38" s="21">
        <f>I35*I$14</f>
        <v>150000</v>
      </c>
      <c r="J38" s="21">
        <f t="shared" si="85"/>
        <v>150000</v>
      </c>
      <c r="K38" s="21">
        <f t="shared" si="85"/>
        <v>150000</v>
      </c>
      <c r="L38" s="21">
        <f t="shared" si="85"/>
        <v>150000</v>
      </c>
      <c r="M38" s="21">
        <f t="shared" si="85"/>
        <v>150000</v>
      </c>
      <c r="N38" s="21">
        <f t="shared" si="85"/>
        <v>150000</v>
      </c>
      <c r="P38" s="173"/>
      <c r="Q38" s="185"/>
      <c r="R38" s="19" t="s">
        <v>45</v>
      </c>
      <c r="S38" s="21">
        <f>S35*S$14</f>
        <v>125000.00000000001</v>
      </c>
      <c r="T38" s="21">
        <f t="shared" ref="T38:AB38" si="86">T35*T$14</f>
        <v>125000</v>
      </c>
      <c r="U38" s="21">
        <f>U35*U$14</f>
        <v>125000</v>
      </c>
      <c r="V38" s="21">
        <f>V35*V$14</f>
        <v>125000</v>
      </c>
      <c r="W38" s="21">
        <f>W35*W$14</f>
        <v>124999.99999999999</v>
      </c>
      <c r="X38" s="21">
        <f t="shared" si="86"/>
        <v>125000</v>
      </c>
      <c r="Y38" s="21">
        <f t="shared" si="86"/>
        <v>125000.00000000001</v>
      </c>
      <c r="Z38" s="21">
        <f t="shared" si="86"/>
        <v>125000.00000000001</v>
      </c>
      <c r="AA38" s="21">
        <f t="shared" si="86"/>
        <v>125000</v>
      </c>
      <c r="AB38" s="21">
        <f t="shared" si="86"/>
        <v>125000</v>
      </c>
      <c r="AD38" s="173"/>
      <c r="AE38" s="185"/>
      <c r="AF38" s="19" t="s">
        <v>45</v>
      </c>
      <c r="AG38" s="21">
        <f>AG35*AG$14</f>
        <v>99999.999999999985</v>
      </c>
      <c r="AH38" s="21">
        <f t="shared" ref="AH38:AP38" si="87">AH35*AH$14</f>
        <v>100000</v>
      </c>
      <c r="AI38" s="21">
        <f>AI35*AI$14</f>
        <v>100000</v>
      </c>
      <c r="AJ38" s="21">
        <f>AJ35*AJ$14</f>
        <v>100000</v>
      </c>
      <c r="AK38" s="21">
        <f>AK35*AK$14</f>
        <v>100000</v>
      </c>
      <c r="AL38" s="21">
        <f t="shared" si="87"/>
        <v>99999.999999999985</v>
      </c>
      <c r="AM38" s="21">
        <f t="shared" si="87"/>
        <v>99999.999999999985</v>
      </c>
      <c r="AN38" s="21">
        <f t="shared" si="87"/>
        <v>100000</v>
      </c>
      <c r="AO38" s="21">
        <f t="shared" si="87"/>
        <v>100000</v>
      </c>
      <c r="AP38" s="21">
        <f t="shared" si="87"/>
        <v>100000</v>
      </c>
      <c r="AR38" s="173"/>
      <c r="AS38" s="185"/>
      <c r="AT38" s="19" t="s">
        <v>45</v>
      </c>
      <c r="AU38" s="21">
        <f>AU35*AU$14</f>
        <v>75000.000000000015</v>
      </c>
      <c r="AV38" s="21">
        <f t="shared" ref="AV38:BD38" si="88">AV35*AV$14</f>
        <v>75000.000000000015</v>
      </c>
      <c r="AW38" s="21">
        <f>AW35*AW$14</f>
        <v>75000.000000000015</v>
      </c>
      <c r="AX38" s="21">
        <f>AX35*AX$14</f>
        <v>75000</v>
      </c>
      <c r="AY38" s="21">
        <f>AY35*AY$14</f>
        <v>75000</v>
      </c>
      <c r="AZ38" s="21">
        <f t="shared" si="88"/>
        <v>75000</v>
      </c>
      <c r="BA38" s="21">
        <f t="shared" si="88"/>
        <v>75000.000000000015</v>
      </c>
      <c r="BB38" s="21">
        <f t="shared" si="88"/>
        <v>75000</v>
      </c>
      <c r="BC38" s="21">
        <f t="shared" si="88"/>
        <v>75000</v>
      </c>
      <c r="BD38" s="21">
        <f t="shared" si="88"/>
        <v>75000.000000000015</v>
      </c>
      <c r="BF38" s="173"/>
      <c r="BG38" s="185"/>
      <c r="BH38" s="19" t="s">
        <v>45</v>
      </c>
      <c r="BI38" s="21">
        <f>BI35*BI$14</f>
        <v>50000.000000000007</v>
      </c>
      <c r="BJ38" s="21">
        <f t="shared" ref="BJ38:BR38" si="89">BJ35*BJ$14</f>
        <v>50000.000000000015</v>
      </c>
      <c r="BK38" s="21">
        <f>BK35*BK$14</f>
        <v>50000</v>
      </c>
      <c r="BL38" s="21">
        <f>BL35*BL$14</f>
        <v>50000.000000000007</v>
      </c>
      <c r="BM38" s="21">
        <f>BM35*BM$14</f>
        <v>50000.000000000015</v>
      </c>
      <c r="BN38" s="21">
        <f t="shared" si="89"/>
        <v>50000.000000000007</v>
      </c>
      <c r="BO38" s="21">
        <f t="shared" si="89"/>
        <v>50000.000000000015</v>
      </c>
      <c r="BP38" s="21">
        <f t="shared" si="89"/>
        <v>50000.000000000007</v>
      </c>
      <c r="BQ38" s="21">
        <f t="shared" si="89"/>
        <v>50000.000000000007</v>
      </c>
      <c r="BR38" s="21">
        <f t="shared" si="89"/>
        <v>50000</v>
      </c>
    </row>
    <row r="39" spans="2:70" ht="14.25" x14ac:dyDescent="0.45">
      <c r="B39" s="173"/>
      <c r="C39" s="185"/>
      <c r="D39" s="19" t="s">
        <v>46</v>
      </c>
      <c r="E39" s="21">
        <f>E38</f>
        <v>150000</v>
      </c>
      <c r="F39" s="21">
        <f>E39+F38</f>
        <v>300000</v>
      </c>
      <c r="G39" s="21">
        <f>F39+G38</f>
        <v>450000</v>
      </c>
      <c r="H39" s="21">
        <f t="shared" ref="H39:N39" si="90">G39+H38</f>
        <v>600000</v>
      </c>
      <c r="I39" s="21">
        <f t="shared" si="90"/>
        <v>750000</v>
      </c>
      <c r="J39" s="21">
        <f>I39+J38</f>
        <v>900000</v>
      </c>
      <c r="K39" s="21">
        <f t="shared" si="90"/>
        <v>1050000</v>
      </c>
      <c r="L39" s="21">
        <f t="shared" si="90"/>
        <v>1200000</v>
      </c>
      <c r="M39" s="21">
        <f t="shared" si="90"/>
        <v>1350000</v>
      </c>
      <c r="N39" s="21">
        <f t="shared" si="90"/>
        <v>1500000</v>
      </c>
      <c r="P39" s="173"/>
      <c r="Q39" s="185"/>
      <c r="R39" s="19" t="s">
        <v>46</v>
      </c>
      <c r="S39" s="21">
        <f>S38</f>
        <v>125000.00000000001</v>
      </c>
      <c r="T39" s="21">
        <f>S39+T38</f>
        <v>250000</v>
      </c>
      <c r="U39" s="21">
        <f>T39+U38</f>
        <v>375000</v>
      </c>
      <c r="V39" s="21">
        <f t="shared" ref="V39:AB39" si="91">U39+V38</f>
        <v>500000</v>
      </c>
      <c r="W39" s="21">
        <f t="shared" si="91"/>
        <v>625000</v>
      </c>
      <c r="X39" s="21">
        <f>W39+X38</f>
        <v>750000</v>
      </c>
      <c r="Y39" s="21">
        <f t="shared" si="91"/>
        <v>875000</v>
      </c>
      <c r="Z39" s="21">
        <f t="shared" si="91"/>
        <v>1000000</v>
      </c>
      <c r="AA39" s="21">
        <f t="shared" si="91"/>
        <v>1125000</v>
      </c>
      <c r="AB39" s="21">
        <f t="shared" si="91"/>
        <v>1250000</v>
      </c>
      <c r="AD39" s="173"/>
      <c r="AE39" s="185"/>
      <c r="AF39" s="19" t="s">
        <v>46</v>
      </c>
      <c r="AG39" s="21">
        <f>AG38</f>
        <v>99999.999999999985</v>
      </c>
      <c r="AH39" s="21">
        <f>AG39+AH38</f>
        <v>200000</v>
      </c>
      <c r="AI39" s="21">
        <f>AH39+AI38</f>
        <v>300000</v>
      </c>
      <c r="AJ39" s="21">
        <f t="shared" ref="AJ39:AP39" si="92">AI39+AJ38</f>
        <v>400000</v>
      </c>
      <c r="AK39" s="21">
        <f t="shared" si="92"/>
        <v>500000</v>
      </c>
      <c r="AL39" s="21">
        <f>AK39+AL38</f>
        <v>600000</v>
      </c>
      <c r="AM39" s="21">
        <f t="shared" si="92"/>
        <v>700000</v>
      </c>
      <c r="AN39" s="21">
        <f t="shared" si="92"/>
        <v>800000</v>
      </c>
      <c r="AO39" s="21">
        <f t="shared" si="92"/>
        <v>900000</v>
      </c>
      <c r="AP39" s="21">
        <f t="shared" si="92"/>
        <v>1000000</v>
      </c>
      <c r="AR39" s="173"/>
      <c r="AS39" s="185"/>
      <c r="AT39" s="19" t="s">
        <v>46</v>
      </c>
      <c r="AU39" s="21">
        <f>AU38</f>
        <v>75000.000000000015</v>
      </c>
      <c r="AV39" s="21">
        <f>AU39+AV38</f>
        <v>150000.00000000003</v>
      </c>
      <c r="AW39" s="21">
        <f>AV39+AW38</f>
        <v>225000.00000000006</v>
      </c>
      <c r="AX39" s="21">
        <f t="shared" ref="AX39:BD39" si="93">AW39+AX38</f>
        <v>300000.00000000006</v>
      </c>
      <c r="AY39" s="21">
        <f t="shared" si="93"/>
        <v>375000.00000000006</v>
      </c>
      <c r="AZ39" s="21">
        <f>AY39+AZ38</f>
        <v>450000.00000000006</v>
      </c>
      <c r="BA39" s="21">
        <f t="shared" si="93"/>
        <v>525000.00000000012</v>
      </c>
      <c r="BB39" s="21">
        <f t="shared" si="93"/>
        <v>600000.00000000012</v>
      </c>
      <c r="BC39" s="21">
        <f t="shared" si="93"/>
        <v>675000.00000000012</v>
      </c>
      <c r="BD39" s="21">
        <f t="shared" si="93"/>
        <v>750000.00000000012</v>
      </c>
      <c r="BF39" s="173"/>
      <c r="BG39" s="185"/>
      <c r="BH39" s="19" t="s">
        <v>46</v>
      </c>
      <c r="BI39" s="21">
        <f>BI38</f>
        <v>50000.000000000007</v>
      </c>
      <c r="BJ39" s="21">
        <f>BI39+BJ38</f>
        <v>100000.00000000003</v>
      </c>
      <c r="BK39" s="21">
        <f>BJ39+BK38</f>
        <v>150000.00000000003</v>
      </c>
      <c r="BL39" s="21">
        <f t="shared" ref="BL39:BR39" si="94">BK39+BL38</f>
        <v>200000.00000000003</v>
      </c>
      <c r="BM39" s="21">
        <f t="shared" si="94"/>
        <v>250000.00000000006</v>
      </c>
      <c r="BN39" s="21">
        <f>BM39+BN38</f>
        <v>300000.00000000006</v>
      </c>
      <c r="BO39" s="21">
        <f t="shared" si="94"/>
        <v>350000.00000000006</v>
      </c>
      <c r="BP39" s="21">
        <f t="shared" si="94"/>
        <v>400000.00000000006</v>
      </c>
      <c r="BQ39" s="21">
        <f t="shared" si="94"/>
        <v>450000.00000000006</v>
      </c>
      <c r="BR39" s="21">
        <f t="shared" si="94"/>
        <v>500000.00000000006</v>
      </c>
    </row>
    <row r="40" spans="2:70" ht="14.25" x14ac:dyDescent="0.45">
      <c r="B40" s="173"/>
      <c r="C40" s="184" t="s">
        <v>35</v>
      </c>
      <c r="D40" s="15" t="s">
        <v>43</v>
      </c>
      <c r="E40" s="16">
        <f>E34*E$14/$E$4</f>
        <v>0.15</v>
      </c>
      <c r="F40" s="16">
        <f>F34*F$14/$E$4-E40</f>
        <v>0.18000000000000002</v>
      </c>
      <c r="G40" s="16">
        <f>G34*G$14/$E$4-F40-E40</f>
        <v>0.21600000000000011</v>
      </c>
      <c r="H40" s="16">
        <f>H34*H$14/$E$4-G40-F40-E40</f>
        <v>0.25919999999999943</v>
      </c>
      <c r="I40" s="16">
        <f>I34*I$14/$E$4-H40-G40-F40-E40</f>
        <v>0.31104000000000076</v>
      </c>
      <c r="J40" s="16">
        <f>J34*J$14/$E$4-I40-H40-G40-F40-E40</f>
        <v>0.37324799999999814</v>
      </c>
      <c r="K40" s="16">
        <f>K34*K$14/$E$4-J40-I40-H40-G40-F40-E40</f>
        <v>0.44789760000000289</v>
      </c>
      <c r="L40" s="16">
        <f>L34*L$14/$E$4-K40-J40-I40-H40-G40-F40-E40</f>
        <v>0.53747712000000025</v>
      </c>
      <c r="M40" s="16">
        <f>M34*M$14/$E$4-L40-K40-J40-I40-H40-G40-F40-E40</f>
        <v>0.64497254400000481</v>
      </c>
      <c r="N40" s="16">
        <f>N34*N$14/$E$4-M40-L40-K40-J40-I40-H40-G40-F40-E40</f>
        <v>0.77396705279998823</v>
      </c>
      <c r="P40" s="173"/>
      <c r="Q40" s="184" t="s">
        <v>35</v>
      </c>
      <c r="R40" s="15" t="s">
        <v>43</v>
      </c>
      <c r="S40" s="16">
        <f>S34*S$14/$E$4</f>
        <v>0.12500000000000003</v>
      </c>
      <c r="T40" s="16">
        <f>T34*T$14/$E$4-S40</f>
        <v>0.14999999999999988</v>
      </c>
      <c r="U40" s="16">
        <f>U34*U$14/$E$4-T40-S40</f>
        <v>0.18000000000000024</v>
      </c>
      <c r="V40" s="16">
        <f>V34*V$14/$E$4-U40-T40-S40</f>
        <v>0.2159999999999995</v>
      </c>
      <c r="W40" s="16">
        <f>W34*W$14/$E$4-V40-U40-T40-S40</f>
        <v>0.25920000000000054</v>
      </c>
      <c r="X40" s="16">
        <f>X34*X$14/$E$4-W40-V40-U40-T40-S40</f>
        <v>0.31103999999999854</v>
      </c>
      <c r="Y40" s="16">
        <f>Y34*Y$14/$E$4-X40-W40-V40-U40-T40-S40</f>
        <v>0.37324800000000236</v>
      </c>
      <c r="Z40" s="16">
        <f>Z34*Z$14/$E$4-Y40-X40-W40-V40-U40-T40-S40</f>
        <v>0.44789760000000001</v>
      </c>
      <c r="AA40" s="16">
        <f>AA34*AA$14/$E$4-Z40-Y40-X40-W40-V40-U40-T40-S40</f>
        <v>0.53747712000000358</v>
      </c>
      <c r="AB40" s="16">
        <f>AB34*AB$14/$E$4-AA40-Z40-Y40-X40-W40-V40-U40-T40-S40</f>
        <v>0.64497254399998993</v>
      </c>
      <c r="AD40" s="173"/>
      <c r="AE40" s="184" t="s">
        <v>35</v>
      </c>
      <c r="AF40" s="15" t="s">
        <v>43</v>
      </c>
      <c r="AG40" s="16">
        <f>AG34*AG$14/$E$4</f>
        <v>0.1</v>
      </c>
      <c r="AH40" s="16">
        <f>AH34*AH$14/$E$4-AG40</f>
        <v>0.11999999999999997</v>
      </c>
      <c r="AI40" s="16">
        <f>AI34*AI$14/$E$4-AH40-AG40</f>
        <v>0.14400000000000018</v>
      </c>
      <c r="AJ40" s="16">
        <f>AJ34*AJ$14/$E$4-AI40-AH40-AG40</f>
        <v>0.1727999999999997</v>
      </c>
      <c r="AK40" s="16">
        <f>AK34*AK$14/$E$4-AJ40-AI40-AH40-AG40</f>
        <v>0.20736000000000041</v>
      </c>
      <c r="AL40" s="16">
        <f>AL34*AL$14/$E$4-AK40-AJ40-AI40-AH40-AG40</f>
        <v>0.2488319999999988</v>
      </c>
      <c r="AM40" s="16">
        <f>AM34*AM$14/$E$4-AL40-AK40-AJ40-AI40-AH40-AG40</f>
        <v>0.29859840000000148</v>
      </c>
      <c r="AN40" s="16">
        <f>AN34*AN$14/$E$4-AM40-AL40-AK40-AJ40-AI40-AH40-AG40</f>
        <v>0.35831808000000054</v>
      </c>
      <c r="AO40" s="16">
        <f>AO34*AO$14/$E$4-AN40-AM40-AL40-AK40-AJ40-AI40-AH40-AG40</f>
        <v>0.42998169600000291</v>
      </c>
      <c r="AP40" s="16">
        <f>AP34*AP$14/$E$4-AO40-AN40-AM40-AL40-AK40-AJ40-AI40-AH40-AG40</f>
        <v>0.51597803519999208</v>
      </c>
      <c r="AR40" s="173"/>
      <c r="AS40" s="184" t="s">
        <v>35</v>
      </c>
      <c r="AT40" s="15" t="s">
        <v>43</v>
      </c>
      <c r="AU40" s="16">
        <f>AU34*AU$14/$E$4</f>
        <v>7.5000000000000025E-2</v>
      </c>
      <c r="AV40" s="16">
        <f>AV34*AV$14/$E$4-AU40</f>
        <v>8.9999999999999983E-2</v>
      </c>
      <c r="AW40" s="16">
        <f>AW34*AW$14/$E$4-AV40-AU40</f>
        <v>0.10800000000000014</v>
      </c>
      <c r="AX40" s="16">
        <f>AX34*AX$14/$E$4-AW40-AV40-AU40</f>
        <v>0.12959999999999966</v>
      </c>
      <c r="AY40" s="16">
        <f>AY34*AY$14/$E$4-AX40-AW40-AV40-AU40</f>
        <v>0.15552000000000038</v>
      </c>
      <c r="AZ40" s="16">
        <f>AZ34*AZ$14/$E$4-AY40-AX40-AW40-AV40-AU40</f>
        <v>0.18662399999999929</v>
      </c>
      <c r="BA40" s="16">
        <f>BA34*BA$14/$E$4-AZ40-AY40-AX40-AW40-AV40-AU40</f>
        <v>0.22394880000000122</v>
      </c>
      <c r="BB40" s="16">
        <f>BB34*BB$14/$E$4-BA40-AZ40-AY40-AX40-AW40-AV40-AU40</f>
        <v>0.26873856000000007</v>
      </c>
      <c r="BC40" s="16">
        <f>BC34*BC$14/$E$4-BB40-BA40-AZ40-AY40-AX40-AW40-AV40-AU40</f>
        <v>0.32248627200000279</v>
      </c>
      <c r="BD40" s="16">
        <f>BD34*BD$14/$E$4-BC40-BB40-BA40-AZ40-AY40-AX40-AW40-AV40-AU40</f>
        <v>0.38698352639999373</v>
      </c>
      <c r="BF40" s="173"/>
      <c r="BG40" s="184" t="s">
        <v>35</v>
      </c>
      <c r="BH40" s="15" t="s">
        <v>43</v>
      </c>
      <c r="BI40" s="16">
        <f>BI34*BI$14/$E$4</f>
        <v>5.000000000000001E-2</v>
      </c>
      <c r="BJ40" s="16">
        <f>BJ34*BJ$14/$E$4-BI40</f>
        <v>5.9999999999999991E-2</v>
      </c>
      <c r="BK40" s="16">
        <f>BK34*BK$14/$E$4-BJ40-BI40</f>
        <v>7.2000000000000064E-2</v>
      </c>
      <c r="BL40" s="16">
        <f>BL34*BL$14/$E$4-BK40-BJ40-BI40</f>
        <v>8.6399999999999838E-2</v>
      </c>
      <c r="BM40" s="16">
        <f>BM34*BM$14/$E$4-BL40-BK40-BJ40-BI40</f>
        <v>0.10368000000000019</v>
      </c>
      <c r="BN40" s="16">
        <f>BN34*BN$14/$E$4-BM40-BL40-BK40-BJ40-BI40</f>
        <v>0.1244159999999995</v>
      </c>
      <c r="BO40" s="16">
        <f>BO34*BO$14/$E$4-BN40-BM40-BL40-BK40-BJ40-BI40</f>
        <v>0.14929920000000083</v>
      </c>
      <c r="BP40" s="16">
        <f>BP34*BP$14/$E$4-BO40-BN40-BM40-BL40-BK40-BJ40-BI40</f>
        <v>0.17915904000000013</v>
      </c>
      <c r="BQ40" s="16">
        <f>BQ34*BQ$14/$E$4-BP40-BO40-BN40-BM40-BL40-BK40-BJ40-BI40</f>
        <v>0.21499084800000143</v>
      </c>
      <c r="BR40" s="16">
        <f>BR34*BR$14/$E$4-BQ40-BP40-BO40-BN40-BM40-BL40-BK40-BJ40-BI40</f>
        <v>0.25798901759999626</v>
      </c>
    </row>
    <row r="41" spans="2:70" ht="14.25" x14ac:dyDescent="0.45">
      <c r="B41" s="173"/>
      <c r="C41" s="186"/>
      <c r="D41" s="15" t="s">
        <v>44</v>
      </c>
      <c r="E41" s="17"/>
      <c r="F41" s="17"/>
      <c r="G41" s="17"/>
      <c r="H41" s="17"/>
      <c r="I41" s="38">
        <f>AVERAGE(E40:I40)</f>
        <v>0.22324800000000006</v>
      </c>
      <c r="J41" s="17"/>
      <c r="K41" s="17"/>
      <c r="L41" s="17"/>
      <c r="M41" s="17"/>
      <c r="N41" s="17">
        <f>AVERAGE(E40:N40)</f>
        <v>0.38938023167999941</v>
      </c>
      <c r="P41" s="173"/>
      <c r="Q41" s="186"/>
      <c r="R41" s="15" t="s">
        <v>44</v>
      </c>
      <c r="S41" s="17"/>
      <c r="T41" s="17"/>
      <c r="U41" s="17"/>
      <c r="V41" s="17"/>
      <c r="W41" s="38">
        <f>AVERAGE(S40:W40)</f>
        <v>0.18604000000000004</v>
      </c>
      <c r="X41" s="17"/>
      <c r="Y41" s="17"/>
      <c r="Z41" s="17"/>
      <c r="AA41" s="17"/>
      <c r="AB41" s="17">
        <f>AVERAGE(S40:AB40)</f>
        <v>0.3244835263999995</v>
      </c>
      <c r="AD41" s="173"/>
      <c r="AE41" s="186"/>
      <c r="AF41" s="15" t="s">
        <v>44</v>
      </c>
      <c r="AG41" s="17"/>
      <c r="AH41" s="17"/>
      <c r="AI41" s="17"/>
      <c r="AJ41" s="17"/>
      <c r="AK41" s="38">
        <f>AVERAGE(AG40:AK40)</f>
        <v>0.14883200000000005</v>
      </c>
      <c r="AL41" s="17"/>
      <c r="AM41" s="17"/>
      <c r="AN41" s="17"/>
      <c r="AO41" s="17"/>
      <c r="AP41" s="17">
        <f>AVERAGE(AG40:AP40)</f>
        <v>0.25958682111999953</v>
      </c>
      <c r="AR41" s="173"/>
      <c r="AS41" s="186"/>
      <c r="AT41" s="15" t="s">
        <v>44</v>
      </c>
      <c r="AU41" s="17"/>
      <c r="AV41" s="17"/>
      <c r="AW41" s="17"/>
      <c r="AX41" s="17"/>
      <c r="AY41" s="38">
        <f>AVERAGE(AU40:AY40)</f>
        <v>0.11162400000000003</v>
      </c>
      <c r="AZ41" s="17"/>
      <c r="BA41" s="17"/>
      <c r="BB41" s="17"/>
      <c r="BC41" s="17"/>
      <c r="BD41" s="17">
        <f>AVERAGE(AU40:BD40)</f>
        <v>0.19469011583999971</v>
      </c>
      <c r="BF41" s="173"/>
      <c r="BG41" s="186"/>
      <c r="BH41" s="15" t="s">
        <v>44</v>
      </c>
      <c r="BI41" s="17"/>
      <c r="BJ41" s="17"/>
      <c r="BK41" s="17"/>
      <c r="BL41" s="17"/>
      <c r="BM41" s="38">
        <f>AVERAGE(BI40:BM40)</f>
        <v>7.441600000000001E-2</v>
      </c>
      <c r="BN41" s="17"/>
      <c r="BO41" s="17"/>
      <c r="BP41" s="17"/>
      <c r="BQ41" s="17"/>
      <c r="BR41" s="17">
        <f>AVERAGE(BI40:BR40)</f>
        <v>0.12979341055999982</v>
      </c>
    </row>
    <row r="42" spans="2:70" ht="14.25" x14ac:dyDescent="0.45">
      <c r="B42" s="173"/>
      <c r="C42" s="185"/>
      <c r="D42" s="19" t="s">
        <v>45</v>
      </c>
      <c r="E42" s="22">
        <f>E44</f>
        <v>150000</v>
      </c>
      <c r="F42" s="22">
        <f>F44-E44</f>
        <v>180000</v>
      </c>
      <c r="G42" s="22">
        <f>G44-F44</f>
        <v>216000.00000000012</v>
      </c>
      <c r="H42" s="22">
        <f t="shared" ref="H42:N42" si="95">H44-G44</f>
        <v>259199.99999999953</v>
      </c>
      <c r="I42" s="22">
        <f t="shared" si="95"/>
        <v>311040.00000000058</v>
      </c>
      <c r="J42" s="22">
        <f>J44-I44</f>
        <v>373247.99999999814</v>
      </c>
      <c r="K42" s="22">
        <f t="shared" si="95"/>
        <v>447897.60000000265</v>
      </c>
      <c r="L42" s="22">
        <f t="shared" si="95"/>
        <v>537477.12000000058</v>
      </c>
      <c r="M42" s="22">
        <f t="shared" si="95"/>
        <v>644972.54400000488</v>
      </c>
      <c r="N42" s="22">
        <f t="shared" si="95"/>
        <v>773967.05279998761</v>
      </c>
      <c r="P42" s="173"/>
      <c r="Q42" s="185"/>
      <c r="R42" s="19" t="s">
        <v>45</v>
      </c>
      <c r="S42" s="22">
        <f>S44</f>
        <v>125000.00000000003</v>
      </c>
      <c r="T42" s="22">
        <f>T44-S44</f>
        <v>149999.99999999991</v>
      </c>
      <c r="U42" s="22">
        <f>U44-T44</f>
        <v>180000.00000000023</v>
      </c>
      <c r="V42" s="22">
        <f t="shared" ref="V42:AB42" si="96">V44-U44</f>
        <v>215999.99999999948</v>
      </c>
      <c r="W42" s="22">
        <f t="shared" si="96"/>
        <v>259200.0000000007</v>
      </c>
      <c r="X42" s="22">
        <f>X44-W44</f>
        <v>311039.99999999825</v>
      </c>
      <c r="Y42" s="22">
        <f t="shared" si="96"/>
        <v>373248.00000000256</v>
      </c>
      <c r="Z42" s="22">
        <f t="shared" si="96"/>
        <v>447897.59999999986</v>
      </c>
      <c r="AA42" s="22">
        <f t="shared" si="96"/>
        <v>537477.1200000043</v>
      </c>
      <c r="AB42" s="22">
        <f t="shared" si="96"/>
        <v>644972.54399998952</v>
      </c>
      <c r="AD42" s="173"/>
      <c r="AE42" s="185"/>
      <c r="AF42" s="19" t="s">
        <v>45</v>
      </c>
      <c r="AG42" s="22">
        <f>AG44</f>
        <v>99999.999999999985</v>
      </c>
      <c r="AH42" s="22">
        <f>AH44-AG44</f>
        <v>120000.00000000001</v>
      </c>
      <c r="AI42" s="22">
        <f>AI44-AH44</f>
        <v>144000.00000000012</v>
      </c>
      <c r="AJ42" s="22">
        <f t="shared" ref="AJ42:AP42" si="97">AJ44-AI44</f>
        <v>172799.99999999965</v>
      </c>
      <c r="AK42" s="22">
        <f t="shared" si="97"/>
        <v>207360.00000000047</v>
      </c>
      <c r="AL42" s="22">
        <f>AL44-AK44</f>
        <v>248831.99999999884</v>
      </c>
      <c r="AM42" s="22">
        <f t="shared" si="97"/>
        <v>298598.40000000177</v>
      </c>
      <c r="AN42" s="22">
        <f t="shared" si="97"/>
        <v>358318.08000000031</v>
      </c>
      <c r="AO42" s="22">
        <f t="shared" si="97"/>
        <v>429981.69600000279</v>
      </c>
      <c r="AP42" s="22">
        <f t="shared" si="97"/>
        <v>515978.03519999259</v>
      </c>
      <c r="AR42" s="173"/>
      <c r="AS42" s="185"/>
      <c r="AT42" s="19" t="s">
        <v>45</v>
      </c>
      <c r="AU42" s="22">
        <f>AU44</f>
        <v>75000.000000000015</v>
      </c>
      <c r="AV42" s="22">
        <f>AV44-AU44</f>
        <v>90000.000000000015</v>
      </c>
      <c r="AW42" s="22">
        <f>AW44-AV44</f>
        <v>108000.00000000009</v>
      </c>
      <c r="AX42" s="22">
        <f t="shared" ref="AX42:BD42" si="98">AX44-AW44</f>
        <v>129599.99999999971</v>
      </c>
      <c r="AY42" s="22">
        <f t="shared" si="98"/>
        <v>155520.00000000029</v>
      </c>
      <c r="AZ42" s="22">
        <f>AZ44-AY44</f>
        <v>186623.9999999993</v>
      </c>
      <c r="BA42" s="22">
        <f t="shared" si="98"/>
        <v>223948.80000000133</v>
      </c>
      <c r="BB42" s="22">
        <f t="shared" si="98"/>
        <v>268738.56000000006</v>
      </c>
      <c r="BC42" s="22">
        <f t="shared" si="98"/>
        <v>322486.27200000267</v>
      </c>
      <c r="BD42" s="22">
        <f t="shared" si="98"/>
        <v>386983.52639999357</v>
      </c>
      <c r="BF42" s="173"/>
      <c r="BG42" s="185"/>
      <c r="BH42" s="19" t="s">
        <v>45</v>
      </c>
      <c r="BI42" s="22">
        <f>BI44</f>
        <v>50000.000000000007</v>
      </c>
      <c r="BJ42" s="22">
        <f>BJ44-BI44</f>
        <v>60000.000000000007</v>
      </c>
      <c r="BK42" s="22">
        <f>BK44-BJ44</f>
        <v>72000.000000000044</v>
      </c>
      <c r="BL42" s="22">
        <f t="shared" ref="BL42:BR42" si="99">BL44-BK44</f>
        <v>86399.999999999825</v>
      </c>
      <c r="BM42" s="22">
        <f t="shared" si="99"/>
        <v>103680.00000000023</v>
      </c>
      <c r="BN42" s="22">
        <f>BN44-BM44</f>
        <v>124415.99999999948</v>
      </c>
      <c r="BO42" s="22">
        <f t="shared" si="99"/>
        <v>149299.20000000083</v>
      </c>
      <c r="BP42" s="22">
        <f t="shared" si="99"/>
        <v>179159.04000000015</v>
      </c>
      <c r="BQ42" s="22">
        <f t="shared" si="99"/>
        <v>214990.84800000163</v>
      </c>
      <c r="BR42" s="22">
        <f t="shared" si="99"/>
        <v>257989.01759999606</v>
      </c>
    </row>
    <row r="43" spans="2:70" ht="14.25" x14ac:dyDescent="0.45">
      <c r="B43" s="173"/>
      <c r="C43" s="185"/>
      <c r="D43" s="19" t="s">
        <v>47</v>
      </c>
      <c r="E43" s="22"/>
      <c r="F43" s="22"/>
      <c r="G43" s="22"/>
      <c r="H43" s="22"/>
      <c r="I43" s="22">
        <f>AVERAGE(E42:I42)</f>
        <v>223248.00000000006</v>
      </c>
      <c r="J43" s="22"/>
      <c r="K43" s="22"/>
      <c r="L43" s="22"/>
      <c r="M43" s="22"/>
      <c r="N43" s="22">
        <f>AVERAGE(E42:N42)</f>
        <v>389380.23167999939</v>
      </c>
      <c r="P43" s="173"/>
      <c r="Q43" s="185"/>
      <c r="R43" s="19" t="s">
        <v>47</v>
      </c>
      <c r="S43" s="22"/>
      <c r="T43" s="22"/>
      <c r="U43" s="22"/>
      <c r="V43" s="22"/>
      <c r="W43" s="22">
        <f>AVERAGE(S42:W42)</f>
        <v>186040.00000000006</v>
      </c>
      <c r="X43" s="22"/>
      <c r="Y43" s="22"/>
      <c r="Z43" s="22"/>
      <c r="AA43" s="22"/>
      <c r="AB43" s="22">
        <f>AVERAGE(S42:AB42)</f>
        <v>324483.52639999951</v>
      </c>
      <c r="AD43" s="173"/>
      <c r="AE43" s="185"/>
      <c r="AF43" s="19" t="s">
        <v>47</v>
      </c>
      <c r="AG43" s="22"/>
      <c r="AH43" s="22"/>
      <c r="AI43" s="22"/>
      <c r="AJ43" s="22"/>
      <c r="AK43" s="22">
        <f>AVERAGE(AG42:AK42)</f>
        <v>148832.00000000006</v>
      </c>
      <c r="AL43" s="22"/>
      <c r="AM43" s="22"/>
      <c r="AN43" s="22"/>
      <c r="AO43" s="22"/>
      <c r="AP43" s="22">
        <f>AVERAGE(AG42:AP42)</f>
        <v>259586.82111999966</v>
      </c>
      <c r="AR43" s="173"/>
      <c r="AS43" s="185"/>
      <c r="AT43" s="19" t="s">
        <v>47</v>
      </c>
      <c r="AU43" s="22"/>
      <c r="AV43" s="22"/>
      <c r="AW43" s="22"/>
      <c r="AX43" s="22"/>
      <c r="AY43" s="22">
        <f>AVERAGE(AU42:AY42)</f>
        <v>111624.00000000003</v>
      </c>
      <c r="AZ43" s="22"/>
      <c r="BA43" s="22"/>
      <c r="BB43" s="22"/>
      <c r="BC43" s="22"/>
      <c r="BD43" s="22">
        <f>AVERAGE(AU42:BD42)</f>
        <v>194690.11583999969</v>
      </c>
      <c r="BF43" s="173"/>
      <c r="BG43" s="185"/>
      <c r="BH43" s="19" t="s">
        <v>47</v>
      </c>
      <c r="BI43" s="22"/>
      <c r="BJ43" s="22"/>
      <c r="BK43" s="22"/>
      <c r="BL43" s="22"/>
      <c r="BM43" s="22">
        <f>AVERAGE(BI42:BM42)</f>
        <v>74416.000000000029</v>
      </c>
      <c r="BN43" s="22"/>
      <c r="BO43" s="22"/>
      <c r="BP43" s="22"/>
      <c r="BQ43" s="22"/>
      <c r="BR43" s="22">
        <f>AVERAGE(BI42:BR42)</f>
        <v>129793.41055999983</v>
      </c>
    </row>
    <row r="44" spans="2:70" ht="14.25" x14ac:dyDescent="0.45">
      <c r="B44" s="174"/>
      <c r="C44" s="185"/>
      <c r="D44" s="19" t="s">
        <v>46</v>
      </c>
      <c r="E44" s="21">
        <f t="shared" ref="E44:N44" si="100">E36*E$14</f>
        <v>150000</v>
      </c>
      <c r="F44" s="21">
        <f t="shared" si="100"/>
        <v>330000</v>
      </c>
      <c r="G44" s="21">
        <f>G36*G$14</f>
        <v>546000.00000000012</v>
      </c>
      <c r="H44" s="21">
        <f>H36*H$14</f>
        <v>805199.99999999965</v>
      </c>
      <c r="I44" s="21">
        <f>I36*I$14</f>
        <v>1116240.0000000002</v>
      </c>
      <c r="J44" s="21">
        <f t="shared" si="100"/>
        <v>1489487.9999999984</v>
      </c>
      <c r="K44" s="21">
        <f t="shared" si="100"/>
        <v>1937385.600000001</v>
      </c>
      <c r="L44" s="21">
        <f t="shared" si="100"/>
        <v>2474862.7200000016</v>
      </c>
      <c r="M44" s="21">
        <f t="shared" si="100"/>
        <v>3119835.2640000065</v>
      </c>
      <c r="N44" s="21">
        <f t="shared" si="100"/>
        <v>3893802.3167999941</v>
      </c>
      <c r="P44" s="174"/>
      <c r="Q44" s="185"/>
      <c r="R44" s="19" t="s">
        <v>46</v>
      </c>
      <c r="S44" s="21">
        <f t="shared" ref="S44:AB44" si="101">S36*S$14</f>
        <v>125000.00000000003</v>
      </c>
      <c r="T44" s="21">
        <f t="shared" si="101"/>
        <v>274999.99999999994</v>
      </c>
      <c r="U44" s="21">
        <f>U36*U$14</f>
        <v>455000.00000000017</v>
      </c>
      <c r="V44" s="21">
        <f>V36*V$14</f>
        <v>670999.99999999965</v>
      </c>
      <c r="W44" s="21">
        <f>W36*W$14</f>
        <v>930200.00000000035</v>
      </c>
      <c r="X44" s="21">
        <f t="shared" si="101"/>
        <v>1241239.9999999986</v>
      </c>
      <c r="Y44" s="21">
        <f t="shared" si="101"/>
        <v>1614488.0000000012</v>
      </c>
      <c r="Z44" s="21">
        <f t="shared" si="101"/>
        <v>2062385.600000001</v>
      </c>
      <c r="AA44" s="21">
        <f t="shared" si="101"/>
        <v>2599862.7200000053</v>
      </c>
      <c r="AB44" s="21">
        <f t="shared" si="101"/>
        <v>3244835.2639999948</v>
      </c>
      <c r="AD44" s="174"/>
      <c r="AE44" s="185"/>
      <c r="AF44" s="19" t="s">
        <v>46</v>
      </c>
      <c r="AG44" s="21">
        <f t="shared" ref="AG44:AP44" si="102">AG36*AG$14</f>
        <v>99999.999999999985</v>
      </c>
      <c r="AH44" s="21">
        <f t="shared" si="102"/>
        <v>220000</v>
      </c>
      <c r="AI44" s="21">
        <f>AI36*AI$14</f>
        <v>364000.00000000012</v>
      </c>
      <c r="AJ44" s="21">
        <f>AJ36*AJ$14</f>
        <v>536799.99999999977</v>
      </c>
      <c r="AK44" s="21">
        <f>AK36*AK$14</f>
        <v>744160.00000000023</v>
      </c>
      <c r="AL44" s="21">
        <f t="shared" si="102"/>
        <v>992991.99999999907</v>
      </c>
      <c r="AM44" s="21">
        <f t="shared" si="102"/>
        <v>1291590.4000000008</v>
      </c>
      <c r="AN44" s="21">
        <f t="shared" si="102"/>
        <v>1649908.4800000011</v>
      </c>
      <c r="AO44" s="21">
        <f t="shared" si="102"/>
        <v>2079890.1760000039</v>
      </c>
      <c r="AP44" s="21">
        <f t="shared" si="102"/>
        <v>2595868.2111999965</v>
      </c>
      <c r="AR44" s="174"/>
      <c r="AS44" s="185"/>
      <c r="AT44" s="19" t="s">
        <v>46</v>
      </c>
      <c r="AU44" s="21">
        <f t="shared" ref="AU44:BD44" si="103">AU36*AU$14</f>
        <v>75000.000000000015</v>
      </c>
      <c r="AV44" s="21">
        <f t="shared" si="103"/>
        <v>165000.00000000003</v>
      </c>
      <c r="AW44" s="21">
        <f>AW36*AW$14</f>
        <v>273000.00000000012</v>
      </c>
      <c r="AX44" s="21">
        <f>AX36*AX$14</f>
        <v>402599.99999999983</v>
      </c>
      <c r="AY44" s="21">
        <f>AY36*AY$14</f>
        <v>558120.00000000012</v>
      </c>
      <c r="AZ44" s="21">
        <f t="shared" si="103"/>
        <v>744743.99999999942</v>
      </c>
      <c r="BA44" s="21">
        <f t="shared" si="103"/>
        <v>968692.80000000075</v>
      </c>
      <c r="BB44" s="21">
        <f t="shared" si="103"/>
        <v>1237431.3600000008</v>
      </c>
      <c r="BC44" s="21">
        <f t="shared" si="103"/>
        <v>1559917.6320000035</v>
      </c>
      <c r="BD44" s="21">
        <f t="shared" si="103"/>
        <v>1946901.158399997</v>
      </c>
      <c r="BF44" s="174"/>
      <c r="BG44" s="185"/>
      <c r="BH44" s="19" t="s">
        <v>46</v>
      </c>
      <c r="BI44" s="21">
        <f t="shared" ref="BI44:BR44" si="104">BI36*BI$14</f>
        <v>50000.000000000007</v>
      </c>
      <c r="BJ44" s="21">
        <f t="shared" si="104"/>
        <v>110000.00000000001</v>
      </c>
      <c r="BK44" s="21">
        <f>BK36*BK$14</f>
        <v>182000.00000000006</v>
      </c>
      <c r="BL44" s="21">
        <f>BL36*BL$14</f>
        <v>268399.99999999988</v>
      </c>
      <c r="BM44" s="21">
        <f>BM36*BM$14</f>
        <v>372080.00000000012</v>
      </c>
      <c r="BN44" s="21">
        <f t="shared" si="104"/>
        <v>496495.99999999959</v>
      </c>
      <c r="BO44" s="21">
        <f t="shared" si="104"/>
        <v>645795.20000000042</v>
      </c>
      <c r="BP44" s="21">
        <f t="shared" si="104"/>
        <v>824954.24000000057</v>
      </c>
      <c r="BQ44" s="21">
        <f t="shared" si="104"/>
        <v>1039945.0880000022</v>
      </c>
      <c r="BR44" s="21">
        <f t="shared" si="104"/>
        <v>1297934.1055999983</v>
      </c>
    </row>
    <row r="45" spans="2:70" ht="15" customHeight="1" x14ac:dyDescent="0.45">
      <c r="B45" s="3"/>
      <c r="C45" s="1"/>
      <c r="D45" s="43"/>
      <c r="E45" s="31"/>
      <c r="F45" s="31"/>
      <c r="G45" s="31"/>
      <c r="H45" s="31"/>
      <c r="I45" s="31"/>
      <c r="J45" s="31"/>
      <c r="K45" s="31"/>
      <c r="L45" s="31"/>
      <c r="M45" s="31"/>
      <c r="N45" s="31"/>
      <c r="P45" s="3"/>
      <c r="Q45" s="1"/>
      <c r="R45" s="43"/>
      <c r="S45" s="31"/>
      <c r="T45" s="31"/>
      <c r="U45" s="31"/>
      <c r="V45" s="31"/>
      <c r="W45" s="31"/>
      <c r="X45" s="31"/>
      <c r="Y45" s="31"/>
      <c r="Z45" s="31"/>
      <c r="AA45" s="31"/>
      <c r="AB45" s="31"/>
      <c r="AD45" s="3"/>
      <c r="AE45" s="1"/>
      <c r="AF45" s="43"/>
      <c r="AG45" s="31"/>
      <c r="AH45" s="31"/>
      <c r="AI45" s="31"/>
      <c r="AJ45" s="31"/>
      <c r="AK45" s="31"/>
      <c r="AL45" s="31"/>
      <c r="AM45" s="31"/>
      <c r="AN45" s="31"/>
      <c r="AO45" s="31"/>
      <c r="AP45" s="31"/>
      <c r="AR45" s="3"/>
      <c r="AS45" s="1"/>
      <c r="AT45" s="43"/>
      <c r="AU45" s="31"/>
      <c r="AV45" s="31"/>
      <c r="AW45" s="31"/>
      <c r="AX45" s="31"/>
      <c r="AY45" s="31"/>
      <c r="AZ45" s="31"/>
      <c r="BA45" s="31"/>
      <c r="BB45" s="31"/>
      <c r="BC45" s="31"/>
      <c r="BD45" s="31"/>
      <c r="BF45" s="3"/>
      <c r="BG45" s="1"/>
      <c r="BH45" s="43"/>
      <c r="BI45" s="31"/>
      <c r="BJ45" s="31"/>
      <c r="BK45" s="31"/>
      <c r="BL45" s="31"/>
      <c r="BM45" s="31"/>
      <c r="BN45" s="31"/>
      <c r="BO45" s="31"/>
      <c r="BP45" s="31"/>
      <c r="BQ45" s="31"/>
      <c r="BR45" s="31"/>
    </row>
    <row r="46" spans="2:70" ht="14.25" x14ac:dyDescent="0.45">
      <c r="B46" s="187" t="s">
        <v>148</v>
      </c>
      <c r="C46" s="191" t="s">
        <v>21</v>
      </c>
      <c r="D46" s="193" t="str">
        <f>"10 BTC / "&amp;TEXT($E$4*10, "$###0.00,,")&amp;"M USD"</f>
        <v>10 BTC / $1.00M USD</v>
      </c>
      <c r="E46" s="163" t="s">
        <v>3</v>
      </c>
      <c r="F46" s="163" t="s">
        <v>4</v>
      </c>
      <c r="G46" s="163" t="s">
        <v>5</v>
      </c>
      <c r="H46" s="163" t="s">
        <v>6</v>
      </c>
      <c r="I46" s="163" t="s">
        <v>7</v>
      </c>
      <c r="J46" s="163" t="s">
        <v>8</v>
      </c>
      <c r="K46" s="163" t="s">
        <v>9</v>
      </c>
      <c r="L46" s="163" t="s">
        <v>10</v>
      </c>
      <c r="M46" s="163" t="s">
        <v>11</v>
      </c>
      <c r="N46" s="163" t="s">
        <v>12</v>
      </c>
      <c r="P46" s="187" t="s">
        <v>148</v>
      </c>
      <c r="Q46" s="191" t="s">
        <v>21</v>
      </c>
      <c r="R46" s="193" t="str">
        <f>"10 BTC / "&amp;TEXT($E$4*10, "$###0.00,,")&amp;"M USD"</f>
        <v>10 BTC / $1.00M USD</v>
      </c>
      <c r="S46" s="163" t="s">
        <v>3</v>
      </c>
      <c r="T46" s="163" t="s">
        <v>4</v>
      </c>
      <c r="U46" s="163" t="s">
        <v>5</v>
      </c>
      <c r="V46" s="163" t="s">
        <v>6</v>
      </c>
      <c r="W46" s="163" t="s">
        <v>7</v>
      </c>
      <c r="X46" s="163" t="s">
        <v>8</v>
      </c>
      <c r="Y46" s="163" t="s">
        <v>9</v>
      </c>
      <c r="Z46" s="163" t="s">
        <v>10</v>
      </c>
      <c r="AA46" s="163" t="s">
        <v>11</v>
      </c>
      <c r="AB46" s="163" t="s">
        <v>12</v>
      </c>
      <c r="AD46" s="187" t="s">
        <v>148</v>
      </c>
      <c r="AE46" s="191" t="s">
        <v>21</v>
      </c>
      <c r="AF46" s="193" t="str">
        <f>"10 BTC / "&amp;TEXT($E$4*10, "$###0.00,,")&amp;"M USD"</f>
        <v>10 BTC / $1.00M USD</v>
      </c>
      <c r="AG46" s="163" t="s">
        <v>3</v>
      </c>
      <c r="AH46" s="163" t="s">
        <v>4</v>
      </c>
      <c r="AI46" s="163" t="s">
        <v>5</v>
      </c>
      <c r="AJ46" s="163" t="s">
        <v>6</v>
      </c>
      <c r="AK46" s="163" t="s">
        <v>7</v>
      </c>
      <c r="AL46" s="163" t="s">
        <v>8</v>
      </c>
      <c r="AM46" s="163" t="s">
        <v>9</v>
      </c>
      <c r="AN46" s="163" t="s">
        <v>10</v>
      </c>
      <c r="AO46" s="163" t="s">
        <v>11</v>
      </c>
      <c r="AP46" s="163" t="s">
        <v>12</v>
      </c>
      <c r="AR46" s="187" t="s">
        <v>148</v>
      </c>
      <c r="AS46" s="191" t="s">
        <v>21</v>
      </c>
      <c r="AT46" s="193" t="str">
        <f>"10 BTC / "&amp;TEXT($E$4*10, "$###0.00,,")&amp;"M USD"</f>
        <v>10 BTC / $1.00M USD</v>
      </c>
      <c r="AU46" s="163" t="s">
        <v>3</v>
      </c>
      <c r="AV46" s="163" t="s">
        <v>4</v>
      </c>
      <c r="AW46" s="163" t="s">
        <v>5</v>
      </c>
      <c r="AX46" s="163" t="s">
        <v>6</v>
      </c>
      <c r="AY46" s="163" t="s">
        <v>7</v>
      </c>
      <c r="AZ46" s="163" t="s">
        <v>8</v>
      </c>
      <c r="BA46" s="163" t="s">
        <v>9</v>
      </c>
      <c r="BB46" s="163" t="s">
        <v>10</v>
      </c>
      <c r="BC46" s="163" t="s">
        <v>11</v>
      </c>
      <c r="BD46" s="163" t="s">
        <v>12</v>
      </c>
      <c r="BF46" s="187" t="s">
        <v>148</v>
      </c>
      <c r="BG46" s="191" t="s">
        <v>21</v>
      </c>
      <c r="BH46" s="193" t="str">
        <f>"10 BTC / "&amp;TEXT($E$4*10, "$###0.00,,")&amp;"M USD"</f>
        <v>10 BTC / $1.00M USD</v>
      </c>
      <c r="BI46" s="163" t="s">
        <v>3</v>
      </c>
      <c r="BJ46" s="163" t="s">
        <v>4</v>
      </c>
      <c r="BK46" s="163" t="s">
        <v>5</v>
      </c>
      <c r="BL46" s="163" t="s">
        <v>6</v>
      </c>
      <c r="BM46" s="163" t="s">
        <v>7</v>
      </c>
      <c r="BN46" s="163" t="s">
        <v>8</v>
      </c>
      <c r="BO46" s="163" t="s">
        <v>9</v>
      </c>
      <c r="BP46" s="163" t="s">
        <v>10</v>
      </c>
      <c r="BQ46" s="163" t="s">
        <v>11</v>
      </c>
      <c r="BR46" s="163" t="s">
        <v>12</v>
      </c>
    </row>
    <row r="47" spans="2:70" ht="14.25" x14ac:dyDescent="0.45">
      <c r="B47" s="188"/>
      <c r="C47" s="192"/>
      <c r="D47" s="194"/>
      <c r="E47" s="164"/>
      <c r="F47" s="164"/>
      <c r="G47" s="164"/>
      <c r="H47" s="164"/>
      <c r="I47" s="164"/>
      <c r="J47" s="164"/>
      <c r="K47" s="164"/>
      <c r="L47" s="164"/>
      <c r="M47" s="164"/>
      <c r="N47" s="164"/>
      <c r="P47" s="188"/>
      <c r="Q47" s="192"/>
      <c r="R47" s="194"/>
      <c r="S47" s="164"/>
      <c r="T47" s="164"/>
      <c r="U47" s="164"/>
      <c r="V47" s="164"/>
      <c r="W47" s="164"/>
      <c r="X47" s="164"/>
      <c r="Y47" s="164"/>
      <c r="Z47" s="164"/>
      <c r="AA47" s="164"/>
      <c r="AB47" s="164"/>
      <c r="AD47" s="188"/>
      <c r="AE47" s="192"/>
      <c r="AF47" s="194"/>
      <c r="AG47" s="164"/>
      <c r="AH47" s="164"/>
      <c r="AI47" s="164"/>
      <c r="AJ47" s="164"/>
      <c r="AK47" s="164"/>
      <c r="AL47" s="164"/>
      <c r="AM47" s="164"/>
      <c r="AN47" s="164"/>
      <c r="AO47" s="164"/>
      <c r="AP47" s="164"/>
      <c r="AR47" s="188"/>
      <c r="AS47" s="192"/>
      <c r="AT47" s="194"/>
      <c r="AU47" s="164"/>
      <c r="AV47" s="164"/>
      <c r="AW47" s="164"/>
      <c r="AX47" s="164"/>
      <c r="AY47" s="164"/>
      <c r="AZ47" s="164"/>
      <c r="BA47" s="164"/>
      <c r="BB47" s="164"/>
      <c r="BC47" s="164"/>
      <c r="BD47" s="164"/>
      <c r="BF47" s="188"/>
      <c r="BG47" s="192"/>
      <c r="BH47" s="194"/>
      <c r="BI47" s="164"/>
      <c r="BJ47" s="164"/>
      <c r="BK47" s="164"/>
      <c r="BL47" s="164"/>
      <c r="BM47" s="164"/>
      <c r="BN47" s="164"/>
      <c r="BO47" s="164"/>
      <c r="BP47" s="164"/>
      <c r="BQ47" s="164"/>
      <c r="BR47" s="164"/>
    </row>
    <row r="48" spans="2:70" ht="14.25" x14ac:dyDescent="0.45">
      <c r="B48" s="172" t="s">
        <v>57</v>
      </c>
      <c r="C48" s="186" t="s">
        <v>32</v>
      </c>
      <c r="D48" s="15" t="s">
        <v>43</v>
      </c>
      <c r="E48" s="16">
        <f>E53*$E$4/E$14</f>
        <v>0.18124999999999999</v>
      </c>
      <c r="F48" s="16">
        <f t="shared" ref="F48:N48" si="105">F53*$E$4/F$14</f>
        <v>0.15104166666666666</v>
      </c>
      <c r="G48" s="16">
        <f t="shared" si="105"/>
        <v>0.12586805555555555</v>
      </c>
      <c r="H48" s="16">
        <f t="shared" si="105"/>
        <v>0.10489004629629629</v>
      </c>
      <c r="I48" s="16">
        <f t="shared" si="105"/>
        <v>8.7408371913580252E-2</v>
      </c>
      <c r="J48" s="16">
        <f t="shared" si="105"/>
        <v>7.2840309927983529E-2</v>
      </c>
      <c r="K48" s="16">
        <f t="shared" si="105"/>
        <v>6.070025827331961E-2</v>
      </c>
      <c r="L48" s="16">
        <f t="shared" si="105"/>
        <v>5.058354856109968E-2</v>
      </c>
      <c r="M48" s="16">
        <f t="shared" si="105"/>
        <v>4.2152957134249734E-2</v>
      </c>
      <c r="N48" s="16">
        <f t="shared" si="105"/>
        <v>3.5127464278541444E-2</v>
      </c>
      <c r="P48" s="172" t="s">
        <v>57</v>
      </c>
      <c r="Q48" s="186" t="s">
        <v>32</v>
      </c>
      <c r="R48" s="15" t="s">
        <v>43</v>
      </c>
      <c r="S48" s="16">
        <f>S53*$E$4/S$14</f>
        <v>0.18124999999999999</v>
      </c>
      <c r="T48" s="16">
        <f t="shared" ref="T48:AB48" si="106">T53*$E$4/T$14</f>
        <v>0.15104166666666666</v>
      </c>
      <c r="U48" s="16">
        <f t="shared" si="106"/>
        <v>0.12586805555555555</v>
      </c>
      <c r="V48" s="16">
        <f t="shared" si="106"/>
        <v>0.10489004629629629</v>
      </c>
      <c r="W48" s="16">
        <f t="shared" si="106"/>
        <v>8.7408371913580252E-2</v>
      </c>
      <c r="X48" s="16">
        <f t="shared" si="106"/>
        <v>7.2840309927983529E-2</v>
      </c>
      <c r="Y48" s="16">
        <f t="shared" si="106"/>
        <v>6.070025827331961E-2</v>
      </c>
      <c r="Z48" s="16">
        <f t="shared" si="106"/>
        <v>5.058354856109968E-2</v>
      </c>
      <c r="AA48" s="16">
        <f t="shared" si="106"/>
        <v>4.2152957134249734E-2</v>
      </c>
      <c r="AB48" s="16">
        <f t="shared" si="106"/>
        <v>3.5127464278541444E-2</v>
      </c>
      <c r="AD48" s="172" t="s">
        <v>57</v>
      </c>
      <c r="AE48" s="186" t="s">
        <v>32</v>
      </c>
      <c r="AF48" s="15" t="s">
        <v>43</v>
      </c>
      <c r="AG48" s="16">
        <f>AG53*$E$4/AG$14</f>
        <v>0.18124999999999999</v>
      </c>
      <c r="AH48" s="16">
        <f t="shared" ref="AH48:AP48" si="107">AH53*$E$4/AH$14</f>
        <v>0.15104166666666666</v>
      </c>
      <c r="AI48" s="16">
        <f t="shared" si="107"/>
        <v>0.12586805555555555</v>
      </c>
      <c r="AJ48" s="16">
        <f t="shared" si="107"/>
        <v>0.10489004629629629</v>
      </c>
      <c r="AK48" s="16">
        <f t="shared" si="107"/>
        <v>8.7408371913580252E-2</v>
      </c>
      <c r="AL48" s="16">
        <f t="shared" si="107"/>
        <v>7.2840309927983529E-2</v>
      </c>
      <c r="AM48" s="16">
        <f t="shared" si="107"/>
        <v>6.070025827331961E-2</v>
      </c>
      <c r="AN48" s="16">
        <f t="shared" si="107"/>
        <v>5.058354856109968E-2</v>
      </c>
      <c r="AO48" s="16">
        <f t="shared" si="107"/>
        <v>4.2152957134249734E-2</v>
      </c>
      <c r="AP48" s="16">
        <f t="shared" si="107"/>
        <v>3.5127464278541444E-2</v>
      </c>
      <c r="AR48" s="172" t="s">
        <v>57</v>
      </c>
      <c r="AS48" s="186" t="s">
        <v>32</v>
      </c>
      <c r="AT48" s="15" t="s">
        <v>43</v>
      </c>
      <c r="AU48" s="16">
        <f>AU53*$E$4/AU$14</f>
        <v>0.18124999999999999</v>
      </c>
      <c r="AV48" s="16">
        <f t="shared" ref="AV48:BD48" si="108">AV53*$E$4/AV$14</f>
        <v>0.15104166666666666</v>
      </c>
      <c r="AW48" s="16">
        <f t="shared" si="108"/>
        <v>0.12586805555555555</v>
      </c>
      <c r="AX48" s="16">
        <f t="shared" si="108"/>
        <v>0.10489004629629629</v>
      </c>
      <c r="AY48" s="16">
        <f t="shared" si="108"/>
        <v>8.7408371913580252E-2</v>
      </c>
      <c r="AZ48" s="16">
        <f t="shared" si="108"/>
        <v>7.2840309927983529E-2</v>
      </c>
      <c r="BA48" s="16">
        <f t="shared" si="108"/>
        <v>6.070025827331961E-2</v>
      </c>
      <c r="BB48" s="16">
        <f t="shared" si="108"/>
        <v>5.058354856109968E-2</v>
      </c>
      <c r="BC48" s="16">
        <f t="shared" si="108"/>
        <v>4.2152957134249734E-2</v>
      </c>
      <c r="BD48" s="16">
        <f t="shared" si="108"/>
        <v>3.5127464278541444E-2</v>
      </c>
      <c r="BF48" s="172" t="s">
        <v>57</v>
      </c>
      <c r="BG48" s="186" t="s">
        <v>32</v>
      </c>
      <c r="BH48" s="15" t="s">
        <v>43</v>
      </c>
      <c r="BI48" s="16">
        <f>BI53*$E$4/BI$14</f>
        <v>0.18124999999999999</v>
      </c>
      <c r="BJ48" s="16">
        <f t="shared" ref="BJ48:BR48" si="109">BJ53*$E$4/BJ$14</f>
        <v>0.15104166666666666</v>
      </c>
      <c r="BK48" s="16">
        <f t="shared" si="109"/>
        <v>0.12586805555555555</v>
      </c>
      <c r="BL48" s="16">
        <f t="shared" si="109"/>
        <v>0.10489004629629629</v>
      </c>
      <c r="BM48" s="16">
        <f t="shared" si="109"/>
        <v>8.7408371913580252E-2</v>
      </c>
      <c r="BN48" s="16">
        <f t="shared" si="109"/>
        <v>7.2840309927983529E-2</v>
      </c>
      <c r="BO48" s="16">
        <f t="shared" si="109"/>
        <v>6.070025827331961E-2</v>
      </c>
      <c r="BP48" s="16">
        <f t="shared" si="109"/>
        <v>5.058354856109968E-2</v>
      </c>
      <c r="BQ48" s="16">
        <f t="shared" si="109"/>
        <v>4.2152957134249734E-2</v>
      </c>
      <c r="BR48" s="16">
        <f t="shared" si="109"/>
        <v>3.5127464278541444E-2</v>
      </c>
    </row>
    <row r="49" spans="1:71" ht="14.25" x14ac:dyDescent="0.45">
      <c r="B49" s="173"/>
      <c r="C49" s="186"/>
      <c r="D49" s="15" t="s">
        <v>44</v>
      </c>
      <c r="E49" s="16"/>
      <c r="F49" s="16"/>
      <c r="G49" s="16"/>
      <c r="H49" s="16"/>
      <c r="I49" s="153">
        <f>AVERAGE(E48:I48)</f>
        <v>0.13009162808641977</v>
      </c>
      <c r="J49" s="16"/>
      <c r="K49" s="16"/>
      <c r="L49" s="16"/>
      <c r="M49" s="16"/>
      <c r="N49" s="17">
        <f>AVERAGE(E48:N48)</f>
        <v>9.1186267860729281E-2</v>
      </c>
      <c r="P49" s="173"/>
      <c r="Q49" s="186"/>
      <c r="R49" s="15" t="s">
        <v>44</v>
      </c>
      <c r="S49" s="16"/>
      <c r="T49" s="16"/>
      <c r="U49" s="16"/>
      <c r="V49" s="16"/>
      <c r="W49" s="153">
        <f>AVERAGE(S48:W48)</f>
        <v>0.13009162808641977</v>
      </c>
      <c r="X49" s="16"/>
      <c r="Y49" s="16"/>
      <c r="Z49" s="16"/>
      <c r="AA49" s="16"/>
      <c r="AB49" s="17">
        <f>AVERAGE(S48:AB48)</f>
        <v>9.1186267860729281E-2</v>
      </c>
      <c r="AD49" s="173"/>
      <c r="AE49" s="186"/>
      <c r="AF49" s="15" t="s">
        <v>44</v>
      </c>
      <c r="AG49" s="16"/>
      <c r="AH49" s="16"/>
      <c r="AI49" s="16"/>
      <c r="AJ49" s="16"/>
      <c r="AK49" s="153">
        <f>AVERAGE(AG48:AK48)</f>
        <v>0.13009162808641977</v>
      </c>
      <c r="AL49" s="16"/>
      <c r="AM49" s="16"/>
      <c r="AN49" s="16"/>
      <c r="AO49" s="16"/>
      <c r="AP49" s="17">
        <f>AVERAGE(AG48:AP48)</f>
        <v>9.1186267860729281E-2</v>
      </c>
      <c r="AR49" s="173"/>
      <c r="AS49" s="186"/>
      <c r="AT49" s="15" t="s">
        <v>44</v>
      </c>
      <c r="AU49" s="16"/>
      <c r="AV49" s="16"/>
      <c r="AW49" s="16"/>
      <c r="AX49" s="16"/>
      <c r="AY49" s="153">
        <f>AVERAGE(AU48:AY48)</f>
        <v>0.13009162808641977</v>
      </c>
      <c r="AZ49" s="16"/>
      <c r="BA49" s="16"/>
      <c r="BB49" s="16"/>
      <c r="BC49" s="16"/>
      <c r="BD49" s="17">
        <f>AVERAGE(AU48:BD48)</f>
        <v>9.1186267860729281E-2</v>
      </c>
      <c r="BF49" s="173"/>
      <c r="BG49" s="186"/>
      <c r="BH49" s="15" t="s">
        <v>44</v>
      </c>
      <c r="BI49" s="16"/>
      <c r="BJ49" s="16"/>
      <c r="BK49" s="16"/>
      <c r="BL49" s="16"/>
      <c r="BM49" s="153">
        <f>AVERAGE(BI48:BM48)</f>
        <v>0.13009162808641977</v>
      </c>
      <c r="BN49" s="16"/>
      <c r="BO49" s="16"/>
      <c r="BP49" s="16"/>
      <c r="BQ49" s="16"/>
      <c r="BR49" s="17">
        <f>AVERAGE(BI48:BR48)</f>
        <v>9.1186267860729281E-2</v>
      </c>
    </row>
    <row r="50" spans="1:71" ht="14.25" x14ac:dyDescent="0.45">
      <c r="B50" s="173"/>
      <c r="C50" s="186"/>
      <c r="D50" s="15" t="s">
        <v>42</v>
      </c>
      <c r="E50" s="16">
        <f t="shared" ref="E50:N50" si="110">E$16*(E48/E$18)</f>
        <v>0.18125000000000002</v>
      </c>
      <c r="F50" s="16">
        <f t="shared" si="110"/>
        <v>0.3322916666666666</v>
      </c>
      <c r="G50" s="16">
        <f t="shared" si="110"/>
        <v>0.45815972222222234</v>
      </c>
      <c r="H50" s="16">
        <f t="shared" si="110"/>
        <v>0.56304976851851829</v>
      </c>
      <c r="I50" s="16">
        <f t="shared" si="110"/>
        <v>0.65045814043209893</v>
      </c>
      <c r="J50" s="16">
        <f t="shared" si="110"/>
        <v>0.72329845036008145</v>
      </c>
      <c r="K50" s="16">
        <f t="shared" si="110"/>
        <v>0.78399870863340237</v>
      </c>
      <c r="L50" s="16">
        <f t="shared" si="110"/>
        <v>0.83458225719450208</v>
      </c>
      <c r="M50" s="16">
        <f t="shared" si="110"/>
        <v>0.87673521432875301</v>
      </c>
      <c r="N50" s="16">
        <f t="shared" si="110"/>
        <v>0.91186267860729142</v>
      </c>
      <c r="P50" s="173"/>
      <c r="Q50" s="186"/>
      <c r="R50" s="15" t="s">
        <v>42</v>
      </c>
      <c r="S50" s="16">
        <f t="shared" ref="S50:AB50" si="111">S$16*(S48/S$18)</f>
        <v>0.18125000000000002</v>
      </c>
      <c r="T50" s="16">
        <f t="shared" si="111"/>
        <v>0.3322916666666666</v>
      </c>
      <c r="U50" s="16">
        <f t="shared" si="111"/>
        <v>0.45815972222222234</v>
      </c>
      <c r="V50" s="16">
        <f t="shared" si="111"/>
        <v>0.56304976851851829</v>
      </c>
      <c r="W50" s="16">
        <f t="shared" si="111"/>
        <v>0.65045814043209893</v>
      </c>
      <c r="X50" s="16">
        <f t="shared" si="111"/>
        <v>0.72329845036008145</v>
      </c>
      <c r="Y50" s="16">
        <f t="shared" si="111"/>
        <v>0.78399870863340237</v>
      </c>
      <c r="Z50" s="16">
        <f t="shared" si="111"/>
        <v>0.83458225719450208</v>
      </c>
      <c r="AA50" s="16">
        <f t="shared" si="111"/>
        <v>0.87673521432875301</v>
      </c>
      <c r="AB50" s="16">
        <f t="shared" si="111"/>
        <v>0.91186267860729142</v>
      </c>
      <c r="AD50" s="173"/>
      <c r="AE50" s="186"/>
      <c r="AF50" s="15" t="s">
        <v>42</v>
      </c>
      <c r="AG50" s="16">
        <f t="shared" ref="AG50:AP50" si="112">AG$16*(AG48/AG$18)</f>
        <v>0.18125000000000002</v>
      </c>
      <c r="AH50" s="16">
        <f t="shared" si="112"/>
        <v>0.3322916666666666</v>
      </c>
      <c r="AI50" s="16">
        <f t="shared" si="112"/>
        <v>0.45815972222222234</v>
      </c>
      <c r="AJ50" s="16">
        <f t="shared" si="112"/>
        <v>0.56304976851851829</v>
      </c>
      <c r="AK50" s="16">
        <f t="shared" si="112"/>
        <v>0.65045814043209893</v>
      </c>
      <c r="AL50" s="16">
        <f t="shared" si="112"/>
        <v>0.72329845036008145</v>
      </c>
      <c r="AM50" s="16">
        <f t="shared" si="112"/>
        <v>0.78399870863340237</v>
      </c>
      <c r="AN50" s="16">
        <f t="shared" si="112"/>
        <v>0.83458225719450208</v>
      </c>
      <c r="AO50" s="16">
        <f t="shared" si="112"/>
        <v>0.87673521432875301</v>
      </c>
      <c r="AP50" s="16">
        <f t="shared" si="112"/>
        <v>0.91186267860729142</v>
      </c>
      <c r="AR50" s="173"/>
      <c r="AS50" s="186"/>
      <c r="AT50" s="15" t="s">
        <v>42</v>
      </c>
      <c r="AU50" s="16">
        <f t="shared" ref="AU50:BD50" si="113">AU$16*(AU48/AU$18)</f>
        <v>0.18125000000000002</v>
      </c>
      <c r="AV50" s="16">
        <f t="shared" si="113"/>
        <v>0.3322916666666666</v>
      </c>
      <c r="AW50" s="16">
        <f t="shared" si="113"/>
        <v>0.45815972222222234</v>
      </c>
      <c r="AX50" s="16">
        <f t="shared" si="113"/>
        <v>0.56304976851851829</v>
      </c>
      <c r="AY50" s="16">
        <f t="shared" si="113"/>
        <v>0.65045814043209893</v>
      </c>
      <c r="AZ50" s="16">
        <f t="shared" si="113"/>
        <v>0.72329845036008145</v>
      </c>
      <c r="BA50" s="16">
        <f t="shared" si="113"/>
        <v>0.78399870863340237</v>
      </c>
      <c r="BB50" s="16">
        <f t="shared" si="113"/>
        <v>0.83458225719450208</v>
      </c>
      <c r="BC50" s="16">
        <f t="shared" si="113"/>
        <v>0.87673521432875301</v>
      </c>
      <c r="BD50" s="16">
        <f t="shared" si="113"/>
        <v>0.91186267860729142</v>
      </c>
      <c r="BF50" s="173"/>
      <c r="BG50" s="186"/>
      <c r="BH50" s="15" t="s">
        <v>42</v>
      </c>
      <c r="BI50" s="16">
        <f t="shared" ref="BI50:BR50" si="114">BI$16*(BI48/BI$18)</f>
        <v>0.18125000000000002</v>
      </c>
      <c r="BJ50" s="16">
        <f t="shared" si="114"/>
        <v>0.3322916666666666</v>
      </c>
      <c r="BK50" s="16">
        <f t="shared" si="114"/>
        <v>0.45815972222222234</v>
      </c>
      <c r="BL50" s="16">
        <f t="shared" si="114"/>
        <v>0.56304976851851829</v>
      </c>
      <c r="BM50" s="16">
        <f t="shared" si="114"/>
        <v>0.65045814043209893</v>
      </c>
      <c r="BN50" s="16">
        <f t="shared" si="114"/>
        <v>0.72329845036008145</v>
      </c>
      <c r="BO50" s="16">
        <f t="shared" si="114"/>
        <v>0.78399870863340237</v>
      </c>
      <c r="BP50" s="16">
        <f t="shared" si="114"/>
        <v>0.83458225719450208</v>
      </c>
      <c r="BQ50" s="16">
        <f t="shared" si="114"/>
        <v>0.87673521432875301</v>
      </c>
      <c r="BR50" s="16">
        <f t="shared" si="114"/>
        <v>0.91186267860729142</v>
      </c>
    </row>
    <row r="51" spans="1:71" ht="14.25" x14ac:dyDescent="0.45">
      <c r="B51" s="173"/>
      <c r="C51" s="185"/>
      <c r="D51" s="19" t="s">
        <v>45</v>
      </c>
      <c r="E51" s="20">
        <f>10*E48</f>
        <v>1.8125</v>
      </c>
      <c r="F51" s="20">
        <f t="shared" ref="F51:N51" si="115">10*F48</f>
        <v>1.5104166666666665</v>
      </c>
      <c r="G51" s="20">
        <f t="shared" si="115"/>
        <v>1.2586805555555556</v>
      </c>
      <c r="H51" s="20">
        <f t="shared" si="115"/>
        <v>1.048900462962963</v>
      </c>
      <c r="I51" s="20">
        <f t="shared" si="115"/>
        <v>0.87408371913580252</v>
      </c>
      <c r="J51" s="20">
        <f t="shared" si="115"/>
        <v>0.72840309927983526</v>
      </c>
      <c r="K51" s="20">
        <f t="shared" si="115"/>
        <v>0.60700258273319607</v>
      </c>
      <c r="L51" s="20">
        <f t="shared" si="115"/>
        <v>0.50583548561099678</v>
      </c>
      <c r="M51" s="20">
        <f t="shared" si="115"/>
        <v>0.42152957134249736</v>
      </c>
      <c r="N51" s="20">
        <f t="shared" si="115"/>
        <v>0.35127464278541443</v>
      </c>
      <c r="P51" s="173"/>
      <c r="Q51" s="185"/>
      <c r="R51" s="19" t="s">
        <v>45</v>
      </c>
      <c r="S51" s="20">
        <f>10*S48</f>
        <v>1.8125</v>
      </c>
      <c r="T51" s="20">
        <f t="shared" ref="T51:AB51" si="116">10*T48</f>
        <v>1.5104166666666665</v>
      </c>
      <c r="U51" s="20">
        <f t="shared" si="116"/>
        <v>1.2586805555555556</v>
      </c>
      <c r="V51" s="20">
        <f t="shared" si="116"/>
        <v>1.048900462962963</v>
      </c>
      <c r="W51" s="20">
        <f t="shared" si="116"/>
        <v>0.87408371913580252</v>
      </c>
      <c r="X51" s="20">
        <f t="shared" si="116"/>
        <v>0.72840309927983526</v>
      </c>
      <c r="Y51" s="20">
        <f t="shared" si="116"/>
        <v>0.60700258273319607</v>
      </c>
      <c r="Z51" s="20">
        <f t="shared" si="116"/>
        <v>0.50583548561099678</v>
      </c>
      <c r="AA51" s="20">
        <f t="shared" si="116"/>
        <v>0.42152957134249736</v>
      </c>
      <c r="AB51" s="20">
        <f t="shared" si="116"/>
        <v>0.35127464278541443</v>
      </c>
      <c r="AD51" s="173"/>
      <c r="AE51" s="185"/>
      <c r="AF51" s="19" t="s">
        <v>45</v>
      </c>
      <c r="AG51" s="20">
        <f>10*AG48</f>
        <v>1.8125</v>
      </c>
      <c r="AH51" s="20">
        <f t="shared" ref="AH51:AP51" si="117">10*AH48</f>
        <v>1.5104166666666665</v>
      </c>
      <c r="AI51" s="20">
        <f t="shared" si="117"/>
        <v>1.2586805555555556</v>
      </c>
      <c r="AJ51" s="20">
        <f t="shared" si="117"/>
        <v>1.048900462962963</v>
      </c>
      <c r="AK51" s="20">
        <f t="shared" si="117"/>
        <v>0.87408371913580252</v>
      </c>
      <c r="AL51" s="20">
        <f t="shared" si="117"/>
        <v>0.72840309927983526</v>
      </c>
      <c r="AM51" s="20">
        <f t="shared" si="117"/>
        <v>0.60700258273319607</v>
      </c>
      <c r="AN51" s="20">
        <f t="shared" si="117"/>
        <v>0.50583548561099678</v>
      </c>
      <c r="AO51" s="20">
        <f t="shared" si="117"/>
        <v>0.42152957134249736</v>
      </c>
      <c r="AP51" s="20">
        <f t="shared" si="117"/>
        <v>0.35127464278541443</v>
      </c>
      <c r="AR51" s="173"/>
      <c r="AS51" s="185"/>
      <c r="AT51" s="19" t="s">
        <v>45</v>
      </c>
      <c r="AU51" s="20">
        <f>10*AU48</f>
        <v>1.8125</v>
      </c>
      <c r="AV51" s="20">
        <f t="shared" ref="AV51:BD51" si="118">10*AV48</f>
        <v>1.5104166666666665</v>
      </c>
      <c r="AW51" s="20">
        <f t="shared" si="118"/>
        <v>1.2586805555555556</v>
      </c>
      <c r="AX51" s="20">
        <f t="shared" si="118"/>
        <v>1.048900462962963</v>
      </c>
      <c r="AY51" s="20">
        <f t="shared" si="118"/>
        <v>0.87408371913580252</v>
      </c>
      <c r="AZ51" s="20">
        <f t="shared" si="118"/>
        <v>0.72840309927983526</v>
      </c>
      <c r="BA51" s="20">
        <f t="shared" si="118"/>
        <v>0.60700258273319607</v>
      </c>
      <c r="BB51" s="20">
        <f t="shared" si="118"/>
        <v>0.50583548561099678</v>
      </c>
      <c r="BC51" s="20">
        <f t="shared" si="118"/>
        <v>0.42152957134249736</v>
      </c>
      <c r="BD51" s="20">
        <f t="shared" si="118"/>
        <v>0.35127464278541443</v>
      </c>
      <c r="BF51" s="173"/>
      <c r="BG51" s="185"/>
      <c r="BH51" s="19" t="s">
        <v>45</v>
      </c>
      <c r="BI51" s="20">
        <f>10*BI48</f>
        <v>1.8125</v>
      </c>
      <c r="BJ51" s="20">
        <f t="shared" ref="BJ51:BR51" si="119">10*BJ48</f>
        <v>1.5104166666666665</v>
      </c>
      <c r="BK51" s="20">
        <f t="shared" si="119"/>
        <v>1.2586805555555556</v>
      </c>
      <c r="BL51" s="20">
        <f t="shared" si="119"/>
        <v>1.048900462962963</v>
      </c>
      <c r="BM51" s="20">
        <f t="shared" si="119"/>
        <v>0.87408371913580252</v>
      </c>
      <c r="BN51" s="20">
        <f t="shared" si="119"/>
        <v>0.72840309927983526</v>
      </c>
      <c r="BO51" s="20">
        <f t="shared" si="119"/>
        <v>0.60700258273319607</v>
      </c>
      <c r="BP51" s="20">
        <f t="shared" si="119"/>
        <v>0.50583548561099678</v>
      </c>
      <c r="BQ51" s="20">
        <f t="shared" si="119"/>
        <v>0.42152957134249736</v>
      </c>
      <c r="BR51" s="20">
        <f t="shared" si="119"/>
        <v>0.35127464278541443</v>
      </c>
    </row>
    <row r="52" spans="1:71" ht="14.25" x14ac:dyDescent="0.45">
      <c r="B52" s="173"/>
      <c r="C52" s="185"/>
      <c r="D52" s="19" t="s">
        <v>46</v>
      </c>
      <c r="E52" s="20">
        <f>10*E50</f>
        <v>1.8125000000000002</v>
      </c>
      <c r="F52" s="20">
        <f>10*F50</f>
        <v>3.3229166666666661</v>
      </c>
      <c r="G52" s="20">
        <f>10*G50</f>
        <v>4.5815972222222232</v>
      </c>
      <c r="H52" s="20">
        <f t="shared" ref="H52:N52" si="120">10*H50</f>
        <v>5.6304976851851833</v>
      </c>
      <c r="I52" s="20">
        <f t="shared" si="120"/>
        <v>6.5045814043209891</v>
      </c>
      <c r="J52" s="20">
        <f t="shared" si="120"/>
        <v>7.2329845036008145</v>
      </c>
      <c r="K52" s="20">
        <f t="shared" si="120"/>
        <v>7.8399870863340233</v>
      </c>
      <c r="L52" s="20">
        <f t="shared" si="120"/>
        <v>8.3458225719450212</v>
      </c>
      <c r="M52" s="20">
        <f t="shared" si="120"/>
        <v>8.7673521432875301</v>
      </c>
      <c r="N52" s="20">
        <f t="shared" si="120"/>
        <v>9.1186267860729142</v>
      </c>
      <c r="P52" s="173"/>
      <c r="Q52" s="185"/>
      <c r="R52" s="19" t="s">
        <v>46</v>
      </c>
      <c r="S52" s="20">
        <f>10*S50</f>
        <v>1.8125000000000002</v>
      </c>
      <c r="T52" s="20">
        <f>10*T50</f>
        <v>3.3229166666666661</v>
      </c>
      <c r="U52" s="20">
        <f>10*U50</f>
        <v>4.5815972222222232</v>
      </c>
      <c r="V52" s="20">
        <f t="shared" ref="V52:AB52" si="121">10*V50</f>
        <v>5.6304976851851833</v>
      </c>
      <c r="W52" s="20">
        <f t="shared" si="121"/>
        <v>6.5045814043209891</v>
      </c>
      <c r="X52" s="20">
        <f t="shared" si="121"/>
        <v>7.2329845036008145</v>
      </c>
      <c r="Y52" s="20">
        <f t="shared" si="121"/>
        <v>7.8399870863340233</v>
      </c>
      <c r="Z52" s="20">
        <f t="shared" si="121"/>
        <v>8.3458225719450212</v>
      </c>
      <c r="AA52" s="20">
        <f t="shared" si="121"/>
        <v>8.7673521432875301</v>
      </c>
      <c r="AB52" s="20">
        <f t="shared" si="121"/>
        <v>9.1186267860729142</v>
      </c>
      <c r="AD52" s="173"/>
      <c r="AE52" s="185"/>
      <c r="AF52" s="19" t="s">
        <v>46</v>
      </c>
      <c r="AG52" s="20">
        <f>10*AG50</f>
        <v>1.8125000000000002</v>
      </c>
      <c r="AH52" s="20">
        <f>10*AH50</f>
        <v>3.3229166666666661</v>
      </c>
      <c r="AI52" s="20">
        <f>10*AI50</f>
        <v>4.5815972222222232</v>
      </c>
      <c r="AJ52" s="20">
        <f t="shared" ref="AJ52:AP52" si="122">10*AJ50</f>
        <v>5.6304976851851833</v>
      </c>
      <c r="AK52" s="20">
        <f t="shared" si="122"/>
        <v>6.5045814043209891</v>
      </c>
      <c r="AL52" s="20">
        <f t="shared" si="122"/>
        <v>7.2329845036008145</v>
      </c>
      <c r="AM52" s="20">
        <f t="shared" si="122"/>
        <v>7.8399870863340233</v>
      </c>
      <c r="AN52" s="20">
        <f t="shared" si="122"/>
        <v>8.3458225719450212</v>
      </c>
      <c r="AO52" s="20">
        <f t="shared" si="122"/>
        <v>8.7673521432875301</v>
      </c>
      <c r="AP52" s="20">
        <f t="shared" si="122"/>
        <v>9.1186267860729142</v>
      </c>
      <c r="AR52" s="173"/>
      <c r="AS52" s="185"/>
      <c r="AT52" s="19" t="s">
        <v>46</v>
      </c>
      <c r="AU52" s="20">
        <f>10*AU50</f>
        <v>1.8125000000000002</v>
      </c>
      <c r="AV52" s="20">
        <f>10*AV50</f>
        <v>3.3229166666666661</v>
      </c>
      <c r="AW52" s="20">
        <f>10*AW50</f>
        <v>4.5815972222222232</v>
      </c>
      <c r="AX52" s="20">
        <f t="shared" ref="AX52:BD52" si="123">10*AX50</f>
        <v>5.6304976851851833</v>
      </c>
      <c r="AY52" s="20">
        <f t="shared" si="123"/>
        <v>6.5045814043209891</v>
      </c>
      <c r="AZ52" s="20">
        <f t="shared" si="123"/>
        <v>7.2329845036008145</v>
      </c>
      <c r="BA52" s="20">
        <f t="shared" si="123"/>
        <v>7.8399870863340233</v>
      </c>
      <c r="BB52" s="20">
        <f t="shared" si="123"/>
        <v>8.3458225719450212</v>
      </c>
      <c r="BC52" s="20">
        <f t="shared" si="123"/>
        <v>8.7673521432875301</v>
      </c>
      <c r="BD52" s="20">
        <f t="shared" si="123"/>
        <v>9.1186267860729142</v>
      </c>
      <c r="BF52" s="173"/>
      <c r="BG52" s="185"/>
      <c r="BH52" s="19" t="s">
        <v>46</v>
      </c>
      <c r="BI52" s="20">
        <f>10*BI50</f>
        <v>1.8125000000000002</v>
      </c>
      <c r="BJ52" s="20">
        <f>10*BJ50</f>
        <v>3.3229166666666661</v>
      </c>
      <c r="BK52" s="20">
        <f>10*BK50</f>
        <v>4.5815972222222232</v>
      </c>
      <c r="BL52" s="20">
        <f t="shared" ref="BL52:BR52" si="124">10*BL50</f>
        <v>5.6304976851851833</v>
      </c>
      <c r="BM52" s="20">
        <f t="shared" si="124"/>
        <v>6.5045814043209891</v>
      </c>
      <c r="BN52" s="20">
        <f t="shared" si="124"/>
        <v>7.2329845036008145</v>
      </c>
      <c r="BO52" s="20">
        <f t="shared" si="124"/>
        <v>7.8399870863340233</v>
      </c>
      <c r="BP52" s="20">
        <f t="shared" si="124"/>
        <v>8.3458225719450212</v>
      </c>
      <c r="BQ52" s="20">
        <f t="shared" si="124"/>
        <v>8.7673521432875301</v>
      </c>
      <c r="BR52" s="20">
        <f t="shared" si="124"/>
        <v>9.1186267860729142</v>
      </c>
    </row>
    <row r="53" spans="1:71" ht="14.25" x14ac:dyDescent="0.45">
      <c r="B53" s="173"/>
      <c r="C53" s="184" t="s">
        <v>36</v>
      </c>
      <c r="D53" s="15" t="s">
        <v>43</v>
      </c>
      <c r="E53" s="16">
        <f>$E8+($E$9*$E$10)</f>
        <v>0.2175</v>
      </c>
      <c r="F53" s="16">
        <f>E53</f>
        <v>0.2175</v>
      </c>
      <c r="G53" s="16">
        <f t="shared" ref="G53:N53" si="125">F53</f>
        <v>0.2175</v>
      </c>
      <c r="H53" s="16">
        <f t="shared" si="125"/>
        <v>0.2175</v>
      </c>
      <c r="I53" s="16">
        <f t="shared" si="125"/>
        <v>0.2175</v>
      </c>
      <c r="J53" s="16">
        <f t="shared" si="125"/>
        <v>0.2175</v>
      </c>
      <c r="K53" s="16">
        <f t="shared" si="125"/>
        <v>0.2175</v>
      </c>
      <c r="L53" s="16">
        <f t="shared" si="125"/>
        <v>0.2175</v>
      </c>
      <c r="M53" s="16">
        <f t="shared" si="125"/>
        <v>0.2175</v>
      </c>
      <c r="N53" s="16">
        <f t="shared" si="125"/>
        <v>0.2175</v>
      </c>
      <c r="P53" s="173"/>
      <c r="Q53" s="184" t="s">
        <v>36</v>
      </c>
      <c r="R53" s="15" t="s">
        <v>43</v>
      </c>
      <c r="S53" s="16">
        <f>$E8+($E$9*$E$10)</f>
        <v>0.2175</v>
      </c>
      <c r="T53" s="16">
        <f>S53</f>
        <v>0.2175</v>
      </c>
      <c r="U53" s="16">
        <f t="shared" ref="U53:AB53" si="126">T53</f>
        <v>0.2175</v>
      </c>
      <c r="V53" s="16">
        <f t="shared" si="126"/>
        <v>0.2175</v>
      </c>
      <c r="W53" s="16">
        <f t="shared" si="126"/>
        <v>0.2175</v>
      </c>
      <c r="X53" s="16">
        <f t="shared" si="126"/>
        <v>0.2175</v>
      </c>
      <c r="Y53" s="16">
        <f t="shared" si="126"/>
        <v>0.2175</v>
      </c>
      <c r="Z53" s="16">
        <f t="shared" si="126"/>
        <v>0.2175</v>
      </c>
      <c r="AA53" s="16">
        <f t="shared" si="126"/>
        <v>0.2175</v>
      </c>
      <c r="AB53" s="16">
        <f t="shared" si="126"/>
        <v>0.2175</v>
      </c>
      <c r="AD53" s="173"/>
      <c r="AE53" s="184" t="s">
        <v>36</v>
      </c>
      <c r="AF53" s="15" t="s">
        <v>43</v>
      </c>
      <c r="AG53" s="16">
        <f>$E8+($E$9*$E$10)</f>
        <v>0.2175</v>
      </c>
      <c r="AH53" s="16">
        <f>AG53</f>
        <v>0.2175</v>
      </c>
      <c r="AI53" s="16">
        <f t="shared" ref="AI53:AP53" si="127">AH53</f>
        <v>0.2175</v>
      </c>
      <c r="AJ53" s="16">
        <f t="shared" si="127"/>
        <v>0.2175</v>
      </c>
      <c r="AK53" s="16">
        <f t="shared" si="127"/>
        <v>0.2175</v>
      </c>
      <c r="AL53" s="16">
        <f t="shared" si="127"/>
        <v>0.2175</v>
      </c>
      <c r="AM53" s="16">
        <f t="shared" si="127"/>
        <v>0.2175</v>
      </c>
      <c r="AN53" s="16">
        <f t="shared" si="127"/>
        <v>0.2175</v>
      </c>
      <c r="AO53" s="16">
        <f t="shared" si="127"/>
        <v>0.2175</v>
      </c>
      <c r="AP53" s="16">
        <f t="shared" si="127"/>
        <v>0.2175</v>
      </c>
      <c r="AR53" s="173"/>
      <c r="AS53" s="184" t="s">
        <v>36</v>
      </c>
      <c r="AT53" s="15" t="s">
        <v>43</v>
      </c>
      <c r="AU53" s="16">
        <f>$E8+($E$9*$E$10)</f>
        <v>0.2175</v>
      </c>
      <c r="AV53" s="16">
        <f>AU53</f>
        <v>0.2175</v>
      </c>
      <c r="AW53" s="16">
        <f t="shared" ref="AW53:BD53" si="128">AV53</f>
        <v>0.2175</v>
      </c>
      <c r="AX53" s="16">
        <f t="shared" si="128"/>
        <v>0.2175</v>
      </c>
      <c r="AY53" s="16">
        <f t="shared" si="128"/>
        <v>0.2175</v>
      </c>
      <c r="AZ53" s="16">
        <f t="shared" si="128"/>
        <v>0.2175</v>
      </c>
      <c r="BA53" s="16">
        <f t="shared" si="128"/>
        <v>0.2175</v>
      </c>
      <c r="BB53" s="16">
        <f t="shared" si="128"/>
        <v>0.2175</v>
      </c>
      <c r="BC53" s="16">
        <f t="shared" si="128"/>
        <v>0.2175</v>
      </c>
      <c r="BD53" s="16">
        <f t="shared" si="128"/>
        <v>0.2175</v>
      </c>
      <c r="BF53" s="173"/>
      <c r="BG53" s="184" t="s">
        <v>36</v>
      </c>
      <c r="BH53" s="15" t="s">
        <v>43</v>
      </c>
      <c r="BI53" s="16">
        <f>$E8+($E$9*$E$10)</f>
        <v>0.2175</v>
      </c>
      <c r="BJ53" s="16">
        <f>BI53</f>
        <v>0.2175</v>
      </c>
      <c r="BK53" s="16">
        <f t="shared" ref="BK53:BR53" si="129">BJ53</f>
        <v>0.2175</v>
      </c>
      <c r="BL53" s="16">
        <f t="shared" si="129"/>
        <v>0.2175</v>
      </c>
      <c r="BM53" s="16">
        <f t="shared" si="129"/>
        <v>0.2175</v>
      </c>
      <c r="BN53" s="16">
        <f t="shared" si="129"/>
        <v>0.2175</v>
      </c>
      <c r="BO53" s="16">
        <f t="shared" si="129"/>
        <v>0.2175</v>
      </c>
      <c r="BP53" s="16">
        <f t="shared" si="129"/>
        <v>0.2175</v>
      </c>
      <c r="BQ53" s="16">
        <f t="shared" si="129"/>
        <v>0.2175</v>
      </c>
      <c r="BR53" s="16">
        <f t="shared" si="129"/>
        <v>0.2175</v>
      </c>
    </row>
    <row r="54" spans="1:71" ht="14.25" x14ac:dyDescent="0.45">
      <c r="B54" s="173"/>
      <c r="C54" s="185"/>
      <c r="D54" s="19" t="s">
        <v>45</v>
      </c>
      <c r="E54" s="21">
        <f t="shared" ref="E54:N54" si="130">E51*E$14</f>
        <v>217500</v>
      </c>
      <c r="F54" s="21">
        <f t="shared" si="130"/>
        <v>217499.99999999997</v>
      </c>
      <c r="G54" s="21">
        <f t="shared" si="130"/>
        <v>217500</v>
      </c>
      <c r="H54" s="21">
        <f t="shared" si="130"/>
        <v>217500</v>
      </c>
      <c r="I54" s="21">
        <f t="shared" si="130"/>
        <v>217500</v>
      </c>
      <c r="J54" s="21">
        <f t="shared" si="130"/>
        <v>217499.99999999997</v>
      </c>
      <c r="K54" s="21">
        <f t="shared" si="130"/>
        <v>217499.99999999997</v>
      </c>
      <c r="L54" s="21">
        <f t="shared" si="130"/>
        <v>217500</v>
      </c>
      <c r="M54" s="21">
        <f t="shared" si="130"/>
        <v>217500</v>
      </c>
      <c r="N54" s="21">
        <f t="shared" si="130"/>
        <v>217499.99999999997</v>
      </c>
      <c r="P54" s="173"/>
      <c r="Q54" s="185"/>
      <c r="R54" s="19" t="s">
        <v>45</v>
      </c>
      <c r="S54" s="21">
        <f t="shared" ref="S54:AB54" si="131">S51*S$14</f>
        <v>217500</v>
      </c>
      <c r="T54" s="21">
        <f t="shared" si="131"/>
        <v>217499.99999999997</v>
      </c>
      <c r="U54" s="21">
        <f t="shared" si="131"/>
        <v>217500</v>
      </c>
      <c r="V54" s="21">
        <f t="shared" si="131"/>
        <v>217500</v>
      </c>
      <c r="W54" s="21">
        <f t="shared" si="131"/>
        <v>217500</v>
      </c>
      <c r="X54" s="21">
        <f t="shared" si="131"/>
        <v>217499.99999999997</v>
      </c>
      <c r="Y54" s="21">
        <f t="shared" si="131"/>
        <v>217499.99999999997</v>
      </c>
      <c r="Z54" s="21">
        <f t="shared" si="131"/>
        <v>217500</v>
      </c>
      <c r="AA54" s="21">
        <f t="shared" si="131"/>
        <v>217500</v>
      </c>
      <c r="AB54" s="21">
        <f t="shared" si="131"/>
        <v>217499.99999999997</v>
      </c>
      <c r="AD54" s="173"/>
      <c r="AE54" s="185"/>
      <c r="AF54" s="19" t="s">
        <v>45</v>
      </c>
      <c r="AG54" s="21">
        <f t="shared" ref="AG54:AP54" si="132">AG51*AG$14</f>
        <v>217500</v>
      </c>
      <c r="AH54" s="21">
        <f t="shared" si="132"/>
        <v>217499.99999999997</v>
      </c>
      <c r="AI54" s="21">
        <f t="shared" si="132"/>
        <v>217500</v>
      </c>
      <c r="AJ54" s="21">
        <f t="shared" si="132"/>
        <v>217500</v>
      </c>
      <c r="AK54" s="21">
        <f t="shared" si="132"/>
        <v>217500</v>
      </c>
      <c r="AL54" s="21">
        <f t="shared" si="132"/>
        <v>217499.99999999997</v>
      </c>
      <c r="AM54" s="21">
        <f t="shared" si="132"/>
        <v>217499.99999999997</v>
      </c>
      <c r="AN54" s="21">
        <f t="shared" si="132"/>
        <v>217500</v>
      </c>
      <c r="AO54" s="21">
        <f t="shared" si="132"/>
        <v>217500</v>
      </c>
      <c r="AP54" s="21">
        <f t="shared" si="132"/>
        <v>217499.99999999997</v>
      </c>
      <c r="AR54" s="173"/>
      <c r="AS54" s="185"/>
      <c r="AT54" s="19" t="s">
        <v>45</v>
      </c>
      <c r="AU54" s="21">
        <f t="shared" ref="AU54:BD54" si="133">AU51*AU$14</f>
        <v>217500</v>
      </c>
      <c r="AV54" s="21">
        <f t="shared" si="133"/>
        <v>217499.99999999997</v>
      </c>
      <c r="AW54" s="21">
        <f t="shared" si="133"/>
        <v>217500</v>
      </c>
      <c r="AX54" s="21">
        <f t="shared" si="133"/>
        <v>217500</v>
      </c>
      <c r="AY54" s="21">
        <f t="shared" si="133"/>
        <v>217500</v>
      </c>
      <c r="AZ54" s="21">
        <f t="shared" si="133"/>
        <v>217499.99999999997</v>
      </c>
      <c r="BA54" s="21">
        <f t="shared" si="133"/>
        <v>217499.99999999997</v>
      </c>
      <c r="BB54" s="21">
        <f t="shared" si="133"/>
        <v>217500</v>
      </c>
      <c r="BC54" s="21">
        <f t="shared" si="133"/>
        <v>217500</v>
      </c>
      <c r="BD54" s="21">
        <f t="shared" si="133"/>
        <v>217499.99999999997</v>
      </c>
      <c r="BF54" s="173"/>
      <c r="BG54" s="185"/>
      <c r="BH54" s="19" t="s">
        <v>45</v>
      </c>
      <c r="BI54" s="21">
        <f t="shared" ref="BI54:BR54" si="134">BI51*BI$14</f>
        <v>217500</v>
      </c>
      <c r="BJ54" s="21">
        <f t="shared" si="134"/>
        <v>217499.99999999997</v>
      </c>
      <c r="BK54" s="21">
        <f t="shared" si="134"/>
        <v>217500</v>
      </c>
      <c r="BL54" s="21">
        <f t="shared" si="134"/>
        <v>217500</v>
      </c>
      <c r="BM54" s="21">
        <f t="shared" si="134"/>
        <v>217500</v>
      </c>
      <c r="BN54" s="21">
        <f t="shared" si="134"/>
        <v>217499.99999999997</v>
      </c>
      <c r="BO54" s="21">
        <f t="shared" si="134"/>
        <v>217499.99999999997</v>
      </c>
      <c r="BP54" s="21">
        <f t="shared" si="134"/>
        <v>217500</v>
      </c>
      <c r="BQ54" s="21">
        <f t="shared" si="134"/>
        <v>217500</v>
      </c>
      <c r="BR54" s="21">
        <f t="shared" si="134"/>
        <v>217499.99999999997</v>
      </c>
    </row>
    <row r="55" spans="1:71" ht="14.25" x14ac:dyDescent="0.45">
      <c r="B55" s="173"/>
      <c r="C55" s="185"/>
      <c r="D55" s="19" t="s">
        <v>46</v>
      </c>
      <c r="E55" s="21">
        <f>E54</f>
        <v>217500</v>
      </c>
      <c r="F55" s="21">
        <f>E55+F54</f>
        <v>435000</v>
      </c>
      <c r="G55" s="21">
        <f>F55+G54</f>
        <v>652500</v>
      </c>
      <c r="H55" s="21">
        <f t="shared" ref="H55:N55" si="135">G55+H54</f>
        <v>870000</v>
      </c>
      <c r="I55" s="21">
        <f t="shared" si="135"/>
        <v>1087500</v>
      </c>
      <c r="J55" s="21">
        <f>I55+J54</f>
        <v>1305000</v>
      </c>
      <c r="K55" s="21">
        <f t="shared" si="135"/>
        <v>1522500</v>
      </c>
      <c r="L55" s="21">
        <f t="shared" si="135"/>
        <v>1740000</v>
      </c>
      <c r="M55" s="21">
        <f t="shared" si="135"/>
        <v>1957500</v>
      </c>
      <c r="N55" s="21">
        <f t="shared" si="135"/>
        <v>2175000</v>
      </c>
      <c r="P55" s="173"/>
      <c r="Q55" s="185"/>
      <c r="R55" s="19" t="s">
        <v>46</v>
      </c>
      <c r="S55" s="21">
        <f>S54</f>
        <v>217500</v>
      </c>
      <c r="T55" s="21">
        <f>S55+T54</f>
        <v>435000</v>
      </c>
      <c r="U55" s="21">
        <f>T55+U54</f>
        <v>652500</v>
      </c>
      <c r="V55" s="21">
        <f t="shared" ref="V55:AB55" si="136">U55+V54</f>
        <v>870000</v>
      </c>
      <c r="W55" s="21">
        <f t="shared" si="136"/>
        <v>1087500</v>
      </c>
      <c r="X55" s="21">
        <f>W55+X54</f>
        <v>1305000</v>
      </c>
      <c r="Y55" s="21">
        <f t="shared" si="136"/>
        <v>1522500</v>
      </c>
      <c r="Z55" s="21">
        <f t="shared" si="136"/>
        <v>1740000</v>
      </c>
      <c r="AA55" s="21">
        <f t="shared" si="136"/>
        <v>1957500</v>
      </c>
      <c r="AB55" s="21">
        <f t="shared" si="136"/>
        <v>2175000</v>
      </c>
      <c r="AD55" s="173"/>
      <c r="AE55" s="185"/>
      <c r="AF55" s="19" t="s">
        <v>46</v>
      </c>
      <c r="AG55" s="21">
        <f>AG54</f>
        <v>217500</v>
      </c>
      <c r="AH55" s="21">
        <f>AG55+AH54</f>
        <v>435000</v>
      </c>
      <c r="AI55" s="21">
        <f>AH55+AI54</f>
        <v>652500</v>
      </c>
      <c r="AJ55" s="21">
        <f t="shared" ref="AJ55:AP55" si="137">AI55+AJ54</f>
        <v>870000</v>
      </c>
      <c r="AK55" s="21">
        <f t="shared" si="137"/>
        <v>1087500</v>
      </c>
      <c r="AL55" s="21">
        <f>AK55+AL54</f>
        <v>1305000</v>
      </c>
      <c r="AM55" s="21">
        <f t="shared" si="137"/>
        <v>1522500</v>
      </c>
      <c r="AN55" s="21">
        <f t="shared" si="137"/>
        <v>1740000</v>
      </c>
      <c r="AO55" s="21">
        <f t="shared" si="137"/>
        <v>1957500</v>
      </c>
      <c r="AP55" s="21">
        <f t="shared" si="137"/>
        <v>2175000</v>
      </c>
      <c r="AR55" s="173"/>
      <c r="AS55" s="185"/>
      <c r="AT55" s="19" t="s">
        <v>46</v>
      </c>
      <c r="AU55" s="21">
        <f>AU54</f>
        <v>217500</v>
      </c>
      <c r="AV55" s="21">
        <f>AU55+AV54</f>
        <v>435000</v>
      </c>
      <c r="AW55" s="21">
        <f>AV55+AW54</f>
        <v>652500</v>
      </c>
      <c r="AX55" s="21">
        <f t="shared" ref="AX55:BD55" si="138">AW55+AX54</f>
        <v>870000</v>
      </c>
      <c r="AY55" s="21">
        <f t="shared" si="138"/>
        <v>1087500</v>
      </c>
      <c r="AZ55" s="21">
        <f>AY55+AZ54</f>
        <v>1305000</v>
      </c>
      <c r="BA55" s="21">
        <f t="shared" si="138"/>
        <v>1522500</v>
      </c>
      <c r="BB55" s="21">
        <f t="shared" si="138"/>
        <v>1740000</v>
      </c>
      <c r="BC55" s="21">
        <f t="shared" si="138"/>
        <v>1957500</v>
      </c>
      <c r="BD55" s="21">
        <f t="shared" si="138"/>
        <v>2175000</v>
      </c>
      <c r="BF55" s="173"/>
      <c r="BG55" s="185"/>
      <c r="BH55" s="19" t="s">
        <v>46</v>
      </c>
      <c r="BI55" s="21">
        <f>BI54</f>
        <v>217500</v>
      </c>
      <c r="BJ55" s="21">
        <f>BI55+BJ54</f>
        <v>435000</v>
      </c>
      <c r="BK55" s="21">
        <f>BJ55+BK54</f>
        <v>652500</v>
      </c>
      <c r="BL55" s="21">
        <f t="shared" ref="BL55:BR55" si="139">BK55+BL54</f>
        <v>870000</v>
      </c>
      <c r="BM55" s="21">
        <f t="shared" si="139"/>
        <v>1087500</v>
      </c>
      <c r="BN55" s="21">
        <f>BM55+BN54</f>
        <v>1305000</v>
      </c>
      <c r="BO55" s="21">
        <f t="shared" si="139"/>
        <v>1522500</v>
      </c>
      <c r="BP55" s="21">
        <f t="shared" si="139"/>
        <v>1740000</v>
      </c>
      <c r="BQ55" s="21">
        <f t="shared" si="139"/>
        <v>1957500</v>
      </c>
      <c r="BR55" s="21">
        <f t="shared" si="139"/>
        <v>2175000</v>
      </c>
    </row>
    <row r="56" spans="1:71" ht="14.25" x14ac:dyDescent="0.45">
      <c r="B56" s="173"/>
      <c r="C56" s="184" t="s">
        <v>35</v>
      </c>
      <c r="D56" s="15" t="s">
        <v>43</v>
      </c>
      <c r="E56" s="16">
        <f>E50*E$14/$E$4</f>
        <v>0.21750000000000003</v>
      </c>
      <c r="F56" s="16">
        <f>F50*F$14/$E$4-E56</f>
        <v>0.2609999999999999</v>
      </c>
      <c r="G56" s="16">
        <f>G50*G$14/$E$4-F56-E56</f>
        <v>0.31320000000000026</v>
      </c>
      <c r="H56" s="16">
        <f>H50*H$14/$E$4-G56-F56-E56</f>
        <v>0.3758399999999994</v>
      </c>
      <c r="I56" s="16">
        <f>I50*I$14/$E$4-H56-G56-F56-E56</f>
        <v>0.45100800000000107</v>
      </c>
      <c r="J56" s="16">
        <f>J50*J$14/$E$4-I56-H56-G56-F56-E56</f>
        <v>0.54120959999999707</v>
      </c>
      <c r="K56" s="16">
        <f>K50*K$14/$E$4-J56-I56-H56-G56-F56-E56</f>
        <v>0.64945152000000439</v>
      </c>
      <c r="L56" s="16">
        <f>L50*L$14/$E$4-K56-J56-I56-H56-G56-F56-E56</f>
        <v>0.77934182399999985</v>
      </c>
      <c r="M56" s="16">
        <f>M50*M$14/$E$4-L56-K56-J56-I56-H56-G56-F56-E56</f>
        <v>0.93521018880000684</v>
      </c>
      <c r="N56" s="16">
        <f>N50*N$14/$E$4-M56-L56-K56-J56-I56-H56-G56-F56-E56</f>
        <v>1.1222522265599824</v>
      </c>
      <c r="P56" s="173"/>
      <c r="Q56" s="184" t="s">
        <v>35</v>
      </c>
      <c r="R56" s="15" t="s">
        <v>43</v>
      </c>
      <c r="S56" s="16">
        <f>S50*S$14/$E$4</f>
        <v>0.21750000000000003</v>
      </c>
      <c r="T56" s="16">
        <f>T50*T$14/$E$4-S56</f>
        <v>0.2609999999999999</v>
      </c>
      <c r="U56" s="16">
        <f>U50*U$14/$E$4-T56-S56</f>
        <v>0.31320000000000026</v>
      </c>
      <c r="V56" s="16">
        <f>V50*V$14/$E$4-U56-T56-S56</f>
        <v>0.3758399999999994</v>
      </c>
      <c r="W56" s="16">
        <f>W50*W$14/$E$4-V56-U56-T56-S56</f>
        <v>0.45100800000000107</v>
      </c>
      <c r="X56" s="16">
        <f>X50*X$14/$E$4-W56-V56-U56-T56-S56</f>
        <v>0.54120959999999707</v>
      </c>
      <c r="Y56" s="16">
        <f>Y50*Y$14/$E$4-X56-W56-V56-U56-T56-S56</f>
        <v>0.64945152000000439</v>
      </c>
      <c r="Z56" s="16">
        <f>Z50*Z$14/$E$4-Y56-X56-W56-V56-U56-T56-S56</f>
        <v>0.77934182399999985</v>
      </c>
      <c r="AA56" s="16">
        <f>AA50*AA$14/$E$4-Z56-Y56-X56-W56-V56-U56-T56-S56</f>
        <v>0.93521018880000684</v>
      </c>
      <c r="AB56" s="16">
        <f>AB50*AB$14/$E$4-AA56-Z56-Y56-X56-W56-V56-U56-T56-S56</f>
        <v>1.1222522265599824</v>
      </c>
      <c r="AD56" s="173"/>
      <c r="AE56" s="184" t="s">
        <v>35</v>
      </c>
      <c r="AF56" s="15" t="s">
        <v>43</v>
      </c>
      <c r="AG56" s="16">
        <f>AG50*AG$14/$E$4</f>
        <v>0.21750000000000003</v>
      </c>
      <c r="AH56" s="16">
        <f>AH50*AH$14/$E$4-AG56</f>
        <v>0.2609999999999999</v>
      </c>
      <c r="AI56" s="16">
        <f>AI50*AI$14/$E$4-AH56-AG56</f>
        <v>0.31320000000000026</v>
      </c>
      <c r="AJ56" s="16">
        <f>AJ50*AJ$14/$E$4-AI56-AH56-AG56</f>
        <v>0.3758399999999994</v>
      </c>
      <c r="AK56" s="16">
        <f>AK50*AK$14/$E$4-AJ56-AI56-AH56-AG56</f>
        <v>0.45100800000000107</v>
      </c>
      <c r="AL56" s="16">
        <f>AL50*AL$14/$E$4-AK56-AJ56-AI56-AH56-AG56</f>
        <v>0.54120959999999707</v>
      </c>
      <c r="AM56" s="16">
        <f>AM50*AM$14/$E$4-AL56-AK56-AJ56-AI56-AH56-AG56</f>
        <v>0.64945152000000439</v>
      </c>
      <c r="AN56" s="16">
        <f>AN50*AN$14/$E$4-AM56-AL56-AK56-AJ56-AI56-AH56-AG56</f>
        <v>0.77934182399999985</v>
      </c>
      <c r="AO56" s="16">
        <f>AO50*AO$14/$E$4-AN56-AM56-AL56-AK56-AJ56-AI56-AH56-AG56</f>
        <v>0.93521018880000684</v>
      </c>
      <c r="AP56" s="16">
        <f>AP50*AP$14/$E$4-AO56-AN56-AM56-AL56-AK56-AJ56-AI56-AH56-AG56</f>
        <v>1.1222522265599824</v>
      </c>
      <c r="AR56" s="173"/>
      <c r="AS56" s="184" t="s">
        <v>35</v>
      </c>
      <c r="AT56" s="15" t="s">
        <v>43</v>
      </c>
      <c r="AU56" s="16">
        <f>AU50*AU$14/$E$4</f>
        <v>0.21750000000000003</v>
      </c>
      <c r="AV56" s="16">
        <f>AV50*AV$14/$E$4-AU56</f>
        <v>0.2609999999999999</v>
      </c>
      <c r="AW56" s="16">
        <f>AW50*AW$14/$E$4-AV56-AU56</f>
        <v>0.31320000000000026</v>
      </c>
      <c r="AX56" s="16">
        <f>AX50*AX$14/$E$4-AW56-AV56-AU56</f>
        <v>0.3758399999999994</v>
      </c>
      <c r="AY56" s="16">
        <f>AY50*AY$14/$E$4-AX56-AW56-AV56-AU56</f>
        <v>0.45100800000000107</v>
      </c>
      <c r="AZ56" s="16">
        <f>AZ50*AZ$14/$E$4-AY56-AX56-AW56-AV56-AU56</f>
        <v>0.54120959999999707</v>
      </c>
      <c r="BA56" s="16">
        <f>BA50*BA$14/$E$4-AZ56-AY56-AX56-AW56-AV56-AU56</f>
        <v>0.64945152000000439</v>
      </c>
      <c r="BB56" s="16">
        <f>BB50*BB$14/$E$4-BA56-AZ56-AY56-AX56-AW56-AV56-AU56</f>
        <v>0.77934182399999985</v>
      </c>
      <c r="BC56" s="16">
        <f>BC50*BC$14/$E$4-BB56-BA56-AZ56-AY56-AX56-AW56-AV56-AU56</f>
        <v>0.93521018880000684</v>
      </c>
      <c r="BD56" s="16">
        <f>BD50*BD$14/$E$4-BC56-BB56-BA56-AZ56-AY56-AX56-AW56-AV56-AU56</f>
        <v>1.1222522265599824</v>
      </c>
      <c r="BF56" s="173"/>
      <c r="BG56" s="184" t="s">
        <v>35</v>
      </c>
      <c r="BH56" s="15" t="s">
        <v>43</v>
      </c>
      <c r="BI56" s="16">
        <f>BI50*BI$14/$E$4</f>
        <v>0.21750000000000003</v>
      </c>
      <c r="BJ56" s="16">
        <f>BJ50*BJ$14/$E$4-BI56</f>
        <v>0.2609999999999999</v>
      </c>
      <c r="BK56" s="16">
        <f>BK50*BK$14/$E$4-BJ56-BI56</f>
        <v>0.31320000000000026</v>
      </c>
      <c r="BL56" s="16">
        <f>BL50*BL$14/$E$4-BK56-BJ56-BI56</f>
        <v>0.3758399999999994</v>
      </c>
      <c r="BM56" s="16">
        <f>BM50*BM$14/$E$4-BL56-BK56-BJ56-BI56</f>
        <v>0.45100800000000107</v>
      </c>
      <c r="BN56" s="16">
        <f>BN50*BN$14/$E$4-BM56-BL56-BK56-BJ56-BI56</f>
        <v>0.54120959999999707</v>
      </c>
      <c r="BO56" s="16">
        <f>BO50*BO$14/$E$4-BN56-BM56-BL56-BK56-BJ56-BI56</f>
        <v>0.64945152000000439</v>
      </c>
      <c r="BP56" s="16">
        <f>BP50*BP$14/$E$4-BO56-BN56-BM56-BL56-BK56-BJ56-BI56</f>
        <v>0.77934182399999985</v>
      </c>
      <c r="BQ56" s="16">
        <f>BQ50*BQ$14/$E$4-BP56-BO56-BN56-BM56-BL56-BK56-BJ56-BI56</f>
        <v>0.93521018880000684</v>
      </c>
      <c r="BR56" s="16">
        <f>BR50*BR$14/$E$4-BQ56-BP56-BO56-BN56-BM56-BL56-BK56-BJ56-BI56</f>
        <v>1.1222522265599824</v>
      </c>
    </row>
    <row r="57" spans="1:71" ht="14.25" x14ac:dyDescent="0.45">
      <c r="B57" s="173"/>
      <c r="C57" s="186"/>
      <c r="D57" s="15" t="s">
        <v>44</v>
      </c>
      <c r="E57" s="17"/>
      <c r="F57" s="17"/>
      <c r="G57" s="17"/>
      <c r="H57" s="17"/>
      <c r="I57" s="17">
        <f>AVERAGE(E56:I56)</f>
        <v>0.3237096000000001</v>
      </c>
      <c r="J57" s="17"/>
      <c r="K57" s="17"/>
      <c r="L57" s="17"/>
      <c r="M57" s="17"/>
      <c r="N57" s="17">
        <f>AVERAGE(E56:N56)</f>
        <v>0.56460133593599904</v>
      </c>
      <c r="P57" s="173"/>
      <c r="Q57" s="186"/>
      <c r="R57" s="15" t="s">
        <v>44</v>
      </c>
      <c r="S57" s="17"/>
      <c r="T57" s="17"/>
      <c r="U57" s="17"/>
      <c r="V57" s="17"/>
      <c r="W57" s="17">
        <f>AVERAGE(S56:W56)</f>
        <v>0.3237096000000001</v>
      </c>
      <c r="X57" s="17"/>
      <c r="Y57" s="17"/>
      <c r="Z57" s="17"/>
      <c r="AA57" s="17"/>
      <c r="AB57" s="17">
        <f>AVERAGE(S56:AB56)</f>
        <v>0.56460133593599904</v>
      </c>
      <c r="AD57" s="173"/>
      <c r="AE57" s="186"/>
      <c r="AF57" s="15" t="s">
        <v>44</v>
      </c>
      <c r="AG57" s="17"/>
      <c r="AH57" s="17"/>
      <c r="AI57" s="17"/>
      <c r="AJ57" s="17"/>
      <c r="AK57" s="17">
        <f>AVERAGE(AG56:AK56)</f>
        <v>0.3237096000000001</v>
      </c>
      <c r="AL57" s="17"/>
      <c r="AM57" s="17"/>
      <c r="AN57" s="17"/>
      <c r="AO57" s="17"/>
      <c r="AP57" s="17">
        <f>AVERAGE(AG56:AP56)</f>
        <v>0.56460133593599904</v>
      </c>
      <c r="AR57" s="173"/>
      <c r="AS57" s="186"/>
      <c r="AT57" s="15" t="s">
        <v>44</v>
      </c>
      <c r="AU57" s="17"/>
      <c r="AV57" s="17"/>
      <c r="AW57" s="17"/>
      <c r="AX57" s="17"/>
      <c r="AY57" s="17">
        <f>AVERAGE(AU56:AY56)</f>
        <v>0.3237096000000001</v>
      </c>
      <c r="AZ57" s="17"/>
      <c r="BA57" s="17"/>
      <c r="BB57" s="17"/>
      <c r="BC57" s="17"/>
      <c r="BD57" s="17">
        <f>AVERAGE(AU56:BD56)</f>
        <v>0.56460133593599904</v>
      </c>
      <c r="BF57" s="173"/>
      <c r="BG57" s="186"/>
      <c r="BH57" s="15" t="s">
        <v>44</v>
      </c>
      <c r="BI57" s="17"/>
      <c r="BJ57" s="17"/>
      <c r="BK57" s="17"/>
      <c r="BL57" s="17"/>
      <c r="BM57" s="17">
        <f>AVERAGE(BI56:BM56)</f>
        <v>0.3237096000000001</v>
      </c>
      <c r="BN57" s="17"/>
      <c r="BO57" s="17"/>
      <c r="BP57" s="17"/>
      <c r="BQ57" s="17"/>
      <c r="BR57" s="17">
        <f>AVERAGE(BI56:BR56)</f>
        <v>0.56460133593599904</v>
      </c>
    </row>
    <row r="58" spans="1:71" ht="14.25" x14ac:dyDescent="0.45">
      <c r="B58" s="173"/>
      <c r="C58" s="185"/>
      <c r="D58" s="19" t="s">
        <v>45</v>
      </c>
      <c r="E58" s="22">
        <f>E60</f>
        <v>217500.00000000003</v>
      </c>
      <c r="F58" s="22">
        <f>F60-E60</f>
        <v>260999.99999999991</v>
      </c>
      <c r="G58" s="22">
        <f>G60-F60</f>
        <v>313200.00000000017</v>
      </c>
      <c r="H58" s="22">
        <f t="shared" ref="H58:N58" si="140">H60-G60</f>
        <v>375839.99999999942</v>
      </c>
      <c r="I58" s="22">
        <f t="shared" si="140"/>
        <v>451008.00000000093</v>
      </c>
      <c r="J58" s="22">
        <f>J60-I60</f>
        <v>541209.5999999973</v>
      </c>
      <c r="K58" s="22">
        <f t="shared" si="140"/>
        <v>649451.52000000374</v>
      </c>
      <c r="L58" s="22">
        <f t="shared" si="140"/>
        <v>779341.82400000049</v>
      </c>
      <c r="M58" s="22">
        <f t="shared" si="140"/>
        <v>935210.18880000617</v>
      </c>
      <c r="N58" s="22">
        <f t="shared" si="140"/>
        <v>1122252.2265599826</v>
      </c>
      <c r="P58" s="173"/>
      <c r="Q58" s="185"/>
      <c r="R58" s="19" t="s">
        <v>45</v>
      </c>
      <c r="S58" s="22">
        <f>S60</f>
        <v>217500.00000000003</v>
      </c>
      <c r="T58" s="22">
        <f>T60-S60</f>
        <v>260999.99999999991</v>
      </c>
      <c r="U58" s="22">
        <f>U60-T60</f>
        <v>313200.00000000017</v>
      </c>
      <c r="V58" s="22">
        <f t="shared" ref="V58:AB58" si="141">V60-U60</f>
        <v>375839.99999999942</v>
      </c>
      <c r="W58" s="22">
        <f t="shared" si="141"/>
        <v>451008.00000000093</v>
      </c>
      <c r="X58" s="22">
        <f>X60-W60</f>
        <v>541209.5999999973</v>
      </c>
      <c r="Y58" s="22">
        <f t="shared" si="141"/>
        <v>649451.52000000374</v>
      </c>
      <c r="Z58" s="22">
        <f t="shared" si="141"/>
        <v>779341.82400000049</v>
      </c>
      <c r="AA58" s="22">
        <f t="shared" si="141"/>
        <v>935210.18880000617</v>
      </c>
      <c r="AB58" s="22">
        <f t="shared" si="141"/>
        <v>1122252.2265599826</v>
      </c>
      <c r="AD58" s="173"/>
      <c r="AE58" s="185"/>
      <c r="AF58" s="19" t="s">
        <v>45</v>
      </c>
      <c r="AG58" s="22">
        <f>AG60</f>
        <v>217500.00000000003</v>
      </c>
      <c r="AH58" s="22">
        <f>AH60-AG60</f>
        <v>260999.99999999991</v>
      </c>
      <c r="AI58" s="22">
        <f>AI60-AH60</f>
        <v>313200.00000000017</v>
      </c>
      <c r="AJ58" s="22">
        <f t="shared" ref="AJ58:AP58" si="142">AJ60-AI60</f>
        <v>375839.99999999942</v>
      </c>
      <c r="AK58" s="22">
        <f t="shared" si="142"/>
        <v>451008.00000000093</v>
      </c>
      <c r="AL58" s="22">
        <f>AL60-AK60</f>
        <v>541209.5999999973</v>
      </c>
      <c r="AM58" s="22">
        <f t="shared" si="142"/>
        <v>649451.52000000374</v>
      </c>
      <c r="AN58" s="22">
        <f t="shared" si="142"/>
        <v>779341.82400000049</v>
      </c>
      <c r="AO58" s="22">
        <f t="shared" si="142"/>
        <v>935210.18880000617</v>
      </c>
      <c r="AP58" s="22">
        <f t="shared" si="142"/>
        <v>1122252.2265599826</v>
      </c>
      <c r="AR58" s="173"/>
      <c r="AS58" s="185"/>
      <c r="AT58" s="19" t="s">
        <v>45</v>
      </c>
      <c r="AU58" s="22">
        <f>AU60</f>
        <v>217500.00000000003</v>
      </c>
      <c r="AV58" s="22">
        <f>AV60-AU60</f>
        <v>260999.99999999991</v>
      </c>
      <c r="AW58" s="22">
        <f>AW60-AV60</f>
        <v>313200.00000000017</v>
      </c>
      <c r="AX58" s="22">
        <f t="shared" ref="AX58:BD58" si="143">AX60-AW60</f>
        <v>375839.99999999942</v>
      </c>
      <c r="AY58" s="22">
        <f t="shared" si="143"/>
        <v>451008.00000000093</v>
      </c>
      <c r="AZ58" s="22">
        <f>AZ60-AY60</f>
        <v>541209.5999999973</v>
      </c>
      <c r="BA58" s="22">
        <f t="shared" si="143"/>
        <v>649451.52000000374</v>
      </c>
      <c r="BB58" s="22">
        <f t="shared" si="143"/>
        <v>779341.82400000049</v>
      </c>
      <c r="BC58" s="22">
        <f t="shared" si="143"/>
        <v>935210.18880000617</v>
      </c>
      <c r="BD58" s="22">
        <f t="shared" si="143"/>
        <v>1122252.2265599826</v>
      </c>
      <c r="BF58" s="173"/>
      <c r="BG58" s="185"/>
      <c r="BH58" s="19" t="s">
        <v>45</v>
      </c>
      <c r="BI58" s="22">
        <f>BI60</f>
        <v>217500.00000000003</v>
      </c>
      <c r="BJ58" s="22">
        <f>BJ60-BI60</f>
        <v>260999.99999999991</v>
      </c>
      <c r="BK58" s="22">
        <f>BK60-BJ60</f>
        <v>313200.00000000017</v>
      </c>
      <c r="BL58" s="22">
        <f t="shared" ref="BL58:BR58" si="144">BL60-BK60</f>
        <v>375839.99999999942</v>
      </c>
      <c r="BM58" s="22">
        <f t="shared" si="144"/>
        <v>451008.00000000093</v>
      </c>
      <c r="BN58" s="22">
        <f>BN60-BM60</f>
        <v>541209.5999999973</v>
      </c>
      <c r="BO58" s="22">
        <f t="shared" si="144"/>
        <v>649451.52000000374</v>
      </c>
      <c r="BP58" s="22">
        <f t="shared" si="144"/>
        <v>779341.82400000049</v>
      </c>
      <c r="BQ58" s="22">
        <f t="shared" si="144"/>
        <v>935210.18880000617</v>
      </c>
      <c r="BR58" s="22">
        <f t="shared" si="144"/>
        <v>1122252.2265599826</v>
      </c>
    </row>
    <row r="59" spans="1:71" ht="14.25" x14ac:dyDescent="0.45">
      <c r="B59" s="173"/>
      <c r="C59" s="185"/>
      <c r="D59" s="19" t="s">
        <v>47</v>
      </c>
      <c r="E59" s="22"/>
      <c r="F59" s="22"/>
      <c r="G59" s="22"/>
      <c r="H59" s="22"/>
      <c r="I59" s="22">
        <f>AVERAGE(E58:I58)</f>
        <v>323709.60000000009</v>
      </c>
      <c r="J59" s="22"/>
      <c r="K59" s="22"/>
      <c r="L59" s="22"/>
      <c r="M59" s="22"/>
      <c r="N59" s="22">
        <f>AVERAGE(E58:N58)</f>
        <v>564601.33593599906</v>
      </c>
      <c r="P59" s="173"/>
      <c r="Q59" s="185"/>
      <c r="R59" s="19" t="s">
        <v>47</v>
      </c>
      <c r="S59" s="22"/>
      <c r="T59" s="22"/>
      <c r="U59" s="22"/>
      <c r="V59" s="22"/>
      <c r="W59" s="22">
        <f>AVERAGE(S58:W58)</f>
        <v>323709.60000000009</v>
      </c>
      <c r="X59" s="22"/>
      <c r="Y59" s="22"/>
      <c r="Z59" s="22"/>
      <c r="AA59" s="22"/>
      <c r="AB59" s="22">
        <f>AVERAGE(S58:AB58)</f>
        <v>564601.33593599906</v>
      </c>
      <c r="AD59" s="173"/>
      <c r="AE59" s="185"/>
      <c r="AF59" s="19" t="s">
        <v>47</v>
      </c>
      <c r="AG59" s="22"/>
      <c r="AH59" s="22"/>
      <c r="AI59" s="22"/>
      <c r="AJ59" s="22"/>
      <c r="AK59" s="22">
        <f>AVERAGE(AG58:AK58)</f>
        <v>323709.60000000009</v>
      </c>
      <c r="AL59" s="22"/>
      <c r="AM59" s="22"/>
      <c r="AN59" s="22"/>
      <c r="AO59" s="22"/>
      <c r="AP59" s="22">
        <f>AVERAGE(AG58:AP58)</f>
        <v>564601.33593599906</v>
      </c>
      <c r="AR59" s="173"/>
      <c r="AS59" s="185"/>
      <c r="AT59" s="19" t="s">
        <v>47</v>
      </c>
      <c r="AU59" s="22"/>
      <c r="AV59" s="22"/>
      <c r="AW59" s="22"/>
      <c r="AX59" s="22"/>
      <c r="AY59" s="22">
        <f>AVERAGE(AU58:AY58)</f>
        <v>323709.60000000009</v>
      </c>
      <c r="AZ59" s="22"/>
      <c r="BA59" s="22"/>
      <c r="BB59" s="22"/>
      <c r="BC59" s="22"/>
      <c r="BD59" s="22">
        <f>AVERAGE(AU58:BD58)</f>
        <v>564601.33593599906</v>
      </c>
      <c r="BF59" s="173"/>
      <c r="BG59" s="185"/>
      <c r="BH59" s="19" t="s">
        <v>47</v>
      </c>
      <c r="BI59" s="22"/>
      <c r="BJ59" s="22"/>
      <c r="BK59" s="22"/>
      <c r="BL59" s="22"/>
      <c r="BM59" s="22">
        <f>AVERAGE(BI58:BM58)</f>
        <v>323709.60000000009</v>
      </c>
      <c r="BN59" s="22"/>
      <c r="BO59" s="22"/>
      <c r="BP59" s="22"/>
      <c r="BQ59" s="22"/>
      <c r="BR59" s="22">
        <f>AVERAGE(BI58:BR58)</f>
        <v>564601.33593599906</v>
      </c>
    </row>
    <row r="60" spans="1:71" ht="14.25" x14ac:dyDescent="0.45">
      <c r="B60" s="174"/>
      <c r="C60" s="185"/>
      <c r="D60" s="19" t="s">
        <v>46</v>
      </c>
      <c r="E60" s="21">
        <f t="shared" ref="E60:N60" si="145">E52*E$14</f>
        <v>217500.00000000003</v>
      </c>
      <c r="F60" s="21">
        <f t="shared" si="145"/>
        <v>478499.99999999994</v>
      </c>
      <c r="G60" s="21">
        <f t="shared" si="145"/>
        <v>791700.00000000012</v>
      </c>
      <c r="H60" s="21">
        <f t="shared" si="145"/>
        <v>1167539.9999999995</v>
      </c>
      <c r="I60" s="21">
        <f t="shared" si="145"/>
        <v>1618548.0000000005</v>
      </c>
      <c r="J60" s="21">
        <f t="shared" si="145"/>
        <v>2159757.5999999978</v>
      </c>
      <c r="K60" s="21">
        <f t="shared" si="145"/>
        <v>2809209.1200000015</v>
      </c>
      <c r="L60" s="21">
        <f t="shared" si="145"/>
        <v>3588550.944000002</v>
      </c>
      <c r="M60" s="21">
        <f t="shared" si="145"/>
        <v>4523761.1328000082</v>
      </c>
      <c r="N60" s="21">
        <f t="shared" si="145"/>
        <v>5646013.3593599908</v>
      </c>
      <c r="P60" s="174"/>
      <c r="Q60" s="185"/>
      <c r="R60" s="19" t="s">
        <v>46</v>
      </c>
      <c r="S60" s="21">
        <f t="shared" ref="S60:AB60" si="146">S52*S$14</f>
        <v>217500.00000000003</v>
      </c>
      <c r="T60" s="21">
        <f t="shared" si="146"/>
        <v>478499.99999999994</v>
      </c>
      <c r="U60" s="21">
        <f t="shared" si="146"/>
        <v>791700.00000000012</v>
      </c>
      <c r="V60" s="21">
        <f t="shared" si="146"/>
        <v>1167539.9999999995</v>
      </c>
      <c r="W60" s="21">
        <f t="shared" si="146"/>
        <v>1618548.0000000005</v>
      </c>
      <c r="X60" s="21">
        <f t="shared" si="146"/>
        <v>2159757.5999999978</v>
      </c>
      <c r="Y60" s="21">
        <f t="shared" si="146"/>
        <v>2809209.1200000015</v>
      </c>
      <c r="Z60" s="21">
        <f t="shared" si="146"/>
        <v>3588550.944000002</v>
      </c>
      <c r="AA60" s="21">
        <f t="shared" si="146"/>
        <v>4523761.1328000082</v>
      </c>
      <c r="AB60" s="21">
        <f t="shared" si="146"/>
        <v>5646013.3593599908</v>
      </c>
      <c r="AD60" s="174"/>
      <c r="AE60" s="185"/>
      <c r="AF60" s="19" t="s">
        <v>46</v>
      </c>
      <c r="AG60" s="21">
        <f t="shared" ref="AG60:AP60" si="147">AG52*AG$14</f>
        <v>217500.00000000003</v>
      </c>
      <c r="AH60" s="21">
        <f t="shared" si="147"/>
        <v>478499.99999999994</v>
      </c>
      <c r="AI60" s="21">
        <f t="shared" si="147"/>
        <v>791700.00000000012</v>
      </c>
      <c r="AJ60" s="21">
        <f t="shared" si="147"/>
        <v>1167539.9999999995</v>
      </c>
      <c r="AK60" s="21">
        <f t="shared" si="147"/>
        <v>1618548.0000000005</v>
      </c>
      <c r="AL60" s="21">
        <f t="shared" si="147"/>
        <v>2159757.5999999978</v>
      </c>
      <c r="AM60" s="21">
        <f t="shared" si="147"/>
        <v>2809209.1200000015</v>
      </c>
      <c r="AN60" s="21">
        <f t="shared" si="147"/>
        <v>3588550.944000002</v>
      </c>
      <c r="AO60" s="21">
        <f t="shared" si="147"/>
        <v>4523761.1328000082</v>
      </c>
      <c r="AP60" s="21">
        <f t="shared" si="147"/>
        <v>5646013.3593599908</v>
      </c>
      <c r="AR60" s="174"/>
      <c r="AS60" s="185"/>
      <c r="AT60" s="19" t="s">
        <v>46</v>
      </c>
      <c r="AU60" s="21">
        <f t="shared" ref="AU60:BD60" si="148">AU52*AU$14</f>
        <v>217500.00000000003</v>
      </c>
      <c r="AV60" s="21">
        <f t="shared" si="148"/>
        <v>478499.99999999994</v>
      </c>
      <c r="AW60" s="21">
        <f t="shared" si="148"/>
        <v>791700.00000000012</v>
      </c>
      <c r="AX60" s="21">
        <f t="shared" si="148"/>
        <v>1167539.9999999995</v>
      </c>
      <c r="AY60" s="21">
        <f t="shared" si="148"/>
        <v>1618548.0000000005</v>
      </c>
      <c r="AZ60" s="21">
        <f t="shared" si="148"/>
        <v>2159757.5999999978</v>
      </c>
      <c r="BA60" s="21">
        <f t="shared" si="148"/>
        <v>2809209.1200000015</v>
      </c>
      <c r="BB60" s="21">
        <f t="shared" si="148"/>
        <v>3588550.944000002</v>
      </c>
      <c r="BC60" s="21">
        <f t="shared" si="148"/>
        <v>4523761.1328000082</v>
      </c>
      <c r="BD60" s="21">
        <f t="shared" si="148"/>
        <v>5646013.3593599908</v>
      </c>
      <c r="BF60" s="174"/>
      <c r="BG60" s="185"/>
      <c r="BH60" s="19" t="s">
        <v>46</v>
      </c>
      <c r="BI60" s="21">
        <f t="shared" ref="BI60:BR60" si="149">BI52*BI$14</f>
        <v>217500.00000000003</v>
      </c>
      <c r="BJ60" s="21">
        <f t="shared" si="149"/>
        <v>478499.99999999994</v>
      </c>
      <c r="BK60" s="21">
        <f t="shared" si="149"/>
        <v>791700.00000000012</v>
      </c>
      <c r="BL60" s="21">
        <f t="shared" si="149"/>
        <v>1167539.9999999995</v>
      </c>
      <c r="BM60" s="21">
        <f t="shared" si="149"/>
        <v>1618548.0000000005</v>
      </c>
      <c r="BN60" s="21">
        <f t="shared" si="149"/>
        <v>2159757.5999999978</v>
      </c>
      <c r="BO60" s="21">
        <f t="shared" si="149"/>
        <v>2809209.1200000015</v>
      </c>
      <c r="BP60" s="21">
        <f t="shared" si="149"/>
        <v>3588550.944000002</v>
      </c>
      <c r="BQ60" s="21">
        <f t="shared" si="149"/>
        <v>4523761.1328000082</v>
      </c>
      <c r="BR60" s="21">
        <f t="shared" si="149"/>
        <v>5646013.3593599908</v>
      </c>
    </row>
    <row r="61" spans="1:71" ht="15" customHeight="1" x14ac:dyDescent="0.45">
      <c r="A61" s="8"/>
      <c r="B61" s="3"/>
      <c r="C61" s="1"/>
      <c r="D61" s="43"/>
      <c r="E61" s="31"/>
      <c r="F61" s="31"/>
      <c r="G61" s="31"/>
      <c r="H61" s="31"/>
      <c r="I61" s="31"/>
      <c r="J61" s="31"/>
      <c r="K61" s="31"/>
      <c r="L61" s="31"/>
      <c r="M61" s="31"/>
      <c r="N61" s="31"/>
      <c r="O61" s="8"/>
      <c r="P61" s="3"/>
      <c r="Q61" s="1"/>
      <c r="R61" s="43"/>
      <c r="S61" s="31"/>
      <c r="T61" s="31"/>
      <c r="U61" s="31"/>
      <c r="V61" s="31"/>
      <c r="W61" s="31"/>
      <c r="X61" s="31"/>
      <c r="Y61" s="31"/>
      <c r="Z61" s="31"/>
      <c r="AA61" s="31"/>
      <c r="AB61" s="31"/>
      <c r="AC61" s="8"/>
      <c r="AD61" s="3"/>
      <c r="AE61" s="1"/>
      <c r="AF61" s="43"/>
      <c r="AG61" s="31"/>
      <c r="AH61" s="31"/>
      <c r="AI61" s="31"/>
      <c r="AJ61" s="31"/>
      <c r="AK61" s="31"/>
      <c r="AL61" s="31"/>
      <c r="AM61" s="31"/>
      <c r="AN61" s="31"/>
      <c r="AO61" s="31"/>
      <c r="AP61" s="31"/>
      <c r="AQ61" s="8"/>
      <c r="AR61" s="3"/>
      <c r="AS61" s="1"/>
      <c r="AT61" s="43"/>
      <c r="AU61" s="31"/>
      <c r="AV61" s="31"/>
      <c r="AW61" s="31"/>
      <c r="AX61" s="31"/>
      <c r="AY61" s="31"/>
      <c r="AZ61" s="31"/>
      <c r="BA61" s="31"/>
      <c r="BB61" s="31"/>
      <c r="BC61" s="31"/>
      <c r="BD61" s="31"/>
      <c r="BE61" s="8"/>
      <c r="BF61" s="3"/>
      <c r="BG61" s="1"/>
      <c r="BH61" s="43"/>
      <c r="BI61" s="31"/>
      <c r="BJ61" s="31"/>
      <c r="BK61" s="31"/>
      <c r="BL61" s="31"/>
      <c r="BM61" s="31"/>
      <c r="BN61" s="31"/>
      <c r="BO61" s="31"/>
      <c r="BP61" s="31"/>
      <c r="BQ61" s="31"/>
      <c r="BR61" s="31"/>
      <c r="BS61" s="8"/>
    </row>
    <row r="62" spans="1:71" ht="14.25" x14ac:dyDescent="0.45">
      <c r="B62" s="197" t="s">
        <v>147</v>
      </c>
      <c r="C62" s="195" t="s">
        <v>21</v>
      </c>
      <c r="D62" s="189" t="str">
        <f>"10 BTC / "&amp;TEXT($E$4*10, "$###0.00,,")&amp;"M USD"</f>
        <v>10 BTC / $1.00M USD</v>
      </c>
      <c r="E62" s="163" t="s">
        <v>3</v>
      </c>
      <c r="F62" s="163" t="s">
        <v>4</v>
      </c>
      <c r="G62" s="163" t="s">
        <v>5</v>
      </c>
      <c r="H62" s="163" t="s">
        <v>6</v>
      </c>
      <c r="I62" s="163" t="s">
        <v>7</v>
      </c>
      <c r="J62" s="163" t="s">
        <v>8</v>
      </c>
      <c r="K62" s="163" t="s">
        <v>9</v>
      </c>
      <c r="L62" s="163" t="s">
        <v>10</v>
      </c>
      <c r="M62" s="163" t="s">
        <v>11</v>
      </c>
      <c r="N62" s="163" t="s">
        <v>12</v>
      </c>
      <c r="P62" s="197" t="s">
        <v>147</v>
      </c>
      <c r="Q62" s="195" t="s">
        <v>21</v>
      </c>
      <c r="R62" s="189" t="str">
        <f>"10 BTC / "&amp;TEXT($E$4*10, "$###0.00,,")&amp;"M USD"</f>
        <v>10 BTC / $1.00M USD</v>
      </c>
      <c r="S62" s="163" t="s">
        <v>3</v>
      </c>
      <c r="T62" s="163" t="s">
        <v>4</v>
      </c>
      <c r="U62" s="163" t="s">
        <v>5</v>
      </c>
      <c r="V62" s="163" t="s">
        <v>6</v>
      </c>
      <c r="W62" s="163" t="s">
        <v>7</v>
      </c>
      <c r="X62" s="163" t="s">
        <v>8</v>
      </c>
      <c r="Y62" s="163" t="s">
        <v>9</v>
      </c>
      <c r="Z62" s="163" t="s">
        <v>10</v>
      </c>
      <c r="AA62" s="163" t="s">
        <v>11</v>
      </c>
      <c r="AB62" s="163" t="s">
        <v>12</v>
      </c>
      <c r="AD62" s="197" t="s">
        <v>147</v>
      </c>
      <c r="AE62" s="195" t="s">
        <v>21</v>
      </c>
      <c r="AF62" s="189" t="str">
        <f>"10 BTC / "&amp;TEXT($E$4*10, "$###0.00,,")&amp;"M USD"</f>
        <v>10 BTC / $1.00M USD</v>
      </c>
      <c r="AG62" s="163" t="s">
        <v>3</v>
      </c>
      <c r="AH62" s="163" t="s">
        <v>4</v>
      </c>
      <c r="AI62" s="163" t="s">
        <v>5</v>
      </c>
      <c r="AJ62" s="163" t="s">
        <v>6</v>
      </c>
      <c r="AK62" s="163" t="s">
        <v>7</v>
      </c>
      <c r="AL62" s="163" t="s">
        <v>8</v>
      </c>
      <c r="AM62" s="163" t="s">
        <v>9</v>
      </c>
      <c r="AN62" s="163" t="s">
        <v>10</v>
      </c>
      <c r="AO62" s="163" t="s">
        <v>11</v>
      </c>
      <c r="AP62" s="163" t="s">
        <v>12</v>
      </c>
      <c r="AR62" s="197" t="s">
        <v>147</v>
      </c>
      <c r="AS62" s="195" t="s">
        <v>21</v>
      </c>
      <c r="AT62" s="189" t="str">
        <f>"10 BTC / "&amp;TEXT($E$4*10, "$###0.00,,")&amp;"M USD"</f>
        <v>10 BTC / $1.00M USD</v>
      </c>
      <c r="AU62" s="163" t="s">
        <v>3</v>
      </c>
      <c r="AV62" s="163" t="s">
        <v>4</v>
      </c>
      <c r="AW62" s="163" t="s">
        <v>5</v>
      </c>
      <c r="AX62" s="163" t="s">
        <v>6</v>
      </c>
      <c r="AY62" s="163" t="s">
        <v>7</v>
      </c>
      <c r="AZ62" s="163" t="s">
        <v>8</v>
      </c>
      <c r="BA62" s="163" t="s">
        <v>9</v>
      </c>
      <c r="BB62" s="163" t="s">
        <v>10</v>
      </c>
      <c r="BC62" s="163" t="s">
        <v>11</v>
      </c>
      <c r="BD62" s="163" t="s">
        <v>12</v>
      </c>
      <c r="BF62" s="197" t="s">
        <v>147</v>
      </c>
      <c r="BG62" s="195" t="s">
        <v>21</v>
      </c>
      <c r="BH62" s="189" t="str">
        <f>"10 BTC / "&amp;TEXT($E$4*10, "$###0.00,,")&amp;"M USD"</f>
        <v>10 BTC / $1.00M USD</v>
      </c>
      <c r="BI62" s="163" t="s">
        <v>3</v>
      </c>
      <c r="BJ62" s="163" t="s">
        <v>4</v>
      </c>
      <c r="BK62" s="163" t="s">
        <v>5</v>
      </c>
      <c r="BL62" s="163" t="s">
        <v>6</v>
      </c>
      <c r="BM62" s="163" t="s">
        <v>7</v>
      </c>
      <c r="BN62" s="163" t="s">
        <v>8</v>
      </c>
      <c r="BO62" s="163" t="s">
        <v>9</v>
      </c>
      <c r="BP62" s="163" t="s">
        <v>10</v>
      </c>
      <c r="BQ62" s="163" t="s">
        <v>11</v>
      </c>
      <c r="BR62" s="163" t="s">
        <v>12</v>
      </c>
    </row>
    <row r="63" spans="1:71" ht="14.25" x14ac:dyDescent="0.45">
      <c r="B63" s="198"/>
      <c r="C63" s="196"/>
      <c r="D63" s="190"/>
      <c r="E63" s="164"/>
      <c r="F63" s="164"/>
      <c r="G63" s="164"/>
      <c r="H63" s="164"/>
      <c r="I63" s="164"/>
      <c r="J63" s="164"/>
      <c r="K63" s="164"/>
      <c r="L63" s="164"/>
      <c r="M63" s="164"/>
      <c r="N63" s="164"/>
      <c r="P63" s="198"/>
      <c r="Q63" s="196"/>
      <c r="R63" s="190"/>
      <c r="S63" s="164"/>
      <c r="T63" s="164"/>
      <c r="U63" s="164"/>
      <c r="V63" s="164"/>
      <c r="W63" s="164"/>
      <c r="X63" s="164"/>
      <c r="Y63" s="164"/>
      <c r="Z63" s="164"/>
      <c r="AA63" s="164"/>
      <c r="AB63" s="164"/>
      <c r="AD63" s="198"/>
      <c r="AE63" s="196"/>
      <c r="AF63" s="190"/>
      <c r="AG63" s="164"/>
      <c r="AH63" s="164"/>
      <c r="AI63" s="164"/>
      <c r="AJ63" s="164"/>
      <c r="AK63" s="164"/>
      <c r="AL63" s="164"/>
      <c r="AM63" s="164"/>
      <c r="AN63" s="164"/>
      <c r="AO63" s="164"/>
      <c r="AP63" s="164"/>
      <c r="AR63" s="198"/>
      <c r="AS63" s="196"/>
      <c r="AT63" s="190"/>
      <c r="AU63" s="164"/>
      <c r="AV63" s="164"/>
      <c r="AW63" s="164"/>
      <c r="AX63" s="164"/>
      <c r="AY63" s="164"/>
      <c r="AZ63" s="164"/>
      <c r="BA63" s="164"/>
      <c r="BB63" s="164"/>
      <c r="BC63" s="164"/>
      <c r="BD63" s="164"/>
      <c r="BF63" s="198"/>
      <c r="BG63" s="196"/>
      <c r="BH63" s="190"/>
      <c r="BI63" s="164"/>
      <c r="BJ63" s="164"/>
      <c r="BK63" s="164"/>
      <c r="BL63" s="164"/>
      <c r="BM63" s="164"/>
      <c r="BN63" s="164"/>
      <c r="BO63" s="164"/>
      <c r="BP63" s="164"/>
      <c r="BQ63" s="164"/>
      <c r="BR63" s="164"/>
    </row>
    <row r="64" spans="1:71" ht="14.25" x14ac:dyDescent="0.45">
      <c r="B64" s="185" t="s">
        <v>16</v>
      </c>
      <c r="C64" s="186" t="s">
        <v>32</v>
      </c>
      <c r="D64" s="15" t="s">
        <v>61</v>
      </c>
      <c r="E64" s="16">
        <f>E$22</f>
        <v>0.58333333333333326</v>
      </c>
      <c r="F64" s="16">
        <f t="shared" ref="F64:N64" si="150">F$22</f>
        <v>0.48611111111111127</v>
      </c>
      <c r="G64" s="16">
        <f t="shared" si="150"/>
        <v>0.40509259259259245</v>
      </c>
      <c r="H64" s="16">
        <f t="shared" si="150"/>
        <v>0.3375771604938273</v>
      </c>
      <c r="I64" s="16">
        <f t="shared" si="150"/>
        <v>0.28131430041152256</v>
      </c>
      <c r="J64" s="16">
        <f t="shared" si="150"/>
        <v>0.23442858367626912</v>
      </c>
      <c r="K64" s="16">
        <f t="shared" si="150"/>
        <v>0.19535715306355728</v>
      </c>
      <c r="L64" s="16">
        <f t="shared" si="150"/>
        <v>0.1627976275529644</v>
      </c>
      <c r="M64" s="16">
        <f t="shared" si="150"/>
        <v>0.13566468962747014</v>
      </c>
      <c r="N64" s="16">
        <f t="shared" si="150"/>
        <v>0.11305390802289217</v>
      </c>
      <c r="P64" s="185" t="s">
        <v>16</v>
      </c>
      <c r="Q64" s="186" t="s">
        <v>32</v>
      </c>
      <c r="R64" s="15" t="s">
        <v>61</v>
      </c>
      <c r="S64" s="16">
        <f>S$22</f>
        <v>0.58333333333333326</v>
      </c>
      <c r="T64" s="16">
        <f t="shared" ref="T64:AB64" si="151">T$22</f>
        <v>0.48611111111111127</v>
      </c>
      <c r="U64" s="16">
        <f t="shared" si="151"/>
        <v>0.40509259259259245</v>
      </c>
      <c r="V64" s="16">
        <f t="shared" si="151"/>
        <v>0.3375771604938273</v>
      </c>
      <c r="W64" s="16">
        <f t="shared" si="151"/>
        <v>0.28131430041152256</v>
      </c>
      <c r="X64" s="16">
        <f t="shared" si="151"/>
        <v>0.23442858367626912</v>
      </c>
      <c r="Y64" s="16">
        <f t="shared" si="151"/>
        <v>0.19535715306355728</v>
      </c>
      <c r="Z64" s="16">
        <f t="shared" si="151"/>
        <v>0.1627976275529644</v>
      </c>
      <c r="AA64" s="16">
        <f t="shared" si="151"/>
        <v>0.13566468962747014</v>
      </c>
      <c r="AB64" s="16">
        <f t="shared" si="151"/>
        <v>0.11305390802289217</v>
      </c>
      <c r="AD64" s="185" t="s">
        <v>16</v>
      </c>
      <c r="AE64" s="186" t="s">
        <v>32</v>
      </c>
      <c r="AF64" s="15" t="s">
        <v>61</v>
      </c>
      <c r="AG64" s="16">
        <f>AG$22</f>
        <v>0.58333333333333326</v>
      </c>
      <c r="AH64" s="16">
        <f t="shared" ref="AH64:AP64" si="152">AH$22</f>
        <v>0.48611111111111127</v>
      </c>
      <c r="AI64" s="16">
        <f t="shared" si="152"/>
        <v>0.40509259259259245</v>
      </c>
      <c r="AJ64" s="16">
        <f t="shared" si="152"/>
        <v>0.3375771604938273</v>
      </c>
      <c r="AK64" s="16">
        <f t="shared" si="152"/>
        <v>0.28131430041152256</v>
      </c>
      <c r="AL64" s="16">
        <f t="shared" si="152"/>
        <v>0.23442858367626912</v>
      </c>
      <c r="AM64" s="16">
        <f t="shared" si="152"/>
        <v>0.19535715306355728</v>
      </c>
      <c r="AN64" s="16">
        <f t="shared" si="152"/>
        <v>0.1627976275529644</v>
      </c>
      <c r="AO64" s="16">
        <f t="shared" si="152"/>
        <v>0.13566468962747014</v>
      </c>
      <c r="AP64" s="16">
        <f t="shared" si="152"/>
        <v>0.11305390802289217</v>
      </c>
      <c r="AR64" s="185" t="s">
        <v>16</v>
      </c>
      <c r="AS64" s="186" t="s">
        <v>32</v>
      </c>
      <c r="AT64" s="15" t="s">
        <v>61</v>
      </c>
      <c r="AU64" s="16">
        <f>AU$22</f>
        <v>0.58333333333333326</v>
      </c>
      <c r="AV64" s="16">
        <f t="shared" ref="AV64:BD64" si="153">AV$22</f>
        <v>0.48611111111111127</v>
      </c>
      <c r="AW64" s="16">
        <f t="shared" si="153"/>
        <v>0.40509259259259245</v>
      </c>
      <c r="AX64" s="16">
        <f t="shared" si="153"/>
        <v>0.3375771604938273</v>
      </c>
      <c r="AY64" s="16">
        <f t="shared" si="153"/>
        <v>0.28131430041152256</v>
      </c>
      <c r="AZ64" s="16">
        <f t="shared" si="153"/>
        <v>0.23442858367626912</v>
      </c>
      <c r="BA64" s="16">
        <f t="shared" si="153"/>
        <v>0.19535715306355728</v>
      </c>
      <c r="BB64" s="16">
        <f t="shared" si="153"/>
        <v>0.1627976275529644</v>
      </c>
      <c r="BC64" s="16">
        <f t="shared" si="153"/>
        <v>0.13566468962747014</v>
      </c>
      <c r="BD64" s="16">
        <f t="shared" si="153"/>
        <v>0.11305390802289217</v>
      </c>
      <c r="BF64" s="185" t="s">
        <v>16</v>
      </c>
      <c r="BG64" s="186" t="s">
        <v>32</v>
      </c>
      <c r="BH64" s="15" t="s">
        <v>61</v>
      </c>
      <c r="BI64" s="16">
        <f>BI$22</f>
        <v>0.58333333333333326</v>
      </c>
      <c r="BJ64" s="16">
        <f t="shared" ref="BJ64:BR64" si="154">BJ$22</f>
        <v>0.48611111111111127</v>
      </c>
      <c r="BK64" s="16">
        <f t="shared" si="154"/>
        <v>0.40509259259259245</v>
      </c>
      <c r="BL64" s="16">
        <f t="shared" si="154"/>
        <v>0.3375771604938273</v>
      </c>
      <c r="BM64" s="16">
        <f t="shared" si="154"/>
        <v>0.28131430041152256</v>
      </c>
      <c r="BN64" s="16">
        <f t="shared" si="154"/>
        <v>0.23442858367626912</v>
      </c>
      <c r="BO64" s="16">
        <f t="shared" si="154"/>
        <v>0.19535715306355728</v>
      </c>
      <c r="BP64" s="16">
        <f t="shared" si="154"/>
        <v>0.1627976275529644</v>
      </c>
      <c r="BQ64" s="16">
        <f t="shared" si="154"/>
        <v>0.13566468962747014</v>
      </c>
      <c r="BR64" s="16">
        <f t="shared" si="154"/>
        <v>0.11305390802289217</v>
      </c>
    </row>
    <row r="65" spans="2:70" ht="14.25" x14ac:dyDescent="0.45">
      <c r="B65" s="185"/>
      <c r="C65" s="186"/>
      <c r="D65" s="15" t="s">
        <v>62</v>
      </c>
      <c r="E65" s="16"/>
      <c r="F65" s="16"/>
      <c r="G65" s="16"/>
      <c r="H65" s="16"/>
      <c r="I65" s="82">
        <f>AVERAGE(E64:I64)</f>
        <v>0.41868569958847746</v>
      </c>
      <c r="J65" s="16"/>
      <c r="K65" s="16"/>
      <c r="L65" s="16"/>
      <c r="M65" s="16"/>
      <c r="N65" s="17">
        <f>AVERAGE(E64:N64)</f>
        <v>0.29347304598855406</v>
      </c>
      <c r="P65" s="185"/>
      <c r="Q65" s="186"/>
      <c r="R65" s="15" t="s">
        <v>62</v>
      </c>
      <c r="S65" s="16"/>
      <c r="T65" s="16"/>
      <c r="U65" s="16"/>
      <c r="V65" s="16"/>
      <c r="W65" s="82">
        <f>AVERAGE(S64:W64)</f>
        <v>0.41868569958847746</v>
      </c>
      <c r="X65" s="16"/>
      <c r="Y65" s="16"/>
      <c r="Z65" s="16"/>
      <c r="AA65" s="16"/>
      <c r="AB65" s="17">
        <f>AVERAGE(S64:AB64)</f>
        <v>0.29347304598855406</v>
      </c>
      <c r="AD65" s="185"/>
      <c r="AE65" s="186"/>
      <c r="AF65" s="15" t="s">
        <v>62</v>
      </c>
      <c r="AG65" s="16"/>
      <c r="AH65" s="16"/>
      <c r="AI65" s="16"/>
      <c r="AJ65" s="16"/>
      <c r="AK65" s="82">
        <f>AVERAGE(AG64:AK64)</f>
        <v>0.41868569958847746</v>
      </c>
      <c r="AL65" s="16"/>
      <c r="AM65" s="16"/>
      <c r="AN65" s="16"/>
      <c r="AO65" s="16"/>
      <c r="AP65" s="17">
        <f>AVERAGE(AG64:AP64)</f>
        <v>0.29347304598855406</v>
      </c>
      <c r="AR65" s="185"/>
      <c r="AS65" s="186"/>
      <c r="AT65" s="15" t="s">
        <v>62</v>
      </c>
      <c r="AU65" s="16"/>
      <c r="AV65" s="16"/>
      <c r="AW65" s="16"/>
      <c r="AX65" s="16"/>
      <c r="AY65" s="82">
        <f>AVERAGE(AU64:AY64)</f>
        <v>0.41868569958847746</v>
      </c>
      <c r="AZ65" s="16"/>
      <c r="BA65" s="16"/>
      <c r="BB65" s="16"/>
      <c r="BC65" s="16"/>
      <c r="BD65" s="17">
        <f>AVERAGE(AU64:BD64)</f>
        <v>0.29347304598855406</v>
      </c>
      <c r="BF65" s="185"/>
      <c r="BG65" s="186"/>
      <c r="BH65" s="15" t="s">
        <v>62</v>
      </c>
      <c r="BI65" s="16"/>
      <c r="BJ65" s="16"/>
      <c r="BK65" s="16"/>
      <c r="BL65" s="16"/>
      <c r="BM65" s="82">
        <f>AVERAGE(BI64:BM64)</f>
        <v>0.41868569958847746</v>
      </c>
      <c r="BN65" s="16"/>
      <c r="BO65" s="16"/>
      <c r="BP65" s="16"/>
      <c r="BQ65" s="16"/>
      <c r="BR65" s="17">
        <f>AVERAGE(BI64:BR64)</f>
        <v>0.29347304598855406</v>
      </c>
    </row>
    <row r="66" spans="2:70" ht="14.25" x14ac:dyDescent="0.45">
      <c r="B66" s="185"/>
      <c r="C66" s="186"/>
      <c r="D66" s="15" t="s">
        <v>42</v>
      </c>
      <c r="E66" s="16">
        <f>E$16*(E64/E$18)</f>
        <v>0.58333333333333326</v>
      </c>
      <c r="F66" s="16">
        <f t="shared" ref="F66:N66" si="155">F$16*(F64/F$18)</f>
        <v>1.0694444444444446</v>
      </c>
      <c r="G66" s="16">
        <f>G$16*(G64/G$18)</f>
        <v>1.474537037037037</v>
      </c>
      <c r="H66" s="16">
        <f>H$16*(H64/H$18)</f>
        <v>1.8121141975308643</v>
      </c>
      <c r="I66" s="16">
        <f>I$16*(I64/I$18)</f>
        <v>2.0934284979423867</v>
      </c>
      <c r="J66" s="16">
        <f t="shared" si="155"/>
        <v>2.3278570816186561</v>
      </c>
      <c r="K66" s="16">
        <f t="shared" si="155"/>
        <v>2.5232142346822131</v>
      </c>
      <c r="L66" s="16">
        <f t="shared" si="155"/>
        <v>2.6860118622351776</v>
      </c>
      <c r="M66" s="16">
        <f t="shared" si="155"/>
        <v>2.8216765518626477</v>
      </c>
      <c r="N66" s="16">
        <f t="shared" si="155"/>
        <v>2.9347304598855399</v>
      </c>
      <c r="P66" s="185"/>
      <c r="Q66" s="186"/>
      <c r="R66" s="15" t="s">
        <v>42</v>
      </c>
      <c r="S66" s="16">
        <f>S$16*(S64/S$18)</f>
        <v>0.58333333333333326</v>
      </c>
      <c r="T66" s="16">
        <f t="shared" ref="T66:AB66" si="156">T$16*(T64/T$18)</f>
        <v>1.0694444444444446</v>
      </c>
      <c r="U66" s="16">
        <f>U$16*(U64/U$18)</f>
        <v>1.474537037037037</v>
      </c>
      <c r="V66" s="16">
        <f>V$16*(V64/V$18)</f>
        <v>1.8121141975308643</v>
      </c>
      <c r="W66" s="16">
        <f>W$16*(W64/W$18)</f>
        <v>2.0934284979423867</v>
      </c>
      <c r="X66" s="16">
        <f t="shared" si="156"/>
        <v>2.3278570816186561</v>
      </c>
      <c r="Y66" s="16">
        <f t="shared" si="156"/>
        <v>2.5232142346822131</v>
      </c>
      <c r="Z66" s="16">
        <f t="shared" si="156"/>
        <v>2.6860118622351776</v>
      </c>
      <c r="AA66" s="16">
        <f t="shared" si="156"/>
        <v>2.8216765518626477</v>
      </c>
      <c r="AB66" s="16">
        <f t="shared" si="156"/>
        <v>2.9347304598855399</v>
      </c>
      <c r="AD66" s="185"/>
      <c r="AE66" s="186"/>
      <c r="AF66" s="15" t="s">
        <v>42</v>
      </c>
      <c r="AG66" s="16">
        <f>AG$16*(AG64/AG$18)</f>
        <v>0.58333333333333326</v>
      </c>
      <c r="AH66" s="16">
        <f t="shared" ref="AH66:AP66" si="157">AH$16*(AH64/AH$18)</f>
        <v>1.0694444444444446</v>
      </c>
      <c r="AI66" s="16">
        <f>AI$16*(AI64/AI$18)</f>
        <v>1.474537037037037</v>
      </c>
      <c r="AJ66" s="16">
        <f>AJ$16*(AJ64/AJ$18)</f>
        <v>1.8121141975308643</v>
      </c>
      <c r="AK66" s="16">
        <f>AK$16*(AK64/AK$18)</f>
        <v>2.0934284979423867</v>
      </c>
      <c r="AL66" s="16">
        <f t="shared" si="157"/>
        <v>2.3278570816186561</v>
      </c>
      <c r="AM66" s="16">
        <f t="shared" si="157"/>
        <v>2.5232142346822131</v>
      </c>
      <c r="AN66" s="16">
        <f t="shared" si="157"/>
        <v>2.6860118622351776</v>
      </c>
      <c r="AO66" s="16">
        <f t="shared" si="157"/>
        <v>2.8216765518626477</v>
      </c>
      <c r="AP66" s="16">
        <f t="shared" si="157"/>
        <v>2.9347304598855399</v>
      </c>
      <c r="AR66" s="185"/>
      <c r="AS66" s="186"/>
      <c r="AT66" s="15" t="s">
        <v>42</v>
      </c>
      <c r="AU66" s="16">
        <f>AU$16*(AU64/AU$18)</f>
        <v>0.58333333333333326</v>
      </c>
      <c r="AV66" s="16">
        <f t="shared" ref="AV66:BD66" si="158">AV$16*(AV64/AV$18)</f>
        <v>1.0694444444444446</v>
      </c>
      <c r="AW66" s="16">
        <f>AW$16*(AW64/AW$18)</f>
        <v>1.474537037037037</v>
      </c>
      <c r="AX66" s="16">
        <f>AX$16*(AX64/AX$18)</f>
        <v>1.8121141975308643</v>
      </c>
      <c r="AY66" s="16">
        <f>AY$16*(AY64/AY$18)</f>
        <v>2.0934284979423867</v>
      </c>
      <c r="AZ66" s="16">
        <f t="shared" si="158"/>
        <v>2.3278570816186561</v>
      </c>
      <c r="BA66" s="16">
        <f t="shared" si="158"/>
        <v>2.5232142346822131</v>
      </c>
      <c r="BB66" s="16">
        <f t="shared" si="158"/>
        <v>2.6860118622351776</v>
      </c>
      <c r="BC66" s="16">
        <f t="shared" si="158"/>
        <v>2.8216765518626477</v>
      </c>
      <c r="BD66" s="16">
        <f t="shared" si="158"/>
        <v>2.9347304598855399</v>
      </c>
      <c r="BF66" s="185"/>
      <c r="BG66" s="186"/>
      <c r="BH66" s="15" t="s">
        <v>42</v>
      </c>
      <c r="BI66" s="16">
        <f>BI$16*(BI64/BI$18)</f>
        <v>0.58333333333333326</v>
      </c>
      <c r="BJ66" s="16">
        <f t="shared" ref="BJ66:BR66" si="159">BJ$16*(BJ64/BJ$18)</f>
        <v>1.0694444444444446</v>
      </c>
      <c r="BK66" s="16">
        <f>BK$16*(BK64/BK$18)</f>
        <v>1.474537037037037</v>
      </c>
      <c r="BL66" s="16">
        <f>BL$16*(BL64/BL$18)</f>
        <v>1.8121141975308643</v>
      </c>
      <c r="BM66" s="16">
        <f>BM$16*(BM64/BM$18)</f>
        <v>2.0934284979423867</v>
      </c>
      <c r="BN66" s="16">
        <f t="shared" si="159"/>
        <v>2.3278570816186561</v>
      </c>
      <c r="BO66" s="16">
        <f t="shared" si="159"/>
        <v>2.5232142346822131</v>
      </c>
      <c r="BP66" s="16">
        <f t="shared" si="159"/>
        <v>2.6860118622351776</v>
      </c>
      <c r="BQ66" s="16">
        <f t="shared" si="159"/>
        <v>2.8216765518626477</v>
      </c>
      <c r="BR66" s="16">
        <f t="shared" si="159"/>
        <v>2.9347304598855399</v>
      </c>
    </row>
    <row r="67" spans="2:70" ht="14.25" x14ac:dyDescent="0.45">
      <c r="B67" s="185"/>
      <c r="C67" s="185"/>
      <c r="D67" s="19" t="s">
        <v>45</v>
      </c>
      <c r="E67" s="20">
        <f>10*E64</f>
        <v>5.8333333333333321</v>
      </c>
      <c r="F67" s="20">
        <f t="shared" ref="F67:N67" si="160">10*F64</f>
        <v>4.8611111111111125</v>
      </c>
      <c r="G67" s="20">
        <f t="shared" si="160"/>
        <v>4.0509259259259247</v>
      </c>
      <c r="H67" s="20">
        <f t="shared" si="160"/>
        <v>3.3757716049382731</v>
      </c>
      <c r="I67" s="20">
        <f t="shared" si="160"/>
        <v>2.8131430041152257</v>
      </c>
      <c r="J67" s="20">
        <f t="shared" si="160"/>
        <v>2.3442858367626913</v>
      </c>
      <c r="K67" s="20">
        <f t="shared" si="160"/>
        <v>1.9535715306355728</v>
      </c>
      <c r="L67" s="20">
        <f t="shared" si="160"/>
        <v>1.6279762755296439</v>
      </c>
      <c r="M67" s="20">
        <f t="shared" si="160"/>
        <v>1.3566468962747014</v>
      </c>
      <c r="N67" s="20">
        <f t="shared" si="160"/>
        <v>1.1305390802289217</v>
      </c>
      <c r="P67" s="185"/>
      <c r="Q67" s="185"/>
      <c r="R67" s="19" t="s">
        <v>45</v>
      </c>
      <c r="S67" s="20">
        <f>10*S64</f>
        <v>5.8333333333333321</v>
      </c>
      <c r="T67" s="20">
        <f t="shared" ref="T67:AB67" si="161">10*T64</f>
        <v>4.8611111111111125</v>
      </c>
      <c r="U67" s="20">
        <f t="shared" si="161"/>
        <v>4.0509259259259247</v>
      </c>
      <c r="V67" s="20">
        <f t="shared" si="161"/>
        <v>3.3757716049382731</v>
      </c>
      <c r="W67" s="20">
        <f t="shared" si="161"/>
        <v>2.8131430041152257</v>
      </c>
      <c r="X67" s="20">
        <f t="shared" si="161"/>
        <v>2.3442858367626913</v>
      </c>
      <c r="Y67" s="20">
        <f t="shared" si="161"/>
        <v>1.9535715306355728</v>
      </c>
      <c r="Z67" s="20">
        <f t="shared" si="161"/>
        <v>1.6279762755296439</v>
      </c>
      <c r="AA67" s="20">
        <f t="shared" si="161"/>
        <v>1.3566468962747014</v>
      </c>
      <c r="AB67" s="20">
        <f t="shared" si="161"/>
        <v>1.1305390802289217</v>
      </c>
      <c r="AD67" s="185"/>
      <c r="AE67" s="185"/>
      <c r="AF67" s="19" t="s">
        <v>45</v>
      </c>
      <c r="AG67" s="20">
        <f>10*AG64</f>
        <v>5.8333333333333321</v>
      </c>
      <c r="AH67" s="20">
        <f t="shared" ref="AH67:AP67" si="162">10*AH64</f>
        <v>4.8611111111111125</v>
      </c>
      <c r="AI67" s="20">
        <f t="shared" si="162"/>
        <v>4.0509259259259247</v>
      </c>
      <c r="AJ67" s="20">
        <f t="shared" si="162"/>
        <v>3.3757716049382731</v>
      </c>
      <c r="AK67" s="20">
        <f t="shared" si="162"/>
        <v>2.8131430041152257</v>
      </c>
      <c r="AL67" s="20">
        <f t="shared" si="162"/>
        <v>2.3442858367626913</v>
      </c>
      <c r="AM67" s="20">
        <f t="shared" si="162"/>
        <v>1.9535715306355728</v>
      </c>
      <c r="AN67" s="20">
        <f t="shared" si="162"/>
        <v>1.6279762755296439</v>
      </c>
      <c r="AO67" s="20">
        <f t="shared" si="162"/>
        <v>1.3566468962747014</v>
      </c>
      <c r="AP67" s="20">
        <f t="shared" si="162"/>
        <v>1.1305390802289217</v>
      </c>
      <c r="AR67" s="185"/>
      <c r="AS67" s="185"/>
      <c r="AT67" s="19" t="s">
        <v>45</v>
      </c>
      <c r="AU67" s="20">
        <f>10*AU64</f>
        <v>5.8333333333333321</v>
      </c>
      <c r="AV67" s="20">
        <f t="shared" ref="AV67:BD67" si="163">10*AV64</f>
        <v>4.8611111111111125</v>
      </c>
      <c r="AW67" s="20">
        <f t="shared" si="163"/>
        <v>4.0509259259259247</v>
      </c>
      <c r="AX67" s="20">
        <f t="shared" si="163"/>
        <v>3.3757716049382731</v>
      </c>
      <c r="AY67" s="20">
        <f t="shared" si="163"/>
        <v>2.8131430041152257</v>
      </c>
      <c r="AZ67" s="20">
        <f t="shared" si="163"/>
        <v>2.3442858367626913</v>
      </c>
      <c r="BA67" s="20">
        <f t="shared" si="163"/>
        <v>1.9535715306355728</v>
      </c>
      <c r="BB67" s="20">
        <f t="shared" si="163"/>
        <v>1.6279762755296439</v>
      </c>
      <c r="BC67" s="20">
        <f t="shared" si="163"/>
        <v>1.3566468962747014</v>
      </c>
      <c r="BD67" s="20">
        <f t="shared" si="163"/>
        <v>1.1305390802289217</v>
      </c>
      <c r="BF67" s="185"/>
      <c r="BG67" s="185"/>
      <c r="BH67" s="19" t="s">
        <v>45</v>
      </c>
      <c r="BI67" s="20">
        <f>10*BI64</f>
        <v>5.8333333333333321</v>
      </c>
      <c r="BJ67" s="20">
        <f t="shared" ref="BJ67:BR67" si="164">10*BJ64</f>
        <v>4.8611111111111125</v>
      </c>
      <c r="BK67" s="20">
        <f t="shared" si="164"/>
        <v>4.0509259259259247</v>
      </c>
      <c r="BL67" s="20">
        <f t="shared" si="164"/>
        <v>3.3757716049382731</v>
      </c>
      <c r="BM67" s="20">
        <f t="shared" si="164"/>
        <v>2.8131430041152257</v>
      </c>
      <c r="BN67" s="20">
        <f t="shared" si="164"/>
        <v>2.3442858367626913</v>
      </c>
      <c r="BO67" s="20">
        <f t="shared" si="164"/>
        <v>1.9535715306355728</v>
      </c>
      <c r="BP67" s="20">
        <f t="shared" si="164"/>
        <v>1.6279762755296439</v>
      </c>
      <c r="BQ67" s="20">
        <f t="shared" si="164"/>
        <v>1.3566468962747014</v>
      </c>
      <c r="BR67" s="20">
        <f t="shared" si="164"/>
        <v>1.1305390802289217</v>
      </c>
    </row>
    <row r="68" spans="2:70" ht="14.25" x14ac:dyDescent="0.45">
      <c r="B68" s="185"/>
      <c r="C68" s="185"/>
      <c r="D68" s="19" t="s">
        <v>46</v>
      </c>
      <c r="E68" s="20">
        <f>10*E66</f>
        <v>5.8333333333333321</v>
      </c>
      <c r="F68" s="20">
        <f>10*F66</f>
        <v>10.694444444444446</v>
      </c>
      <c r="G68" s="20">
        <f>10*G66</f>
        <v>14.74537037037037</v>
      </c>
      <c r="H68" s="20">
        <f t="shared" ref="H68:N68" si="165">10*H66</f>
        <v>18.121141975308642</v>
      </c>
      <c r="I68" s="20">
        <f t="shared" si="165"/>
        <v>20.934284979423868</v>
      </c>
      <c r="J68" s="20">
        <f t="shared" si="165"/>
        <v>23.278570816186562</v>
      </c>
      <c r="K68" s="20">
        <f t="shared" si="165"/>
        <v>25.23214234682213</v>
      </c>
      <c r="L68" s="20">
        <f t="shared" si="165"/>
        <v>26.860118622351777</v>
      </c>
      <c r="M68" s="20">
        <f t="shared" si="165"/>
        <v>28.216765518626477</v>
      </c>
      <c r="N68" s="20">
        <f t="shared" si="165"/>
        <v>29.347304598855398</v>
      </c>
      <c r="P68" s="185"/>
      <c r="Q68" s="185"/>
      <c r="R68" s="19" t="s">
        <v>46</v>
      </c>
      <c r="S68" s="20">
        <f>10*S66</f>
        <v>5.8333333333333321</v>
      </c>
      <c r="T68" s="20">
        <f>10*T66</f>
        <v>10.694444444444446</v>
      </c>
      <c r="U68" s="20">
        <f>10*U66</f>
        <v>14.74537037037037</v>
      </c>
      <c r="V68" s="20">
        <f t="shared" ref="V68:AB68" si="166">10*V66</f>
        <v>18.121141975308642</v>
      </c>
      <c r="W68" s="20">
        <f t="shared" si="166"/>
        <v>20.934284979423868</v>
      </c>
      <c r="X68" s="20">
        <f t="shared" si="166"/>
        <v>23.278570816186562</v>
      </c>
      <c r="Y68" s="20">
        <f t="shared" si="166"/>
        <v>25.23214234682213</v>
      </c>
      <c r="Z68" s="20">
        <f t="shared" si="166"/>
        <v>26.860118622351777</v>
      </c>
      <c r="AA68" s="20">
        <f t="shared" si="166"/>
        <v>28.216765518626477</v>
      </c>
      <c r="AB68" s="20">
        <f t="shared" si="166"/>
        <v>29.347304598855398</v>
      </c>
      <c r="AD68" s="185"/>
      <c r="AE68" s="185"/>
      <c r="AF68" s="19" t="s">
        <v>46</v>
      </c>
      <c r="AG68" s="20">
        <f>10*AG66</f>
        <v>5.8333333333333321</v>
      </c>
      <c r="AH68" s="20">
        <f>10*AH66</f>
        <v>10.694444444444446</v>
      </c>
      <c r="AI68" s="20">
        <f>10*AI66</f>
        <v>14.74537037037037</v>
      </c>
      <c r="AJ68" s="20">
        <f t="shared" ref="AJ68:AP68" si="167">10*AJ66</f>
        <v>18.121141975308642</v>
      </c>
      <c r="AK68" s="20">
        <f t="shared" si="167"/>
        <v>20.934284979423868</v>
      </c>
      <c r="AL68" s="20">
        <f t="shared" si="167"/>
        <v>23.278570816186562</v>
      </c>
      <c r="AM68" s="20">
        <f t="shared" si="167"/>
        <v>25.23214234682213</v>
      </c>
      <c r="AN68" s="20">
        <f t="shared" si="167"/>
        <v>26.860118622351777</v>
      </c>
      <c r="AO68" s="20">
        <f t="shared" si="167"/>
        <v>28.216765518626477</v>
      </c>
      <c r="AP68" s="20">
        <f t="shared" si="167"/>
        <v>29.347304598855398</v>
      </c>
      <c r="AR68" s="185"/>
      <c r="AS68" s="185"/>
      <c r="AT68" s="19" t="s">
        <v>46</v>
      </c>
      <c r="AU68" s="20">
        <f>10*AU66</f>
        <v>5.8333333333333321</v>
      </c>
      <c r="AV68" s="20">
        <f>10*AV66</f>
        <v>10.694444444444446</v>
      </c>
      <c r="AW68" s="20">
        <f>10*AW66</f>
        <v>14.74537037037037</v>
      </c>
      <c r="AX68" s="20">
        <f t="shared" ref="AX68:BD68" si="168">10*AX66</f>
        <v>18.121141975308642</v>
      </c>
      <c r="AY68" s="20">
        <f t="shared" si="168"/>
        <v>20.934284979423868</v>
      </c>
      <c r="AZ68" s="20">
        <f t="shared" si="168"/>
        <v>23.278570816186562</v>
      </c>
      <c r="BA68" s="20">
        <f t="shared" si="168"/>
        <v>25.23214234682213</v>
      </c>
      <c r="BB68" s="20">
        <f t="shared" si="168"/>
        <v>26.860118622351777</v>
      </c>
      <c r="BC68" s="20">
        <f t="shared" si="168"/>
        <v>28.216765518626477</v>
      </c>
      <c r="BD68" s="20">
        <f t="shared" si="168"/>
        <v>29.347304598855398</v>
      </c>
      <c r="BF68" s="185"/>
      <c r="BG68" s="185"/>
      <c r="BH68" s="19" t="s">
        <v>46</v>
      </c>
      <c r="BI68" s="20">
        <f>10*BI66</f>
        <v>5.8333333333333321</v>
      </c>
      <c r="BJ68" s="20">
        <f>10*BJ66</f>
        <v>10.694444444444446</v>
      </c>
      <c r="BK68" s="20">
        <f>10*BK66</f>
        <v>14.74537037037037</v>
      </c>
      <c r="BL68" s="20">
        <f t="shared" ref="BL68:BR68" si="169">10*BL66</f>
        <v>18.121141975308642</v>
      </c>
      <c r="BM68" s="20">
        <f t="shared" si="169"/>
        <v>20.934284979423868</v>
      </c>
      <c r="BN68" s="20">
        <f t="shared" si="169"/>
        <v>23.278570816186562</v>
      </c>
      <c r="BO68" s="20">
        <f t="shared" si="169"/>
        <v>25.23214234682213</v>
      </c>
      <c r="BP68" s="20">
        <f t="shared" si="169"/>
        <v>26.860118622351777</v>
      </c>
      <c r="BQ68" s="20">
        <f t="shared" si="169"/>
        <v>28.216765518626477</v>
      </c>
      <c r="BR68" s="20">
        <f t="shared" si="169"/>
        <v>29.347304598855398</v>
      </c>
    </row>
    <row r="69" spans="2:70" ht="14.25" x14ac:dyDescent="0.45">
      <c r="B69" s="185"/>
      <c r="C69" s="184" t="s">
        <v>36</v>
      </c>
      <c r="D69" s="15" t="s">
        <v>43</v>
      </c>
      <c r="E69" s="16">
        <f t="shared" ref="E69:N69" si="170">E64*E$14/$E$4</f>
        <v>0.69999999999999984</v>
      </c>
      <c r="F69" s="16">
        <f t="shared" si="170"/>
        <v>0.70000000000000029</v>
      </c>
      <c r="G69" s="16">
        <f t="shared" si="170"/>
        <v>0.69999999999999973</v>
      </c>
      <c r="H69" s="16">
        <f t="shared" si="170"/>
        <v>0.70000000000000029</v>
      </c>
      <c r="I69" s="16">
        <f t="shared" si="170"/>
        <v>0.69999999999999984</v>
      </c>
      <c r="J69" s="16">
        <f t="shared" si="170"/>
        <v>0.70000000000000084</v>
      </c>
      <c r="K69" s="16">
        <f t="shared" si="170"/>
        <v>0.69999999999999973</v>
      </c>
      <c r="L69" s="16">
        <f t="shared" si="170"/>
        <v>0.69999999999999951</v>
      </c>
      <c r="M69" s="16">
        <f t="shared" si="170"/>
        <v>0.69999999999999851</v>
      </c>
      <c r="N69" s="16">
        <f t="shared" si="170"/>
        <v>0.70000000000000107</v>
      </c>
      <c r="P69" s="185"/>
      <c r="Q69" s="184" t="s">
        <v>36</v>
      </c>
      <c r="R69" s="15" t="s">
        <v>43</v>
      </c>
      <c r="S69" s="16">
        <f t="shared" ref="S69:AB69" si="171">S64*S$14/$E$4</f>
        <v>0.69999999999999984</v>
      </c>
      <c r="T69" s="16">
        <f t="shared" si="171"/>
        <v>0.70000000000000029</v>
      </c>
      <c r="U69" s="16">
        <f t="shared" si="171"/>
        <v>0.69999999999999973</v>
      </c>
      <c r="V69" s="16">
        <f t="shared" si="171"/>
        <v>0.70000000000000029</v>
      </c>
      <c r="W69" s="16">
        <f t="shared" si="171"/>
        <v>0.69999999999999984</v>
      </c>
      <c r="X69" s="16">
        <f t="shared" si="171"/>
        <v>0.70000000000000084</v>
      </c>
      <c r="Y69" s="16">
        <f t="shared" si="171"/>
        <v>0.69999999999999973</v>
      </c>
      <c r="Z69" s="16">
        <f t="shared" si="171"/>
        <v>0.69999999999999951</v>
      </c>
      <c r="AA69" s="16">
        <f t="shared" si="171"/>
        <v>0.69999999999999851</v>
      </c>
      <c r="AB69" s="16">
        <f t="shared" si="171"/>
        <v>0.70000000000000107</v>
      </c>
      <c r="AD69" s="185"/>
      <c r="AE69" s="184" t="s">
        <v>36</v>
      </c>
      <c r="AF69" s="15" t="s">
        <v>43</v>
      </c>
      <c r="AG69" s="16">
        <f t="shared" ref="AG69:AP69" si="172">AG64*AG$14/$E$4</f>
        <v>0.69999999999999984</v>
      </c>
      <c r="AH69" s="16">
        <f t="shared" si="172"/>
        <v>0.70000000000000029</v>
      </c>
      <c r="AI69" s="16">
        <f t="shared" si="172"/>
        <v>0.69999999999999973</v>
      </c>
      <c r="AJ69" s="16">
        <f t="shared" si="172"/>
        <v>0.70000000000000029</v>
      </c>
      <c r="AK69" s="16">
        <f t="shared" si="172"/>
        <v>0.69999999999999984</v>
      </c>
      <c r="AL69" s="16">
        <f t="shared" si="172"/>
        <v>0.70000000000000084</v>
      </c>
      <c r="AM69" s="16">
        <f t="shared" si="172"/>
        <v>0.69999999999999973</v>
      </c>
      <c r="AN69" s="16">
        <f t="shared" si="172"/>
        <v>0.69999999999999951</v>
      </c>
      <c r="AO69" s="16">
        <f t="shared" si="172"/>
        <v>0.69999999999999851</v>
      </c>
      <c r="AP69" s="16">
        <f t="shared" si="172"/>
        <v>0.70000000000000107</v>
      </c>
      <c r="AR69" s="185"/>
      <c r="AS69" s="184" t="s">
        <v>36</v>
      </c>
      <c r="AT69" s="15" t="s">
        <v>43</v>
      </c>
      <c r="AU69" s="16">
        <f t="shared" ref="AU69:BD69" si="173">AU64*AU$14/$E$4</f>
        <v>0.69999999999999984</v>
      </c>
      <c r="AV69" s="16">
        <f t="shared" si="173"/>
        <v>0.70000000000000029</v>
      </c>
      <c r="AW69" s="16">
        <f t="shared" si="173"/>
        <v>0.69999999999999973</v>
      </c>
      <c r="AX69" s="16">
        <f t="shared" si="173"/>
        <v>0.70000000000000029</v>
      </c>
      <c r="AY69" s="16">
        <f t="shared" si="173"/>
        <v>0.69999999999999984</v>
      </c>
      <c r="AZ69" s="16">
        <f t="shared" si="173"/>
        <v>0.70000000000000084</v>
      </c>
      <c r="BA69" s="16">
        <f t="shared" si="173"/>
        <v>0.69999999999999973</v>
      </c>
      <c r="BB69" s="16">
        <f t="shared" si="173"/>
        <v>0.69999999999999951</v>
      </c>
      <c r="BC69" s="16">
        <f t="shared" si="173"/>
        <v>0.69999999999999851</v>
      </c>
      <c r="BD69" s="16">
        <f t="shared" si="173"/>
        <v>0.70000000000000107</v>
      </c>
      <c r="BF69" s="185"/>
      <c r="BG69" s="184" t="s">
        <v>36</v>
      </c>
      <c r="BH69" s="15" t="s">
        <v>43</v>
      </c>
      <c r="BI69" s="16">
        <f t="shared" ref="BI69:BR69" si="174">BI64*BI$14/$E$4</f>
        <v>0.69999999999999984</v>
      </c>
      <c r="BJ69" s="16">
        <f t="shared" si="174"/>
        <v>0.70000000000000029</v>
      </c>
      <c r="BK69" s="16">
        <f t="shared" si="174"/>
        <v>0.69999999999999973</v>
      </c>
      <c r="BL69" s="16">
        <f t="shared" si="174"/>
        <v>0.70000000000000029</v>
      </c>
      <c r="BM69" s="16">
        <f t="shared" si="174"/>
        <v>0.69999999999999984</v>
      </c>
      <c r="BN69" s="16">
        <f t="shared" si="174"/>
        <v>0.70000000000000084</v>
      </c>
      <c r="BO69" s="16">
        <f t="shared" si="174"/>
        <v>0.69999999999999973</v>
      </c>
      <c r="BP69" s="16">
        <f t="shared" si="174"/>
        <v>0.69999999999999951</v>
      </c>
      <c r="BQ69" s="16">
        <f t="shared" si="174"/>
        <v>0.69999999999999851</v>
      </c>
      <c r="BR69" s="16">
        <f t="shared" si="174"/>
        <v>0.70000000000000107</v>
      </c>
    </row>
    <row r="70" spans="2:70" ht="14.25" x14ac:dyDescent="0.45">
      <c r="B70" s="185"/>
      <c r="C70" s="185"/>
      <c r="D70" s="19" t="s">
        <v>45</v>
      </c>
      <c r="E70" s="21">
        <f t="shared" ref="E70:N70" si="175">E67*E$14</f>
        <v>699999.99999999988</v>
      </c>
      <c r="F70" s="21">
        <f t="shared" si="175"/>
        <v>700000.00000000023</v>
      </c>
      <c r="G70" s="21">
        <f>G67*G$14</f>
        <v>699999.99999999977</v>
      </c>
      <c r="H70" s="21">
        <f>H67*H$14</f>
        <v>700000.00000000035</v>
      </c>
      <c r="I70" s="21">
        <f>I67*I$14</f>
        <v>699999.99999999988</v>
      </c>
      <c r="J70" s="21">
        <f t="shared" si="175"/>
        <v>700000.00000000081</v>
      </c>
      <c r="K70" s="21">
        <f t="shared" si="175"/>
        <v>699999.99999999965</v>
      </c>
      <c r="L70" s="21">
        <f t="shared" si="175"/>
        <v>699999.99999999953</v>
      </c>
      <c r="M70" s="21">
        <f t="shared" si="175"/>
        <v>699999.9999999986</v>
      </c>
      <c r="N70" s="21">
        <f t="shared" si="175"/>
        <v>700000.00000000093</v>
      </c>
      <c r="P70" s="185"/>
      <c r="Q70" s="185"/>
      <c r="R70" s="19" t="s">
        <v>45</v>
      </c>
      <c r="S70" s="21">
        <f t="shared" ref="S70:AB70" si="176">S67*S$14</f>
        <v>699999.99999999988</v>
      </c>
      <c r="T70" s="21">
        <f t="shared" si="176"/>
        <v>700000.00000000023</v>
      </c>
      <c r="U70" s="21">
        <f>U67*U$14</f>
        <v>699999.99999999977</v>
      </c>
      <c r="V70" s="21">
        <f>V67*V$14</f>
        <v>700000.00000000035</v>
      </c>
      <c r="W70" s="21">
        <f>W67*W$14</f>
        <v>699999.99999999988</v>
      </c>
      <c r="X70" s="21">
        <f t="shared" si="176"/>
        <v>700000.00000000081</v>
      </c>
      <c r="Y70" s="21">
        <f t="shared" si="176"/>
        <v>699999.99999999965</v>
      </c>
      <c r="Z70" s="21">
        <f t="shared" si="176"/>
        <v>699999.99999999953</v>
      </c>
      <c r="AA70" s="21">
        <f t="shared" si="176"/>
        <v>699999.9999999986</v>
      </c>
      <c r="AB70" s="21">
        <f t="shared" si="176"/>
        <v>700000.00000000093</v>
      </c>
      <c r="AD70" s="185"/>
      <c r="AE70" s="185"/>
      <c r="AF70" s="19" t="s">
        <v>45</v>
      </c>
      <c r="AG70" s="21">
        <f t="shared" ref="AG70:AP70" si="177">AG67*AG$14</f>
        <v>699999.99999999988</v>
      </c>
      <c r="AH70" s="21">
        <f t="shared" si="177"/>
        <v>700000.00000000023</v>
      </c>
      <c r="AI70" s="21">
        <f>AI67*AI$14</f>
        <v>699999.99999999977</v>
      </c>
      <c r="AJ70" s="21">
        <f>AJ67*AJ$14</f>
        <v>700000.00000000035</v>
      </c>
      <c r="AK70" s="21">
        <f>AK67*AK$14</f>
        <v>699999.99999999988</v>
      </c>
      <c r="AL70" s="21">
        <f t="shared" si="177"/>
        <v>700000.00000000081</v>
      </c>
      <c r="AM70" s="21">
        <f t="shared" si="177"/>
        <v>699999.99999999965</v>
      </c>
      <c r="AN70" s="21">
        <f t="shared" si="177"/>
        <v>699999.99999999953</v>
      </c>
      <c r="AO70" s="21">
        <f t="shared" si="177"/>
        <v>699999.9999999986</v>
      </c>
      <c r="AP70" s="21">
        <f t="shared" si="177"/>
        <v>700000.00000000093</v>
      </c>
      <c r="AR70" s="185"/>
      <c r="AS70" s="185"/>
      <c r="AT70" s="19" t="s">
        <v>45</v>
      </c>
      <c r="AU70" s="21">
        <f t="shared" ref="AU70:BD70" si="178">AU67*AU$14</f>
        <v>699999.99999999988</v>
      </c>
      <c r="AV70" s="21">
        <f t="shared" si="178"/>
        <v>700000.00000000023</v>
      </c>
      <c r="AW70" s="21">
        <f>AW67*AW$14</f>
        <v>699999.99999999977</v>
      </c>
      <c r="AX70" s="21">
        <f>AX67*AX$14</f>
        <v>700000.00000000035</v>
      </c>
      <c r="AY70" s="21">
        <f>AY67*AY$14</f>
        <v>699999.99999999988</v>
      </c>
      <c r="AZ70" s="21">
        <f t="shared" si="178"/>
        <v>700000.00000000081</v>
      </c>
      <c r="BA70" s="21">
        <f t="shared" si="178"/>
        <v>699999.99999999965</v>
      </c>
      <c r="BB70" s="21">
        <f t="shared" si="178"/>
        <v>699999.99999999953</v>
      </c>
      <c r="BC70" s="21">
        <f t="shared" si="178"/>
        <v>699999.9999999986</v>
      </c>
      <c r="BD70" s="21">
        <f t="shared" si="178"/>
        <v>700000.00000000093</v>
      </c>
      <c r="BF70" s="185"/>
      <c r="BG70" s="185"/>
      <c r="BH70" s="19" t="s">
        <v>45</v>
      </c>
      <c r="BI70" s="21">
        <f t="shared" ref="BI70:BR70" si="179">BI67*BI$14</f>
        <v>699999.99999999988</v>
      </c>
      <c r="BJ70" s="21">
        <f t="shared" si="179"/>
        <v>700000.00000000023</v>
      </c>
      <c r="BK70" s="21">
        <f>BK67*BK$14</f>
        <v>699999.99999999977</v>
      </c>
      <c r="BL70" s="21">
        <f>BL67*BL$14</f>
        <v>700000.00000000035</v>
      </c>
      <c r="BM70" s="21">
        <f>BM67*BM$14</f>
        <v>699999.99999999988</v>
      </c>
      <c r="BN70" s="21">
        <f t="shared" si="179"/>
        <v>700000.00000000081</v>
      </c>
      <c r="BO70" s="21">
        <f t="shared" si="179"/>
        <v>699999.99999999965</v>
      </c>
      <c r="BP70" s="21">
        <f t="shared" si="179"/>
        <v>699999.99999999953</v>
      </c>
      <c r="BQ70" s="21">
        <f t="shared" si="179"/>
        <v>699999.9999999986</v>
      </c>
      <c r="BR70" s="21">
        <f t="shared" si="179"/>
        <v>700000.00000000093</v>
      </c>
    </row>
    <row r="71" spans="2:70" ht="14.25" x14ac:dyDescent="0.45">
      <c r="B71" s="185"/>
      <c r="C71" s="185"/>
      <c r="D71" s="19" t="s">
        <v>46</v>
      </c>
      <c r="E71" s="21">
        <f>E70</f>
        <v>699999.99999999988</v>
      </c>
      <c r="F71" s="21">
        <f>E71+F70</f>
        <v>1400000</v>
      </c>
      <c r="G71" s="21">
        <f>F71+G70</f>
        <v>2100000</v>
      </c>
      <c r="H71" s="21">
        <f t="shared" ref="H71:N71" si="180">G71+H70</f>
        <v>2800000.0000000005</v>
      </c>
      <c r="I71" s="21">
        <f t="shared" si="180"/>
        <v>3500000.0000000005</v>
      </c>
      <c r="J71" s="21">
        <f>I71+J70</f>
        <v>4200000.0000000009</v>
      </c>
      <c r="K71" s="21">
        <f t="shared" si="180"/>
        <v>4900000.0000000009</v>
      </c>
      <c r="L71" s="21">
        <f t="shared" si="180"/>
        <v>5600000</v>
      </c>
      <c r="M71" s="21">
        <f t="shared" si="180"/>
        <v>6299999.9999999981</v>
      </c>
      <c r="N71" s="21">
        <f t="shared" si="180"/>
        <v>6999999.9999999991</v>
      </c>
      <c r="P71" s="185"/>
      <c r="Q71" s="185"/>
      <c r="R71" s="19" t="s">
        <v>46</v>
      </c>
      <c r="S71" s="21">
        <f>S70</f>
        <v>699999.99999999988</v>
      </c>
      <c r="T71" s="21">
        <f>S71+T70</f>
        <v>1400000</v>
      </c>
      <c r="U71" s="21">
        <f>T71+U70</f>
        <v>2100000</v>
      </c>
      <c r="V71" s="21">
        <f t="shared" ref="V71:AB71" si="181">U71+V70</f>
        <v>2800000.0000000005</v>
      </c>
      <c r="W71" s="21">
        <f t="shared" si="181"/>
        <v>3500000.0000000005</v>
      </c>
      <c r="X71" s="21">
        <f>W71+X70</f>
        <v>4200000.0000000009</v>
      </c>
      <c r="Y71" s="21">
        <f t="shared" si="181"/>
        <v>4900000.0000000009</v>
      </c>
      <c r="Z71" s="21">
        <f t="shared" si="181"/>
        <v>5600000</v>
      </c>
      <c r="AA71" s="21">
        <f t="shared" si="181"/>
        <v>6299999.9999999981</v>
      </c>
      <c r="AB71" s="21">
        <f t="shared" si="181"/>
        <v>6999999.9999999991</v>
      </c>
      <c r="AD71" s="185"/>
      <c r="AE71" s="185"/>
      <c r="AF71" s="19" t="s">
        <v>46</v>
      </c>
      <c r="AG71" s="21">
        <f>AG70</f>
        <v>699999.99999999988</v>
      </c>
      <c r="AH71" s="21">
        <f>AG71+AH70</f>
        <v>1400000</v>
      </c>
      <c r="AI71" s="21">
        <f>AH71+AI70</f>
        <v>2100000</v>
      </c>
      <c r="AJ71" s="21">
        <f t="shared" ref="AJ71:AP71" si="182">AI71+AJ70</f>
        <v>2800000.0000000005</v>
      </c>
      <c r="AK71" s="21">
        <f t="shared" si="182"/>
        <v>3500000.0000000005</v>
      </c>
      <c r="AL71" s="21">
        <f>AK71+AL70</f>
        <v>4200000.0000000009</v>
      </c>
      <c r="AM71" s="21">
        <f t="shared" si="182"/>
        <v>4900000.0000000009</v>
      </c>
      <c r="AN71" s="21">
        <f t="shared" si="182"/>
        <v>5600000</v>
      </c>
      <c r="AO71" s="21">
        <f t="shared" si="182"/>
        <v>6299999.9999999981</v>
      </c>
      <c r="AP71" s="21">
        <f t="shared" si="182"/>
        <v>6999999.9999999991</v>
      </c>
      <c r="AR71" s="185"/>
      <c r="AS71" s="185"/>
      <c r="AT71" s="19" t="s">
        <v>46</v>
      </c>
      <c r="AU71" s="21">
        <f>AU70</f>
        <v>699999.99999999988</v>
      </c>
      <c r="AV71" s="21">
        <f>AU71+AV70</f>
        <v>1400000</v>
      </c>
      <c r="AW71" s="21">
        <f>AV71+AW70</f>
        <v>2100000</v>
      </c>
      <c r="AX71" s="21">
        <f t="shared" ref="AX71:BD71" si="183">AW71+AX70</f>
        <v>2800000.0000000005</v>
      </c>
      <c r="AY71" s="21">
        <f t="shared" si="183"/>
        <v>3500000.0000000005</v>
      </c>
      <c r="AZ71" s="21">
        <f>AY71+AZ70</f>
        <v>4200000.0000000009</v>
      </c>
      <c r="BA71" s="21">
        <f t="shared" si="183"/>
        <v>4900000.0000000009</v>
      </c>
      <c r="BB71" s="21">
        <f t="shared" si="183"/>
        <v>5600000</v>
      </c>
      <c r="BC71" s="21">
        <f t="shared" si="183"/>
        <v>6299999.9999999981</v>
      </c>
      <c r="BD71" s="21">
        <f t="shared" si="183"/>
        <v>6999999.9999999991</v>
      </c>
      <c r="BF71" s="185"/>
      <c r="BG71" s="185"/>
      <c r="BH71" s="19" t="s">
        <v>46</v>
      </c>
      <c r="BI71" s="21">
        <f>BI70</f>
        <v>699999.99999999988</v>
      </c>
      <c r="BJ71" s="21">
        <f>BI71+BJ70</f>
        <v>1400000</v>
      </c>
      <c r="BK71" s="21">
        <f>BJ71+BK70</f>
        <v>2100000</v>
      </c>
      <c r="BL71" s="21">
        <f t="shared" ref="BL71:BR71" si="184">BK71+BL70</f>
        <v>2800000.0000000005</v>
      </c>
      <c r="BM71" s="21">
        <f t="shared" si="184"/>
        <v>3500000.0000000005</v>
      </c>
      <c r="BN71" s="21">
        <f>BM71+BN70</f>
        <v>4200000.0000000009</v>
      </c>
      <c r="BO71" s="21">
        <f t="shared" si="184"/>
        <v>4900000.0000000009</v>
      </c>
      <c r="BP71" s="21">
        <f t="shared" si="184"/>
        <v>5600000</v>
      </c>
      <c r="BQ71" s="21">
        <f t="shared" si="184"/>
        <v>6299999.9999999981</v>
      </c>
      <c r="BR71" s="21">
        <f t="shared" si="184"/>
        <v>6999999.9999999991</v>
      </c>
    </row>
    <row r="72" spans="2:70" ht="14.25" x14ac:dyDescent="0.45">
      <c r="B72" s="185"/>
      <c r="C72" s="184" t="s">
        <v>35</v>
      </c>
      <c r="D72" s="15" t="s">
        <v>43</v>
      </c>
      <c r="E72" s="16">
        <f>E66*E$14/$E$4</f>
        <v>0.69999999999999984</v>
      </c>
      <c r="F72" s="16">
        <f>F66*F$14/$E$4-E72</f>
        <v>0.84000000000000041</v>
      </c>
      <c r="G72" s="16">
        <f>G66*G$14/$E$4-F72-E72</f>
        <v>1.008</v>
      </c>
      <c r="H72" s="16">
        <f>H66*H$14/$E$4-G72-F72-E72</f>
        <v>1.2096</v>
      </c>
      <c r="I72" s="16">
        <f>I66*I$14/$E$4-H72-G72-F72-E72</f>
        <v>1.4515200000000004</v>
      </c>
      <c r="J72" s="16">
        <f>J66*J$14/$E$4-I72-H72-G72-F72-E72</f>
        <v>1.7418240000000011</v>
      </c>
      <c r="K72" s="16">
        <f>K66*K$14/$E$4-J72-I72-H72-G72-F72-E72</f>
        <v>2.0901887999999982</v>
      </c>
      <c r="L72" s="16">
        <f>L66*L$14/$E$4-K72-J72-I72-H72-G72-F72-E72</f>
        <v>2.5082265600000007</v>
      </c>
      <c r="M72" s="16">
        <f>M66*M$14/$E$4-L72-K72-J72-I72-H72-G72-F72-E72</f>
        <v>3.0098718719999979</v>
      </c>
      <c r="N72" s="16">
        <f>N66*N$14/$E$4-M72-L72-K72-J72-I72-H72-G72-F72-E72</f>
        <v>3.6118462463999985</v>
      </c>
      <c r="P72" s="185"/>
      <c r="Q72" s="184" t="s">
        <v>35</v>
      </c>
      <c r="R72" s="15" t="s">
        <v>43</v>
      </c>
      <c r="S72" s="16">
        <f>S66*S$14/$E$4</f>
        <v>0.69999999999999984</v>
      </c>
      <c r="T72" s="16">
        <f>T66*T$14/$E$4-S72</f>
        <v>0.84000000000000041</v>
      </c>
      <c r="U72" s="16">
        <f>U66*U$14/$E$4-T72-S72</f>
        <v>1.008</v>
      </c>
      <c r="V72" s="16">
        <f>V66*V$14/$E$4-U72-T72-S72</f>
        <v>1.2096</v>
      </c>
      <c r="W72" s="16">
        <f>W66*W$14/$E$4-V72-U72-T72-S72</f>
        <v>1.4515200000000004</v>
      </c>
      <c r="X72" s="16">
        <f>X66*X$14/$E$4-W72-V72-U72-T72-S72</f>
        <v>1.7418240000000011</v>
      </c>
      <c r="Y72" s="16">
        <f>Y66*Y$14/$E$4-X72-W72-V72-U72-T72-S72</f>
        <v>2.0901887999999982</v>
      </c>
      <c r="Z72" s="16">
        <f>Z66*Z$14/$E$4-Y72-X72-W72-V72-U72-T72-S72</f>
        <v>2.5082265600000007</v>
      </c>
      <c r="AA72" s="16">
        <f>AA66*AA$14/$E$4-Z72-Y72-X72-W72-V72-U72-T72-S72</f>
        <v>3.0098718719999979</v>
      </c>
      <c r="AB72" s="16">
        <f>AB66*AB$14/$E$4-AA72-Z72-Y72-X72-W72-V72-U72-T72-S72</f>
        <v>3.6118462463999985</v>
      </c>
      <c r="AD72" s="185"/>
      <c r="AE72" s="184" t="s">
        <v>35</v>
      </c>
      <c r="AF72" s="15" t="s">
        <v>43</v>
      </c>
      <c r="AG72" s="16">
        <f>AG66*AG$14/$E$4</f>
        <v>0.69999999999999984</v>
      </c>
      <c r="AH72" s="16">
        <f>AH66*AH$14/$E$4-AG72</f>
        <v>0.84000000000000041</v>
      </c>
      <c r="AI72" s="16">
        <f>AI66*AI$14/$E$4-AH72-AG72</f>
        <v>1.008</v>
      </c>
      <c r="AJ72" s="16">
        <f>AJ66*AJ$14/$E$4-AI72-AH72-AG72</f>
        <v>1.2096</v>
      </c>
      <c r="AK72" s="16">
        <f>AK66*AK$14/$E$4-AJ72-AI72-AH72-AG72</f>
        <v>1.4515200000000004</v>
      </c>
      <c r="AL72" s="16">
        <f>AL66*AL$14/$E$4-AK72-AJ72-AI72-AH72-AG72</f>
        <v>1.7418240000000011</v>
      </c>
      <c r="AM72" s="16">
        <f>AM66*AM$14/$E$4-AL72-AK72-AJ72-AI72-AH72-AG72</f>
        <v>2.0901887999999982</v>
      </c>
      <c r="AN72" s="16">
        <f>AN66*AN$14/$E$4-AM72-AL72-AK72-AJ72-AI72-AH72-AG72</f>
        <v>2.5082265600000007</v>
      </c>
      <c r="AO72" s="16">
        <f>AO66*AO$14/$E$4-AN72-AM72-AL72-AK72-AJ72-AI72-AH72-AG72</f>
        <v>3.0098718719999979</v>
      </c>
      <c r="AP72" s="16">
        <f>AP66*AP$14/$E$4-AO72-AN72-AM72-AL72-AK72-AJ72-AI72-AH72-AG72</f>
        <v>3.6118462463999985</v>
      </c>
      <c r="AR72" s="185"/>
      <c r="AS72" s="184" t="s">
        <v>35</v>
      </c>
      <c r="AT72" s="15" t="s">
        <v>43</v>
      </c>
      <c r="AU72" s="16">
        <f>AU66*AU$14/$E$4</f>
        <v>0.69999999999999984</v>
      </c>
      <c r="AV72" s="16">
        <f>AV66*AV$14/$E$4-AU72</f>
        <v>0.84000000000000041</v>
      </c>
      <c r="AW72" s="16">
        <f>AW66*AW$14/$E$4-AV72-AU72</f>
        <v>1.008</v>
      </c>
      <c r="AX72" s="16">
        <f>AX66*AX$14/$E$4-AW72-AV72-AU72</f>
        <v>1.2096</v>
      </c>
      <c r="AY72" s="16">
        <f>AY66*AY$14/$E$4-AX72-AW72-AV72-AU72</f>
        <v>1.4515200000000004</v>
      </c>
      <c r="AZ72" s="16">
        <f>AZ66*AZ$14/$E$4-AY72-AX72-AW72-AV72-AU72</f>
        <v>1.7418240000000011</v>
      </c>
      <c r="BA72" s="16">
        <f>BA66*BA$14/$E$4-AZ72-AY72-AX72-AW72-AV72-AU72</f>
        <v>2.0901887999999982</v>
      </c>
      <c r="BB72" s="16">
        <f>BB66*BB$14/$E$4-BA72-AZ72-AY72-AX72-AW72-AV72-AU72</f>
        <v>2.5082265600000007</v>
      </c>
      <c r="BC72" s="16">
        <f>BC66*BC$14/$E$4-BB72-BA72-AZ72-AY72-AX72-AW72-AV72-AU72</f>
        <v>3.0098718719999979</v>
      </c>
      <c r="BD72" s="16">
        <f>BD66*BD$14/$E$4-BC72-BB72-BA72-AZ72-AY72-AX72-AW72-AV72-AU72</f>
        <v>3.6118462463999985</v>
      </c>
      <c r="BF72" s="185"/>
      <c r="BG72" s="184" t="s">
        <v>35</v>
      </c>
      <c r="BH72" s="15" t="s">
        <v>43</v>
      </c>
      <c r="BI72" s="16">
        <f>BI66*BI$14/$E$4</f>
        <v>0.69999999999999984</v>
      </c>
      <c r="BJ72" s="16">
        <f>BJ66*BJ$14/$E$4-BI72</f>
        <v>0.84000000000000041</v>
      </c>
      <c r="BK72" s="16">
        <f>BK66*BK$14/$E$4-BJ72-BI72</f>
        <v>1.008</v>
      </c>
      <c r="BL72" s="16">
        <f>BL66*BL$14/$E$4-BK72-BJ72-BI72</f>
        <v>1.2096</v>
      </c>
      <c r="BM72" s="16">
        <f>BM66*BM$14/$E$4-BL72-BK72-BJ72-BI72</f>
        <v>1.4515200000000004</v>
      </c>
      <c r="BN72" s="16">
        <f>BN66*BN$14/$E$4-BM72-BL72-BK72-BJ72-BI72</f>
        <v>1.7418240000000011</v>
      </c>
      <c r="BO72" s="16">
        <f>BO66*BO$14/$E$4-BN72-BM72-BL72-BK72-BJ72-BI72</f>
        <v>2.0901887999999982</v>
      </c>
      <c r="BP72" s="16">
        <f>BP66*BP$14/$E$4-BO72-BN72-BM72-BL72-BK72-BJ72-BI72</f>
        <v>2.5082265600000007</v>
      </c>
      <c r="BQ72" s="16">
        <f>BQ66*BQ$14/$E$4-BP72-BO72-BN72-BM72-BL72-BK72-BJ72-BI72</f>
        <v>3.0098718719999979</v>
      </c>
      <c r="BR72" s="16">
        <f>BR66*BR$14/$E$4-BQ72-BP72-BO72-BN72-BM72-BL72-BK72-BJ72-BI72</f>
        <v>3.6118462463999985</v>
      </c>
    </row>
    <row r="73" spans="2:70" ht="14.25" x14ac:dyDescent="0.45">
      <c r="B73" s="185"/>
      <c r="C73" s="186"/>
      <c r="D73" s="15" t="s">
        <v>44</v>
      </c>
      <c r="E73" s="17"/>
      <c r="F73" s="17"/>
      <c r="G73" s="17"/>
      <c r="H73" s="17"/>
      <c r="I73" s="17">
        <f>AVERAGE(E72:I72)</f>
        <v>1.0418240000000001</v>
      </c>
      <c r="J73" s="17"/>
      <c r="K73" s="17"/>
      <c r="L73" s="17"/>
      <c r="M73" s="17"/>
      <c r="N73" s="17">
        <f>AVERAGE(E72:N72)</f>
        <v>1.8171077478399997</v>
      </c>
      <c r="P73" s="185"/>
      <c r="Q73" s="186"/>
      <c r="R73" s="15" t="s">
        <v>44</v>
      </c>
      <c r="S73" s="17"/>
      <c r="T73" s="17"/>
      <c r="U73" s="17"/>
      <c r="V73" s="17"/>
      <c r="W73" s="17">
        <f>AVERAGE(S72:W72)</f>
        <v>1.0418240000000001</v>
      </c>
      <c r="X73" s="17"/>
      <c r="Y73" s="17"/>
      <c r="Z73" s="17"/>
      <c r="AA73" s="17"/>
      <c r="AB73" s="17">
        <f>AVERAGE(S72:AB72)</f>
        <v>1.8171077478399997</v>
      </c>
      <c r="AD73" s="185"/>
      <c r="AE73" s="186"/>
      <c r="AF73" s="15" t="s">
        <v>44</v>
      </c>
      <c r="AG73" s="17"/>
      <c r="AH73" s="17"/>
      <c r="AI73" s="17"/>
      <c r="AJ73" s="17"/>
      <c r="AK73" s="17">
        <f>AVERAGE(AG72:AK72)</f>
        <v>1.0418240000000001</v>
      </c>
      <c r="AL73" s="17"/>
      <c r="AM73" s="17"/>
      <c r="AN73" s="17"/>
      <c r="AO73" s="17"/>
      <c r="AP73" s="17">
        <f>AVERAGE(AG72:AP72)</f>
        <v>1.8171077478399997</v>
      </c>
      <c r="AR73" s="185"/>
      <c r="AS73" s="186"/>
      <c r="AT73" s="15" t="s">
        <v>44</v>
      </c>
      <c r="AU73" s="17"/>
      <c r="AV73" s="17"/>
      <c r="AW73" s="17"/>
      <c r="AX73" s="17"/>
      <c r="AY73" s="17">
        <f>AVERAGE(AU72:AY72)</f>
        <v>1.0418240000000001</v>
      </c>
      <c r="AZ73" s="17"/>
      <c r="BA73" s="17"/>
      <c r="BB73" s="17"/>
      <c r="BC73" s="17"/>
      <c r="BD73" s="17">
        <f>AVERAGE(AU72:BD72)</f>
        <v>1.8171077478399997</v>
      </c>
      <c r="BF73" s="185"/>
      <c r="BG73" s="186"/>
      <c r="BH73" s="15" t="s">
        <v>44</v>
      </c>
      <c r="BI73" s="17"/>
      <c r="BJ73" s="17"/>
      <c r="BK73" s="17"/>
      <c r="BL73" s="17"/>
      <c r="BM73" s="17">
        <f>AVERAGE(BI72:BM72)</f>
        <v>1.0418240000000001</v>
      </c>
      <c r="BN73" s="17"/>
      <c r="BO73" s="17"/>
      <c r="BP73" s="17"/>
      <c r="BQ73" s="17"/>
      <c r="BR73" s="17">
        <f>AVERAGE(BI72:BR72)</f>
        <v>1.8171077478399997</v>
      </c>
    </row>
    <row r="74" spans="2:70" ht="14.25" x14ac:dyDescent="0.45">
      <c r="B74" s="185"/>
      <c r="C74" s="185"/>
      <c r="D74" s="19" t="s">
        <v>45</v>
      </c>
      <c r="E74" s="22">
        <f>E76</f>
        <v>699999.99999999988</v>
      </c>
      <c r="F74" s="22">
        <f>F76-E76</f>
        <v>840000.00000000035</v>
      </c>
      <c r="G74" s="22">
        <f>G76-F76</f>
        <v>1007999.9999999998</v>
      </c>
      <c r="H74" s="22">
        <f t="shared" ref="H74:N74" si="185">H76-G76</f>
        <v>1209600</v>
      </c>
      <c r="I74" s="22">
        <f t="shared" si="185"/>
        <v>1451520</v>
      </c>
      <c r="J74" s="22">
        <f>J76-I76</f>
        <v>1741824.0000000019</v>
      </c>
      <c r="K74" s="22">
        <f t="shared" si="185"/>
        <v>2090188.7999999989</v>
      </c>
      <c r="L74" s="22">
        <f t="shared" si="185"/>
        <v>2508226.5600000005</v>
      </c>
      <c r="M74" s="22">
        <f t="shared" si="185"/>
        <v>3009871.8719999976</v>
      </c>
      <c r="N74" s="22">
        <f t="shared" si="185"/>
        <v>3611846.2464000005</v>
      </c>
      <c r="P74" s="185"/>
      <c r="Q74" s="185"/>
      <c r="R74" s="19" t="s">
        <v>45</v>
      </c>
      <c r="S74" s="22">
        <f>S76</f>
        <v>699999.99999999988</v>
      </c>
      <c r="T74" s="22">
        <f>T76-S76</f>
        <v>840000.00000000035</v>
      </c>
      <c r="U74" s="22">
        <f>U76-T76</f>
        <v>1007999.9999999998</v>
      </c>
      <c r="V74" s="22">
        <f t="shared" ref="V74:AB74" si="186">V76-U76</f>
        <v>1209600</v>
      </c>
      <c r="W74" s="22">
        <f t="shared" si="186"/>
        <v>1451520</v>
      </c>
      <c r="X74" s="22">
        <f>X76-W76</f>
        <v>1741824.0000000019</v>
      </c>
      <c r="Y74" s="22">
        <f t="shared" si="186"/>
        <v>2090188.7999999989</v>
      </c>
      <c r="Z74" s="22">
        <f t="shared" si="186"/>
        <v>2508226.5600000005</v>
      </c>
      <c r="AA74" s="22">
        <f t="shared" si="186"/>
        <v>3009871.8719999976</v>
      </c>
      <c r="AB74" s="22">
        <f t="shared" si="186"/>
        <v>3611846.2464000005</v>
      </c>
      <c r="AD74" s="185"/>
      <c r="AE74" s="185"/>
      <c r="AF74" s="19" t="s">
        <v>45</v>
      </c>
      <c r="AG74" s="22">
        <f>AG76</f>
        <v>699999.99999999988</v>
      </c>
      <c r="AH74" s="22">
        <f>AH76-AG76</f>
        <v>840000.00000000035</v>
      </c>
      <c r="AI74" s="22">
        <f>AI76-AH76</f>
        <v>1007999.9999999998</v>
      </c>
      <c r="AJ74" s="22">
        <f t="shared" ref="AJ74:AP74" si="187">AJ76-AI76</f>
        <v>1209600</v>
      </c>
      <c r="AK74" s="22">
        <f t="shared" si="187"/>
        <v>1451520</v>
      </c>
      <c r="AL74" s="22">
        <f>AL76-AK76</f>
        <v>1741824.0000000019</v>
      </c>
      <c r="AM74" s="22">
        <f t="shared" si="187"/>
        <v>2090188.7999999989</v>
      </c>
      <c r="AN74" s="22">
        <f t="shared" si="187"/>
        <v>2508226.5600000005</v>
      </c>
      <c r="AO74" s="22">
        <f t="shared" si="187"/>
        <v>3009871.8719999976</v>
      </c>
      <c r="AP74" s="22">
        <f t="shared" si="187"/>
        <v>3611846.2464000005</v>
      </c>
      <c r="AR74" s="185"/>
      <c r="AS74" s="185"/>
      <c r="AT74" s="19" t="s">
        <v>45</v>
      </c>
      <c r="AU74" s="22">
        <f>AU76</f>
        <v>699999.99999999988</v>
      </c>
      <c r="AV74" s="22">
        <f>AV76-AU76</f>
        <v>840000.00000000035</v>
      </c>
      <c r="AW74" s="22">
        <f>AW76-AV76</f>
        <v>1007999.9999999998</v>
      </c>
      <c r="AX74" s="22">
        <f t="shared" ref="AX74:BD74" si="188">AX76-AW76</f>
        <v>1209600</v>
      </c>
      <c r="AY74" s="22">
        <f t="shared" si="188"/>
        <v>1451520</v>
      </c>
      <c r="AZ74" s="22">
        <f>AZ76-AY76</f>
        <v>1741824.0000000019</v>
      </c>
      <c r="BA74" s="22">
        <f t="shared" si="188"/>
        <v>2090188.7999999989</v>
      </c>
      <c r="BB74" s="22">
        <f t="shared" si="188"/>
        <v>2508226.5600000005</v>
      </c>
      <c r="BC74" s="22">
        <f t="shared" si="188"/>
        <v>3009871.8719999976</v>
      </c>
      <c r="BD74" s="22">
        <f t="shared" si="188"/>
        <v>3611846.2464000005</v>
      </c>
      <c r="BF74" s="185"/>
      <c r="BG74" s="185"/>
      <c r="BH74" s="19" t="s">
        <v>45</v>
      </c>
      <c r="BI74" s="22">
        <f>BI76</f>
        <v>699999.99999999988</v>
      </c>
      <c r="BJ74" s="22">
        <f>BJ76-BI76</f>
        <v>840000.00000000035</v>
      </c>
      <c r="BK74" s="22">
        <f>BK76-BJ76</f>
        <v>1007999.9999999998</v>
      </c>
      <c r="BL74" s="22">
        <f t="shared" ref="BL74:BR74" si="189">BL76-BK76</f>
        <v>1209600</v>
      </c>
      <c r="BM74" s="22">
        <f t="shared" si="189"/>
        <v>1451520</v>
      </c>
      <c r="BN74" s="22">
        <f>BN76-BM76</f>
        <v>1741824.0000000019</v>
      </c>
      <c r="BO74" s="22">
        <f t="shared" si="189"/>
        <v>2090188.7999999989</v>
      </c>
      <c r="BP74" s="22">
        <f t="shared" si="189"/>
        <v>2508226.5600000005</v>
      </c>
      <c r="BQ74" s="22">
        <f t="shared" si="189"/>
        <v>3009871.8719999976</v>
      </c>
      <c r="BR74" s="22">
        <f t="shared" si="189"/>
        <v>3611846.2464000005</v>
      </c>
    </row>
    <row r="75" spans="2:70" ht="14.25" x14ac:dyDescent="0.45">
      <c r="B75" s="185"/>
      <c r="C75" s="185"/>
      <c r="D75" s="19" t="s">
        <v>47</v>
      </c>
      <c r="E75" s="22"/>
      <c r="F75" s="22"/>
      <c r="G75" s="22"/>
      <c r="H75" s="22"/>
      <c r="I75" s="22">
        <f>AVERAGE(E74:I74)</f>
        <v>1041824</v>
      </c>
      <c r="J75" s="22"/>
      <c r="K75" s="22"/>
      <c r="L75" s="22"/>
      <c r="M75" s="22"/>
      <c r="N75" s="22">
        <f>AVERAGE(E74:N74)</f>
        <v>1817107.7478399999</v>
      </c>
      <c r="P75" s="185"/>
      <c r="Q75" s="185"/>
      <c r="R75" s="19" t="s">
        <v>47</v>
      </c>
      <c r="S75" s="22"/>
      <c r="T75" s="22"/>
      <c r="U75" s="22"/>
      <c r="V75" s="22"/>
      <c r="W75" s="22">
        <f>AVERAGE(S74:W74)</f>
        <v>1041824</v>
      </c>
      <c r="X75" s="22"/>
      <c r="Y75" s="22"/>
      <c r="Z75" s="22"/>
      <c r="AA75" s="22"/>
      <c r="AB75" s="22">
        <f>AVERAGE(S74:AB74)</f>
        <v>1817107.7478399999</v>
      </c>
      <c r="AD75" s="185"/>
      <c r="AE75" s="185"/>
      <c r="AF75" s="19" t="s">
        <v>47</v>
      </c>
      <c r="AG75" s="22"/>
      <c r="AH75" s="22"/>
      <c r="AI75" s="22"/>
      <c r="AJ75" s="22"/>
      <c r="AK75" s="22">
        <f>AVERAGE(AG74:AK74)</f>
        <v>1041824</v>
      </c>
      <c r="AL75" s="22"/>
      <c r="AM75" s="22"/>
      <c r="AN75" s="22"/>
      <c r="AO75" s="22"/>
      <c r="AP75" s="22">
        <f>AVERAGE(AG74:AP74)</f>
        <v>1817107.7478399999</v>
      </c>
      <c r="AR75" s="185"/>
      <c r="AS75" s="185"/>
      <c r="AT75" s="19" t="s">
        <v>47</v>
      </c>
      <c r="AU75" s="22"/>
      <c r="AV75" s="22"/>
      <c r="AW75" s="22"/>
      <c r="AX75" s="22"/>
      <c r="AY75" s="22">
        <f>AVERAGE(AU74:AY74)</f>
        <v>1041824</v>
      </c>
      <c r="AZ75" s="22"/>
      <c r="BA75" s="22"/>
      <c r="BB75" s="22"/>
      <c r="BC75" s="22"/>
      <c r="BD75" s="22">
        <f>AVERAGE(AU74:BD74)</f>
        <v>1817107.7478399999</v>
      </c>
      <c r="BF75" s="185"/>
      <c r="BG75" s="185"/>
      <c r="BH75" s="19" t="s">
        <v>47</v>
      </c>
      <c r="BI75" s="22"/>
      <c r="BJ75" s="22"/>
      <c r="BK75" s="22"/>
      <c r="BL75" s="22"/>
      <c r="BM75" s="22">
        <f>AVERAGE(BI74:BM74)</f>
        <v>1041824</v>
      </c>
      <c r="BN75" s="22"/>
      <c r="BO75" s="22"/>
      <c r="BP75" s="22"/>
      <c r="BQ75" s="22"/>
      <c r="BR75" s="22">
        <f>AVERAGE(BI74:BR74)</f>
        <v>1817107.7478399999</v>
      </c>
    </row>
    <row r="76" spans="2:70" ht="14.25" x14ac:dyDescent="0.45">
      <c r="B76" s="185"/>
      <c r="C76" s="185"/>
      <c r="D76" s="19" t="s">
        <v>46</v>
      </c>
      <c r="E76" s="21">
        <f t="shared" ref="E76:N76" si="190">E68*E$14</f>
        <v>699999.99999999988</v>
      </c>
      <c r="F76" s="21">
        <f t="shared" si="190"/>
        <v>1540000.0000000002</v>
      </c>
      <c r="G76" s="21">
        <f>G68*G$14</f>
        <v>2548000</v>
      </c>
      <c r="H76" s="21">
        <f>H68*H$14</f>
        <v>3757600</v>
      </c>
      <c r="I76" s="21">
        <f>I68*I$14</f>
        <v>5209120</v>
      </c>
      <c r="J76" s="21">
        <f t="shared" si="190"/>
        <v>6950944.0000000019</v>
      </c>
      <c r="K76" s="21">
        <f t="shared" si="190"/>
        <v>9041132.8000000007</v>
      </c>
      <c r="L76" s="21">
        <f t="shared" si="190"/>
        <v>11549359.360000001</v>
      </c>
      <c r="M76" s="21">
        <f t="shared" si="190"/>
        <v>14559231.231999999</v>
      </c>
      <c r="N76" s="21">
        <f t="shared" si="190"/>
        <v>18171077.478399999</v>
      </c>
      <c r="P76" s="185"/>
      <c r="Q76" s="185"/>
      <c r="R76" s="19" t="s">
        <v>46</v>
      </c>
      <c r="S76" s="21">
        <f t="shared" ref="S76:AB76" si="191">S68*S$14</f>
        <v>699999.99999999988</v>
      </c>
      <c r="T76" s="21">
        <f t="shared" si="191"/>
        <v>1540000.0000000002</v>
      </c>
      <c r="U76" s="21">
        <f>U68*U$14</f>
        <v>2548000</v>
      </c>
      <c r="V76" s="21">
        <f>V68*V$14</f>
        <v>3757600</v>
      </c>
      <c r="W76" s="21">
        <f>W68*W$14</f>
        <v>5209120</v>
      </c>
      <c r="X76" s="21">
        <f t="shared" si="191"/>
        <v>6950944.0000000019</v>
      </c>
      <c r="Y76" s="21">
        <f t="shared" si="191"/>
        <v>9041132.8000000007</v>
      </c>
      <c r="Z76" s="21">
        <f t="shared" si="191"/>
        <v>11549359.360000001</v>
      </c>
      <c r="AA76" s="21">
        <f t="shared" si="191"/>
        <v>14559231.231999999</v>
      </c>
      <c r="AB76" s="21">
        <f t="shared" si="191"/>
        <v>18171077.478399999</v>
      </c>
      <c r="AD76" s="185"/>
      <c r="AE76" s="185"/>
      <c r="AF76" s="19" t="s">
        <v>46</v>
      </c>
      <c r="AG76" s="21">
        <f t="shared" ref="AG76:AP76" si="192">AG68*AG$14</f>
        <v>699999.99999999988</v>
      </c>
      <c r="AH76" s="21">
        <f t="shared" si="192"/>
        <v>1540000.0000000002</v>
      </c>
      <c r="AI76" s="21">
        <f>AI68*AI$14</f>
        <v>2548000</v>
      </c>
      <c r="AJ76" s="21">
        <f>AJ68*AJ$14</f>
        <v>3757600</v>
      </c>
      <c r="AK76" s="21">
        <f>AK68*AK$14</f>
        <v>5209120</v>
      </c>
      <c r="AL76" s="21">
        <f t="shared" si="192"/>
        <v>6950944.0000000019</v>
      </c>
      <c r="AM76" s="21">
        <f t="shared" si="192"/>
        <v>9041132.8000000007</v>
      </c>
      <c r="AN76" s="21">
        <f t="shared" si="192"/>
        <v>11549359.360000001</v>
      </c>
      <c r="AO76" s="21">
        <f t="shared" si="192"/>
        <v>14559231.231999999</v>
      </c>
      <c r="AP76" s="21">
        <f t="shared" si="192"/>
        <v>18171077.478399999</v>
      </c>
      <c r="AR76" s="185"/>
      <c r="AS76" s="185"/>
      <c r="AT76" s="19" t="s">
        <v>46</v>
      </c>
      <c r="AU76" s="21">
        <f t="shared" ref="AU76:BD76" si="193">AU68*AU$14</f>
        <v>699999.99999999988</v>
      </c>
      <c r="AV76" s="21">
        <f t="shared" si="193"/>
        <v>1540000.0000000002</v>
      </c>
      <c r="AW76" s="21">
        <f>AW68*AW$14</f>
        <v>2548000</v>
      </c>
      <c r="AX76" s="21">
        <f>AX68*AX$14</f>
        <v>3757600</v>
      </c>
      <c r="AY76" s="21">
        <f>AY68*AY$14</f>
        <v>5209120</v>
      </c>
      <c r="AZ76" s="21">
        <f t="shared" si="193"/>
        <v>6950944.0000000019</v>
      </c>
      <c r="BA76" s="21">
        <f t="shared" si="193"/>
        <v>9041132.8000000007</v>
      </c>
      <c r="BB76" s="21">
        <f t="shared" si="193"/>
        <v>11549359.360000001</v>
      </c>
      <c r="BC76" s="21">
        <f t="shared" si="193"/>
        <v>14559231.231999999</v>
      </c>
      <c r="BD76" s="21">
        <f t="shared" si="193"/>
        <v>18171077.478399999</v>
      </c>
      <c r="BF76" s="185"/>
      <c r="BG76" s="185"/>
      <c r="BH76" s="19" t="s">
        <v>46</v>
      </c>
      <c r="BI76" s="21">
        <f t="shared" ref="BI76:BR76" si="194">BI68*BI$14</f>
        <v>699999.99999999988</v>
      </c>
      <c r="BJ76" s="21">
        <f t="shared" si="194"/>
        <v>1540000.0000000002</v>
      </c>
      <c r="BK76" s="21">
        <f>BK68*BK$14</f>
        <v>2548000</v>
      </c>
      <c r="BL76" s="21">
        <f>BL68*BL$14</f>
        <v>3757600</v>
      </c>
      <c r="BM76" s="21">
        <f>BM68*BM$14</f>
        <v>5209120</v>
      </c>
      <c r="BN76" s="21">
        <f t="shared" si="194"/>
        <v>6950944.0000000019</v>
      </c>
      <c r="BO76" s="21">
        <f t="shared" si="194"/>
        <v>9041132.8000000007</v>
      </c>
      <c r="BP76" s="21">
        <f t="shared" si="194"/>
        <v>11549359.360000001</v>
      </c>
      <c r="BQ76" s="21">
        <f t="shared" si="194"/>
        <v>14559231.231999999</v>
      </c>
      <c r="BR76" s="21">
        <f t="shared" si="194"/>
        <v>18171077.478399999</v>
      </c>
    </row>
    <row r="77" spans="2:70" ht="14.25" x14ac:dyDescent="0.45">
      <c r="B77" s="185" t="s">
        <v>17</v>
      </c>
      <c r="C77" s="186" t="s">
        <v>32</v>
      </c>
      <c r="D77" s="15" t="s">
        <v>43</v>
      </c>
      <c r="E77" s="16">
        <f>E$24</f>
        <v>4.3333333333333335E-2</v>
      </c>
      <c r="F77" s="16">
        <f t="shared" ref="F77:N77" si="195">F$24</f>
        <v>4.1944444444444451E-2</v>
      </c>
      <c r="G77" s="16">
        <f t="shared" si="195"/>
        <v>4.0787037037037038E-2</v>
      </c>
      <c r="H77" s="16">
        <f t="shared" si="195"/>
        <v>3.9822530864197535E-2</v>
      </c>
      <c r="I77" s="16">
        <f t="shared" si="195"/>
        <v>3.9018775720164614E-2</v>
      </c>
      <c r="J77" s="16">
        <f t="shared" si="195"/>
        <v>3.8348979766803841E-2</v>
      </c>
      <c r="K77" s="16">
        <f t="shared" si="195"/>
        <v>3.7790816472336536E-2</v>
      </c>
      <c r="L77" s="16">
        <f t="shared" si="195"/>
        <v>3.732568039361378E-2</v>
      </c>
      <c r="M77" s="16">
        <f t="shared" si="195"/>
        <v>3.6938066994678151E-2</v>
      </c>
      <c r="N77" s="16">
        <f t="shared" si="195"/>
        <v>3.6615055828898457E-2</v>
      </c>
      <c r="P77" s="185" t="s">
        <v>17</v>
      </c>
      <c r="Q77" s="186" t="s">
        <v>32</v>
      </c>
      <c r="R77" s="15" t="s">
        <v>43</v>
      </c>
      <c r="S77" s="16">
        <f>S$24</f>
        <v>4.3333333333333335E-2</v>
      </c>
      <c r="T77" s="16">
        <f t="shared" ref="T77:AB77" si="196">T$24</f>
        <v>4.1944444444444451E-2</v>
      </c>
      <c r="U77" s="16">
        <f t="shared" si="196"/>
        <v>4.0787037037037038E-2</v>
      </c>
      <c r="V77" s="16">
        <f t="shared" si="196"/>
        <v>3.9822530864197535E-2</v>
      </c>
      <c r="W77" s="16">
        <f t="shared" si="196"/>
        <v>3.9018775720164614E-2</v>
      </c>
      <c r="X77" s="16">
        <f t="shared" si="196"/>
        <v>3.8348979766803841E-2</v>
      </c>
      <c r="Y77" s="16">
        <f t="shared" si="196"/>
        <v>3.7790816472336536E-2</v>
      </c>
      <c r="Z77" s="16">
        <f t="shared" si="196"/>
        <v>3.732568039361378E-2</v>
      </c>
      <c r="AA77" s="16">
        <f t="shared" si="196"/>
        <v>3.6938066994678151E-2</v>
      </c>
      <c r="AB77" s="16">
        <f t="shared" si="196"/>
        <v>3.6615055828898457E-2</v>
      </c>
      <c r="AD77" s="185" t="s">
        <v>17</v>
      </c>
      <c r="AE77" s="186" t="s">
        <v>32</v>
      </c>
      <c r="AF77" s="15" t="s">
        <v>43</v>
      </c>
      <c r="AG77" s="16">
        <f>AG$24</f>
        <v>4.3333333333333335E-2</v>
      </c>
      <c r="AH77" s="16">
        <f t="shared" ref="AH77:AP77" si="197">AH$24</f>
        <v>4.1944444444444451E-2</v>
      </c>
      <c r="AI77" s="16">
        <f t="shared" si="197"/>
        <v>4.0787037037037038E-2</v>
      </c>
      <c r="AJ77" s="16">
        <f t="shared" si="197"/>
        <v>3.9822530864197535E-2</v>
      </c>
      <c r="AK77" s="16">
        <f t="shared" si="197"/>
        <v>3.9018775720164614E-2</v>
      </c>
      <c r="AL77" s="16">
        <f t="shared" si="197"/>
        <v>3.8348979766803841E-2</v>
      </c>
      <c r="AM77" s="16">
        <f t="shared" si="197"/>
        <v>3.7790816472336536E-2</v>
      </c>
      <c r="AN77" s="16">
        <f t="shared" si="197"/>
        <v>3.732568039361378E-2</v>
      </c>
      <c r="AO77" s="16">
        <f t="shared" si="197"/>
        <v>3.6938066994678151E-2</v>
      </c>
      <c r="AP77" s="16">
        <f t="shared" si="197"/>
        <v>3.6615055828898457E-2</v>
      </c>
      <c r="AR77" s="185" t="s">
        <v>17</v>
      </c>
      <c r="AS77" s="186" t="s">
        <v>32</v>
      </c>
      <c r="AT77" s="15" t="s">
        <v>43</v>
      </c>
      <c r="AU77" s="16">
        <f>AU$24</f>
        <v>4.3333333333333335E-2</v>
      </c>
      <c r="AV77" s="16">
        <f t="shared" ref="AV77:BD77" si="198">AV$24</f>
        <v>4.1944444444444451E-2</v>
      </c>
      <c r="AW77" s="16">
        <f t="shared" si="198"/>
        <v>4.0787037037037038E-2</v>
      </c>
      <c r="AX77" s="16">
        <f t="shared" si="198"/>
        <v>3.9822530864197535E-2</v>
      </c>
      <c r="AY77" s="16">
        <f t="shared" si="198"/>
        <v>3.9018775720164614E-2</v>
      </c>
      <c r="AZ77" s="16">
        <f t="shared" si="198"/>
        <v>3.8348979766803841E-2</v>
      </c>
      <c r="BA77" s="16">
        <f t="shared" si="198"/>
        <v>3.7790816472336536E-2</v>
      </c>
      <c r="BB77" s="16">
        <f t="shared" si="198"/>
        <v>3.732568039361378E-2</v>
      </c>
      <c r="BC77" s="16">
        <f t="shared" si="198"/>
        <v>3.6938066994678151E-2</v>
      </c>
      <c r="BD77" s="16">
        <f t="shared" si="198"/>
        <v>3.6615055828898457E-2</v>
      </c>
      <c r="BF77" s="185" t="s">
        <v>17</v>
      </c>
      <c r="BG77" s="186" t="s">
        <v>32</v>
      </c>
      <c r="BH77" s="15" t="s">
        <v>43</v>
      </c>
      <c r="BI77" s="16">
        <f>BI$24</f>
        <v>4.3333333333333335E-2</v>
      </c>
      <c r="BJ77" s="16">
        <f t="shared" ref="BJ77:BR77" si="199">BJ$24</f>
        <v>4.1944444444444451E-2</v>
      </c>
      <c r="BK77" s="16">
        <f t="shared" si="199"/>
        <v>4.0787037037037038E-2</v>
      </c>
      <c r="BL77" s="16">
        <f t="shared" si="199"/>
        <v>3.9822530864197535E-2</v>
      </c>
      <c r="BM77" s="16">
        <f t="shared" si="199"/>
        <v>3.9018775720164614E-2</v>
      </c>
      <c r="BN77" s="16">
        <f t="shared" si="199"/>
        <v>3.8348979766803841E-2</v>
      </c>
      <c r="BO77" s="16">
        <f t="shared" si="199"/>
        <v>3.7790816472336536E-2</v>
      </c>
      <c r="BP77" s="16">
        <f t="shared" si="199"/>
        <v>3.732568039361378E-2</v>
      </c>
      <c r="BQ77" s="16">
        <f t="shared" si="199"/>
        <v>3.6938066994678151E-2</v>
      </c>
      <c r="BR77" s="16">
        <f t="shared" si="199"/>
        <v>3.6615055828898457E-2</v>
      </c>
    </row>
    <row r="78" spans="2:70" ht="14.25" x14ac:dyDescent="0.45">
      <c r="B78" s="185"/>
      <c r="C78" s="186"/>
      <c r="D78" s="15" t="s">
        <v>44</v>
      </c>
      <c r="E78" s="16"/>
      <c r="F78" s="16"/>
      <c r="G78" s="16"/>
      <c r="H78" s="16"/>
      <c r="I78" s="82">
        <f>AVERAGE(E77:I77)</f>
        <v>4.0981224279835395E-2</v>
      </c>
      <c r="J78" s="17"/>
      <c r="K78" s="17"/>
      <c r="L78" s="17"/>
      <c r="M78" s="17"/>
      <c r="N78" s="17">
        <f>AVERAGE(E77:N77)</f>
        <v>3.9192472085550774E-2</v>
      </c>
      <c r="P78" s="185"/>
      <c r="Q78" s="186"/>
      <c r="R78" s="15" t="s">
        <v>44</v>
      </c>
      <c r="S78" s="16"/>
      <c r="T78" s="16"/>
      <c r="U78" s="16"/>
      <c r="V78" s="16"/>
      <c r="W78" s="82">
        <f>AVERAGE(S77:W77)</f>
        <v>4.0981224279835395E-2</v>
      </c>
      <c r="X78" s="17"/>
      <c r="Y78" s="17"/>
      <c r="Z78" s="17"/>
      <c r="AA78" s="17"/>
      <c r="AB78" s="17">
        <f>AVERAGE(S77:AB77)</f>
        <v>3.9192472085550774E-2</v>
      </c>
      <c r="AD78" s="185"/>
      <c r="AE78" s="186"/>
      <c r="AF78" s="15" t="s">
        <v>44</v>
      </c>
      <c r="AG78" s="16"/>
      <c r="AH78" s="16"/>
      <c r="AI78" s="16"/>
      <c r="AJ78" s="16"/>
      <c r="AK78" s="82">
        <f>AVERAGE(AG77:AK77)</f>
        <v>4.0981224279835395E-2</v>
      </c>
      <c r="AL78" s="17"/>
      <c r="AM78" s="17"/>
      <c r="AN78" s="17"/>
      <c r="AO78" s="17"/>
      <c r="AP78" s="17">
        <f>AVERAGE(AG77:AP77)</f>
        <v>3.9192472085550774E-2</v>
      </c>
      <c r="AR78" s="185"/>
      <c r="AS78" s="186"/>
      <c r="AT78" s="15" t="s">
        <v>44</v>
      </c>
      <c r="AU78" s="16"/>
      <c r="AV78" s="16"/>
      <c r="AW78" s="16"/>
      <c r="AX78" s="16"/>
      <c r="AY78" s="82">
        <f>AVERAGE(AU77:AY77)</f>
        <v>4.0981224279835395E-2</v>
      </c>
      <c r="AZ78" s="17"/>
      <c r="BA78" s="17"/>
      <c r="BB78" s="17"/>
      <c r="BC78" s="17"/>
      <c r="BD78" s="17">
        <f>AVERAGE(AU77:BD77)</f>
        <v>3.9192472085550774E-2</v>
      </c>
      <c r="BF78" s="185"/>
      <c r="BG78" s="186"/>
      <c r="BH78" s="15" t="s">
        <v>44</v>
      </c>
      <c r="BI78" s="16"/>
      <c r="BJ78" s="16"/>
      <c r="BK78" s="16"/>
      <c r="BL78" s="16"/>
      <c r="BM78" s="82">
        <f>AVERAGE(BI77:BM77)</f>
        <v>4.0981224279835395E-2</v>
      </c>
      <c r="BN78" s="17"/>
      <c r="BO78" s="17"/>
      <c r="BP78" s="17"/>
      <c r="BQ78" s="17"/>
      <c r="BR78" s="17">
        <f>AVERAGE(BI77:BR77)</f>
        <v>3.9192472085550774E-2</v>
      </c>
    </row>
    <row r="79" spans="2:70" ht="14.25" x14ac:dyDescent="0.45">
      <c r="B79" s="185"/>
      <c r="C79" s="186"/>
      <c r="D79" s="15" t="s">
        <v>42</v>
      </c>
      <c r="E79" s="16">
        <f t="shared" ref="E79:N79" si="200">E$26</f>
        <v>4.3333333333333335E-2</v>
      </c>
      <c r="F79" s="16">
        <f t="shared" si="200"/>
        <v>8.5277777777777786E-2</v>
      </c>
      <c r="G79" s="16">
        <f t="shared" si="200"/>
        <v>0.12606481481481482</v>
      </c>
      <c r="H79" s="16">
        <f t="shared" si="200"/>
        <v>0.16588734567901237</v>
      </c>
      <c r="I79" s="16">
        <f t="shared" si="200"/>
        <v>0.20490612139917697</v>
      </c>
      <c r="J79" s="16">
        <f t="shared" si="200"/>
        <v>0.24325510116598081</v>
      </c>
      <c r="K79" s="16">
        <f t="shared" si="200"/>
        <v>0.28104591763831732</v>
      </c>
      <c r="L79" s="16">
        <f t="shared" si="200"/>
        <v>0.3183715980319311</v>
      </c>
      <c r="M79" s="16">
        <f t="shared" si="200"/>
        <v>0.35530966502660927</v>
      </c>
      <c r="N79" s="16">
        <f t="shared" si="200"/>
        <v>0.39192472085550772</v>
      </c>
      <c r="P79" s="185"/>
      <c r="Q79" s="186"/>
      <c r="R79" s="15" t="s">
        <v>42</v>
      </c>
      <c r="S79" s="16">
        <f t="shared" ref="S79:AB79" si="201">S$26</f>
        <v>4.3333333333333335E-2</v>
      </c>
      <c r="T79" s="16">
        <f t="shared" si="201"/>
        <v>8.5277777777777786E-2</v>
      </c>
      <c r="U79" s="16">
        <f t="shared" si="201"/>
        <v>0.12606481481481482</v>
      </c>
      <c r="V79" s="16">
        <f t="shared" si="201"/>
        <v>0.16588734567901237</v>
      </c>
      <c r="W79" s="16">
        <f t="shared" si="201"/>
        <v>0.20490612139917697</v>
      </c>
      <c r="X79" s="16">
        <f t="shared" si="201"/>
        <v>0.24325510116598081</v>
      </c>
      <c r="Y79" s="16">
        <f t="shared" si="201"/>
        <v>0.28104591763831732</v>
      </c>
      <c r="Z79" s="16">
        <f t="shared" si="201"/>
        <v>0.3183715980319311</v>
      </c>
      <c r="AA79" s="16">
        <f t="shared" si="201"/>
        <v>0.35530966502660927</v>
      </c>
      <c r="AB79" s="16">
        <f t="shared" si="201"/>
        <v>0.39192472085550772</v>
      </c>
      <c r="AD79" s="185"/>
      <c r="AE79" s="186"/>
      <c r="AF79" s="15" t="s">
        <v>42</v>
      </c>
      <c r="AG79" s="16">
        <f t="shared" ref="AG79:AP79" si="202">AG$26</f>
        <v>4.3333333333333335E-2</v>
      </c>
      <c r="AH79" s="16">
        <f t="shared" si="202"/>
        <v>8.5277777777777786E-2</v>
      </c>
      <c r="AI79" s="16">
        <f t="shared" si="202"/>
        <v>0.12606481481481482</v>
      </c>
      <c r="AJ79" s="16">
        <f t="shared" si="202"/>
        <v>0.16588734567901237</v>
      </c>
      <c r="AK79" s="16">
        <f t="shared" si="202"/>
        <v>0.20490612139917697</v>
      </c>
      <c r="AL79" s="16">
        <f t="shared" si="202"/>
        <v>0.24325510116598081</v>
      </c>
      <c r="AM79" s="16">
        <f t="shared" si="202"/>
        <v>0.28104591763831732</v>
      </c>
      <c r="AN79" s="16">
        <f t="shared" si="202"/>
        <v>0.3183715980319311</v>
      </c>
      <c r="AO79" s="16">
        <f t="shared" si="202"/>
        <v>0.35530966502660927</v>
      </c>
      <c r="AP79" s="16">
        <f t="shared" si="202"/>
        <v>0.39192472085550772</v>
      </c>
      <c r="AR79" s="185"/>
      <c r="AS79" s="186"/>
      <c r="AT79" s="15" t="s">
        <v>42</v>
      </c>
      <c r="AU79" s="16">
        <f t="shared" ref="AU79:BD79" si="203">AU$26</f>
        <v>4.3333333333333335E-2</v>
      </c>
      <c r="AV79" s="16">
        <f t="shared" si="203"/>
        <v>8.5277777777777786E-2</v>
      </c>
      <c r="AW79" s="16">
        <f t="shared" si="203"/>
        <v>0.12606481481481482</v>
      </c>
      <c r="AX79" s="16">
        <f t="shared" si="203"/>
        <v>0.16588734567901237</v>
      </c>
      <c r="AY79" s="16">
        <f t="shared" si="203"/>
        <v>0.20490612139917697</v>
      </c>
      <c r="AZ79" s="16">
        <f t="shared" si="203"/>
        <v>0.24325510116598081</v>
      </c>
      <c r="BA79" s="16">
        <f t="shared" si="203"/>
        <v>0.28104591763831732</v>
      </c>
      <c r="BB79" s="16">
        <f t="shared" si="203"/>
        <v>0.3183715980319311</v>
      </c>
      <c r="BC79" s="16">
        <f t="shared" si="203"/>
        <v>0.35530966502660927</v>
      </c>
      <c r="BD79" s="16">
        <f t="shared" si="203"/>
        <v>0.39192472085550772</v>
      </c>
      <c r="BF79" s="185"/>
      <c r="BG79" s="186"/>
      <c r="BH79" s="15" t="s">
        <v>42</v>
      </c>
      <c r="BI79" s="16">
        <f t="shared" ref="BI79:BR79" si="204">BI$26</f>
        <v>4.3333333333333335E-2</v>
      </c>
      <c r="BJ79" s="16">
        <f t="shared" si="204"/>
        <v>8.5277777777777786E-2</v>
      </c>
      <c r="BK79" s="16">
        <f t="shared" si="204"/>
        <v>0.12606481481481482</v>
      </c>
      <c r="BL79" s="16">
        <f t="shared" si="204"/>
        <v>0.16588734567901237</v>
      </c>
      <c r="BM79" s="16">
        <f t="shared" si="204"/>
        <v>0.20490612139917697</v>
      </c>
      <c r="BN79" s="16">
        <f t="shared" si="204"/>
        <v>0.24325510116598081</v>
      </c>
      <c r="BO79" s="16">
        <f t="shared" si="204"/>
        <v>0.28104591763831732</v>
      </c>
      <c r="BP79" s="16">
        <f t="shared" si="204"/>
        <v>0.3183715980319311</v>
      </c>
      <c r="BQ79" s="16">
        <f t="shared" si="204"/>
        <v>0.35530966502660927</v>
      </c>
      <c r="BR79" s="16">
        <f t="shared" si="204"/>
        <v>0.39192472085550772</v>
      </c>
    </row>
    <row r="80" spans="2:70" ht="14.25" x14ac:dyDescent="0.45">
      <c r="B80" s="185"/>
      <c r="C80" s="185"/>
      <c r="D80" s="19" t="s">
        <v>45</v>
      </c>
      <c r="E80" s="20">
        <f t="shared" ref="E80:N80" si="205">10*E77</f>
        <v>0.43333333333333335</v>
      </c>
      <c r="F80" s="20">
        <f t="shared" si="205"/>
        <v>0.41944444444444451</v>
      </c>
      <c r="G80" s="20">
        <f t="shared" si="205"/>
        <v>0.40787037037037038</v>
      </c>
      <c r="H80" s="20">
        <f t="shared" si="205"/>
        <v>0.39822530864197536</v>
      </c>
      <c r="I80" s="20">
        <f t="shared" si="205"/>
        <v>0.39018775720164611</v>
      </c>
      <c r="J80" s="20">
        <f t="shared" si="205"/>
        <v>0.38348979766803842</v>
      </c>
      <c r="K80" s="20">
        <f t="shared" si="205"/>
        <v>0.37790816472336536</v>
      </c>
      <c r="L80" s="20">
        <f t="shared" si="205"/>
        <v>0.3732568039361378</v>
      </c>
      <c r="M80" s="20">
        <f t="shared" si="205"/>
        <v>0.36938066994678154</v>
      </c>
      <c r="N80" s="20">
        <f t="shared" si="205"/>
        <v>0.36615055828898457</v>
      </c>
      <c r="P80" s="185"/>
      <c r="Q80" s="185"/>
      <c r="R80" s="19" t="s">
        <v>45</v>
      </c>
      <c r="S80" s="20">
        <f t="shared" ref="S80:AB80" si="206">10*S77</f>
        <v>0.43333333333333335</v>
      </c>
      <c r="T80" s="20">
        <f t="shared" si="206"/>
        <v>0.41944444444444451</v>
      </c>
      <c r="U80" s="20">
        <f t="shared" si="206"/>
        <v>0.40787037037037038</v>
      </c>
      <c r="V80" s="20">
        <f t="shared" si="206"/>
        <v>0.39822530864197536</v>
      </c>
      <c r="W80" s="20">
        <f t="shared" si="206"/>
        <v>0.39018775720164611</v>
      </c>
      <c r="X80" s="20">
        <f t="shared" si="206"/>
        <v>0.38348979766803842</v>
      </c>
      <c r="Y80" s="20">
        <f t="shared" si="206"/>
        <v>0.37790816472336536</v>
      </c>
      <c r="Z80" s="20">
        <f t="shared" si="206"/>
        <v>0.3732568039361378</v>
      </c>
      <c r="AA80" s="20">
        <f t="shared" si="206"/>
        <v>0.36938066994678154</v>
      </c>
      <c r="AB80" s="20">
        <f t="shared" si="206"/>
        <v>0.36615055828898457</v>
      </c>
      <c r="AD80" s="185"/>
      <c r="AE80" s="185"/>
      <c r="AF80" s="19" t="s">
        <v>45</v>
      </c>
      <c r="AG80" s="20">
        <f t="shared" ref="AG80:AP80" si="207">10*AG77</f>
        <v>0.43333333333333335</v>
      </c>
      <c r="AH80" s="20">
        <f t="shared" si="207"/>
        <v>0.41944444444444451</v>
      </c>
      <c r="AI80" s="20">
        <f t="shared" si="207"/>
        <v>0.40787037037037038</v>
      </c>
      <c r="AJ80" s="20">
        <f t="shared" si="207"/>
        <v>0.39822530864197536</v>
      </c>
      <c r="AK80" s="20">
        <f t="shared" si="207"/>
        <v>0.39018775720164611</v>
      </c>
      <c r="AL80" s="20">
        <f t="shared" si="207"/>
        <v>0.38348979766803842</v>
      </c>
      <c r="AM80" s="20">
        <f t="shared" si="207"/>
        <v>0.37790816472336536</v>
      </c>
      <c r="AN80" s="20">
        <f t="shared" si="207"/>
        <v>0.3732568039361378</v>
      </c>
      <c r="AO80" s="20">
        <f t="shared" si="207"/>
        <v>0.36938066994678154</v>
      </c>
      <c r="AP80" s="20">
        <f t="shared" si="207"/>
        <v>0.36615055828898457</v>
      </c>
      <c r="AR80" s="185"/>
      <c r="AS80" s="185"/>
      <c r="AT80" s="19" t="s">
        <v>45</v>
      </c>
      <c r="AU80" s="20">
        <f t="shared" ref="AU80:BD80" si="208">10*AU77</f>
        <v>0.43333333333333335</v>
      </c>
      <c r="AV80" s="20">
        <f t="shared" si="208"/>
        <v>0.41944444444444451</v>
      </c>
      <c r="AW80" s="20">
        <f t="shared" si="208"/>
        <v>0.40787037037037038</v>
      </c>
      <c r="AX80" s="20">
        <f t="shared" si="208"/>
        <v>0.39822530864197536</v>
      </c>
      <c r="AY80" s="20">
        <f t="shared" si="208"/>
        <v>0.39018775720164611</v>
      </c>
      <c r="AZ80" s="20">
        <f t="shared" si="208"/>
        <v>0.38348979766803842</v>
      </c>
      <c r="BA80" s="20">
        <f t="shared" si="208"/>
        <v>0.37790816472336536</v>
      </c>
      <c r="BB80" s="20">
        <f t="shared" si="208"/>
        <v>0.3732568039361378</v>
      </c>
      <c r="BC80" s="20">
        <f t="shared" si="208"/>
        <v>0.36938066994678154</v>
      </c>
      <c r="BD80" s="20">
        <f t="shared" si="208"/>
        <v>0.36615055828898457</v>
      </c>
      <c r="BF80" s="185"/>
      <c r="BG80" s="185"/>
      <c r="BH80" s="19" t="s">
        <v>45</v>
      </c>
      <c r="BI80" s="20">
        <f t="shared" ref="BI80:BR80" si="209">10*BI77</f>
        <v>0.43333333333333335</v>
      </c>
      <c r="BJ80" s="20">
        <f t="shared" si="209"/>
        <v>0.41944444444444451</v>
      </c>
      <c r="BK80" s="20">
        <f t="shared" si="209"/>
        <v>0.40787037037037038</v>
      </c>
      <c r="BL80" s="20">
        <f t="shared" si="209"/>
        <v>0.39822530864197536</v>
      </c>
      <c r="BM80" s="20">
        <f t="shared" si="209"/>
        <v>0.39018775720164611</v>
      </c>
      <c r="BN80" s="20">
        <f t="shared" si="209"/>
        <v>0.38348979766803842</v>
      </c>
      <c r="BO80" s="20">
        <f t="shared" si="209"/>
        <v>0.37790816472336536</v>
      </c>
      <c r="BP80" s="20">
        <f t="shared" si="209"/>
        <v>0.3732568039361378</v>
      </c>
      <c r="BQ80" s="20">
        <f t="shared" si="209"/>
        <v>0.36938066994678154</v>
      </c>
      <c r="BR80" s="20">
        <f t="shared" si="209"/>
        <v>0.36615055828898457</v>
      </c>
    </row>
    <row r="81" spans="2:70" ht="14.25" x14ac:dyDescent="0.45">
      <c r="B81" s="185"/>
      <c r="C81" s="185"/>
      <c r="D81" s="19" t="s">
        <v>46</v>
      </c>
      <c r="E81" s="20">
        <f>10*E79</f>
        <v>0.43333333333333335</v>
      </c>
      <c r="F81" s="20">
        <f t="shared" ref="F81:N81" si="210">10*F79</f>
        <v>0.85277777777777786</v>
      </c>
      <c r="G81" s="20">
        <f t="shared" si="210"/>
        <v>1.2606481481481482</v>
      </c>
      <c r="H81" s="20">
        <f t="shared" si="210"/>
        <v>1.6588734567901238</v>
      </c>
      <c r="I81" s="20">
        <f t="shared" si="210"/>
        <v>2.0490612139917697</v>
      </c>
      <c r="J81" s="20">
        <f t="shared" si="210"/>
        <v>2.4325510116598084</v>
      </c>
      <c r="K81" s="20">
        <f t="shared" si="210"/>
        <v>2.8104591763831732</v>
      </c>
      <c r="L81" s="20">
        <f t="shared" si="210"/>
        <v>3.1837159803193109</v>
      </c>
      <c r="M81" s="20">
        <f t="shared" si="210"/>
        <v>3.5530966502660926</v>
      </c>
      <c r="N81" s="20">
        <f t="shared" si="210"/>
        <v>3.9192472085550771</v>
      </c>
      <c r="P81" s="185"/>
      <c r="Q81" s="185"/>
      <c r="R81" s="19" t="s">
        <v>46</v>
      </c>
      <c r="S81" s="20">
        <f>10*S79</f>
        <v>0.43333333333333335</v>
      </c>
      <c r="T81" s="20">
        <f t="shared" ref="T81:AB81" si="211">10*T79</f>
        <v>0.85277777777777786</v>
      </c>
      <c r="U81" s="20">
        <f t="shared" si="211"/>
        <v>1.2606481481481482</v>
      </c>
      <c r="V81" s="20">
        <f t="shared" si="211"/>
        <v>1.6588734567901238</v>
      </c>
      <c r="W81" s="20">
        <f t="shared" si="211"/>
        <v>2.0490612139917697</v>
      </c>
      <c r="X81" s="20">
        <f t="shared" si="211"/>
        <v>2.4325510116598084</v>
      </c>
      <c r="Y81" s="20">
        <f t="shared" si="211"/>
        <v>2.8104591763831732</v>
      </c>
      <c r="Z81" s="20">
        <f t="shared" si="211"/>
        <v>3.1837159803193109</v>
      </c>
      <c r="AA81" s="20">
        <f t="shared" si="211"/>
        <v>3.5530966502660926</v>
      </c>
      <c r="AB81" s="20">
        <f t="shared" si="211"/>
        <v>3.9192472085550771</v>
      </c>
      <c r="AD81" s="185"/>
      <c r="AE81" s="185"/>
      <c r="AF81" s="19" t="s">
        <v>46</v>
      </c>
      <c r="AG81" s="20">
        <f>10*AG79</f>
        <v>0.43333333333333335</v>
      </c>
      <c r="AH81" s="20">
        <f t="shared" ref="AH81:AP81" si="212">10*AH79</f>
        <v>0.85277777777777786</v>
      </c>
      <c r="AI81" s="20">
        <f t="shared" si="212"/>
        <v>1.2606481481481482</v>
      </c>
      <c r="AJ81" s="20">
        <f t="shared" si="212"/>
        <v>1.6588734567901238</v>
      </c>
      <c r="AK81" s="20">
        <f t="shared" si="212"/>
        <v>2.0490612139917697</v>
      </c>
      <c r="AL81" s="20">
        <f t="shared" si="212"/>
        <v>2.4325510116598084</v>
      </c>
      <c r="AM81" s="20">
        <f t="shared" si="212"/>
        <v>2.8104591763831732</v>
      </c>
      <c r="AN81" s="20">
        <f t="shared" si="212"/>
        <v>3.1837159803193109</v>
      </c>
      <c r="AO81" s="20">
        <f t="shared" si="212"/>
        <v>3.5530966502660926</v>
      </c>
      <c r="AP81" s="20">
        <f t="shared" si="212"/>
        <v>3.9192472085550771</v>
      </c>
      <c r="AR81" s="185"/>
      <c r="AS81" s="185"/>
      <c r="AT81" s="19" t="s">
        <v>46</v>
      </c>
      <c r="AU81" s="20">
        <f>10*AU79</f>
        <v>0.43333333333333335</v>
      </c>
      <c r="AV81" s="20">
        <f t="shared" ref="AV81:BD81" si="213">10*AV79</f>
        <v>0.85277777777777786</v>
      </c>
      <c r="AW81" s="20">
        <f t="shared" si="213"/>
        <v>1.2606481481481482</v>
      </c>
      <c r="AX81" s="20">
        <f t="shared" si="213"/>
        <v>1.6588734567901238</v>
      </c>
      <c r="AY81" s="20">
        <f t="shared" si="213"/>
        <v>2.0490612139917697</v>
      </c>
      <c r="AZ81" s="20">
        <f t="shared" si="213"/>
        <v>2.4325510116598084</v>
      </c>
      <c r="BA81" s="20">
        <f t="shared" si="213"/>
        <v>2.8104591763831732</v>
      </c>
      <c r="BB81" s="20">
        <f t="shared" si="213"/>
        <v>3.1837159803193109</v>
      </c>
      <c r="BC81" s="20">
        <f t="shared" si="213"/>
        <v>3.5530966502660926</v>
      </c>
      <c r="BD81" s="20">
        <f t="shared" si="213"/>
        <v>3.9192472085550771</v>
      </c>
      <c r="BF81" s="185"/>
      <c r="BG81" s="185"/>
      <c r="BH81" s="19" t="s">
        <v>46</v>
      </c>
      <c r="BI81" s="20">
        <f>10*BI79</f>
        <v>0.43333333333333335</v>
      </c>
      <c r="BJ81" s="20">
        <f t="shared" ref="BJ81:BR81" si="214">10*BJ79</f>
        <v>0.85277777777777786</v>
      </c>
      <c r="BK81" s="20">
        <f t="shared" si="214"/>
        <v>1.2606481481481482</v>
      </c>
      <c r="BL81" s="20">
        <f t="shared" si="214"/>
        <v>1.6588734567901238</v>
      </c>
      <c r="BM81" s="20">
        <f t="shared" si="214"/>
        <v>2.0490612139917697</v>
      </c>
      <c r="BN81" s="20">
        <f t="shared" si="214"/>
        <v>2.4325510116598084</v>
      </c>
      <c r="BO81" s="20">
        <f t="shared" si="214"/>
        <v>2.8104591763831732</v>
      </c>
      <c r="BP81" s="20">
        <f t="shared" si="214"/>
        <v>3.1837159803193109</v>
      </c>
      <c r="BQ81" s="20">
        <f t="shared" si="214"/>
        <v>3.5530966502660926</v>
      </c>
      <c r="BR81" s="20">
        <f t="shared" si="214"/>
        <v>3.9192472085550771</v>
      </c>
    </row>
    <row r="82" spans="2:70" ht="14.25" x14ac:dyDescent="0.45">
      <c r="B82" s="185"/>
      <c r="C82" s="184" t="s">
        <v>36</v>
      </c>
      <c r="D82" s="15" t="s">
        <v>43</v>
      </c>
      <c r="E82" s="16">
        <f t="shared" ref="E82:N82" si="215">E77*E$14/$E$4</f>
        <v>5.1999999999999998E-2</v>
      </c>
      <c r="F82" s="16">
        <f t="shared" si="215"/>
        <v>6.0400000000000009E-2</v>
      </c>
      <c r="G82" s="16">
        <f t="shared" si="215"/>
        <v>7.0480000000000001E-2</v>
      </c>
      <c r="H82" s="16">
        <f t="shared" si="215"/>
        <v>8.2576000000000011E-2</v>
      </c>
      <c r="I82" s="16">
        <f t="shared" si="215"/>
        <v>9.7091200000000003E-2</v>
      </c>
      <c r="J82" s="16">
        <f t="shared" si="215"/>
        <v>0.11450944000000002</v>
      </c>
      <c r="K82" s="16">
        <f t="shared" si="215"/>
        <v>0.13541132800000003</v>
      </c>
      <c r="L82" s="16">
        <f t="shared" si="215"/>
        <v>0.16049359360000001</v>
      </c>
      <c r="M82" s="16">
        <f t="shared" si="215"/>
        <v>0.19059231232000001</v>
      </c>
      <c r="N82" s="16">
        <f t="shared" si="215"/>
        <v>0.22671077478399998</v>
      </c>
      <c r="P82" s="185"/>
      <c r="Q82" s="184" t="s">
        <v>36</v>
      </c>
      <c r="R82" s="15" t="s">
        <v>43</v>
      </c>
      <c r="S82" s="16">
        <f t="shared" ref="S82:AB82" si="216">S77*S$14/$E$4</f>
        <v>5.1999999999999998E-2</v>
      </c>
      <c r="T82" s="16">
        <f t="shared" si="216"/>
        <v>6.0400000000000009E-2</v>
      </c>
      <c r="U82" s="16">
        <f t="shared" si="216"/>
        <v>7.0480000000000001E-2</v>
      </c>
      <c r="V82" s="16">
        <f t="shared" si="216"/>
        <v>8.2576000000000011E-2</v>
      </c>
      <c r="W82" s="16">
        <f t="shared" si="216"/>
        <v>9.7091200000000003E-2</v>
      </c>
      <c r="X82" s="16">
        <f t="shared" si="216"/>
        <v>0.11450944000000002</v>
      </c>
      <c r="Y82" s="16">
        <f t="shared" si="216"/>
        <v>0.13541132800000003</v>
      </c>
      <c r="Z82" s="16">
        <f t="shared" si="216"/>
        <v>0.16049359360000001</v>
      </c>
      <c r="AA82" s="16">
        <f t="shared" si="216"/>
        <v>0.19059231232000001</v>
      </c>
      <c r="AB82" s="16">
        <f t="shared" si="216"/>
        <v>0.22671077478399998</v>
      </c>
      <c r="AD82" s="185"/>
      <c r="AE82" s="184" t="s">
        <v>36</v>
      </c>
      <c r="AF82" s="15" t="s">
        <v>43</v>
      </c>
      <c r="AG82" s="16">
        <f t="shared" ref="AG82:AP82" si="217">AG77*AG$14/$E$4</f>
        <v>5.1999999999999998E-2</v>
      </c>
      <c r="AH82" s="16">
        <f t="shared" si="217"/>
        <v>6.0400000000000009E-2</v>
      </c>
      <c r="AI82" s="16">
        <f t="shared" si="217"/>
        <v>7.0480000000000001E-2</v>
      </c>
      <c r="AJ82" s="16">
        <f t="shared" si="217"/>
        <v>8.2576000000000011E-2</v>
      </c>
      <c r="AK82" s="16">
        <f t="shared" si="217"/>
        <v>9.7091200000000003E-2</v>
      </c>
      <c r="AL82" s="16">
        <f t="shared" si="217"/>
        <v>0.11450944000000002</v>
      </c>
      <c r="AM82" s="16">
        <f t="shared" si="217"/>
        <v>0.13541132800000003</v>
      </c>
      <c r="AN82" s="16">
        <f t="shared" si="217"/>
        <v>0.16049359360000001</v>
      </c>
      <c r="AO82" s="16">
        <f t="shared" si="217"/>
        <v>0.19059231232000001</v>
      </c>
      <c r="AP82" s="16">
        <f t="shared" si="217"/>
        <v>0.22671077478399998</v>
      </c>
      <c r="AR82" s="185"/>
      <c r="AS82" s="184" t="s">
        <v>36</v>
      </c>
      <c r="AT82" s="15" t="s">
        <v>43</v>
      </c>
      <c r="AU82" s="16">
        <f t="shared" ref="AU82:BD82" si="218">AU77*AU$14/$E$4</f>
        <v>5.1999999999999998E-2</v>
      </c>
      <c r="AV82" s="16">
        <f t="shared" si="218"/>
        <v>6.0400000000000009E-2</v>
      </c>
      <c r="AW82" s="16">
        <f t="shared" si="218"/>
        <v>7.0480000000000001E-2</v>
      </c>
      <c r="AX82" s="16">
        <f t="shared" si="218"/>
        <v>8.2576000000000011E-2</v>
      </c>
      <c r="AY82" s="16">
        <f t="shared" si="218"/>
        <v>9.7091200000000003E-2</v>
      </c>
      <c r="AZ82" s="16">
        <f t="shared" si="218"/>
        <v>0.11450944000000002</v>
      </c>
      <c r="BA82" s="16">
        <f t="shared" si="218"/>
        <v>0.13541132800000003</v>
      </c>
      <c r="BB82" s="16">
        <f t="shared" si="218"/>
        <v>0.16049359360000001</v>
      </c>
      <c r="BC82" s="16">
        <f t="shared" si="218"/>
        <v>0.19059231232000001</v>
      </c>
      <c r="BD82" s="16">
        <f t="shared" si="218"/>
        <v>0.22671077478399998</v>
      </c>
      <c r="BF82" s="185"/>
      <c r="BG82" s="184" t="s">
        <v>36</v>
      </c>
      <c r="BH82" s="15" t="s">
        <v>43</v>
      </c>
      <c r="BI82" s="16">
        <f t="shared" ref="BI82:BR82" si="219">BI77*BI$14/$E$4</f>
        <v>5.1999999999999998E-2</v>
      </c>
      <c r="BJ82" s="16">
        <f t="shared" si="219"/>
        <v>6.0400000000000009E-2</v>
      </c>
      <c r="BK82" s="16">
        <f t="shared" si="219"/>
        <v>7.0480000000000001E-2</v>
      </c>
      <c r="BL82" s="16">
        <f t="shared" si="219"/>
        <v>8.2576000000000011E-2</v>
      </c>
      <c r="BM82" s="16">
        <f t="shared" si="219"/>
        <v>9.7091200000000003E-2</v>
      </c>
      <c r="BN82" s="16">
        <f t="shared" si="219"/>
        <v>0.11450944000000002</v>
      </c>
      <c r="BO82" s="16">
        <f t="shared" si="219"/>
        <v>0.13541132800000003</v>
      </c>
      <c r="BP82" s="16">
        <f t="shared" si="219"/>
        <v>0.16049359360000001</v>
      </c>
      <c r="BQ82" s="16">
        <f t="shared" si="219"/>
        <v>0.19059231232000001</v>
      </c>
      <c r="BR82" s="16">
        <f t="shared" si="219"/>
        <v>0.22671077478399998</v>
      </c>
    </row>
    <row r="83" spans="2:70" ht="14.25" x14ac:dyDescent="0.45">
      <c r="B83" s="185"/>
      <c r="C83" s="186"/>
      <c r="D83" s="15" t="s">
        <v>44</v>
      </c>
      <c r="E83" s="16"/>
      <c r="F83" s="16"/>
      <c r="G83" s="16"/>
      <c r="H83" s="16"/>
      <c r="I83" s="17">
        <f>AVERAGE(E82:I82)</f>
        <v>7.2509440000000008E-2</v>
      </c>
      <c r="J83" s="17"/>
      <c r="K83" s="17"/>
      <c r="L83" s="17"/>
      <c r="M83" s="17"/>
      <c r="N83" s="17">
        <f>AVERAGE(E82:N82)</f>
        <v>0.1190264648704</v>
      </c>
      <c r="P83" s="185"/>
      <c r="Q83" s="186"/>
      <c r="R83" s="15" t="s">
        <v>44</v>
      </c>
      <c r="S83" s="16"/>
      <c r="T83" s="16"/>
      <c r="U83" s="16"/>
      <c r="V83" s="16"/>
      <c r="W83" s="17">
        <f>AVERAGE(S82:W82)</f>
        <v>7.2509440000000008E-2</v>
      </c>
      <c r="X83" s="17"/>
      <c r="Y83" s="17"/>
      <c r="Z83" s="17"/>
      <c r="AA83" s="17"/>
      <c r="AB83" s="17">
        <f>AVERAGE(S82:AB82)</f>
        <v>0.1190264648704</v>
      </c>
      <c r="AD83" s="185"/>
      <c r="AE83" s="186"/>
      <c r="AF83" s="15" t="s">
        <v>44</v>
      </c>
      <c r="AG83" s="16"/>
      <c r="AH83" s="16"/>
      <c r="AI83" s="16"/>
      <c r="AJ83" s="16"/>
      <c r="AK83" s="17">
        <f>AVERAGE(AG82:AK82)</f>
        <v>7.2509440000000008E-2</v>
      </c>
      <c r="AL83" s="17"/>
      <c r="AM83" s="17"/>
      <c r="AN83" s="17"/>
      <c r="AO83" s="17"/>
      <c r="AP83" s="17">
        <f>AVERAGE(AG82:AP82)</f>
        <v>0.1190264648704</v>
      </c>
      <c r="AR83" s="185"/>
      <c r="AS83" s="186"/>
      <c r="AT83" s="15" t="s">
        <v>44</v>
      </c>
      <c r="AU83" s="16"/>
      <c r="AV83" s="16"/>
      <c r="AW83" s="16"/>
      <c r="AX83" s="16"/>
      <c r="AY83" s="17">
        <f>AVERAGE(AU82:AY82)</f>
        <v>7.2509440000000008E-2</v>
      </c>
      <c r="AZ83" s="17"/>
      <c r="BA83" s="17"/>
      <c r="BB83" s="17"/>
      <c r="BC83" s="17"/>
      <c r="BD83" s="17">
        <f>AVERAGE(AU82:BD82)</f>
        <v>0.1190264648704</v>
      </c>
      <c r="BF83" s="185"/>
      <c r="BG83" s="186"/>
      <c r="BH83" s="15" t="s">
        <v>44</v>
      </c>
      <c r="BI83" s="16"/>
      <c r="BJ83" s="16"/>
      <c r="BK83" s="16"/>
      <c r="BL83" s="16"/>
      <c r="BM83" s="17">
        <f>AVERAGE(BI82:BM82)</f>
        <v>7.2509440000000008E-2</v>
      </c>
      <c r="BN83" s="17"/>
      <c r="BO83" s="17"/>
      <c r="BP83" s="17"/>
      <c r="BQ83" s="17"/>
      <c r="BR83" s="17">
        <f>AVERAGE(BI82:BR82)</f>
        <v>0.1190264648704</v>
      </c>
    </row>
    <row r="84" spans="2:70" ht="14.25" x14ac:dyDescent="0.45">
      <c r="B84" s="185"/>
      <c r="C84" s="185"/>
      <c r="D84" s="19" t="s">
        <v>45</v>
      </c>
      <c r="E84" s="23">
        <f t="shared" ref="E84:N84" si="220">E80*E$14</f>
        <v>52000</v>
      </c>
      <c r="F84" s="23">
        <f t="shared" si="220"/>
        <v>60400.000000000007</v>
      </c>
      <c r="G84" s="23">
        <f>G80*G$14</f>
        <v>70480</v>
      </c>
      <c r="H84" s="23">
        <f>H80*H$14</f>
        <v>82576.000000000015</v>
      </c>
      <c r="I84" s="23">
        <f>I80*I$14</f>
        <v>97091.200000000012</v>
      </c>
      <c r="J84" s="23">
        <f t="shared" si="220"/>
        <v>114509.44000000002</v>
      </c>
      <c r="K84" s="23">
        <f t="shared" si="220"/>
        <v>135411.32800000001</v>
      </c>
      <c r="L84" s="23">
        <f t="shared" si="220"/>
        <v>160493.59359999999</v>
      </c>
      <c r="M84" s="23">
        <f t="shared" si="220"/>
        <v>190592.31232000003</v>
      </c>
      <c r="N84" s="23">
        <f t="shared" si="220"/>
        <v>226710.77478399998</v>
      </c>
      <c r="P84" s="185"/>
      <c r="Q84" s="185"/>
      <c r="R84" s="19" t="s">
        <v>45</v>
      </c>
      <c r="S84" s="23">
        <f t="shared" ref="S84:AB84" si="221">S80*S$14</f>
        <v>52000</v>
      </c>
      <c r="T84" s="23">
        <f t="shared" si="221"/>
        <v>60400.000000000007</v>
      </c>
      <c r="U84" s="23">
        <f>U80*U$14</f>
        <v>70480</v>
      </c>
      <c r="V84" s="23">
        <f>V80*V$14</f>
        <v>82576.000000000015</v>
      </c>
      <c r="W84" s="23">
        <f>W80*W$14</f>
        <v>97091.200000000012</v>
      </c>
      <c r="X84" s="23">
        <f t="shared" si="221"/>
        <v>114509.44000000002</v>
      </c>
      <c r="Y84" s="23">
        <f t="shared" si="221"/>
        <v>135411.32800000001</v>
      </c>
      <c r="Z84" s="23">
        <f t="shared" si="221"/>
        <v>160493.59359999999</v>
      </c>
      <c r="AA84" s="23">
        <f t="shared" si="221"/>
        <v>190592.31232000003</v>
      </c>
      <c r="AB84" s="23">
        <f t="shared" si="221"/>
        <v>226710.77478399998</v>
      </c>
      <c r="AD84" s="185"/>
      <c r="AE84" s="185"/>
      <c r="AF84" s="19" t="s">
        <v>45</v>
      </c>
      <c r="AG84" s="23">
        <f t="shared" ref="AG84:AP84" si="222">AG80*AG$14</f>
        <v>52000</v>
      </c>
      <c r="AH84" s="23">
        <f t="shared" si="222"/>
        <v>60400.000000000007</v>
      </c>
      <c r="AI84" s="23">
        <f>AI80*AI$14</f>
        <v>70480</v>
      </c>
      <c r="AJ84" s="23">
        <f>AJ80*AJ$14</f>
        <v>82576.000000000015</v>
      </c>
      <c r="AK84" s="23">
        <f>AK80*AK$14</f>
        <v>97091.200000000012</v>
      </c>
      <c r="AL84" s="23">
        <f t="shared" si="222"/>
        <v>114509.44000000002</v>
      </c>
      <c r="AM84" s="23">
        <f t="shared" si="222"/>
        <v>135411.32800000001</v>
      </c>
      <c r="AN84" s="23">
        <f t="shared" si="222"/>
        <v>160493.59359999999</v>
      </c>
      <c r="AO84" s="23">
        <f t="shared" si="222"/>
        <v>190592.31232000003</v>
      </c>
      <c r="AP84" s="23">
        <f t="shared" si="222"/>
        <v>226710.77478399998</v>
      </c>
      <c r="AR84" s="185"/>
      <c r="AS84" s="185"/>
      <c r="AT84" s="19" t="s">
        <v>45</v>
      </c>
      <c r="AU84" s="23">
        <f t="shared" ref="AU84:BD84" si="223">AU80*AU$14</f>
        <v>52000</v>
      </c>
      <c r="AV84" s="23">
        <f t="shared" si="223"/>
        <v>60400.000000000007</v>
      </c>
      <c r="AW84" s="23">
        <f>AW80*AW$14</f>
        <v>70480</v>
      </c>
      <c r="AX84" s="23">
        <f>AX80*AX$14</f>
        <v>82576.000000000015</v>
      </c>
      <c r="AY84" s="23">
        <f>AY80*AY$14</f>
        <v>97091.200000000012</v>
      </c>
      <c r="AZ84" s="23">
        <f t="shared" si="223"/>
        <v>114509.44000000002</v>
      </c>
      <c r="BA84" s="23">
        <f t="shared" si="223"/>
        <v>135411.32800000001</v>
      </c>
      <c r="BB84" s="23">
        <f t="shared" si="223"/>
        <v>160493.59359999999</v>
      </c>
      <c r="BC84" s="23">
        <f t="shared" si="223"/>
        <v>190592.31232000003</v>
      </c>
      <c r="BD84" s="23">
        <f t="shared" si="223"/>
        <v>226710.77478399998</v>
      </c>
      <c r="BF84" s="185"/>
      <c r="BG84" s="185"/>
      <c r="BH84" s="19" t="s">
        <v>45</v>
      </c>
      <c r="BI84" s="23">
        <f t="shared" ref="BI84:BR84" si="224">BI80*BI$14</f>
        <v>52000</v>
      </c>
      <c r="BJ84" s="23">
        <f t="shared" si="224"/>
        <v>60400.000000000007</v>
      </c>
      <c r="BK84" s="23">
        <f>BK80*BK$14</f>
        <v>70480</v>
      </c>
      <c r="BL84" s="23">
        <f>BL80*BL$14</f>
        <v>82576.000000000015</v>
      </c>
      <c r="BM84" s="23">
        <f>BM80*BM$14</f>
        <v>97091.200000000012</v>
      </c>
      <c r="BN84" s="23">
        <f t="shared" si="224"/>
        <v>114509.44000000002</v>
      </c>
      <c r="BO84" s="23">
        <f t="shared" si="224"/>
        <v>135411.32800000001</v>
      </c>
      <c r="BP84" s="23">
        <f t="shared" si="224"/>
        <v>160493.59359999999</v>
      </c>
      <c r="BQ84" s="23">
        <f t="shared" si="224"/>
        <v>190592.31232000003</v>
      </c>
      <c r="BR84" s="23">
        <f t="shared" si="224"/>
        <v>226710.77478399998</v>
      </c>
    </row>
    <row r="85" spans="2:70" ht="14.25" x14ac:dyDescent="0.45">
      <c r="B85" s="185"/>
      <c r="C85" s="185"/>
      <c r="D85" s="19" t="s">
        <v>47</v>
      </c>
      <c r="E85" s="24"/>
      <c r="F85" s="24"/>
      <c r="G85" s="24"/>
      <c r="H85" s="24"/>
      <c r="I85" s="23">
        <f>AVERAGE(E84:I84)</f>
        <v>72509.440000000002</v>
      </c>
      <c r="J85" s="23"/>
      <c r="K85" s="23"/>
      <c r="L85" s="23"/>
      <c r="M85" s="23"/>
      <c r="N85" s="23">
        <f>AVERAGE(E84:N84)</f>
        <v>119026.4648704</v>
      </c>
      <c r="P85" s="185"/>
      <c r="Q85" s="185"/>
      <c r="R85" s="19" t="s">
        <v>47</v>
      </c>
      <c r="S85" s="24"/>
      <c r="T85" s="24"/>
      <c r="U85" s="24"/>
      <c r="V85" s="24"/>
      <c r="W85" s="23">
        <f>AVERAGE(S84:W84)</f>
        <v>72509.440000000002</v>
      </c>
      <c r="X85" s="23"/>
      <c r="Y85" s="23"/>
      <c r="Z85" s="23"/>
      <c r="AA85" s="23"/>
      <c r="AB85" s="23">
        <f>AVERAGE(S84:AB84)</f>
        <v>119026.4648704</v>
      </c>
      <c r="AD85" s="185"/>
      <c r="AE85" s="185"/>
      <c r="AF85" s="19" t="s">
        <v>47</v>
      </c>
      <c r="AG85" s="24"/>
      <c r="AH85" s="24"/>
      <c r="AI85" s="24"/>
      <c r="AJ85" s="24"/>
      <c r="AK85" s="23">
        <f>AVERAGE(AG84:AK84)</f>
        <v>72509.440000000002</v>
      </c>
      <c r="AL85" s="23"/>
      <c r="AM85" s="23"/>
      <c r="AN85" s="23"/>
      <c r="AO85" s="23"/>
      <c r="AP85" s="23">
        <f>AVERAGE(AG84:AP84)</f>
        <v>119026.4648704</v>
      </c>
      <c r="AR85" s="185"/>
      <c r="AS85" s="185"/>
      <c r="AT85" s="19" t="s">
        <v>47</v>
      </c>
      <c r="AU85" s="24"/>
      <c r="AV85" s="24"/>
      <c r="AW85" s="24"/>
      <c r="AX85" s="24"/>
      <c r="AY85" s="23">
        <f>AVERAGE(AU84:AY84)</f>
        <v>72509.440000000002</v>
      </c>
      <c r="AZ85" s="23"/>
      <c r="BA85" s="23"/>
      <c r="BB85" s="23"/>
      <c r="BC85" s="23"/>
      <c r="BD85" s="23">
        <f>AVERAGE(AU84:BD84)</f>
        <v>119026.4648704</v>
      </c>
      <c r="BF85" s="185"/>
      <c r="BG85" s="185"/>
      <c r="BH85" s="19" t="s">
        <v>47</v>
      </c>
      <c r="BI85" s="24"/>
      <c r="BJ85" s="24"/>
      <c r="BK85" s="24"/>
      <c r="BL85" s="24"/>
      <c r="BM85" s="23">
        <f>AVERAGE(BI84:BM84)</f>
        <v>72509.440000000002</v>
      </c>
      <c r="BN85" s="23"/>
      <c r="BO85" s="23"/>
      <c r="BP85" s="23"/>
      <c r="BQ85" s="23"/>
      <c r="BR85" s="23">
        <f>AVERAGE(BI84:BR84)</f>
        <v>119026.4648704</v>
      </c>
    </row>
    <row r="86" spans="2:70" ht="14.25" x14ac:dyDescent="0.45">
      <c r="B86" s="185"/>
      <c r="C86" s="185"/>
      <c r="D86" s="19" t="s">
        <v>46</v>
      </c>
      <c r="E86" s="24">
        <f>E84</f>
        <v>52000</v>
      </c>
      <c r="F86" s="24">
        <f t="shared" ref="F86:N86" si="225">E86+F84</f>
        <v>112400</v>
      </c>
      <c r="G86" s="24">
        <f>F86+G84</f>
        <v>182880</v>
      </c>
      <c r="H86" s="24">
        <f t="shared" si="225"/>
        <v>265456</v>
      </c>
      <c r="I86" s="24">
        <f t="shared" si="225"/>
        <v>362547.20000000001</v>
      </c>
      <c r="J86" s="24">
        <f>I86+J84</f>
        <v>477056.64</v>
      </c>
      <c r="K86" s="24">
        <f t="shared" si="225"/>
        <v>612467.96799999999</v>
      </c>
      <c r="L86" s="24">
        <f t="shared" si="225"/>
        <v>772961.56160000002</v>
      </c>
      <c r="M86" s="24">
        <f t="shared" si="225"/>
        <v>963553.87392000004</v>
      </c>
      <c r="N86" s="24">
        <f t="shared" si="225"/>
        <v>1190264.6487040001</v>
      </c>
      <c r="P86" s="185"/>
      <c r="Q86" s="185"/>
      <c r="R86" s="19" t="s">
        <v>46</v>
      </c>
      <c r="S86" s="24">
        <f>S84</f>
        <v>52000</v>
      </c>
      <c r="T86" s="24">
        <f t="shared" ref="T86:AB86" si="226">S86+T84</f>
        <v>112400</v>
      </c>
      <c r="U86" s="24">
        <f>T86+U84</f>
        <v>182880</v>
      </c>
      <c r="V86" s="24">
        <f t="shared" si="226"/>
        <v>265456</v>
      </c>
      <c r="W86" s="24">
        <f t="shared" si="226"/>
        <v>362547.20000000001</v>
      </c>
      <c r="X86" s="24">
        <f>W86+X84</f>
        <v>477056.64</v>
      </c>
      <c r="Y86" s="24">
        <f t="shared" si="226"/>
        <v>612467.96799999999</v>
      </c>
      <c r="Z86" s="24">
        <f t="shared" si="226"/>
        <v>772961.56160000002</v>
      </c>
      <c r="AA86" s="24">
        <f t="shared" si="226"/>
        <v>963553.87392000004</v>
      </c>
      <c r="AB86" s="24">
        <f t="shared" si="226"/>
        <v>1190264.6487040001</v>
      </c>
      <c r="AD86" s="185"/>
      <c r="AE86" s="185"/>
      <c r="AF86" s="19" t="s">
        <v>46</v>
      </c>
      <c r="AG86" s="24">
        <f>AG84</f>
        <v>52000</v>
      </c>
      <c r="AH86" s="24">
        <f t="shared" ref="AH86:AP86" si="227">AG86+AH84</f>
        <v>112400</v>
      </c>
      <c r="AI86" s="24">
        <f>AH86+AI84</f>
        <v>182880</v>
      </c>
      <c r="AJ86" s="24">
        <f t="shared" si="227"/>
        <v>265456</v>
      </c>
      <c r="AK86" s="24">
        <f t="shared" si="227"/>
        <v>362547.20000000001</v>
      </c>
      <c r="AL86" s="24">
        <f>AK86+AL84</f>
        <v>477056.64</v>
      </c>
      <c r="AM86" s="24">
        <f t="shared" si="227"/>
        <v>612467.96799999999</v>
      </c>
      <c r="AN86" s="24">
        <f t="shared" si="227"/>
        <v>772961.56160000002</v>
      </c>
      <c r="AO86" s="24">
        <f t="shared" si="227"/>
        <v>963553.87392000004</v>
      </c>
      <c r="AP86" s="24">
        <f t="shared" si="227"/>
        <v>1190264.6487040001</v>
      </c>
      <c r="AR86" s="185"/>
      <c r="AS86" s="185"/>
      <c r="AT86" s="19" t="s">
        <v>46</v>
      </c>
      <c r="AU86" s="24">
        <f>AU84</f>
        <v>52000</v>
      </c>
      <c r="AV86" s="24">
        <f t="shared" ref="AV86:BD86" si="228">AU86+AV84</f>
        <v>112400</v>
      </c>
      <c r="AW86" s="24">
        <f>AV86+AW84</f>
        <v>182880</v>
      </c>
      <c r="AX86" s="24">
        <f t="shared" si="228"/>
        <v>265456</v>
      </c>
      <c r="AY86" s="24">
        <f t="shared" si="228"/>
        <v>362547.20000000001</v>
      </c>
      <c r="AZ86" s="24">
        <f>AY86+AZ84</f>
        <v>477056.64</v>
      </c>
      <c r="BA86" s="24">
        <f t="shared" si="228"/>
        <v>612467.96799999999</v>
      </c>
      <c r="BB86" s="24">
        <f t="shared" si="228"/>
        <v>772961.56160000002</v>
      </c>
      <c r="BC86" s="24">
        <f t="shared" si="228"/>
        <v>963553.87392000004</v>
      </c>
      <c r="BD86" s="24">
        <f t="shared" si="228"/>
        <v>1190264.6487040001</v>
      </c>
      <c r="BF86" s="185"/>
      <c r="BG86" s="185"/>
      <c r="BH86" s="19" t="s">
        <v>46</v>
      </c>
      <c r="BI86" s="24">
        <f>BI84</f>
        <v>52000</v>
      </c>
      <c r="BJ86" s="24">
        <f t="shared" ref="BJ86:BR86" si="229">BI86+BJ84</f>
        <v>112400</v>
      </c>
      <c r="BK86" s="24">
        <f>BJ86+BK84</f>
        <v>182880</v>
      </c>
      <c r="BL86" s="24">
        <f t="shared" si="229"/>
        <v>265456</v>
      </c>
      <c r="BM86" s="24">
        <f t="shared" si="229"/>
        <v>362547.20000000001</v>
      </c>
      <c r="BN86" s="24">
        <f>BM86+BN84</f>
        <v>477056.64</v>
      </c>
      <c r="BO86" s="24">
        <f t="shared" si="229"/>
        <v>612467.96799999999</v>
      </c>
      <c r="BP86" s="24">
        <f t="shared" si="229"/>
        <v>772961.56160000002</v>
      </c>
      <c r="BQ86" s="24">
        <f t="shared" si="229"/>
        <v>963553.87392000004</v>
      </c>
      <c r="BR86" s="24">
        <f t="shared" si="229"/>
        <v>1190264.6487040001</v>
      </c>
    </row>
    <row r="87" spans="2:70" ht="14.25" x14ac:dyDescent="0.45">
      <c r="B87" s="185"/>
      <c r="C87" s="184" t="s">
        <v>35</v>
      </c>
      <c r="D87" s="15" t="s">
        <v>43</v>
      </c>
      <c r="E87" s="16">
        <f>E79*E$14/$E$4</f>
        <v>5.1999999999999998E-2</v>
      </c>
      <c r="F87" s="16">
        <f>F79*F$14/$E$4-E87</f>
        <v>7.080000000000003E-2</v>
      </c>
      <c r="G87" s="16">
        <f>G79*G$14/$E$4-F87-E87</f>
        <v>9.5039999999999986E-2</v>
      </c>
      <c r="H87" s="16">
        <f>H79*H$14/$E$4-G87-F87-E87</f>
        <v>0.12614400000000001</v>
      </c>
      <c r="I87" s="16">
        <f>I79*I$14/$E$4-H87-G87-F87-E87</f>
        <v>0.16588799999999992</v>
      </c>
      <c r="J87" s="16">
        <f>J79*J$14/$E$4-I87-H87-G87-F87-E87</f>
        <v>0.2164838400000002</v>
      </c>
      <c r="K87" s="16">
        <f>K79*K$14/$E$4-J87-I87-H87-G87-F87-E87</f>
        <v>0.28068249599999973</v>
      </c>
      <c r="L87" s="16">
        <f>L79*L$14/$E$4-K87-J87-I87-H87-G87-F87-E87</f>
        <v>0.36190126080000018</v>
      </c>
      <c r="M87" s="16">
        <f>M79*M$14/$E$4-L87-K87-J87-I87-H87-G87-F87-E87</f>
        <v>0.4643802316799997</v>
      </c>
      <c r="N87" s="16">
        <f>N79*N$14/$E$4-M87-L87-K87-J87-I87-H87-G87-F87-E87</f>
        <v>0.59337474048000005</v>
      </c>
      <c r="P87" s="185"/>
      <c r="Q87" s="184" t="s">
        <v>35</v>
      </c>
      <c r="R87" s="15" t="s">
        <v>43</v>
      </c>
      <c r="S87" s="16">
        <f>S79*S$14/$E$4</f>
        <v>5.1999999999999998E-2</v>
      </c>
      <c r="T87" s="16">
        <f>T79*T$14/$E$4-S87</f>
        <v>7.080000000000003E-2</v>
      </c>
      <c r="U87" s="16">
        <f>U79*U$14/$E$4-T87-S87</f>
        <v>9.5039999999999986E-2</v>
      </c>
      <c r="V87" s="16">
        <f>V79*V$14/$E$4-U87-T87-S87</f>
        <v>0.12614400000000001</v>
      </c>
      <c r="W87" s="16">
        <f>W79*W$14/$E$4-V87-U87-T87-S87</f>
        <v>0.16588799999999992</v>
      </c>
      <c r="X87" s="16">
        <f>X79*X$14/$E$4-W87-V87-U87-T87-S87</f>
        <v>0.2164838400000002</v>
      </c>
      <c r="Y87" s="16">
        <f>Y79*Y$14/$E$4-X87-W87-V87-U87-T87-S87</f>
        <v>0.28068249599999973</v>
      </c>
      <c r="Z87" s="16">
        <f>Z79*Z$14/$E$4-Y87-X87-W87-V87-U87-T87-S87</f>
        <v>0.36190126080000018</v>
      </c>
      <c r="AA87" s="16">
        <f>AA79*AA$14/$E$4-Z87-Y87-X87-W87-V87-U87-T87-S87</f>
        <v>0.4643802316799997</v>
      </c>
      <c r="AB87" s="16">
        <f>AB79*AB$14/$E$4-AA87-Z87-Y87-X87-W87-V87-U87-T87-S87</f>
        <v>0.59337474048000005</v>
      </c>
      <c r="AD87" s="185"/>
      <c r="AE87" s="184" t="s">
        <v>35</v>
      </c>
      <c r="AF87" s="15" t="s">
        <v>43</v>
      </c>
      <c r="AG87" s="16">
        <f>AG79*AG$14/$E$4</f>
        <v>5.1999999999999998E-2</v>
      </c>
      <c r="AH87" s="16">
        <f>AH79*AH$14/$E$4-AG87</f>
        <v>7.080000000000003E-2</v>
      </c>
      <c r="AI87" s="16">
        <f>AI79*AI$14/$E$4-AH87-AG87</f>
        <v>9.5039999999999986E-2</v>
      </c>
      <c r="AJ87" s="16">
        <f>AJ79*AJ$14/$E$4-AI87-AH87-AG87</f>
        <v>0.12614400000000001</v>
      </c>
      <c r="AK87" s="16">
        <f>AK79*AK$14/$E$4-AJ87-AI87-AH87-AG87</f>
        <v>0.16588799999999992</v>
      </c>
      <c r="AL87" s="16">
        <f>AL79*AL$14/$E$4-AK87-AJ87-AI87-AH87-AG87</f>
        <v>0.2164838400000002</v>
      </c>
      <c r="AM87" s="16">
        <f>AM79*AM$14/$E$4-AL87-AK87-AJ87-AI87-AH87-AG87</f>
        <v>0.28068249599999973</v>
      </c>
      <c r="AN87" s="16">
        <f>AN79*AN$14/$E$4-AM87-AL87-AK87-AJ87-AI87-AH87-AG87</f>
        <v>0.36190126080000018</v>
      </c>
      <c r="AO87" s="16">
        <f>AO79*AO$14/$E$4-AN87-AM87-AL87-AK87-AJ87-AI87-AH87-AG87</f>
        <v>0.4643802316799997</v>
      </c>
      <c r="AP87" s="16">
        <f>AP79*AP$14/$E$4-AO87-AN87-AM87-AL87-AK87-AJ87-AI87-AH87-AG87</f>
        <v>0.59337474048000005</v>
      </c>
      <c r="AR87" s="185"/>
      <c r="AS87" s="184" t="s">
        <v>35</v>
      </c>
      <c r="AT87" s="15" t="s">
        <v>43</v>
      </c>
      <c r="AU87" s="16">
        <f>AU79*AU$14/$E$4</f>
        <v>5.1999999999999998E-2</v>
      </c>
      <c r="AV87" s="16">
        <f>AV79*AV$14/$E$4-AU87</f>
        <v>7.080000000000003E-2</v>
      </c>
      <c r="AW87" s="16">
        <f>AW79*AW$14/$E$4-AV87-AU87</f>
        <v>9.5039999999999986E-2</v>
      </c>
      <c r="AX87" s="16">
        <f>AX79*AX$14/$E$4-AW87-AV87-AU87</f>
        <v>0.12614400000000001</v>
      </c>
      <c r="AY87" s="16">
        <f>AY79*AY$14/$E$4-AX87-AW87-AV87-AU87</f>
        <v>0.16588799999999992</v>
      </c>
      <c r="AZ87" s="16">
        <f>AZ79*AZ$14/$E$4-AY87-AX87-AW87-AV87-AU87</f>
        <v>0.2164838400000002</v>
      </c>
      <c r="BA87" s="16">
        <f>BA79*BA$14/$E$4-AZ87-AY87-AX87-AW87-AV87-AU87</f>
        <v>0.28068249599999973</v>
      </c>
      <c r="BB87" s="16">
        <f>BB79*BB$14/$E$4-BA87-AZ87-AY87-AX87-AW87-AV87-AU87</f>
        <v>0.36190126080000018</v>
      </c>
      <c r="BC87" s="16">
        <f>BC79*BC$14/$E$4-BB87-BA87-AZ87-AY87-AX87-AW87-AV87-AU87</f>
        <v>0.4643802316799997</v>
      </c>
      <c r="BD87" s="16">
        <f>BD79*BD$14/$E$4-BC87-BB87-BA87-AZ87-AY87-AX87-AW87-AV87-AU87</f>
        <v>0.59337474048000005</v>
      </c>
      <c r="BF87" s="185"/>
      <c r="BG87" s="184" t="s">
        <v>35</v>
      </c>
      <c r="BH87" s="15" t="s">
        <v>43</v>
      </c>
      <c r="BI87" s="16">
        <f>BI79*BI$14/$E$4</f>
        <v>5.1999999999999998E-2</v>
      </c>
      <c r="BJ87" s="16">
        <f>BJ79*BJ$14/$E$4-BI87</f>
        <v>7.080000000000003E-2</v>
      </c>
      <c r="BK87" s="16">
        <f>BK79*BK$14/$E$4-BJ87-BI87</f>
        <v>9.5039999999999986E-2</v>
      </c>
      <c r="BL87" s="16">
        <f>BL79*BL$14/$E$4-BK87-BJ87-BI87</f>
        <v>0.12614400000000001</v>
      </c>
      <c r="BM87" s="16">
        <f>BM79*BM$14/$E$4-BL87-BK87-BJ87-BI87</f>
        <v>0.16588799999999992</v>
      </c>
      <c r="BN87" s="16">
        <f>BN79*BN$14/$E$4-BM87-BL87-BK87-BJ87-BI87</f>
        <v>0.2164838400000002</v>
      </c>
      <c r="BO87" s="16">
        <f>BO79*BO$14/$E$4-BN87-BM87-BL87-BK87-BJ87-BI87</f>
        <v>0.28068249599999973</v>
      </c>
      <c r="BP87" s="16">
        <f>BP79*BP$14/$E$4-BO87-BN87-BM87-BL87-BK87-BJ87-BI87</f>
        <v>0.36190126080000018</v>
      </c>
      <c r="BQ87" s="16">
        <f>BQ79*BQ$14/$E$4-BP87-BO87-BN87-BM87-BL87-BK87-BJ87-BI87</f>
        <v>0.4643802316799997</v>
      </c>
      <c r="BR87" s="16">
        <f>BR79*BR$14/$E$4-BQ87-BP87-BO87-BN87-BM87-BL87-BK87-BJ87-BI87</f>
        <v>0.59337474048000005</v>
      </c>
    </row>
    <row r="88" spans="2:70" ht="14.25" x14ac:dyDescent="0.45">
      <c r="B88" s="185"/>
      <c r="C88" s="186"/>
      <c r="D88" s="15" t="s">
        <v>44</v>
      </c>
      <c r="E88" s="17"/>
      <c r="F88" s="17"/>
      <c r="G88" s="17"/>
      <c r="H88" s="17"/>
      <c r="I88" s="17">
        <f>AVERAGE(E87:I87)</f>
        <v>0.10197439999999998</v>
      </c>
      <c r="J88" s="17"/>
      <c r="K88" s="17"/>
      <c r="L88" s="17"/>
      <c r="M88" s="17"/>
      <c r="N88" s="17">
        <f>AVERAGE(E87:N87)</f>
        <v>0.242669456896</v>
      </c>
      <c r="P88" s="185"/>
      <c r="Q88" s="186"/>
      <c r="R88" s="15" t="s">
        <v>44</v>
      </c>
      <c r="S88" s="17"/>
      <c r="T88" s="17"/>
      <c r="U88" s="17"/>
      <c r="V88" s="17"/>
      <c r="W88" s="17">
        <f>AVERAGE(S87:W87)</f>
        <v>0.10197439999999998</v>
      </c>
      <c r="X88" s="17"/>
      <c r="Y88" s="17"/>
      <c r="Z88" s="17"/>
      <c r="AA88" s="17"/>
      <c r="AB88" s="17">
        <f>AVERAGE(S87:AB87)</f>
        <v>0.242669456896</v>
      </c>
      <c r="AD88" s="185"/>
      <c r="AE88" s="186"/>
      <c r="AF88" s="15" t="s">
        <v>44</v>
      </c>
      <c r="AG88" s="17"/>
      <c r="AH88" s="17"/>
      <c r="AI88" s="17"/>
      <c r="AJ88" s="17"/>
      <c r="AK88" s="17">
        <f>AVERAGE(AG87:AK87)</f>
        <v>0.10197439999999998</v>
      </c>
      <c r="AL88" s="17"/>
      <c r="AM88" s="17"/>
      <c r="AN88" s="17"/>
      <c r="AO88" s="17"/>
      <c r="AP88" s="17">
        <f>AVERAGE(AG87:AP87)</f>
        <v>0.242669456896</v>
      </c>
      <c r="AR88" s="185"/>
      <c r="AS88" s="186"/>
      <c r="AT88" s="15" t="s">
        <v>44</v>
      </c>
      <c r="AU88" s="17"/>
      <c r="AV88" s="17"/>
      <c r="AW88" s="17"/>
      <c r="AX88" s="17"/>
      <c r="AY88" s="17">
        <f>AVERAGE(AU87:AY87)</f>
        <v>0.10197439999999998</v>
      </c>
      <c r="AZ88" s="17"/>
      <c r="BA88" s="17"/>
      <c r="BB88" s="17"/>
      <c r="BC88" s="17"/>
      <c r="BD88" s="17">
        <f>AVERAGE(AU87:BD87)</f>
        <v>0.242669456896</v>
      </c>
      <c r="BF88" s="185"/>
      <c r="BG88" s="186"/>
      <c r="BH88" s="15" t="s">
        <v>44</v>
      </c>
      <c r="BI88" s="17"/>
      <c r="BJ88" s="17"/>
      <c r="BK88" s="17"/>
      <c r="BL88" s="17"/>
      <c r="BM88" s="17">
        <f>AVERAGE(BI87:BM87)</f>
        <v>0.10197439999999998</v>
      </c>
      <c r="BN88" s="17"/>
      <c r="BO88" s="17"/>
      <c r="BP88" s="17"/>
      <c r="BQ88" s="17"/>
      <c r="BR88" s="17">
        <f>AVERAGE(BI87:BR87)</f>
        <v>0.242669456896</v>
      </c>
    </row>
    <row r="89" spans="2:70" ht="14.25" x14ac:dyDescent="0.45">
      <c r="B89" s="185"/>
      <c r="C89" s="185"/>
      <c r="D89" s="19" t="s">
        <v>45</v>
      </c>
      <c r="E89" s="23">
        <f>E91</f>
        <v>52000</v>
      </c>
      <c r="F89" s="23">
        <f>F91-E91</f>
        <v>70800.000000000015</v>
      </c>
      <c r="G89" s="23">
        <f>G91-F91</f>
        <v>95039.999999999985</v>
      </c>
      <c r="H89" s="23">
        <f>H91-G91</f>
        <v>126144.00000000006</v>
      </c>
      <c r="I89" s="23">
        <f>I91-H91</f>
        <v>165887.99999999994</v>
      </c>
      <c r="J89" s="23">
        <f>J91-I91</f>
        <v>216483.8400000002</v>
      </c>
      <c r="K89" s="23">
        <f t="shared" ref="K89:N89" si="230">K91-J91</f>
        <v>280682.49599999981</v>
      </c>
      <c r="L89" s="23">
        <f t="shared" si="230"/>
        <v>361901.26079999993</v>
      </c>
      <c r="M89" s="23">
        <f t="shared" si="230"/>
        <v>464380.23167999997</v>
      </c>
      <c r="N89" s="23">
        <f t="shared" si="230"/>
        <v>593374.74047999992</v>
      </c>
      <c r="P89" s="185"/>
      <c r="Q89" s="185"/>
      <c r="R89" s="19" t="s">
        <v>45</v>
      </c>
      <c r="S89" s="23">
        <f>S91</f>
        <v>52000</v>
      </c>
      <c r="T89" s="23">
        <f>T91-S91</f>
        <v>70800.000000000015</v>
      </c>
      <c r="U89" s="23">
        <f>U91-T91</f>
        <v>95039.999999999985</v>
      </c>
      <c r="V89" s="23">
        <f>V91-U91</f>
        <v>126144.00000000006</v>
      </c>
      <c r="W89" s="23">
        <f>W91-V91</f>
        <v>165887.99999999994</v>
      </c>
      <c r="X89" s="23">
        <f>X91-W91</f>
        <v>216483.8400000002</v>
      </c>
      <c r="Y89" s="23">
        <f t="shared" ref="Y89:AB89" si="231">Y91-X91</f>
        <v>280682.49599999981</v>
      </c>
      <c r="Z89" s="23">
        <f t="shared" si="231"/>
        <v>361901.26079999993</v>
      </c>
      <c r="AA89" s="23">
        <f t="shared" si="231"/>
        <v>464380.23167999997</v>
      </c>
      <c r="AB89" s="23">
        <f t="shared" si="231"/>
        <v>593374.74047999992</v>
      </c>
      <c r="AD89" s="185"/>
      <c r="AE89" s="185"/>
      <c r="AF89" s="19" t="s">
        <v>45</v>
      </c>
      <c r="AG89" s="23">
        <f>AG91</f>
        <v>52000</v>
      </c>
      <c r="AH89" s="23">
        <f>AH91-AG91</f>
        <v>70800.000000000015</v>
      </c>
      <c r="AI89" s="23">
        <f>AI91-AH91</f>
        <v>95039.999999999985</v>
      </c>
      <c r="AJ89" s="23">
        <f>AJ91-AI91</f>
        <v>126144.00000000006</v>
      </c>
      <c r="AK89" s="23">
        <f>AK91-AJ91</f>
        <v>165887.99999999994</v>
      </c>
      <c r="AL89" s="23">
        <f>AL91-AK91</f>
        <v>216483.8400000002</v>
      </c>
      <c r="AM89" s="23">
        <f t="shared" ref="AM89:AP89" si="232">AM91-AL91</f>
        <v>280682.49599999981</v>
      </c>
      <c r="AN89" s="23">
        <f t="shared" si="232"/>
        <v>361901.26079999993</v>
      </c>
      <c r="AO89" s="23">
        <f t="shared" si="232"/>
        <v>464380.23167999997</v>
      </c>
      <c r="AP89" s="23">
        <f t="shared" si="232"/>
        <v>593374.74047999992</v>
      </c>
      <c r="AR89" s="185"/>
      <c r="AS89" s="185"/>
      <c r="AT89" s="19" t="s">
        <v>45</v>
      </c>
      <c r="AU89" s="23">
        <f>AU91</f>
        <v>52000</v>
      </c>
      <c r="AV89" s="23">
        <f>AV91-AU91</f>
        <v>70800.000000000015</v>
      </c>
      <c r="AW89" s="23">
        <f>AW91-AV91</f>
        <v>95039.999999999985</v>
      </c>
      <c r="AX89" s="23">
        <f>AX91-AW91</f>
        <v>126144.00000000006</v>
      </c>
      <c r="AY89" s="23">
        <f>AY91-AX91</f>
        <v>165887.99999999994</v>
      </c>
      <c r="AZ89" s="23">
        <f>AZ91-AY91</f>
        <v>216483.8400000002</v>
      </c>
      <c r="BA89" s="23">
        <f t="shared" ref="BA89:BD89" si="233">BA91-AZ91</f>
        <v>280682.49599999981</v>
      </c>
      <c r="BB89" s="23">
        <f t="shared" si="233"/>
        <v>361901.26079999993</v>
      </c>
      <c r="BC89" s="23">
        <f t="shared" si="233"/>
        <v>464380.23167999997</v>
      </c>
      <c r="BD89" s="23">
        <f t="shared" si="233"/>
        <v>593374.74047999992</v>
      </c>
      <c r="BF89" s="185"/>
      <c r="BG89" s="185"/>
      <c r="BH89" s="19" t="s">
        <v>45</v>
      </c>
      <c r="BI89" s="23">
        <f>BI91</f>
        <v>52000</v>
      </c>
      <c r="BJ89" s="23">
        <f>BJ91-BI91</f>
        <v>70800.000000000015</v>
      </c>
      <c r="BK89" s="23">
        <f>BK91-BJ91</f>
        <v>95039.999999999985</v>
      </c>
      <c r="BL89" s="23">
        <f>BL91-BK91</f>
        <v>126144.00000000006</v>
      </c>
      <c r="BM89" s="23">
        <f>BM91-BL91</f>
        <v>165887.99999999994</v>
      </c>
      <c r="BN89" s="23">
        <f>BN91-BM91</f>
        <v>216483.8400000002</v>
      </c>
      <c r="BO89" s="23">
        <f t="shared" ref="BO89:BR89" si="234">BO91-BN91</f>
        <v>280682.49599999981</v>
      </c>
      <c r="BP89" s="23">
        <f t="shared" si="234"/>
        <v>361901.26079999993</v>
      </c>
      <c r="BQ89" s="23">
        <f t="shared" si="234"/>
        <v>464380.23167999997</v>
      </c>
      <c r="BR89" s="23">
        <f t="shared" si="234"/>
        <v>593374.74047999992</v>
      </c>
    </row>
    <row r="90" spans="2:70" ht="14.25" x14ac:dyDescent="0.45">
      <c r="B90" s="185"/>
      <c r="C90" s="185"/>
      <c r="D90" s="19" t="s">
        <v>47</v>
      </c>
      <c r="E90" s="23"/>
      <c r="F90" s="23"/>
      <c r="G90" s="23"/>
      <c r="H90" s="23"/>
      <c r="I90" s="23">
        <f>AVERAGE(E89:I89)</f>
        <v>101974.39999999999</v>
      </c>
      <c r="J90" s="23"/>
      <c r="K90" s="23"/>
      <c r="L90" s="23"/>
      <c r="M90" s="23"/>
      <c r="N90" s="23">
        <f>AVERAGE(E89:N89)</f>
        <v>242669.45689599999</v>
      </c>
      <c r="P90" s="185"/>
      <c r="Q90" s="185"/>
      <c r="R90" s="19" t="s">
        <v>47</v>
      </c>
      <c r="S90" s="23"/>
      <c r="T90" s="23"/>
      <c r="U90" s="23"/>
      <c r="V90" s="23"/>
      <c r="W90" s="23">
        <f>AVERAGE(S89:W89)</f>
        <v>101974.39999999999</v>
      </c>
      <c r="X90" s="23"/>
      <c r="Y90" s="23"/>
      <c r="Z90" s="23"/>
      <c r="AA90" s="23"/>
      <c r="AB90" s="23">
        <f>AVERAGE(S89:AB89)</f>
        <v>242669.45689599999</v>
      </c>
      <c r="AD90" s="185"/>
      <c r="AE90" s="185"/>
      <c r="AF90" s="19" t="s">
        <v>47</v>
      </c>
      <c r="AG90" s="23"/>
      <c r="AH90" s="23"/>
      <c r="AI90" s="23"/>
      <c r="AJ90" s="23"/>
      <c r="AK90" s="23">
        <f>AVERAGE(AG89:AK89)</f>
        <v>101974.39999999999</v>
      </c>
      <c r="AL90" s="23"/>
      <c r="AM90" s="23"/>
      <c r="AN90" s="23"/>
      <c r="AO90" s="23"/>
      <c r="AP90" s="23">
        <f>AVERAGE(AG89:AP89)</f>
        <v>242669.45689599999</v>
      </c>
      <c r="AR90" s="185"/>
      <c r="AS90" s="185"/>
      <c r="AT90" s="19" t="s">
        <v>47</v>
      </c>
      <c r="AU90" s="23"/>
      <c r="AV90" s="23"/>
      <c r="AW90" s="23"/>
      <c r="AX90" s="23"/>
      <c r="AY90" s="23">
        <f>AVERAGE(AU89:AY89)</f>
        <v>101974.39999999999</v>
      </c>
      <c r="AZ90" s="23"/>
      <c r="BA90" s="23"/>
      <c r="BB90" s="23"/>
      <c r="BC90" s="23"/>
      <c r="BD90" s="23">
        <f>AVERAGE(AU89:BD89)</f>
        <v>242669.45689599999</v>
      </c>
      <c r="BF90" s="185"/>
      <c r="BG90" s="185"/>
      <c r="BH90" s="19" t="s">
        <v>47</v>
      </c>
      <c r="BI90" s="23"/>
      <c r="BJ90" s="23"/>
      <c r="BK90" s="23"/>
      <c r="BL90" s="23"/>
      <c r="BM90" s="23">
        <f>AVERAGE(BI89:BM89)</f>
        <v>101974.39999999999</v>
      </c>
      <c r="BN90" s="23"/>
      <c r="BO90" s="23"/>
      <c r="BP90" s="23"/>
      <c r="BQ90" s="23"/>
      <c r="BR90" s="23">
        <f>AVERAGE(BI89:BR89)</f>
        <v>242669.45689599999</v>
      </c>
    </row>
    <row r="91" spans="2:70" ht="14.25" x14ac:dyDescent="0.45">
      <c r="B91" s="185"/>
      <c r="C91" s="185"/>
      <c r="D91" s="19" t="s">
        <v>46</v>
      </c>
      <c r="E91" s="24">
        <f t="shared" ref="E91:N91" si="235">E81*E$14</f>
        <v>52000</v>
      </c>
      <c r="F91" s="24">
        <f t="shared" si="235"/>
        <v>122800.00000000001</v>
      </c>
      <c r="G91" s="24">
        <f>G81*G$14</f>
        <v>217840</v>
      </c>
      <c r="H91" s="24">
        <f>H81*H$14</f>
        <v>343984.00000000006</v>
      </c>
      <c r="I91" s="24">
        <f>I81*I$14</f>
        <v>509872</v>
      </c>
      <c r="J91" s="24">
        <f t="shared" si="235"/>
        <v>726355.8400000002</v>
      </c>
      <c r="K91" s="24">
        <f t="shared" si="235"/>
        <v>1007038.336</v>
      </c>
      <c r="L91" s="24">
        <f t="shared" si="235"/>
        <v>1368939.5967999999</v>
      </c>
      <c r="M91" s="24">
        <f t="shared" si="235"/>
        <v>1833319.8284799999</v>
      </c>
      <c r="N91" s="24">
        <f t="shared" si="235"/>
        <v>2426694.5689599998</v>
      </c>
      <c r="P91" s="185"/>
      <c r="Q91" s="185"/>
      <c r="R91" s="19" t="s">
        <v>46</v>
      </c>
      <c r="S91" s="24">
        <f t="shared" ref="S91:AB91" si="236">S81*S$14</f>
        <v>52000</v>
      </c>
      <c r="T91" s="24">
        <f t="shared" si="236"/>
        <v>122800.00000000001</v>
      </c>
      <c r="U91" s="24">
        <f>U81*U$14</f>
        <v>217840</v>
      </c>
      <c r="V91" s="24">
        <f>V81*V$14</f>
        <v>343984.00000000006</v>
      </c>
      <c r="W91" s="24">
        <f>W81*W$14</f>
        <v>509872</v>
      </c>
      <c r="X91" s="24">
        <f t="shared" si="236"/>
        <v>726355.8400000002</v>
      </c>
      <c r="Y91" s="24">
        <f t="shared" si="236"/>
        <v>1007038.336</v>
      </c>
      <c r="Z91" s="24">
        <f t="shared" si="236"/>
        <v>1368939.5967999999</v>
      </c>
      <c r="AA91" s="24">
        <f t="shared" si="236"/>
        <v>1833319.8284799999</v>
      </c>
      <c r="AB91" s="24">
        <f t="shared" si="236"/>
        <v>2426694.5689599998</v>
      </c>
      <c r="AD91" s="185"/>
      <c r="AE91" s="185"/>
      <c r="AF91" s="19" t="s">
        <v>46</v>
      </c>
      <c r="AG91" s="24">
        <f t="shared" ref="AG91:AP91" si="237">AG81*AG$14</f>
        <v>52000</v>
      </c>
      <c r="AH91" s="24">
        <f t="shared" si="237"/>
        <v>122800.00000000001</v>
      </c>
      <c r="AI91" s="24">
        <f>AI81*AI$14</f>
        <v>217840</v>
      </c>
      <c r="AJ91" s="24">
        <f>AJ81*AJ$14</f>
        <v>343984.00000000006</v>
      </c>
      <c r="AK91" s="24">
        <f>AK81*AK$14</f>
        <v>509872</v>
      </c>
      <c r="AL91" s="24">
        <f t="shared" si="237"/>
        <v>726355.8400000002</v>
      </c>
      <c r="AM91" s="24">
        <f t="shared" si="237"/>
        <v>1007038.336</v>
      </c>
      <c r="AN91" s="24">
        <f t="shared" si="237"/>
        <v>1368939.5967999999</v>
      </c>
      <c r="AO91" s="24">
        <f t="shared" si="237"/>
        <v>1833319.8284799999</v>
      </c>
      <c r="AP91" s="24">
        <f t="shared" si="237"/>
        <v>2426694.5689599998</v>
      </c>
      <c r="AR91" s="185"/>
      <c r="AS91" s="185"/>
      <c r="AT91" s="19" t="s">
        <v>46</v>
      </c>
      <c r="AU91" s="24">
        <f t="shared" ref="AU91:BD91" si="238">AU81*AU$14</f>
        <v>52000</v>
      </c>
      <c r="AV91" s="24">
        <f t="shared" si="238"/>
        <v>122800.00000000001</v>
      </c>
      <c r="AW91" s="24">
        <f>AW81*AW$14</f>
        <v>217840</v>
      </c>
      <c r="AX91" s="24">
        <f>AX81*AX$14</f>
        <v>343984.00000000006</v>
      </c>
      <c r="AY91" s="24">
        <f>AY81*AY$14</f>
        <v>509872</v>
      </c>
      <c r="AZ91" s="24">
        <f t="shared" si="238"/>
        <v>726355.8400000002</v>
      </c>
      <c r="BA91" s="24">
        <f t="shared" si="238"/>
        <v>1007038.336</v>
      </c>
      <c r="BB91" s="24">
        <f t="shared" si="238"/>
        <v>1368939.5967999999</v>
      </c>
      <c r="BC91" s="24">
        <f t="shared" si="238"/>
        <v>1833319.8284799999</v>
      </c>
      <c r="BD91" s="24">
        <f t="shared" si="238"/>
        <v>2426694.5689599998</v>
      </c>
      <c r="BF91" s="185"/>
      <c r="BG91" s="185"/>
      <c r="BH91" s="19" t="s">
        <v>46</v>
      </c>
      <c r="BI91" s="24">
        <f t="shared" ref="BI91:BR91" si="239">BI81*BI$14</f>
        <v>52000</v>
      </c>
      <c r="BJ91" s="24">
        <f t="shared" si="239"/>
        <v>122800.00000000001</v>
      </c>
      <c r="BK91" s="24">
        <f>BK81*BK$14</f>
        <v>217840</v>
      </c>
      <c r="BL91" s="24">
        <f>BL81*BL$14</f>
        <v>343984.00000000006</v>
      </c>
      <c r="BM91" s="24">
        <f>BM81*BM$14</f>
        <v>509872</v>
      </c>
      <c r="BN91" s="24">
        <f t="shared" si="239"/>
        <v>726355.8400000002</v>
      </c>
      <c r="BO91" s="24">
        <f t="shared" si="239"/>
        <v>1007038.336</v>
      </c>
      <c r="BP91" s="24">
        <f t="shared" si="239"/>
        <v>1368939.5967999999</v>
      </c>
      <c r="BQ91" s="24">
        <f t="shared" si="239"/>
        <v>1833319.8284799999</v>
      </c>
      <c r="BR91" s="24">
        <f t="shared" si="239"/>
        <v>2426694.5689599998</v>
      </c>
    </row>
    <row r="92" spans="2:70" ht="14.25" x14ac:dyDescent="0.45">
      <c r="B92" s="185" t="s">
        <v>18</v>
      </c>
      <c r="C92" s="186" t="s">
        <v>32</v>
      </c>
      <c r="D92" s="15" t="s">
        <v>43</v>
      </c>
      <c r="E92" s="16">
        <f>E64+E77-E32-E48</f>
        <v>0.32041666666666657</v>
      </c>
      <c r="F92" s="16">
        <f t="shared" ref="F92:N92" si="240">F64+F77-F32-F48</f>
        <v>0.27284722222222235</v>
      </c>
      <c r="G92" s="16">
        <f t="shared" si="240"/>
        <v>0.23320601851851833</v>
      </c>
      <c r="H92" s="16">
        <f t="shared" si="240"/>
        <v>0.20017168209876557</v>
      </c>
      <c r="I92" s="16">
        <f t="shared" si="240"/>
        <v>0.17264306841563776</v>
      </c>
      <c r="J92" s="16">
        <f t="shared" si="240"/>
        <v>0.14970255701303181</v>
      </c>
      <c r="K92" s="16">
        <f t="shared" si="240"/>
        <v>0.1305854641775262</v>
      </c>
      <c r="L92" s="16">
        <f t="shared" si="240"/>
        <v>0.11465455348127182</v>
      </c>
      <c r="M92" s="16">
        <f t="shared" si="240"/>
        <v>0.10137879456772633</v>
      </c>
      <c r="N92" s="16">
        <f t="shared" si="240"/>
        <v>9.0315662139772324E-2</v>
      </c>
      <c r="P92" s="185" t="s">
        <v>18</v>
      </c>
      <c r="Q92" s="186" t="s">
        <v>32</v>
      </c>
      <c r="R92" s="15" t="s">
        <v>43</v>
      </c>
      <c r="S92" s="16">
        <f>S64+S77-S32-S48</f>
        <v>0.34124999999999994</v>
      </c>
      <c r="T92" s="16">
        <f t="shared" ref="T92:AB92" si="241">T64+T77-T32-T48</f>
        <v>0.29020833333333351</v>
      </c>
      <c r="U92" s="16">
        <f t="shared" si="241"/>
        <v>0.24767361111111094</v>
      </c>
      <c r="V92" s="16">
        <f t="shared" si="241"/>
        <v>0.21222800925925939</v>
      </c>
      <c r="W92" s="16">
        <f t="shared" si="241"/>
        <v>0.18269000771604932</v>
      </c>
      <c r="X92" s="16">
        <f t="shared" si="241"/>
        <v>0.15807500643004141</v>
      </c>
      <c r="Y92" s="16">
        <f t="shared" si="241"/>
        <v>0.1375625053583675</v>
      </c>
      <c r="Z92" s="16">
        <f t="shared" si="241"/>
        <v>0.12046875446530628</v>
      </c>
      <c r="AA92" s="16">
        <f t="shared" si="241"/>
        <v>0.10622396205442169</v>
      </c>
      <c r="AB92" s="16">
        <f t="shared" si="241"/>
        <v>9.4353301712018472E-2</v>
      </c>
      <c r="AD92" s="185" t="s">
        <v>18</v>
      </c>
      <c r="AE92" s="186" t="s">
        <v>32</v>
      </c>
      <c r="AF92" s="15" t="s">
        <v>43</v>
      </c>
      <c r="AG92" s="16">
        <f>AG64+AG77-AG32-AG48</f>
        <v>0.3620833333333332</v>
      </c>
      <c r="AH92" s="16">
        <f t="shared" ref="AH92:AP92" si="242">AH64+AH77-AH32-AH48</f>
        <v>0.30756944444444467</v>
      </c>
      <c r="AI92" s="16">
        <f t="shared" si="242"/>
        <v>0.26214120370370353</v>
      </c>
      <c r="AJ92" s="16">
        <f t="shared" si="242"/>
        <v>0.22428433641975321</v>
      </c>
      <c r="AK92" s="16">
        <f t="shared" si="242"/>
        <v>0.19273694701646082</v>
      </c>
      <c r="AL92" s="16">
        <f t="shared" si="242"/>
        <v>0.16644745584705106</v>
      </c>
      <c r="AM92" s="16">
        <f t="shared" si="242"/>
        <v>0.14453954653920886</v>
      </c>
      <c r="AN92" s="16">
        <f t="shared" si="242"/>
        <v>0.12628295544934073</v>
      </c>
      <c r="AO92" s="16">
        <f t="shared" si="242"/>
        <v>0.11106912954111708</v>
      </c>
      <c r="AP92" s="16">
        <f t="shared" si="242"/>
        <v>9.8390941284264621E-2</v>
      </c>
      <c r="AR92" s="185" t="s">
        <v>18</v>
      </c>
      <c r="AS92" s="186" t="s">
        <v>32</v>
      </c>
      <c r="AT92" s="15" t="s">
        <v>43</v>
      </c>
      <c r="AU92" s="16">
        <f>AU64+AU77-AU32-AU48</f>
        <v>0.38291666666666657</v>
      </c>
      <c r="AV92" s="16">
        <f t="shared" ref="AV92:BD92" si="243">AV64+AV77-AV32-AV48</f>
        <v>0.32493055555555572</v>
      </c>
      <c r="AW92" s="16">
        <f t="shared" si="243"/>
        <v>0.27660879629629609</v>
      </c>
      <c r="AX92" s="16">
        <f t="shared" si="243"/>
        <v>0.23634066358024708</v>
      </c>
      <c r="AY92" s="16">
        <f t="shared" si="243"/>
        <v>0.20278388631687233</v>
      </c>
      <c r="AZ92" s="16">
        <f t="shared" si="243"/>
        <v>0.17481990526406066</v>
      </c>
      <c r="BA92" s="16">
        <f t="shared" si="243"/>
        <v>0.15151658772005022</v>
      </c>
      <c r="BB92" s="16">
        <f t="shared" si="243"/>
        <v>0.13209715643337516</v>
      </c>
      <c r="BC92" s="16">
        <f t="shared" si="243"/>
        <v>0.11591429702781245</v>
      </c>
      <c r="BD92" s="16">
        <f t="shared" si="243"/>
        <v>0.10242858085651077</v>
      </c>
      <c r="BF92" s="185" t="s">
        <v>18</v>
      </c>
      <c r="BG92" s="186" t="s">
        <v>32</v>
      </c>
      <c r="BH92" s="15" t="s">
        <v>43</v>
      </c>
      <c r="BI92" s="16">
        <f>BI64+BI77-BI32-BI48</f>
        <v>0.40374999999999994</v>
      </c>
      <c r="BJ92" s="16">
        <f t="shared" ref="BJ92:BR92" si="244">BJ64+BJ77-BJ32-BJ48</f>
        <v>0.34229166666666688</v>
      </c>
      <c r="BK92" s="16">
        <f t="shared" si="244"/>
        <v>0.29107638888888876</v>
      </c>
      <c r="BL92" s="16">
        <f t="shared" si="244"/>
        <v>0.2483969907407409</v>
      </c>
      <c r="BM92" s="16">
        <f t="shared" si="244"/>
        <v>0.21283082561728384</v>
      </c>
      <c r="BN92" s="16">
        <f t="shared" si="244"/>
        <v>0.18319235468107026</v>
      </c>
      <c r="BO92" s="16">
        <f t="shared" si="244"/>
        <v>0.15849362890089153</v>
      </c>
      <c r="BP92" s="16">
        <f t="shared" si="244"/>
        <v>0.13791135741740962</v>
      </c>
      <c r="BQ92" s="16">
        <f t="shared" si="244"/>
        <v>0.12075946451450781</v>
      </c>
      <c r="BR92" s="16">
        <f t="shared" si="244"/>
        <v>0.10646622042875689</v>
      </c>
    </row>
    <row r="93" spans="2:70" ht="14.25" x14ac:dyDescent="0.45">
      <c r="B93" s="185"/>
      <c r="C93" s="186"/>
      <c r="D93" s="15" t="s">
        <v>44</v>
      </c>
      <c r="E93" s="16"/>
      <c r="F93" s="16"/>
      <c r="G93" s="16"/>
      <c r="H93" s="16"/>
      <c r="I93" s="38">
        <f>AVERAGE(E92:I92)</f>
        <v>0.23985693158436211</v>
      </c>
      <c r="J93" s="16"/>
      <c r="K93" s="16"/>
      <c r="L93" s="16"/>
      <c r="M93" s="16"/>
      <c r="N93" s="17">
        <f>AVERAGE(E92:N92)</f>
        <v>0.1785921689301139</v>
      </c>
      <c r="P93" s="185"/>
      <c r="Q93" s="186"/>
      <c r="R93" s="15" t="s">
        <v>44</v>
      </c>
      <c r="S93" s="16"/>
      <c r="T93" s="16"/>
      <c r="U93" s="16"/>
      <c r="V93" s="16"/>
      <c r="W93" s="38">
        <f>AVERAGE(S92:W92)</f>
        <v>0.25480999228395063</v>
      </c>
      <c r="X93" s="16"/>
      <c r="Y93" s="16"/>
      <c r="Z93" s="16"/>
      <c r="AA93" s="16"/>
      <c r="AB93" s="17">
        <f>AVERAGE(S92:AB92)</f>
        <v>0.18907334914399082</v>
      </c>
      <c r="AD93" s="185"/>
      <c r="AE93" s="186"/>
      <c r="AF93" s="15" t="s">
        <v>44</v>
      </c>
      <c r="AG93" s="16"/>
      <c r="AH93" s="16"/>
      <c r="AI93" s="16"/>
      <c r="AJ93" s="16"/>
      <c r="AK93" s="38">
        <f>AVERAGE(AG92:AK92)</f>
        <v>0.26976305298353909</v>
      </c>
      <c r="AL93" s="16"/>
      <c r="AM93" s="16"/>
      <c r="AN93" s="16"/>
      <c r="AO93" s="16"/>
      <c r="AP93" s="17">
        <f>AVERAGE(AG92:AP92)</f>
        <v>0.19955452935786777</v>
      </c>
      <c r="AR93" s="185"/>
      <c r="AS93" s="186"/>
      <c r="AT93" s="15" t="s">
        <v>44</v>
      </c>
      <c r="AU93" s="16"/>
      <c r="AV93" s="16"/>
      <c r="AW93" s="16"/>
      <c r="AX93" s="16"/>
      <c r="AY93" s="38">
        <f>AVERAGE(AU92:AY92)</f>
        <v>0.28471611368312755</v>
      </c>
      <c r="AZ93" s="16"/>
      <c r="BA93" s="16"/>
      <c r="BB93" s="16"/>
      <c r="BC93" s="16"/>
      <c r="BD93" s="17">
        <f>AVERAGE(AU92:BD92)</f>
        <v>0.21003570957174472</v>
      </c>
      <c r="BF93" s="185"/>
      <c r="BG93" s="186"/>
      <c r="BH93" s="15" t="s">
        <v>44</v>
      </c>
      <c r="BI93" s="16"/>
      <c r="BJ93" s="16"/>
      <c r="BK93" s="16"/>
      <c r="BL93" s="16"/>
      <c r="BM93" s="38">
        <f>AVERAGE(BI92:BM92)</f>
        <v>0.29966917438271612</v>
      </c>
      <c r="BN93" s="16"/>
      <c r="BO93" s="16"/>
      <c r="BP93" s="16"/>
      <c r="BQ93" s="16"/>
      <c r="BR93" s="17">
        <f>AVERAGE(BI92:BR92)</f>
        <v>0.22051688978562164</v>
      </c>
    </row>
    <row r="94" spans="2:70" ht="14.25" x14ac:dyDescent="0.45">
      <c r="B94" s="185"/>
      <c r="C94" s="186"/>
      <c r="D94" s="15" t="s">
        <v>42</v>
      </c>
      <c r="E94" s="16">
        <f>E66+E79-E34-E50</f>
        <v>0.32041666666666657</v>
      </c>
      <c r="F94" s="16">
        <f t="shared" ref="F94:N94" si="245">F66+F79-F34-F50</f>
        <v>0.59326388888888926</v>
      </c>
      <c r="G94" s="16">
        <f t="shared" si="245"/>
        <v>0.82646990740740722</v>
      </c>
      <c r="H94" s="16">
        <f t="shared" si="245"/>
        <v>1.0266415895061736</v>
      </c>
      <c r="I94" s="16">
        <f t="shared" si="245"/>
        <v>1.1992846579218099</v>
      </c>
      <c r="J94" s="16">
        <f t="shared" si="245"/>
        <v>1.3489872149348443</v>
      </c>
      <c r="K94" s="16">
        <f t="shared" si="245"/>
        <v>1.479572679112368</v>
      </c>
      <c r="L94" s="16">
        <f t="shared" si="245"/>
        <v>1.5942272325936397</v>
      </c>
      <c r="M94" s="16">
        <f t="shared" si="245"/>
        <v>1.695606027161364</v>
      </c>
      <c r="N94" s="16">
        <f t="shared" si="245"/>
        <v>1.7859216893011416</v>
      </c>
      <c r="P94" s="185"/>
      <c r="Q94" s="186"/>
      <c r="R94" s="15" t="s">
        <v>42</v>
      </c>
      <c r="S94" s="16">
        <f>S66+S79-S34-S50</f>
        <v>0.34124999999999994</v>
      </c>
      <c r="T94" s="16">
        <f t="shared" ref="T94:AB94" si="246">T66+T79-T34-T50</f>
        <v>0.63145833333333368</v>
      </c>
      <c r="U94" s="16">
        <f t="shared" si="246"/>
        <v>0.8791319444444442</v>
      </c>
      <c r="V94" s="16">
        <f t="shared" si="246"/>
        <v>1.0913599537037044</v>
      </c>
      <c r="W94" s="16">
        <f t="shared" si="246"/>
        <v>1.2740499614197525</v>
      </c>
      <c r="X94" s="16">
        <f t="shared" si="246"/>
        <v>1.4321249678497963</v>
      </c>
      <c r="Y94" s="16">
        <f t="shared" si="246"/>
        <v>1.5696874732081614</v>
      </c>
      <c r="Z94" s="16">
        <f t="shared" si="246"/>
        <v>1.6901562276734674</v>
      </c>
      <c r="AA94" s="16">
        <f t="shared" si="246"/>
        <v>1.7963801897278873</v>
      </c>
      <c r="AB94" s="16">
        <f t="shared" si="246"/>
        <v>1.8907334914399105</v>
      </c>
      <c r="AD94" s="185"/>
      <c r="AE94" s="186"/>
      <c r="AF94" s="15" t="s">
        <v>42</v>
      </c>
      <c r="AG94" s="16">
        <f>AG66+AG79-AG34-AG50</f>
        <v>0.3620833333333332</v>
      </c>
      <c r="AH94" s="16">
        <f t="shared" ref="AH94:AP94" si="247">AH66+AH79-AH34-AH50</f>
        <v>0.6696527777777781</v>
      </c>
      <c r="AI94" s="16">
        <f t="shared" si="247"/>
        <v>0.9317939814814814</v>
      </c>
      <c r="AJ94" s="16">
        <f t="shared" si="247"/>
        <v>1.1560783179012351</v>
      </c>
      <c r="AK94" s="16">
        <f t="shared" si="247"/>
        <v>1.348815264917695</v>
      </c>
      <c r="AL94" s="16">
        <f t="shared" si="247"/>
        <v>1.5152627207647482</v>
      </c>
      <c r="AM94" s="16">
        <f t="shared" si="247"/>
        <v>1.6598022673039547</v>
      </c>
      <c r="AN94" s="16">
        <f t="shared" si="247"/>
        <v>1.7860852227532951</v>
      </c>
      <c r="AO94" s="16">
        <f t="shared" si="247"/>
        <v>1.8971543522944105</v>
      </c>
      <c r="AP94" s="16">
        <f t="shared" si="247"/>
        <v>1.9955452935786795</v>
      </c>
      <c r="AR94" s="185"/>
      <c r="AS94" s="186"/>
      <c r="AT94" s="15" t="s">
        <v>42</v>
      </c>
      <c r="AU94" s="16">
        <f>AU66+AU79-AU34-AU50</f>
        <v>0.38291666666666657</v>
      </c>
      <c r="AV94" s="16">
        <f t="shared" ref="AV94:BD94" si="248">AV66+AV79-AV34-AV50</f>
        <v>0.70784722222222252</v>
      </c>
      <c r="AW94" s="16">
        <f t="shared" si="248"/>
        <v>0.98445601851851838</v>
      </c>
      <c r="AX94" s="16">
        <f t="shared" si="248"/>
        <v>1.2207966820987659</v>
      </c>
      <c r="AY94" s="16">
        <f t="shared" si="248"/>
        <v>1.4235805684156375</v>
      </c>
      <c r="AZ94" s="16">
        <f t="shared" si="248"/>
        <v>1.5984004736796997</v>
      </c>
      <c r="BA94" s="16">
        <f t="shared" si="248"/>
        <v>1.7499170613997481</v>
      </c>
      <c r="BB94" s="16">
        <f t="shared" si="248"/>
        <v>1.8820142178331232</v>
      </c>
      <c r="BC94" s="16">
        <f t="shared" si="248"/>
        <v>1.9979285148609338</v>
      </c>
      <c r="BD94" s="16">
        <f t="shared" si="248"/>
        <v>2.1003570957174489</v>
      </c>
      <c r="BF94" s="185"/>
      <c r="BG94" s="186"/>
      <c r="BH94" s="15" t="s">
        <v>42</v>
      </c>
      <c r="BI94" s="16">
        <f>BI66+BI79-BI34-BI50</f>
        <v>0.40374999999999994</v>
      </c>
      <c r="BJ94" s="16">
        <f t="shared" ref="BJ94:BR94" si="249">BJ66+BJ79-BJ34-BJ50</f>
        <v>0.74604166666666694</v>
      </c>
      <c r="BK94" s="16">
        <f t="shared" si="249"/>
        <v>1.0371180555555553</v>
      </c>
      <c r="BL94" s="16">
        <f t="shared" si="249"/>
        <v>1.2855150462962968</v>
      </c>
      <c r="BM94" s="16">
        <f t="shared" si="249"/>
        <v>1.4983458719135796</v>
      </c>
      <c r="BN94" s="16">
        <f t="shared" si="249"/>
        <v>1.6815382265946517</v>
      </c>
      <c r="BO94" s="16">
        <f t="shared" si="249"/>
        <v>1.8400318554955415</v>
      </c>
      <c r="BP94" s="16">
        <f t="shared" si="249"/>
        <v>1.9779432129129508</v>
      </c>
      <c r="BQ94" s="16">
        <f t="shared" si="249"/>
        <v>2.0987026774274575</v>
      </c>
      <c r="BR94" s="16">
        <f t="shared" si="249"/>
        <v>2.2051688978562178</v>
      </c>
    </row>
    <row r="95" spans="2:70" ht="14.25" x14ac:dyDescent="0.45">
      <c r="B95" s="185"/>
      <c r="C95" s="185"/>
      <c r="D95" s="19" t="s">
        <v>45</v>
      </c>
      <c r="E95" s="20">
        <f>10*E92</f>
        <v>3.2041666666666657</v>
      </c>
      <c r="F95" s="20">
        <f t="shared" ref="F95:N95" si="250">10*F92</f>
        <v>2.7284722222222237</v>
      </c>
      <c r="G95" s="20">
        <f t="shared" si="250"/>
        <v>2.3320601851851834</v>
      </c>
      <c r="H95" s="20">
        <f t="shared" si="250"/>
        <v>2.0017168209876557</v>
      </c>
      <c r="I95" s="20">
        <f t="shared" si="250"/>
        <v>1.7264306841563775</v>
      </c>
      <c r="J95" s="20">
        <f t="shared" si="250"/>
        <v>1.4970255701303181</v>
      </c>
      <c r="K95" s="20">
        <f t="shared" si="250"/>
        <v>1.3058546417752619</v>
      </c>
      <c r="L95" s="20">
        <f t="shared" si="250"/>
        <v>1.1465455348127183</v>
      </c>
      <c r="M95" s="20">
        <f t="shared" si="250"/>
        <v>1.0137879456772634</v>
      </c>
      <c r="N95" s="20">
        <f t="shared" si="250"/>
        <v>0.90315662139772324</v>
      </c>
      <c r="P95" s="185"/>
      <c r="Q95" s="185"/>
      <c r="R95" s="19" t="s">
        <v>45</v>
      </c>
      <c r="S95" s="20">
        <f>10*S92</f>
        <v>3.4124999999999996</v>
      </c>
      <c r="T95" s="20">
        <f t="shared" ref="T95:AB95" si="251">10*T92</f>
        <v>2.9020833333333353</v>
      </c>
      <c r="U95" s="20">
        <f t="shared" si="251"/>
        <v>2.4767361111111095</v>
      </c>
      <c r="V95" s="20">
        <f t="shared" si="251"/>
        <v>2.122280092592594</v>
      </c>
      <c r="W95" s="20">
        <f t="shared" si="251"/>
        <v>1.8269000771604933</v>
      </c>
      <c r="X95" s="20">
        <f t="shared" si="251"/>
        <v>1.580750064300414</v>
      </c>
      <c r="Y95" s="20">
        <f t="shared" si="251"/>
        <v>1.3756250535836752</v>
      </c>
      <c r="Z95" s="20">
        <f t="shared" si="251"/>
        <v>1.2046875446530627</v>
      </c>
      <c r="AA95" s="20">
        <f t="shared" si="251"/>
        <v>1.0622396205442168</v>
      </c>
      <c r="AB95" s="20">
        <f t="shared" si="251"/>
        <v>0.94353301712018478</v>
      </c>
      <c r="AD95" s="185"/>
      <c r="AE95" s="185"/>
      <c r="AF95" s="19" t="s">
        <v>45</v>
      </c>
      <c r="AG95" s="20">
        <f>10*AG92</f>
        <v>3.6208333333333318</v>
      </c>
      <c r="AH95" s="20">
        <f t="shared" ref="AH95:AP95" si="252">10*AH92</f>
        <v>3.075694444444447</v>
      </c>
      <c r="AI95" s="20">
        <f t="shared" si="252"/>
        <v>2.6214120370370351</v>
      </c>
      <c r="AJ95" s="20">
        <f t="shared" si="252"/>
        <v>2.2428433641975323</v>
      </c>
      <c r="AK95" s="20">
        <f t="shared" si="252"/>
        <v>1.9273694701646082</v>
      </c>
      <c r="AL95" s="20">
        <f t="shared" si="252"/>
        <v>1.6644745584705105</v>
      </c>
      <c r="AM95" s="20">
        <f t="shared" si="252"/>
        <v>1.4453954653920886</v>
      </c>
      <c r="AN95" s="20">
        <f t="shared" si="252"/>
        <v>1.2628295544934074</v>
      </c>
      <c r="AO95" s="20">
        <f t="shared" si="252"/>
        <v>1.1106912954111707</v>
      </c>
      <c r="AP95" s="20">
        <f t="shared" si="252"/>
        <v>0.98390941284264621</v>
      </c>
      <c r="AR95" s="185"/>
      <c r="AS95" s="185"/>
      <c r="AT95" s="19" t="s">
        <v>45</v>
      </c>
      <c r="AU95" s="20">
        <f>10*AU92</f>
        <v>3.8291666666666657</v>
      </c>
      <c r="AV95" s="20">
        <f t="shared" ref="AV95:BD95" si="253">10*AV92</f>
        <v>3.2493055555555572</v>
      </c>
      <c r="AW95" s="20">
        <f t="shared" si="253"/>
        <v>2.7660879629629607</v>
      </c>
      <c r="AX95" s="20">
        <f t="shared" si="253"/>
        <v>2.3634066358024706</v>
      </c>
      <c r="AY95" s="20">
        <f t="shared" si="253"/>
        <v>2.0278388631687232</v>
      </c>
      <c r="AZ95" s="20">
        <f t="shared" si="253"/>
        <v>1.7481990526406066</v>
      </c>
      <c r="BA95" s="20">
        <f t="shared" si="253"/>
        <v>1.5151658772005021</v>
      </c>
      <c r="BB95" s="20">
        <f t="shared" si="253"/>
        <v>1.3209715643337516</v>
      </c>
      <c r="BC95" s="20">
        <f t="shared" si="253"/>
        <v>1.1591429702781244</v>
      </c>
      <c r="BD95" s="20">
        <f t="shared" si="253"/>
        <v>1.0242858085651076</v>
      </c>
      <c r="BF95" s="185"/>
      <c r="BG95" s="185"/>
      <c r="BH95" s="19" t="s">
        <v>45</v>
      </c>
      <c r="BI95" s="20">
        <f>10*BI92</f>
        <v>4.0374999999999996</v>
      </c>
      <c r="BJ95" s="20">
        <f t="shared" ref="BJ95:BR95" si="254">10*BJ92</f>
        <v>3.4229166666666688</v>
      </c>
      <c r="BK95" s="20">
        <f t="shared" si="254"/>
        <v>2.9107638888888876</v>
      </c>
      <c r="BL95" s="20">
        <f t="shared" si="254"/>
        <v>2.4839699074074089</v>
      </c>
      <c r="BM95" s="20">
        <f t="shared" si="254"/>
        <v>2.1283082561728381</v>
      </c>
      <c r="BN95" s="20">
        <f t="shared" si="254"/>
        <v>1.8319235468107027</v>
      </c>
      <c r="BO95" s="20">
        <f t="shared" si="254"/>
        <v>1.5849362890089154</v>
      </c>
      <c r="BP95" s="20">
        <f t="shared" si="254"/>
        <v>1.3791135741740961</v>
      </c>
      <c r="BQ95" s="20">
        <f t="shared" si="254"/>
        <v>1.2075946451450781</v>
      </c>
      <c r="BR95" s="20">
        <f t="shared" si="254"/>
        <v>1.0646622042875689</v>
      </c>
    </row>
    <row r="96" spans="2:70" ht="14.25" x14ac:dyDescent="0.45">
      <c r="B96" s="185"/>
      <c r="C96" s="185"/>
      <c r="D96" s="19" t="s">
        <v>46</v>
      </c>
      <c r="E96" s="20">
        <f>10*E94</f>
        <v>3.2041666666666657</v>
      </c>
      <c r="F96" s="20">
        <f>10*F94</f>
        <v>5.9326388888888921</v>
      </c>
      <c r="G96" s="20">
        <f>10*G94</f>
        <v>8.2646990740740716</v>
      </c>
      <c r="H96" s="20">
        <f t="shared" ref="H96:N96" si="255">10*H94</f>
        <v>10.266415895061735</v>
      </c>
      <c r="I96" s="20">
        <f t="shared" si="255"/>
        <v>11.992846579218099</v>
      </c>
      <c r="J96" s="20">
        <f t="shared" si="255"/>
        <v>13.489872149348443</v>
      </c>
      <c r="K96" s="20">
        <f t="shared" si="255"/>
        <v>14.79572679112368</v>
      </c>
      <c r="L96" s="20">
        <f t="shared" si="255"/>
        <v>15.942272325936397</v>
      </c>
      <c r="M96" s="20">
        <f t="shared" si="255"/>
        <v>16.956060271613641</v>
      </c>
      <c r="N96" s="20">
        <f t="shared" si="255"/>
        <v>17.859216893011414</v>
      </c>
      <c r="P96" s="185"/>
      <c r="Q96" s="185"/>
      <c r="R96" s="19" t="s">
        <v>46</v>
      </c>
      <c r="S96" s="20">
        <f>10*S94</f>
        <v>3.4124999999999996</v>
      </c>
      <c r="T96" s="20">
        <f>10*T94</f>
        <v>6.3145833333333368</v>
      </c>
      <c r="U96" s="20">
        <f>10*U94</f>
        <v>8.7913194444444418</v>
      </c>
      <c r="V96" s="20">
        <f t="shared" ref="V96:AB96" si="256">10*V94</f>
        <v>10.913599537037044</v>
      </c>
      <c r="W96" s="20">
        <f t="shared" si="256"/>
        <v>12.740499614197525</v>
      </c>
      <c r="X96" s="20">
        <f t="shared" si="256"/>
        <v>14.321249678497963</v>
      </c>
      <c r="Y96" s="20">
        <f t="shared" si="256"/>
        <v>15.696874732081614</v>
      </c>
      <c r="Z96" s="20">
        <f t="shared" si="256"/>
        <v>16.901562276734673</v>
      </c>
      <c r="AA96" s="20">
        <f t="shared" si="256"/>
        <v>17.963801897278874</v>
      </c>
      <c r="AB96" s="20">
        <f t="shared" si="256"/>
        <v>18.907334914399105</v>
      </c>
      <c r="AD96" s="185"/>
      <c r="AE96" s="185"/>
      <c r="AF96" s="19" t="s">
        <v>46</v>
      </c>
      <c r="AG96" s="20">
        <f>10*AG94</f>
        <v>3.6208333333333318</v>
      </c>
      <c r="AH96" s="20">
        <f>10*AH94</f>
        <v>6.6965277777777814</v>
      </c>
      <c r="AI96" s="20">
        <f>10*AI94</f>
        <v>9.3179398148148138</v>
      </c>
      <c r="AJ96" s="20">
        <f t="shared" ref="AJ96:AP96" si="257">10*AJ94</f>
        <v>11.560783179012351</v>
      </c>
      <c r="AK96" s="20">
        <f t="shared" si="257"/>
        <v>13.48815264917695</v>
      </c>
      <c r="AL96" s="20">
        <f t="shared" si="257"/>
        <v>15.152627207647482</v>
      </c>
      <c r="AM96" s="20">
        <f t="shared" si="257"/>
        <v>16.598022673039548</v>
      </c>
      <c r="AN96" s="20">
        <f t="shared" si="257"/>
        <v>17.860852227532952</v>
      </c>
      <c r="AO96" s="20">
        <f t="shared" si="257"/>
        <v>18.971543522944106</v>
      </c>
      <c r="AP96" s="20">
        <f t="shared" si="257"/>
        <v>19.955452935786795</v>
      </c>
      <c r="AR96" s="185"/>
      <c r="AS96" s="185"/>
      <c r="AT96" s="19" t="s">
        <v>46</v>
      </c>
      <c r="AU96" s="20">
        <f>10*AU94</f>
        <v>3.8291666666666657</v>
      </c>
      <c r="AV96" s="20">
        <f>10*AV94</f>
        <v>7.0784722222222252</v>
      </c>
      <c r="AW96" s="20">
        <f>10*AW94</f>
        <v>9.8445601851851841</v>
      </c>
      <c r="AX96" s="20">
        <f t="shared" ref="AX96:BD96" si="258">10*AX94</f>
        <v>12.207966820987659</v>
      </c>
      <c r="AY96" s="20">
        <f t="shared" si="258"/>
        <v>14.235805684156375</v>
      </c>
      <c r="AZ96" s="20">
        <f t="shared" si="258"/>
        <v>15.984004736796997</v>
      </c>
      <c r="BA96" s="20">
        <f t="shared" si="258"/>
        <v>17.499170613997482</v>
      </c>
      <c r="BB96" s="20">
        <f t="shared" si="258"/>
        <v>18.820142178331231</v>
      </c>
      <c r="BC96" s="20">
        <f t="shared" si="258"/>
        <v>19.979285148609339</v>
      </c>
      <c r="BD96" s="20">
        <f t="shared" si="258"/>
        <v>21.003570957174489</v>
      </c>
      <c r="BF96" s="185"/>
      <c r="BG96" s="185"/>
      <c r="BH96" s="19" t="s">
        <v>46</v>
      </c>
      <c r="BI96" s="20">
        <f>10*BI94</f>
        <v>4.0374999999999996</v>
      </c>
      <c r="BJ96" s="20">
        <f>10*BJ94</f>
        <v>7.4604166666666689</v>
      </c>
      <c r="BK96" s="20">
        <f>10*BK94</f>
        <v>10.371180555555553</v>
      </c>
      <c r="BL96" s="20">
        <f t="shared" ref="BL96:BR96" si="259">10*BL94</f>
        <v>12.855150462962968</v>
      </c>
      <c r="BM96" s="20">
        <f t="shared" si="259"/>
        <v>14.983458719135797</v>
      </c>
      <c r="BN96" s="20">
        <f t="shared" si="259"/>
        <v>16.815382265946518</v>
      </c>
      <c r="BO96" s="20">
        <f t="shared" si="259"/>
        <v>18.400318554955415</v>
      </c>
      <c r="BP96" s="20">
        <f t="shared" si="259"/>
        <v>19.779432129129507</v>
      </c>
      <c r="BQ96" s="20">
        <f t="shared" si="259"/>
        <v>20.987026774274575</v>
      </c>
      <c r="BR96" s="20">
        <f t="shared" si="259"/>
        <v>22.051688978562179</v>
      </c>
    </row>
    <row r="97" spans="1:71" ht="14.25" x14ac:dyDescent="0.45">
      <c r="B97" s="185"/>
      <c r="C97" s="184" t="s">
        <v>36</v>
      </c>
      <c r="D97" s="15" t="s">
        <v>43</v>
      </c>
      <c r="E97" s="16">
        <f>E69+E82-E37-E53</f>
        <v>0.38449999999999984</v>
      </c>
      <c r="F97" s="16">
        <f t="shared" ref="F97:N97" si="260">F69+F82-F37-F53</f>
        <v>0.39290000000000025</v>
      </c>
      <c r="G97" s="16">
        <f t="shared" si="260"/>
        <v>0.40297999999999967</v>
      </c>
      <c r="H97" s="16">
        <f t="shared" si="260"/>
        <v>0.41507600000000022</v>
      </c>
      <c r="I97" s="16">
        <f t="shared" si="260"/>
        <v>0.42959119999999984</v>
      </c>
      <c r="J97" s="16">
        <f t="shared" si="260"/>
        <v>0.44700944000000076</v>
      </c>
      <c r="K97" s="16">
        <f t="shared" si="260"/>
        <v>0.46791132799999968</v>
      </c>
      <c r="L97" s="16">
        <f t="shared" si="260"/>
        <v>0.4929935935999995</v>
      </c>
      <c r="M97" s="16">
        <f t="shared" si="260"/>
        <v>0.52309231231999853</v>
      </c>
      <c r="N97" s="16">
        <f t="shared" si="260"/>
        <v>0.55921077478400105</v>
      </c>
      <c r="P97" s="185"/>
      <c r="Q97" s="184" t="s">
        <v>36</v>
      </c>
      <c r="R97" s="15" t="s">
        <v>43</v>
      </c>
      <c r="S97" s="16">
        <f>S69+S82-S37-S53</f>
        <v>0.40949999999999986</v>
      </c>
      <c r="T97" s="16">
        <f t="shared" ref="T97:AB97" si="261">T69+T82-T37-T53</f>
        <v>0.41790000000000027</v>
      </c>
      <c r="U97" s="16">
        <f t="shared" si="261"/>
        <v>0.42797999999999969</v>
      </c>
      <c r="V97" s="16">
        <f t="shared" si="261"/>
        <v>0.44007600000000024</v>
      </c>
      <c r="W97" s="16">
        <f t="shared" si="261"/>
        <v>0.45459119999999986</v>
      </c>
      <c r="X97" s="16">
        <f t="shared" si="261"/>
        <v>0.47200944000000078</v>
      </c>
      <c r="Y97" s="16">
        <f t="shared" si="261"/>
        <v>0.4929113279999997</v>
      </c>
      <c r="Z97" s="16">
        <f t="shared" si="261"/>
        <v>0.51799359359999952</v>
      </c>
      <c r="AA97" s="16">
        <f t="shared" si="261"/>
        <v>0.54809231231999855</v>
      </c>
      <c r="AB97" s="16">
        <f t="shared" si="261"/>
        <v>0.58421077478400107</v>
      </c>
      <c r="AD97" s="185"/>
      <c r="AE97" s="184" t="s">
        <v>36</v>
      </c>
      <c r="AF97" s="15" t="s">
        <v>43</v>
      </c>
      <c r="AG97" s="16">
        <f>AG69+AG82-AG37-AG53</f>
        <v>0.43449999999999989</v>
      </c>
      <c r="AH97" s="16">
        <f t="shared" ref="AH97:AP97" si="262">AH69+AH82-AH37-AH53</f>
        <v>0.44290000000000029</v>
      </c>
      <c r="AI97" s="16">
        <f t="shared" si="262"/>
        <v>0.45297999999999972</v>
      </c>
      <c r="AJ97" s="16">
        <f t="shared" si="262"/>
        <v>0.46507600000000027</v>
      </c>
      <c r="AK97" s="16">
        <f t="shared" si="262"/>
        <v>0.47959119999999988</v>
      </c>
      <c r="AL97" s="16">
        <f t="shared" si="262"/>
        <v>0.4970094400000008</v>
      </c>
      <c r="AM97" s="16">
        <f t="shared" si="262"/>
        <v>0.51791132799999973</v>
      </c>
      <c r="AN97" s="16">
        <f t="shared" si="262"/>
        <v>0.54299359359999955</v>
      </c>
      <c r="AO97" s="16">
        <f t="shared" si="262"/>
        <v>0.57309231231999858</v>
      </c>
      <c r="AP97" s="16">
        <f t="shared" si="262"/>
        <v>0.6092107747840011</v>
      </c>
      <c r="AR97" s="185"/>
      <c r="AS97" s="184" t="s">
        <v>36</v>
      </c>
      <c r="AT97" s="15" t="s">
        <v>43</v>
      </c>
      <c r="AU97" s="16">
        <f>AU69+AU82-AU37-AU53</f>
        <v>0.4594999999999998</v>
      </c>
      <c r="AV97" s="16">
        <f t="shared" ref="AV97:BD97" si="263">AV69+AV82-AV37-AV53</f>
        <v>0.4679000000000002</v>
      </c>
      <c r="AW97" s="16">
        <f t="shared" si="263"/>
        <v>0.47797999999999963</v>
      </c>
      <c r="AX97" s="16">
        <f t="shared" si="263"/>
        <v>0.49007600000000018</v>
      </c>
      <c r="AY97" s="16">
        <f t="shared" si="263"/>
        <v>0.50459119999999991</v>
      </c>
      <c r="AZ97" s="16">
        <f t="shared" si="263"/>
        <v>0.52200944000000082</v>
      </c>
      <c r="BA97" s="16">
        <f t="shared" si="263"/>
        <v>0.54291132799999975</v>
      </c>
      <c r="BB97" s="16">
        <f t="shared" si="263"/>
        <v>0.56799359359999957</v>
      </c>
      <c r="BC97" s="16">
        <f t="shared" si="263"/>
        <v>0.5980923123199986</v>
      </c>
      <c r="BD97" s="16">
        <f t="shared" si="263"/>
        <v>0.63421077478400112</v>
      </c>
      <c r="BF97" s="185"/>
      <c r="BG97" s="184" t="s">
        <v>36</v>
      </c>
      <c r="BH97" s="15" t="s">
        <v>43</v>
      </c>
      <c r="BI97" s="16">
        <f>BI69+BI82-BI37-BI53</f>
        <v>0.48449999999999982</v>
      </c>
      <c r="BJ97" s="16">
        <f t="shared" ref="BJ97:BR97" si="264">BJ69+BJ82-BJ37-BJ53</f>
        <v>0.49290000000000023</v>
      </c>
      <c r="BK97" s="16">
        <f t="shared" si="264"/>
        <v>0.50297999999999965</v>
      </c>
      <c r="BL97" s="16">
        <f t="shared" si="264"/>
        <v>0.5150760000000002</v>
      </c>
      <c r="BM97" s="16">
        <f t="shared" si="264"/>
        <v>0.52959119999999982</v>
      </c>
      <c r="BN97" s="16">
        <f t="shared" si="264"/>
        <v>0.54700944000000074</v>
      </c>
      <c r="BO97" s="16">
        <f t="shared" si="264"/>
        <v>0.56791132799999966</v>
      </c>
      <c r="BP97" s="16">
        <f t="shared" si="264"/>
        <v>0.59299359359999948</v>
      </c>
      <c r="BQ97" s="16">
        <f t="shared" si="264"/>
        <v>0.62309231231999851</v>
      </c>
      <c r="BR97" s="16">
        <f t="shared" si="264"/>
        <v>0.65921077478400103</v>
      </c>
    </row>
    <row r="98" spans="1:71" ht="14.25" x14ac:dyDescent="0.45">
      <c r="B98" s="185"/>
      <c r="C98" s="186"/>
      <c r="D98" s="15" t="s">
        <v>44</v>
      </c>
      <c r="E98" s="16"/>
      <c r="F98" s="16"/>
      <c r="G98" s="16"/>
      <c r="H98" s="16"/>
      <c r="I98" s="17">
        <f>AVERAGE(E97:I97)</f>
        <v>0.40500944</v>
      </c>
      <c r="J98" s="17"/>
      <c r="K98" s="17"/>
      <c r="L98" s="17"/>
      <c r="M98" s="17"/>
      <c r="N98" s="17">
        <f>AVERAGE(E97:N97)</f>
        <v>0.45152646487039994</v>
      </c>
      <c r="P98" s="185"/>
      <c r="Q98" s="186"/>
      <c r="R98" s="15" t="s">
        <v>44</v>
      </c>
      <c r="S98" s="16"/>
      <c r="T98" s="16"/>
      <c r="U98" s="16"/>
      <c r="V98" s="16"/>
      <c r="W98" s="17">
        <f>AVERAGE(S97:W97)</f>
        <v>0.43000943999999997</v>
      </c>
      <c r="X98" s="17"/>
      <c r="Y98" s="17"/>
      <c r="Z98" s="17"/>
      <c r="AA98" s="17"/>
      <c r="AB98" s="17">
        <f>AVERAGE(S97:AB97)</f>
        <v>0.4765264648703999</v>
      </c>
      <c r="AD98" s="185"/>
      <c r="AE98" s="186"/>
      <c r="AF98" s="15" t="s">
        <v>44</v>
      </c>
      <c r="AG98" s="16"/>
      <c r="AH98" s="16"/>
      <c r="AI98" s="16"/>
      <c r="AJ98" s="16"/>
      <c r="AK98" s="17">
        <f>AVERAGE(AG97:AK97)</f>
        <v>0.45500943999999999</v>
      </c>
      <c r="AL98" s="17"/>
      <c r="AM98" s="17"/>
      <c r="AN98" s="17"/>
      <c r="AO98" s="17"/>
      <c r="AP98" s="17">
        <f>AVERAGE(AG97:AP97)</f>
        <v>0.50152646487039998</v>
      </c>
      <c r="AR98" s="185"/>
      <c r="AS98" s="186"/>
      <c r="AT98" s="15" t="s">
        <v>44</v>
      </c>
      <c r="AU98" s="16"/>
      <c r="AV98" s="16"/>
      <c r="AW98" s="16"/>
      <c r="AX98" s="16"/>
      <c r="AY98" s="17">
        <f>AVERAGE(AU97:AY97)</f>
        <v>0.4800094399999999</v>
      </c>
      <c r="AZ98" s="17"/>
      <c r="BA98" s="17"/>
      <c r="BB98" s="17"/>
      <c r="BC98" s="17"/>
      <c r="BD98" s="17">
        <f>AVERAGE(AU97:BD97)</f>
        <v>0.52652646487039989</v>
      </c>
      <c r="BF98" s="185"/>
      <c r="BG98" s="186"/>
      <c r="BH98" s="15" t="s">
        <v>44</v>
      </c>
      <c r="BI98" s="16"/>
      <c r="BJ98" s="16"/>
      <c r="BK98" s="16"/>
      <c r="BL98" s="16"/>
      <c r="BM98" s="17">
        <f>AVERAGE(BI97:BM97)</f>
        <v>0.50500943999999992</v>
      </c>
      <c r="BN98" s="17"/>
      <c r="BO98" s="17"/>
      <c r="BP98" s="17"/>
      <c r="BQ98" s="17"/>
      <c r="BR98" s="17">
        <f>AVERAGE(BI97:BR97)</f>
        <v>0.55152646487040002</v>
      </c>
    </row>
    <row r="99" spans="1:71" ht="14.25" x14ac:dyDescent="0.45">
      <c r="B99" s="185"/>
      <c r="C99" s="185"/>
      <c r="D99" s="19" t="s">
        <v>45</v>
      </c>
      <c r="E99" s="22">
        <f t="shared" ref="E99:N99" si="265">E95*E$14</f>
        <v>384499.99999999988</v>
      </c>
      <c r="F99" s="22">
        <f t="shared" si="265"/>
        <v>392900.00000000023</v>
      </c>
      <c r="G99" s="22">
        <f>G95*G$14</f>
        <v>402979.99999999971</v>
      </c>
      <c r="H99" s="22">
        <f>H95*H$14</f>
        <v>415076.00000000029</v>
      </c>
      <c r="I99" s="22">
        <f>I95*I$14</f>
        <v>429591.19999999972</v>
      </c>
      <c r="J99" s="22">
        <f t="shared" si="265"/>
        <v>447009.44000000082</v>
      </c>
      <c r="K99" s="22">
        <f t="shared" si="265"/>
        <v>467911.32799999963</v>
      </c>
      <c r="L99" s="22">
        <f t="shared" si="265"/>
        <v>492993.59359999961</v>
      </c>
      <c r="M99" s="22">
        <f t="shared" si="265"/>
        <v>523092.31231999869</v>
      </c>
      <c r="N99" s="22">
        <f t="shared" si="265"/>
        <v>559210.77478400094</v>
      </c>
      <c r="P99" s="185"/>
      <c r="Q99" s="185"/>
      <c r="R99" s="19" t="s">
        <v>45</v>
      </c>
      <c r="S99" s="22">
        <f t="shared" ref="S99:AB99" si="266">S95*S$14</f>
        <v>409499.99999999994</v>
      </c>
      <c r="T99" s="22">
        <f t="shared" si="266"/>
        <v>417900.00000000029</v>
      </c>
      <c r="U99" s="22">
        <f>U95*U$14</f>
        <v>427979.99999999971</v>
      </c>
      <c r="V99" s="22">
        <f>V95*V$14</f>
        <v>440076.00000000029</v>
      </c>
      <c r="W99" s="22">
        <f>W95*W$14</f>
        <v>454591.1999999999</v>
      </c>
      <c r="X99" s="22">
        <f t="shared" si="266"/>
        <v>472009.44000000076</v>
      </c>
      <c r="Y99" s="22">
        <f t="shared" si="266"/>
        <v>492911.32799999963</v>
      </c>
      <c r="Z99" s="22">
        <f t="shared" si="266"/>
        <v>517993.59359999961</v>
      </c>
      <c r="AA99" s="22">
        <f t="shared" si="266"/>
        <v>548092.31231999851</v>
      </c>
      <c r="AB99" s="22">
        <f t="shared" si="266"/>
        <v>584210.77478400106</v>
      </c>
      <c r="AD99" s="185"/>
      <c r="AE99" s="185"/>
      <c r="AF99" s="19" t="s">
        <v>45</v>
      </c>
      <c r="AG99" s="22">
        <f t="shared" ref="AG99:AP99" si="267">AG95*AG$14</f>
        <v>434499.99999999983</v>
      </c>
      <c r="AH99" s="22">
        <f t="shared" si="267"/>
        <v>442900.00000000035</v>
      </c>
      <c r="AI99" s="22">
        <f>AI95*AI$14</f>
        <v>452979.99999999965</v>
      </c>
      <c r="AJ99" s="22">
        <f>AJ95*AJ$14</f>
        <v>465076.00000000029</v>
      </c>
      <c r="AK99" s="22">
        <f>AK95*AK$14</f>
        <v>479591.19999999978</v>
      </c>
      <c r="AL99" s="22">
        <f t="shared" si="267"/>
        <v>497009.44000000093</v>
      </c>
      <c r="AM99" s="22">
        <f t="shared" si="267"/>
        <v>517911.32799999969</v>
      </c>
      <c r="AN99" s="22">
        <f t="shared" si="267"/>
        <v>542993.59359999967</v>
      </c>
      <c r="AO99" s="22">
        <f t="shared" si="267"/>
        <v>573092.31231999863</v>
      </c>
      <c r="AP99" s="22">
        <f t="shared" si="267"/>
        <v>609210.77478400106</v>
      </c>
      <c r="AR99" s="185"/>
      <c r="AS99" s="185"/>
      <c r="AT99" s="19" t="s">
        <v>45</v>
      </c>
      <c r="AU99" s="22">
        <f t="shared" ref="AU99:BD99" si="268">AU95*AU$14</f>
        <v>459499.99999999988</v>
      </c>
      <c r="AV99" s="22">
        <f t="shared" si="268"/>
        <v>467900.00000000023</v>
      </c>
      <c r="AW99" s="22">
        <f>AW95*AW$14</f>
        <v>477979.99999999959</v>
      </c>
      <c r="AX99" s="22">
        <f>AX95*AX$14</f>
        <v>490076.00000000029</v>
      </c>
      <c r="AY99" s="22">
        <f>AY95*AY$14</f>
        <v>504591.19999999972</v>
      </c>
      <c r="AZ99" s="22">
        <f t="shared" si="268"/>
        <v>522009.44000000093</v>
      </c>
      <c r="BA99" s="22">
        <f t="shared" si="268"/>
        <v>542911.32799999975</v>
      </c>
      <c r="BB99" s="22">
        <f t="shared" si="268"/>
        <v>567993.59359999967</v>
      </c>
      <c r="BC99" s="22">
        <f t="shared" si="268"/>
        <v>598092.31231999863</v>
      </c>
      <c r="BD99" s="22">
        <f t="shared" si="268"/>
        <v>634210.77478400106</v>
      </c>
      <c r="BF99" s="185"/>
      <c r="BG99" s="185"/>
      <c r="BH99" s="19" t="s">
        <v>45</v>
      </c>
      <c r="BI99" s="22">
        <f t="shared" ref="BI99:BR99" si="269">BI95*BI$14</f>
        <v>484499.99999999994</v>
      </c>
      <c r="BJ99" s="22">
        <f t="shared" si="269"/>
        <v>492900.00000000029</v>
      </c>
      <c r="BK99" s="22">
        <f>BK95*BK$14</f>
        <v>502979.99999999977</v>
      </c>
      <c r="BL99" s="22">
        <f>BL95*BL$14</f>
        <v>515076.00000000029</v>
      </c>
      <c r="BM99" s="22">
        <f>BM95*BM$14</f>
        <v>529591.1999999996</v>
      </c>
      <c r="BN99" s="22">
        <f t="shared" si="269"/>
        <v>547009.44000000099</v>
      </c>
      <c r="BO99" s="22">
        <f t="shared" si="269"/>
        <v>567911.32799999963</v>
      </c>
      <c r="BP99" s="22">
        <f t="shared" si="269"/>
        <v>592993.59359999967</v>
      </c>
      <c r="BQ99" s="22">
        <f t="shared" si="269"/>
        <v>623092.31231999863</v>
      </c>
      <c r="BR99" s="22">
        <f t="shared" si="269"/>
        <v>659210.77478400094</v>
      </c>
    </row>
    <row r="100" spans="1:71" ht="14.25" x14ac:dyDescent="0.45">
      <c r="B100" s="185"/>
      <c r="C100" s="185"/>
      <c r="D100" s="19" t="s">
        <v>47</v>
      </c>
      <c r="E100" s="21"/>
      <c r="F100" s="21"/>
      <c r="G100" s="21"/>
      <c r="H100" s="21"/>
      <c r="I100" s="22">
        <f>AVERAGE(E99:I99)</f>
        <v>405009.43999999994</v>
      </c>
      <c r="J100" s="22"/>
      <c r="K100" s="22"/>
      <c r="L100" s="22"/>
      <c r="M100" s="22"/>
      <c r="N100" s="22">
        <f>AVERAGE(E99:N99)</f>
        <v>451526.46487039997</v>
      </c>
      <c r="P100" s="185"/>
      <c r="Q100" s="185"/>
      <c r="R100" s="19" t="s">
        <v>47</v>
      </c>
      <c r="S100" s="21"/>
      <c r="T100" s="21"/>
      <c r="U100" s="21"/>
      <c r="V100" s="21"/>
      <c r="W100" s="22">
        <f>AVERAGE(S99:W99)</f>
        <v>430009.44000000006</v>
      </c>
      <c r="X100" s="22"/>
      <c r="Y100" s="22"/>
      <c r="Z100" s="22"/>
      <c r="AA100" s="22"/>
      <c r="AB100" s="22">
        <f>AVERAGE(S99:AB99)</f>
        <v>476526.46487039997</v>
      </c>
      <c r="AD100" s="185"/>
      <c r="AE100" s="185"/>
      <c r="AF100" s="19" t="s">
        <v>47</v>
      </c>
      <c r="AG100" s="21"/>
      <c r="AH100" s="21"/>
      <c r="AI100" s="21"/>
      <c r="AJ100" s="21"/>
      <c r="AK100" s="22">
        <f>AVERAGE(AG99:AK99)</f>
        <v>455009.44000000006</v>
      </c>
      <c r="AL100" s="22"/>
      <c r="AM100" s="22"/>
      <c r="AN100" s="22"/>
      <c r="AO100" s="22"/>
      <c r="AP100" s="22">
        <f>AVERAGE(AG99:AP99)</f>
        <v>501526.46487039997</v>
      </c>
      <c r="AR100" s="185"/>
      <c r="AS100" s="185"/>
      <c r="AT100" s="19" t="s">
        <v>47</v>
      </c>
      <c r="AU100" s="21"/>
      <c r="AV100" s="21"/>
      <c r="AW100" s="21"/>
      <c r="AX100" s="21"/>
      <c r="AY100" s="22">
        <f>AVERAGE(AU99:AY99)</f>
        <v>480009.43999999994</v>
      </c>
      <c r="AZ100" s="22"/>
      <c r="BA100" s="22"/>
      <c r="BB100" s="22"/>
      <c r="BC100" s="22"/>
      <c r="BD100" s="22">
        <f>AVERAGE(AU99:BD99)</f>
        <v>526526.46487040003</v>
      </c>
      <c r="BF100" s="185"/>
      <c r="BG100" s="185"/>
      <c r="BH100" s="19" t="s">
        <v>47</v>
      </c>
      <c r="BI100" s="21"/>
      <c r="BJ100" s="21"/>
      <c r="BK100" s="21"/>
      <c r="BL100" s="21"/>
      <c r="BM100" s="22">
        <f>AVERAGE(BI99:BM99)</f>
        <v>505009.43999999994</v>
      </c>
      <c r="BN100" s="22"/>
      <c r="BO100" s="22"/>
      <c r="BP100" s="22"/>
      <c r="BQ100" s="22"/>
      <c r="BR100" s="22">
        <f>AVERAGE(BI99:BR99)</f>
        <v>551526.46487039991</v>
      </c>
    </row>
    <row r="101" spans="1:71" ht="14.25" x14ac:dyDescent="0.45">
      <c r="B101" s="185"/>
      <c r="C101" s="185"/>
      <c r="D101" s="19" t="s">
        <v>46</v>
      </c>
      <c r="E101" s="21">
        <f>E99</f>
        <v>384499.99999999988</v>
      </c>
      <c r="F101" s="21">
        <f t="shared" ref="F101:N101" si="270">E101+F99</f>
        <v>777400.00000000012</v>
      </c>
      <c r="G101" s="21">
        <f>F101+G99</f>
        <v>1180379.9999999998</v>
      </c>
      <c r="H101" s="21">
        <f t="shared" si="270"/>
        <v>1595456</v>
      </c>
      <c r="I101" s="21">
        <f t="shared" si="270"/>
        <v>2025047.1999999997</v>
      </c>
      <c r="J101" s="21">
        <f>I101+J99</f>
        <v>2472056.6400000006</v>
      </c>
      <c r="K101" s="21">
        <f t="shared" si="270"/>
        <v>2939967.9680000003</v>
      </c>
      <c r="L101" s="21">
        <f t="shared" si="270"/>
        <v>3432961.5616000001</v>
      </c>
      <c r="M101" s="21">
        <f t="shared" si="270"/>
        <v>3956053.8739199988</v>
      </c>
      <c r="N101" s="21">
        <f t="shared" si="270"/>
        <v>4515264.6487039998</v>
      </c>
      <c r="P101" s="185"/>
      <c r="Q101" s="185"/>
      <c r="R101" s="19" t="s">
        <v>46</v>
      </c>
      <c r="S101" s="21">
        <f>S99</f>
        <v>409499.99999999994</v>
      </c>
      <c r="T101" s="21">
        <f t="shared" ref="T101:AB101" si="271">S101+T99</f>
        <v>827400.00000000023</v>
      </c>
      <c r="U101" s="21">
        <f>T101+U99</f>
        <v>1255380</v>
      </c>
      <c r="V101" s="21">
        <f t="shared" si="271"/>
        <v>1695456.0000000002</v>
      </c>
      <c r="W101" s="21">
        <f t="shared" si="271"/>
        <v>2150047.2000000002</v>
      </c>
      <c r="X101" s="21">
        <f>W101+X99</f>
        <v>2622056.6400000011</v>
      </c>
      <c r="Y101" s="21">
        <f t="shared" si="271"/>
        <v>3114967.9680000008</v>
      </c>
      <c r="Z101" s="21">
        <f t="shared" si="271"/>
        <v>3632961.5616000006</v>
      </c>
      <c r="AA101" s="21">
        <f t="shared" si="271"/>
        <v>4181053.8739199992</v>
      </c>
      <c r="AB101" s="21">
        <f t="shared" si="271"/>
        <v>4765264.6487039998</v>
      </c>
      <c r="AD101" s="185"/>
      <c r="AE101" s="185"/>
      <c r="AF101" s="19" t="s">
        <v>46</v>
      </c>
      <c r="AG101" s="21">
        <f>AG99</f>
        <v>434499.99999999983</v>
      </c>
      <c r="AH101" s="21">
        <f t="shared" ref="AH101:AP101" si="272">AG101+AH99</f>
        <v>877400.00000000023</v>
      </c>
      <c r="AI101" s="21">
        <f>AH101+AI99</f>
        <v>1330380</v>
      </c>
      <c r="AJ101" s="21">
        <f t="shared" si="272"/>
        <v>1795456.0000000002</v>
      </c>
      <c r="AK101" s="21">
        <f t="shared" si="272"/>
        <v>2275047.2000000002</v>
      </c>
      <c r="AL101" s="21">
        <f>AK101+AL99</f>
        <v>2772056.6400000011</v>
      </c>
      <c r="AM101" s="21">
        <f t="shared" si="272"/>
        <v>3289967.9680000008</v>
      </c>
      <c r="AN101" s="21">
        <f t="shared" si="272"/>
        <v>3832961.5616000006</v>
      </c>
      <c r="AO101" s="21">
        <f t="shared" si="272"/>
        <v>4406053.8739199992</v>
      </c>
      <c r="AP101" s="21">
        <f t="shared" si="272"/>
        <v>5015264.6487039998</v>
      </c>
      <c r="AR101" s="185"/>
      <c r="AS101" s="185"/>
      <c r="AT101" s="19" t="s">
        <v>46</v>
      </c>
      <c r="AU101" s="21">
        <f>AU99</f>
        <v>459499.99999999988</v>
      </c>
      <c r="AV101" s="21">
        <f t="shared" ref="AV101:BD101" si="273">AU101+AV99</f>
        <v>927400.00000000012</v>
      </c>
      <c r="AW101" s="21">
        <f>AV101+AW99</f>
        <v>1405379.9999999998</v>
      </c>
      <c r="AX101" s="21">
        <f t="shared" si="273"/>
        <v>1895456</v>
      </c>
      <c r="AY101" s="21">
        <f t="shared" si="273"/>
        <v>2400047.1999999997</v>
      </c>
      <c r="AZ101" s="21">
        <f>AY101+AZ99</f>
        <v>2922056.6400000006</v>
      </c>
      <c r="BA101" s="21">
        <f t="shared" si="273"/>
        <v>3464967.9680000003</v>
      </c>
      <c r="BB101" s="21">
        <f t="shared" si="273"/>
        <v>4032961.5616000001</v>
      </c>
      <c r="BC101" s="21">
        <f t="shared" si="273"/>
        <v>4631053.8739199992</v>
      </c>
      <c r="BD101" s="21">
        <f t="shared" si="273"/>
        <v>5265264.6487039998</v>
      </c>
      <c r="BF101" s="185"/>
      <c r="BG101" s="185"/>
      <c r="BH101" s="19" t="s">
        <v>46</v>
      </c>
      <c r="BI101" s="21">
        <f>BI99</f>
        <v>484499.99999999994</v>
      </c>
      <c r="BJ101" s="21">
        <f t="shared" ref="BJ101:BR101" si="274">BI101+BJ99</f>
        <v>977400.00000000023</v>
      </c>
      <c r="BK101" s="21">
        <f>BJ101+BK99</f>
        <v>1480380</v>
      </c>
      <c r="BL101" s="21">
        <f t="shared" si="274"/>
        <v>1995456.0000000002</v>
      </c>
      <c r="BM101" s="21">
        <f t="shared" si="274"/>
        <v>2525047.1999999997</v>
      </c>
      <c r="BN101" s="21">
        <f>BM101+BN99</f>
        <v>3072056.6400000006</v>
      </c>
      <c r="BO101" s="21">
        <f t="shared" si="274"/>
        <v>3639967.9680000003</v>
      </c>
      <c r="BP101" s="21">
        <f t="shared" si="274"/>
        <v>4232961.5615999997</v>
      </c>
      <c r="BQ101" s="21">
        <f t="shared" si="274"/>
        <v>4856053.8739199983</v>
      </c>
      <c r="BR101" s="21">
        <f t="shared" si="274"/>
        <v>5515264.6487039989</v>
      </c>
    </row>
    <row r="102" spans="1:71" ht="14.25" x14ac:dyDescent="0.45">
      <c r="B102" s="185"/>
      <c r="C102" s="184" t="s">
        <v>35</v>
      </c>
      <c r="D102" s="15" t="s">
        <v>43</v>
      </c>
      <c r="E102" s="16">
        <f>E72+E87-E40-E56</f>
        <v>0.38449999999999984</v>
      </c>
      <c r="F102" s="16">
        <f t="shared" ref="F102:N102" si="275">F72+F87-F40-F56</f>
        <v>0.46980000000000055</v>
      </c>
      <c r="G102" s="16">
        <f t="shared" si="275"/>
        <v>0.57383999999999968</v>
      </c>
      <c r="H102" s="16">
        <f t="shared" si="275"/>
        <v>0.70070400000000121</v>
      </c>
      <c r="I102" s="16">
        <f t="shared" si="275"/>
        <v>0.85535999999999845</v>
      </c>
      <c r="J102" s="16">
        <f t="shared" si="275"/>
        <v>1.043850240000006</v>
      </c>
      <c r="K102" s="16">
        <f t="shared" si="275"/>
        <v>1.2735221759999908</v>
      </c>
      <c r="L102" s="16">
        <f t="shared" si="275"/>
        <v>1.553308876800001</v>
      </c>
      <c r="M102" s="16">
        <f t="shared" si="275"/>
        <v>1.8940693708799863</v>
      </c>
      <c r="N102" s="16">
        <f t="shared" si="275"/>
        <v>2.3090017075200282</v>
      </c>
      <c r="P102" s="185"/>
      <c r="Q102" s="184" t="s">
        <v>35</v>
      </c>
      <c r="R102" s="15" t="s">
        <v>43</v>
      </c>
      <c r="S102" s="16">
        <f>S72+S87-S40-S56</f>
        <v>0.40949999999999986</v>
      </c>
      <c r="T102" s="16">
        <f t="shared" ref="T102:AB102" si="276">T72+T87-T40-T56</f>
        <v>0.49980000000000069</v>
      </c>
      <c r="U102" s="16">
        <f t="shared" si="276"/>
        <v>0.60983999999999949</v>
      </c>
      <c r="V102" s="16">
        <f t="shared" si="276"/>
        <v>0.74390400000000112</v>
      </c>
      <c r="W102" s="16">
        <f t="shared" si="276"/>
        <v>0.90719999999999856</v>
      </c>
      <c r="X102" s="16">
        <f t="shared" si="276"/>
        <v>1.1060582400000056</v>
      </c>
      <c r="Y102" s="16">
        <f t="shared" si="276"/>
        <v>1.3481717759999912</v>
      </c>
      <c r="Z102" s="16">
        <f t="shared" si="276"/>
        <v>1.642888396800001</v>
      </c>
      <c r="AA102" s="16">
        <f t="shared" si="276"/>
        <v>2.0015647948799873</v>
      </c>
      <c r="AB102" s="16">
        <f t="shared" si="276"/>
        <v>2.4379962163200264</v>
      </c>
      <c r="AD102" s="185"/>
      <c r="AE102" s="184" t="s">
        <v>35</v>
      </c>
      <c r="AF102" s="15" t="s">
        <v>43</v>
      </c>
      <c r="AG102" s="16">
        <f>AG72+AG87-AG40-AG56</f>
        <v>0.43449999999999989</v>
      </c>
      <c r="AH102" s="16">
        <f t="shared" ref="AH102:AP102" si="277">AH72+AH87-AH40-AH56</f>
        <v>0.5298000000000006</v>
      </c>
      <c r="AI102" s="16">
        <f t="shared" si="277"/>
        <v>0.64583999999999964</v>
      </c>
      <c r="AJ102" s="16">
        <f t="shared" si="277"/>
        <v>0.78710400000000103</v>
      </c>
      <c r="AK102" s="16">
        <f t="shared" si="277"/>
        <v>0.95903999999999867</v>
      </c>
      <c r="AL102" s="16">
        <f t="shared" si="277"/>
        <v>1.1682662400000055</v>
      </c>
      <c r="AM102" s="16">
        <f t="shared" si="277"/>
        <v>1.4228213759999924</v>
      </c>
      <c r="AN102" s="16">
        <f t="shared" si="277"/>
        <v>1.7324679168000006</v>
      </c>
      <c r="AO102" s="16">
        <f t="shared" si="277"/>
        <v>2.1090602188799878</v>
      </c>
      <c r="AP102" s="16">
        <f t="shared" si="277"/>
        <v>2.5669907251200246</v>
      </c>
      <c r="AR102" s="185"/>
      <c r="AS102" s="184" t="s">
        <v>35</v>
      </c>
      <c r="AT102" s="15" t="s">
        <v>43</v>
      </c>
      <c r="AU102" s="16">
        <f>AU72+AU87-AU40-AU56</f>
        <v>0.4594999999999998</v>
      </c>
      <c r="AV102" s="16">
        <f t="shared" ref="AV102:BD102" si="278">AV72+AV87-AV40-AV56</f>
        <v>0.55980000000000063</v>
      </c>
      <c r="AW102" s="16">
        <f t="shared" si="278"/>
        <v>0.68183999999999967</v>
      </c>
      <c r="AX102" s="16">
        <f t="shared" si="278"/>
        <v>0.83030400000000093</v>
      </c>
      <c r="AY102" s="16">
        <f t="shared" si="278"/>
        <v>1.0108799999999989</v>
      </c>
      <c r="AZ102" s="16">
        <f t="shared" si="278"/>
        <v>1.230474240000005</v>
      </c>
      <c r="BA102" s="16">
        <f t="shared" si="278"/>
        <v>1.4974709759999922</v>
      </c>
      <c r="BB102" s="16">
        <f t="shared" si="278"/>
        <v>1.822047436800001</v>
      </c>
      <c r="BC102" s="16">
        <f t="shared" si="278"/>
        <v>2.2165556428799884</v>
      </c>
      <c r="BD102" s="16">
        <f t="shared" si="278"/>
        <v>2.6959852339200228</v>
      </c>
      <c r="BF102" s="185"/>
      <c r="BG102" s="184" t="s">
        <v>35</v>
      </c>
      <c r="BH102" s="15" t="s">
        <v>43</v>
      </c>
      <c r="BI102" s="16">
        <f>BI72+BI87-BI40-BI56</f>
        <v>0.48449999999999982</v>
      </c>
      <c r="BJ102" s="16">
        <f t="shared" ref="BJ102:BR102" si="279">BJ72+BJ87-BJ40-BJ56</f>
        <v>0.58980000000000066</v>
      </c>
      <c r="BK102" s="16">
        <f t="shared" si="279"/>
        <v>0.7178399999999997</v>
      </c>
      <c r="BL102" s="16">
        <f t="shared" si="279"/>
        <v>0.87350400000000084</v>
      </c>
      <c r="BM102" s="16">
        <f t="shared" si="279"/>
        <v>1.0627199999999988</v>
      </c>
      <c r="BN102" s="16">
        <f t="shared" si="279"/>
        <v>1.2926822400000049</v>
      </c>
      <c r="BO102" s="16">
        <f t="shared" si="279"/>
        <v>1.572120575999993</v>
      </c>
      <c r="BP102" s="16">
        <f t="shared" si="279"/>
        <v>1.9116269568000011</v>
      </c>
      <c r="BQ102" s="16">
        <f t="shared" si="279"/>
        <v>2.3240510668799894</v>
      </c>
      <c r="BR102" s="16">
        <f t="shared" si="279"/>
        <v>2.8249797427200201</v>
      </c>
    </row>
    <row r="103" spans="1:71" ht="14.25" x14ac:dyDescent="0.45">
      <c r="B103" s="185"/>
      <c r="C103" s="186"/>
      <c r="D103" s="15" t="s">
        <v>44</v>
      </c>
      <c r="E103" s="17"/>
      <c r="F103" s="17"/>
      <c r="G103" s="17"/>
      <c r="H103" s="17"/>
      <c r="I103" s="17">
        <f>AVERAGE(E102:I102)</f>
        <v>0.59684079999999995</v>
      </c>
      <c r="J103" s="17"/>
      <c r="K103" s="17"/>
      <c r="L103" s="17"/>
      <c r="M103" s="17"/>
      <c r="N103" s="17">
        <f>AVERAGE(E102:N102)</f>
        <v>1.1057956371200013</v>
      </c>
      <c r="P103" s="185"/>
      <c r="Q103" s="186"/>
      <c r="R103" s="15" t="s">
        <v>44</v>
      </c>
      <c r="S103" s="17"/>
      <c r="T103" s="17"/>
      <c r="U103" s="17"/>
      <c r="V103" s="17"/>
      <c r="W103" s="17">
        <f>AVERAGE(S102:W102)</f>
        <v>0.63404879999999997</v>
      </c>
      <c r="X103" s="17"/>
      <c r="Y103" s="17"/>
      <c r="Z103" s="17"/>
      <c r="AA103" s="17"/>
      <c r="AB103" s="17">
        <f>AVERAGE(S102:AB102)</f>
        <v>1.1706923424000011</v>
      </c>
      <c r="AD103" s="185"/>
      <c r="AE103" s="186"/>
      <c r="AF103" s="15" t="s">
        <v>44</v>
      </c>
      <c r="AG103" s="17"/>
      <c r="AH103" s="17"/>
      <c r="AI103" s="17"/>
      <c r="AJ103" s="17"/>
      <c r="AK103" s="17">
        <f>AVERAGE(AG102:AK102)</f>
        <v>0.67125679999999988</v>
      </c>
      <c r="AL103" s="17"/>
      <c r="AM103" s="17"/>
      <c r="AN103" s="17"/>
      <c r="AO103" s="17"/>
      <c r="AP103" s="17">
        <f>AVERAGE(AG102:AP102)</f>
        <v>1.2355890476800011</v>
      </c>
      <c r="AR103" s="185"/>
      <c r="AS103" s="186"/>
      <c r="AT103" s="15" t="s">
        <v>44</v>
      </c>
      <c r="AU103" s="17"/>
      <c r="AV103" s="17"/>
      <c r="AW103" s="17"/>
      <c r="AX103" s="17"/>
      <c r="AY103" s="17">
        <f>AVERAGE(AU102:AY102)</f>
        <v>0.70846480000000001</v>
      </c>
      <c r="AZ103" s="17"/>
      <c r="BA103" s="17"/>
      <c r="BB103" s="17"/>
      <c r="BC103" s="17"/>
      <c r="BD103" s="17">
        <f>AVERAGE(AU102:BD102)</f>
        <v>1.3004857529600009</v>
      </c>
      <c r="BF103" s="185"/>
      <c r="BG103" s="186"/>
      <c r="BH103" s="15" t="s">
        <v>44</v>
      </c>
      <c r="BI103" s="17"/>
      <c r="BJ103" s="17"/>
      <c r="BK103" s="17"/>
      <c r="BL103" s="17"/>
      <c r="BM103" s="17">
        <f>AVERAGE(BI102:BM102)</f>
        <v>0.74567280000000002</v>
      </c>
      <c r="BN103" s="17"/>
      <c r="BO103" s="17"/>
      <c r="BP103" s="17"/>
      <c r="BQ103" s="17"/>
      <c r="BR103" s="17">
        <f>AVERAGE(BI102:BR102)</f>
        <v>1.3653824582400007</v>
      </c>
    </row>
    <row r="104" spans="1:71" ht="14.25" x14ac:dyDescent="0.45">
      <c r="B104" s="185"/>
      <c r="C104" s="185"/>
      <c r="D104" s="19" t="s">
        <v>45</v>
      </c>
      <c r="E104" s="22">
        <f>E106</f>
        <v>384499.99999999988</v>
      </c>
      <c r="F104" s="22">
        <f>F106-E106</f>
        <v>469800.00000000058</v>
      </c>
      <c r="G104" s="22">
        <f>G106-F106</f>
        <v>573839.99999999907</v>
      </c>
      <c r="H104" s="22">
        <f t="shared" ref="H104:N104" si="280">H106-G106</f>
        <v>700704.00000000186</v>
      </c>
      <c r="I104" s="22">
        <f t="shared" si="280"/>
        <v>855359.99999999674</v>
      </c>
      <c r="J104" s="22">
        <f>J106-I106</f>
        <v>1043850.2400000081</v>
      </c>
      <c r="K104" s="22">
        <f t="shared" si="280"/>
        <v>1273522.1759999921</v>
      </c>
      <c r="L104" s="22">
        <f t="shared" si="280"/>
        <v>1553308.8767999988</v>
      </c>
      <c r="M104" s="22">
        <f t="shared" si="280"/>
        <v>1894069.3708799882</v>
      </c>
      <c r="N104" s="22">
        <f t="shared" si="280"/>
        <v>2309001.7075200267</v>
      </c>
      <c r="P104" s="185"/>
      <c r="Q104" s="185"/>
      <c r="R104" s="19" t="s">
        <v>45</v>
      </c>
      <c r="S104" s="22">
        <f>S106</f>
        <v>409499.99999999994</v>
      </c>
      <c r="T104" s="22">
        <f>T106-S106</f>
        <v>499800.00000000052</v>
      </c>
      <c r="U104" s="22">
        <f>U106-T106</f>
        <v>609839.99999999907</v>
      </c>
      <c r="V104" s="22">
        <f t="shared" ref="V104:AB104" si="281">V106-U106</f>
        <v>743904.00000000186</v>
      </c>
      <c r="W104" s="22">
        <f t="shared" si="281"/>
        <v>907199.99999999721</v>
      </c>
      <c r="X104" s="22">
        <f>X106-W106</f>
        <v>1106058.2400000081</v>
      </c>
      <c r="Y104" s="22">
        <f t="shared" si="281"/>
        <v>1348171.7759999922</v>
      </c>
      <c r="Z104" s="22">
        <f t="shared" si="281"/>
        <v>1642888.3967999965</v>
      </c>
      <c r="AA104" s="22">
        <f t="shared" si="281"/>
        <v>2001564.7948799897</v>
      </c>
      <c r="AB104" s="22">
        <f t="shared" si="281"/>
        <v>2437996.2163200267</v>
      </c>
      <c r="AD104" s="185"/>
      <c r="AE104" s="185"/>
      <c r="AF104" s="19" t="s">
        <v>45</v>
      </c>
      <c r="AG104" s="22">
        <f>AG106</f>
        <v>434499.99999999983</v>
      </c>
      <c r="AH104" s="22">
        <f>AH106-AG106</f>
        <v>529800.0000000007</v>
      </c>
      <c r="AI104" s="22">
        <f>AI106-AH106</f>
        <v>645839.9999999993</v>
      </c>
      <c r="AJ104" s="22">
        <f t="shared" ref="AJ104:AP104" si="282">AJ106-AI106</f>
        <v>787104.00000000116</v>
      </c>
      <c r="AK104" s="22">
        <f t="shared" si="282"/>
        <v>959039.99999999767</v>
      </c>
      <c r="AL104" s="22">
        <f>AL106-AK106</f>
        <v>1168266.2400000081</v>
      </c>
      <c r="AM104" s="22">
        <f t="shared" si="282"/>
        <v>1422821.3759999918</v>
      </c>
      <c r="AN104" s="22">
        <f t="shared" si="282"/>
        <v>1732467.9167999979</v>
      </c>
      <c r="AO104" s="22">
        <f t="shared" si="282"/>
        <v>2109060.2188799884</v>
      </c>
      <c r="AP104" s="22">
        <f t="shared" si="282"/>
        <v>2566990.7251200248</v>
      </c>
      <c r="AR104" s="185"/>
      <c r="AS104" s="185"/>
      <c r="AT104" s="19" t="s">
        <v>45</v>
      </c>
      <c r="AU104" s="22">
        <f>AU106</f>
        <v>459499.99999999988</v>
      </c>
      <c r="AV104" s="22">
        <f>AV106-AU106</f>
        <v>559800.00000000058</v>
      </c>
      <c r="AW104" s="22">
        <f>AW106-AV106</f>
        <v>681839.9999999993</v>
      </c>
      <c r="AX104" s="22">
        <f t="shared" ref="AX104:BD104" si="283">AX106-AW106</f>
        <v>830304.00000000116</v>
      </c>
      <c r="AY104" s="22">
        <f t="shared" si="283"/>
        <v>1010879.9999999981</v>
      </c>
      <c r="AZ104" s="22">
        <f>AZ106-AY106</f>
        <v>1230474.2400000058</v>
      </c>
      <c r="BA104" s="22">
        <f t="shared" si="283"/>
        <v>1497470.9759999942</v>
      </c>
      <c r="BB104" s="22">
        <f t="shared" si="283"/>
        <v>1822047.4367999984</v>
      </c>
      <c r="BC104" s="22">
        <f t="shared" si="283"/>
        <v>2216555.642879989</v>
      </c>
      <c r="BD104" s="22">
        <f t="shared" si="283"/>
        <v>2695985.2339200247</v>
      </c>
      <c r="BF104" s="185"/>
      <c r="BG104" s="185"/>
      <c r="BH104" s="19" t="s">
        <v>45</v>
      </c>
      <c r="BI104" s="22">
        <f>BI106</f>
        <v>484499.99999999994</v>
      </c>
      <c r="BJ104" s="22">
        <f>BJ106-BI106</f>
        <v>589800.00000000023</v>
      </c>
      <c r="BK104" s="22">
        <f>BK106-BJ106</f>
        <v>717839.9999999993</v>
      </c>
      <c r="BL104" s="22">
        <f t="shared" ref="BL104:BR104" si="284">BL106-BK106</f>
        <v>873504.0000000014</v>
      </c>
      <c r="BM104" s="22">
        <f t="shared" si="284"/>
        <v>1062719.9999999977</v>
      </c>
      <c r="BN104" s="22">
        <f>BN106-BM106</f>
        <v>1292682.2400000063</v>
      </c>
      <c r="BO104" s="22">
        <f t="shared" si="284"/>
        <v>1572120.5759999948</v>
      </c>
      <c r="BP104" s="22">
        <f t="shared" si="284"/>
        <v>1911626.956799997</v>
      </c>
      <c r="BQ104" s="22">
        <f t="shared" si="284"/>
        <v>2324051.0668799914</v>
      </c>
      <c r="BR104" s="22">
        <f t="shared" si="284"/>
        <v>2824979.7427200209</v>
      </c>
    </row>
    <row r="105" spans="1:71" ht="14.25" x14ac:dyDescent="0.45">
      <c r="A105" s="8"/>
      <c r="B105" s="185"/>
      <c r="C105" s="185"/>
      <c r="D105" s="19" t="s">
        <v>47</v>
      </c>
      <c r="E105" s="22"/>
      <c r="F105" s="22"/>
      <c r="G105" s="22"/>
      <c r="H105" s="22"/>
      <c r="I105" s="22">
        <f>AVERAGE(E104:I104)</f>
        <v>596840.79999999958</v>
      </c>
      <c r="J105" s="22"/>
      <c r="K105" s="22"/>
      <c r="L105" s="22"/>
      <c r="M105" s="22"/>
      <c r="N105" s="22">
        <f>AVERAGE(E104:N104)</f>
        <v>1105795.6371200013</v>
      </c>
      <c r="O105" s="8"/>
      <c r="P105" s="185"/>
      <c r="Q105" s="185"/>
      <c r="R105" s="19" t="s">
        <v>47</v>
      </c>
      <c r="S105" s="22"/>
      <c r="T105" s="22"/>
      <c r="U105" s="22"/>
      <c r="V105" s="22"/>
      <c r="W105" s="22">
        <f>AVERAGE(S104:W104)</f>
        <v>634048.7999999997</v>
      </c>
      <c r="X105" s="22"/>
      <c r="Y105" s="22"/>
      <c r="Z105" s="22"/>
      <c r="AA105" s="22"/>
      <c r="AB105" s="22">
        <f>AVERAGE(S104:AB104)</f>
        <v>1170692.3424000011</v>
      </c>
      <c r="AC105" s="8"/>
      <c r="AD105" s="185"/>
      <c r="AE105" s="185"/>
      <c r="AF105" s="19" t="s">
        <v>47</v>
      </c>
      <c r="AG105" s="22"/>
      <c r="AH105" s="22"/>
      <c r="AI105" s="22"/>
      <c r="AJ105" s="22"/>
      <c r="AK105" s="22">
        <f>AVERAGE(AG104:AK104)</f>
        <v>671256.7999999997</v>
      </c>
      <c r="AL105" s="22"/>
      <c r="AM105" s="22"/>
      <c r="AN105" s="22"/>
      <c r="AO105" s="22"/>
      <c r="AP105" s="22">
        <f>AVERAGE(AG104:AP104)</f>
        <v>1235589.047680001</v>
      </c>
      <c r="AQ105" s="8"/>
      <c r="AR105" s="185"/>
      <c r="AS105" s="185"/>
      <c r="AT105" s="19" t="s">
        <v>47</v>
      </c>
      <c r="AU105" s="22"/>
      <c r="AV105" s="22"/>
      <c r="AW105" s="22"/>
      <c r="AX105" s="22"/>
      <c r="AY105" s="22">
        <f>AVERAGE(AU104:AY104)</f>
        <v>708464.79999999981</v>
      </c>
      <c r="AZ105" s="22"/>
      <c r="BA105" s="22"/>
      <c r="BB105" s="22"/>
      <c r="BC105" s="22"/>
      <c r="BD105" s="22">
        <f>AVERAGE(AU104:BD104)</f>
        <v>1300485.7529600011</v>
      </c>
      <c r="BE105" s="8"/>
      <c r="BF105" s="185"/>
      <c r="BG105" s="185"/>
      <c r="BH105" s="19" t="s">
        <v>47</v>
      </c>
      <c r="BI105" s="22"/>
      <c r="BJ105" s="22"/>
      <c r="BK105" s="22"/>
      <c r="BL105" s="22"/>
      <c r="BM105" s="22">
        <f>AVERAGE(BI104:BM104)</f>
        <v>745672.7999999997</v>
      </c>
      <c r="BN105" s="22"/>
      <c r="BO105" s="22"/>
      <c r="BP105" s="22"/>
      <c r="BQ105" s="22"/>
      <c r="BR105" s="22">
        <f>AVERAGE(BI104:BR104)</f>
        <v>1365382.458240001</v>
      </c>
      <c r="BS105" s="8"/>
    </row>
    <row r="106" spans="1:71" ht="14.25" x14ac:dyDescent="0.45">
      <c r="B106" s="185"/>
      <c r="C106" s="185"/>
      <c r="D106" s="19" t="s">
        <v>46</v>
      </c>
      <c r="E106" s="21">
        <f t="shared" ref="E106:N106" si="285">E96*E$14</f>
        <v>384499.99999999988</v>
      </c>
      <c r="F106" s="21">
        <f t="shared" si="285"/>
        <v>854300.00000000047</v>
      </c>
      <c r="G106" s="21">
        <f>G96*G$14</f>
        <v>1428139.9999999995</v>
      </c>
      <c r="H106" s="21">
        <f>H96*H$14</f>
        <v>2128844.0000000014</v>
      </c>
      <c r="I106" s="21">
        <f>I96*I$14</f>
        <v>2984203.9999999981</v>
      </c>
      <c r="J106" s="21">
        <f t="shared" si="285"/>
        <v>4028054.2400000063</v>
      </c>
      <c r="K106" s="21">
        <f t="shared" si="285"/>
        <v>5301576.4159999983</v>
      </c>
      <c r="L106" s="21">
        <f t="shared" si="285"/>
        <v>6854885.2927999971</v>
      </c>
      <c r="M106" s="21">
        <f t="shared" si="285"/>
        <v>8748954.6636799853</v>
      </c>
      <c r="N106" s="21">
        <f t="shared" si="285"/>
        <v>11057956.371200012</v>
      </c>
      <c r="P106" s="185"/>
      <c r="Q106" s="185"/>
      <c r="R106" s="19" t="s">
        <v>46</v>
      </c>
      <c r="S106" s="21">
        <f t="shared" ref="S106:AB106" si="286">S96*S$14</f>
        <v>409499.99999999994</v>
      </c>
      <c r="T106" s="21">
        <f t="shared" si="286"/>
        <v>909300.00000000047</v>
      </c>
      <c r="U106" s="21">
        <f>U96*U$14</f>
        <v>1519139.9999999995</v>
      </c>
      <c r="V106" s="21">
        <f>V96*V$14</f>
        <v>2263044.0000000014</v>
      </c>
      <c r="W106" s="21">
        <f>W96*W$14</f>
        <v>3170243.9999999986</v>
      </c>
      <c r="X106" s="21">
        <f t="shared" si="286"/>
        <v>4276302.2400000067</v>
      </c>
      <c r="Y106" s="21">
        <f t="shared" si="286"/>
        <v>5624474.0159999989</v>
      </c>
      <c r="Z106" s="21">
        <f t="shared" si="286"/>
        <v>7267362.4127999954</v>
      </c>
      <c r="AA106" s="21">
        <f t="shared" si="286"/>
        <v>9268927.2076799851</v>
      </c>
      <c r="AB106" s="21">
        <f t="shared" si="286"/>
        <v>11706923.424000012</v>
      </c>
      <c r="AD106" s="185"/>
      <c r="AE106" s="185"/>
      <c r="AF106" s="19" t="s">
        <v>46</v>
      </c>
      <c r="AG106" s="21">
        <f t="shared" ref="AG106:AP106" si="287">AG96*AG$14</f>
        <v>434499.99999999983</v>
      </c>
      <c r="AH106" s="21">
        <f t="shared" si="287"/>
        <v>964300.00000000047</v>
      </c>
      <c r="AI106" s="21">
        <f>AI96*AI$14</f>
        <v>1610139.9999999998</v>
      </c>
      <c r="AJ106" s="21">
        <f>AJ96*AJ$14</f>
        <v>2397244.0000000009</v>
      </c>
      <c r="AK106" s="21">
        <f>AK96*AK$14</f>
        <v>3356283.9999999986</v>
      </c>
      <c r="AL106" s="21">
        <f t="shared" si="287"/>
        <v>4524550.2400000067</v>
      </c>
      <c r="AM106" s="21">
        <f t="shared" si="287"/>
        <v>5947371.6159999985</v>
      </c>
      <c r="AN106" s="21">
        <f t="shared" si="287"/>
        <v>7679839.5327999964</v>
      </c>
      <c r="AO106" s="21">
        <f t="shared" si="287"/>
        <v>9788899.7516799849</v>
      </c>
      <c r="AP106" s="21">
        <f t="shared" si="287"/>
        <v>12355890.47680001</v>
      </c>
      <c r="AR106" s="185"/>
      <c r="AS106" s="185"/>
      <c r="AT106" s="19" t="s">
        <v>46</v>
      </c>
      <c r="AU106" s="21">
        <f t="shared" ref="AU106:BD106" si="288">AU96*AU$14</f>
        <v>459499.99999999988</v>
      </c>
      <c r="AV106" s="21">
        <f t="shared" si="288"/>
        <v>1019300.0000000005</v>
      </c>
      <c r="AW106" s="21">
        <f>AW96*AW$14</f>
        <v>1701139.9999999998</v>
      </c>
      <c r="AX106" s="21">
        <f>AX96*AX$14</f>
        <v>2531444.0000000009</v>
      </c>
      <c r="AY106" s="21">
        <f>AY96*AY$14</f>
        <v>3542323.9999999991</v>
      </c>
      <c r="AZ106" s="21">
        <f t="shared" si="288"/>
        <v>4772798.2400000049</v>
      </c>
      <c r="BA106" s="21">
        <f t="shared" si="288"/>
        <v>6270269.2159999991</v>
      </c>
      <c r="BB106" s="21">
        <f t="shared" si="288"/>
        <v>8092316.6527999975</v>
      </c>
      <c r="BC106" s="21">
        <f t="shared" si="288"/>
        <v>10308872.295679986</v>
      </c>
      <c r="BD106" s="21">
        <f t="shared" si="288"/>
        <v>13004857.529600011</v>
      </c>
      <c r="BF106" s="185"/>
      <c r="BG106" s="185"/>
      <c r="BH106" s="19" t="s">
        <v>46</v>
      </c>
      <c r="BI106" s="21">
        <f t="shared" ref="BI106:BR106" si="289">BI96*BI$14</f>
        <v>484499.99999999994</v>
      </c>
      <c r="BJ106" s="21">
        <f t="shared" si="289"/>
        <v>1074300.0000000002</v>
      </c>
      <c r="BK106" s="21">
        <f>BK96*BK$14</f>
        <v>1792139.9999999995</v>
      </c>
      <c r="BL106" s="21">
        <f>BL96*BL$14</f>
        <v>2665644.0000000009</v>
      </c>
      <c r="BM106" s="21">
        <f>BM96*BM$14</f>
        <v>3728363.9999999986</v>
      </c>
      <c r="BN106" s="21">
        <f t="shared" si="289"/>
        <v>5021046.2400000049</v>
      </c>
      <c r="BO106" s="21">
        <f t="shared" si="289"/>
        <v>6593166.8159999996</v>
      </c>
      <c r="BP106" s="21">
        <f t="shared" si="289"/>
        <v>8504793.7727999967</v>
      </c>
      <c r="BQ106" s="21">
        <f t="shared" si="289"/>
        <v>10828844.839679988</v>
      </c>
      <c r="BR106" s="21">
        <f t="shared" si="289"/>
        <v>13653824.582400009</v>
      </c>
    </row>
    <row r="107" spans="1:71" ht="15" customHeight="1" x14ac:dyDescent="0.45">
      <c r="B107" s="1"/>
      <c r="C107" s="1"/>
      <c r="D107" s="40"/>
      <c r="E107" s="10"/>
      <c r="F107" s="10"/>
      <c r="G107" s="10"/>
      <c r="H107" s="10"/>
      <c r="I107" s="10"/>
      <c r="J107" s="10"/>
      <c r="K107" s="10"/>
      <c r="L107" s="10"/>
      <c r="M107" s="10"/>
      <c r="N107" s="10"/>
      <c r="P107" s="1"/>
      <c r="Q107" s="1"/>
      <c r="R107" s="40"/>
      <c r="S107" s="10"/>
      <c r="T107" s="10"/>
      <c r="U107" s="10"/>
      <c r="V107" s="10"/>
      <c r="W107" s="10"/>
      <c r="X107" s="10"/>
      <c r="Y107" s="10"/>
      <c r="Z107" s="10"/>
      <c r="AA107" s="10"/>
      <c r="AB107" s="10"/>
      <c r="AD107" s="1"/>
      <c r="AE107" s="1"/>
      <c r="AF107" s="40"/>
      <c r="AG107" s="10"/>
      <c r="AH107" s="10"/>
      <c r="AI107" s="10"/>
      <c r="AJ107" s="10"/>
      <c r="AK107" s="10"/>
      <c r="AL107" s="10"/>
      <c r="AM107" s="10"/>
      <c r="AN107" s="10"/>
      <c r="AO107" s="10"/>
      <c r="AP107" s="10"/>
      <c r="AR107" s="1"/>
      <c r="AS107" s="1"/>
      <c r="AT107" s="40"/>
      <c r="AU107" s="10"/>
      <c r="AV107" s="10"/>
      <c r="AW107" s="10"/>
      <c r="AX107" s="10"/>
      <c r="AY107" s="10"/>
      <c r="AZ107" s="10"/>
      <c r="BA107" s="10"/>
      <c r="BB107" s="10"/>
      <c r="BC107" s="10"/>
      <c r="BD107" s="10"/>
      <c r="BF107" s="1"/>
      <c r="BG107" s="1"/>
      <c r="BH107" s="40"/>
      <c r="BI107" s="10"/>
      <c r="BJ107" s="10"/>
      <c r="BK107" s="10"/>
      <c r="BL107" s="10"/>
      <c r="BM107" s="10"/>
      <c r="BN107" s="10"/>
      <c r="BO107" s="10"/>
      <c r="BP107" s="10"/>
      <c r="BQ107" s="10"/>
      <c r="BR107" s="10"/>
    </row>
    <row r="108" spans="1:71" ht="14.25" x14ac:dyDescent="0.45">
      <c r="B108" s="187" t="s">
        <v>148</v>
      </c>
      <c r="C108" s="193" t="s">
        <v>55</v>
      </c>
      <c r="D108" s="193" t="s">
        <v>54</v>
      </c>
      <c r="E108" s="163" t="s">
        <v>3</v>
      </c>
      <c r="F108" s="163" t="s">
        <v>4</v>
      </c>
      <c r="G108" s="163" t="s">
        <v>5</v>
      </c>
      <c r="H108" s="163" t="s">
        <v>6</v>
      </c>
      <c r="I108" s="163" t="s">
        <v>7</v>
      </c>
      <c r="J108" s="163" t="s">
        <v>8</v>
      </c>
      <c r="K108" s="163" t="s">
        <v>9</v>
      </c>
      <c r="L108" s="163" t="s">
        <v>10</v>
      </c>
      <c r="M108" s="163" t="s">
        <v>11</v>
      </c>
      <c r="N108" s="163" t="s">
        <v>12</v>
      </c>
      <c r="P108" s="187" t="s">
        <v>148</v>
      </c>
      <c r="Q108" s="193" t="s">
        <v>55</v>
      </c>
      <c r="R108" s="193" t="s">
        <v>54</v>
      </c>
      <c r="S108" s="163" t="s">
        <v>3</v>
      </c>
      <c r="T108" s="163" t="s">
        <v>4</v>
      </c>
      <c r="U108" s="163" t="s">
        <v>5</v>
      </c>
      <c r="V108" s="163" t="s">
        <v>6</v>
      </c>
      <c r="W108" s="163" t="s">
        <v>7</v>
      </c>
      <c r="X108" s="163" t="s">
        <v>8</v>
      </c>
      <c r="Y108" s="163" t="s">
        <v>9</v>
      </c>
      <c r="Z108" s="163" t="s">
        <v>10</v>
      </c>
      <c r="AA108" s="163" t="s">
        <v>11</v>
      </c>
      <c r="AB108" s="163" t="s">
        <v>12</v>
      </c>
      <c r="AD108" s="187" t="s">
        <v>148</v>
      </c>
      <c r="AE108" s="193" t="s">
        <v>55</v>
      </c>
      <c r="AF108" s="193" t="s">
        <v>54</v>
      </c>
      <c r="AG108" s="163" t="s">
        <v>3</v>
      </c>
      <c r="AH108" s="163" t="s">
        <v>4</v>
      </c>
      <c r="AI108" s="163" t="s">
        <v>5</v>
      </c>
      <c r="AJ108" s="163" t="s">
        <v>6</v>
      </c>
      <c r="AK108" s="163" t="s">
        <v>7</v>
      </c>
      <c r="AL108" s="163" t="s">
        <v>8</v>
      </c>
      <c r="AM108" s="163" t="s">
        <v>9</v>
      </c>
      <c r="AN108" s="163" t="s">
        <v>10</v>
      </c>
      <c r="AO108" s="163" t="s">
        <v>11</v>
      </c>
      <c r="AP108" s="163" t="s">
        <v>12</v>
      </c>
      <c r="AR108" s="187" t="s">
        <v>148</v>
      </c>
      <c r="AS108" s="193" t="s">
        <v>55</v>
      </c>
      <c r="AT108" s="193" t="s">
        <v>54</v>
      </c>
      <c r="AU108" s="163" t="s">
        <v>3</v>
      </c>
      <c r="AV108" s="163" t="s">
        <v>4</v>
      </c>
      <c r="AW108" s="163" t="s">
        <v>5</v>
      </c>
      <c r="AX108" s="163" t="s">
        <v>6</v>
      </c>
      <c r="AY108" s="163" t="s">
        <v>7</v>
      </c>
      <c r="AZ108" s="163" t="s">
        <v>8</v>
      </c>
      <c r="BA108" s="163" t="s">
        <v>9</v>
      </c>
      <c r="BB108" s="163" t="s">
        <v>10</v>
      </c>
      <c r="BC108" s="163" t="s">
        <v>11</v>
      </c>
      <c r="BD108" s="163" t="s">
        <v>12</v>
      </c>
      <c r="BF108" s="187" t="s">
        <v>148</v>
      </c>
      <c r="BG108" s="193" t="s">
        <v>55</v>
      </c>
      <c r="BH108" s="193" t="s">
        <v>54</v>
      </c>
      <c r="BI108" s="163" t="s">
        <v>3</v>
      </c>
      <c r="BJ108" s="163" t="s">
        <v>4</v>
      </c>
      <c r="BK108" s="163" t="s">
        <v>5</v>
      </c>
      <c r="BL108" s="163" t="s">
        <v>6</v>
      </c>
      <c r="BM108" s="163" t="s">
        <v>7</v>
      </c>
      <c r="BN108" s="163" t="s">
        <v>8</v>
      </c>
      <c r="BO108" s="163" t="s">
        <v>9</v>
      </c>
      <c r="BP108" s="163" t="s">
        <v>10</v>
      </c>
      <c r="BQ108" s="163" t="s">
        <v>11</v>
      </c>
      <c r="BR108" s="163" t="s">
        <v>12</v>
      </c>
    </row>
    <row r="109" spans="1:71" ht="14.25" x14ac:dyDescent="0.45">
      <c r="B109" s="188"/>
      <c r="C109" s="194"/>
      <c r="D109" s="194"/>
      <c r="E109" s="164"/>
      <c r="F109" s="164"/>
      <c r="G109" s="164"/>
      <c r="H109" s="164"/>
      <c r="I109" s="164"/>
      <c r="J109" s="164"/>
      <c r="K109" s="164"/>
      <c r="L109" s="164"/>
      <c r="M109" s="164"/>
      <c r="N109" s="164"/>
      <c r="P109" s="188"/>
      <c r="Q109" s="194"/>
      <c r="R109" s="194"/>
      <c r="S109" s="164"/>
      <c r="T109" s="164"/>
      <c r="U109" s="164"/>
      <c r="V109" s="164"/>
      <c r="W109" s="164"/>
      <c r="X109" s="164"/>
      <c r="Y109" s="164"/>
      <c r="Z109" s="164"/>
      <c r="AA109" s="164"/>
      <c r="AB109" s="164"/>
      <c r="AD109" s="188"/>
      <c r="AE109" s="194"/>
      <c r="AF109" s="194"/>
      <c r="AG109" s="164"/>
      <c r="AH109" s="164"/>
      <c r="AI109" s="164"/>
      <c r="AJ109" s="164"/>
      <c r="AK109" s="164"/>
      <c r="AL109" s="164"/>
      <c r="AM109" s="164"/>
      <c r="AN109" s="164"/>
      <c r="AO109" s="164"/>
      <c r="AP109" s="164"/>
      <c r="AR109" s="188"/>
      <c r="AS109" s="194"/>
      <c r="AT109" s="194"/>
      <c r="AU109" s="164"/>
      <c r="AV109" s="164"/>
      <c r="AW109" s="164"/>
      <c r="AX109" s="164"/>
      <c r="AY109" s="164"/>
      <c r="AZ109" s="164"/>
      <c r="BA109" s="164"/>
      <c r="BB109" s="164"/>
      <c r="BC109" s="164"/>
      <c r="BD109" s="164"/>
      <c r="BF109" s="188"/>
      <c r="BG109" s="194"/>
      <c r="BH109" s="194"/>
      <c r="BI109" s="164"/>
      <c r="BJ109" s="164"/>
      <c r="BK109" s="164"/>
      <c r="BL109" s="164"/>
      <c r="BM109" s="164"/>
      <c r="BN109" s="164"/>
      <c r="BO109" s="164"/>
      <c r="BP109" s="164"/>
      <c r="BQ109" s="164"/>
      <c r="BR109" s="164"/>
    </row>
    <row r="110" spans="1:71" ht="14.25" x14ac:dyDescent="0.45">
      <c r="B110" s="172" t="s">
        <v>57</v>
      </c>
      <c r="C110" s="199">
        <v>20000</v>
      </c>
      <c r="D110" s="44" t="s">
        <v>19</v>
      </c>
      <c r="E110" s="27">
        <f t="shared" ref="E110:N110" si="290">E$51/10*$C110/(2+$E$10)</f>
        <v>805.55555555555554</v>
      </c>
      <c r="F110" s="27">
        <f t="shared" si="290"/>
        <v>671.29629629629619</v>
      </c>
      <c r="G110" s="27">
        <f t="shared" si="290"/>
        <v>559.41358024691351</v>
      </c>
      <c r="H110" s="27">
        <f t="shared" si="290"/>
        <v>466.17798353909467</v>
      </c>
      <c r="I110" s="27">
        <f t="shared" si="290"/>
        <v>388.48165294924559</v>
      </c>
      <c r="J110" s="27">
        <f t="shared" si="290"/>
        <v>323.73471079103791</v>
      </c>
      <c r="K110" s="27">
        <f t="shared" si="290"/>
        <v>269.77892565919825</v>
      </c>
      <c r="L110" s="27">
        <f t="shared" si="290"/>
        <v>224.81577138266525</v>
      </c>
      <c r="M110" s="27">
        <f t="shared" si="290"/>
        <v>187.34647615222104</v>
      </c>
      <c r="N110" s="27">
        <f t="shared" si="290"/>
        <v>156.12206346018419</v>
      </c>
      <c r="P110" s="172" t="s">
        <v>57</v>
      </c>
      <c r="Q110" s="199">
        <v>20000</v>
      </c>
      <c r="R110" s="44" t="s">
        <v>19</v>
      </c>
      <c r="S110" s="27">
        <f t="shared" ref="S110:AB110" si="291">S$51/10*$C110/(2+$E$10)</f>
        <v>805.55555555555554</v>
      </c>
      <c r="T110" s="27">
        <f t="shared" si="291"/>
        <v>671.29629629629619</v>
      </c>
      <c r="U110" s="27">
        <f t="shared" si="291"/>
        <v>559.41358024691351</v>
      </c>
      <c r="V110" s="27">
        <f t="shared" si="291"/>
        <v>466.17798353909467</v>
      </c>
      <c r="W110" s="27">
        <f t="shared" si="291"/>
        <v>388.48165294924559</v>
      </c>
      <c r="X110" s="27">
        <f t="shared" si="291"/>
        <v>323.73471079103791</v>
      </c>
      <c r="Y110" s="27">
        <f t="shared" si="291"/>
        <v>269.77892565919825</v>
      </c>
      <c r="Z110" s="27">
        <f t="shared" si="291"/>
        <v>224.81577138266525</v>
      </c>
      <c r="AA110" s="27">
        <f t="shared" si="291"/>
        <v>187.34647615222104</v>
      </c>
      <c r="AB110" s="27">
        <f t="shared" si="291"/>
        <v>156.12206346018419</v>
      </c>
      <c r="AD110" s="172" t="s">
        <v>57</v>
      </c>
      <c r="AE110" s="199">
        <v>20000</v>
      </c>
      <c r="AF110" s="44" t="s">
        <v>19</v>
      </c>
      <c r="AG110" s="27">
        <f t="shared" ref="AG110:AP110" si="292">AG$51/10*$C110/(2+$E$10)</f>
        <v>805.55555555555554</v>
      </c>
      <c r="AH110" s="27">
        <f t="shared" si="292"/>
        <v>671.29629629629619</v>
      </c>
      <c r="AI110" s="27">
        <f t="shared" si="292"/>
        <v>559.41358024691351</v>
      </c>
      <c r="AJ110" s="27">
        <f t="shared" si="292"/>
        <v>466.17798353909467</v>
      </c>
      <c r="AK110" s="27">
        <f t="shared" si="292"/>
        <v>388.48165294924559</v>
      </c>
      <c r="AL110" s="27">
        <f t="shared" si="292"/>
        <v>323.73471079103791</v>
      </c>
      <c r="AM110" s="27">
        <f t="shared" si="292"/>
        <v>269.77892565919825</v>
      </c>
      <c r="AN110" s="27">
        <f t="shared" si="292"/>
        <v>224.81577138266525</v>
      </c>
      <c r="AO110" s="27">
        <f t="shared" si="292"/>
        <v>187.34647615222104</v>
      </c>
      <c r="AP110" s="27">
        <f t="shared" si="292"/>
        <v>156.12206346018419</v>
      </c>
      <c r="AR110" s="172" t="s">
        <v>57</v>
      </c>
      <c r="AS110" s="199">
        <v>20000</v>
      </c>
      <c r="AT110" s="44" t="s">
        <v>19</v>
      </c>
      <c r="AU110" s="27">
        <f t="shared" ref="AU110:BD110" si="293">AU$51/10*$C110/(2+$E$10)</f>
        <v>805.55555555555554</v>
      </c>
      <c r="AV110" s="27">
        <f t="shared" si="293"/>
        <v>671.29629629629619</v>
      </c>
      <c r="AW110" s="27">
        <f t="shared" si="293"/>
        <v>559.41358024691351</v>
      </c>
      <c r="AX110" s="27">
        <f t="shared" si="293"/>
        <v>466.17798353909467</v>
      </c>
      <c r="AY110" s="27">
        <f t="shared" si="293"/>
        <v>388.48165294924559</v>
      </c>
      <c r="AZ110" s="27">
        <f t="shared" si="293"/>
        <v>323.73471079103791</v>
      </c>
      <c r="BA110" s="27">
        <f t="shared" si="293"/>
        <v>269.77892565919825</v>
      </c>
      <c r="BB110" s="27">
        <f t="shared" si="293"/>
        <v>224.81577138266525</v>
      </c>
      <c r="BC110" s="27">
        <f t="shared" si="293"/>
        <v>187.34647615222104</v>
      </c>
      <c r="BD110" s="27">
        <f t="shared" si="293"/>
        <v>156.12206346018419</v>
      </c>
      <c r="BF110" s="172" t="s">
        <v>57</v>
      </c>
      <c r="BG110" s="199">
        <v>20000</v>
      </c>
      <c r="BH110" s="44" t="s">
        <v>19</v>
      </c>
      <c r="BI110" s="27">
        <f t="shared" ref="BI110:BR110" si="294">BI$51/10*$C110/(2+$E$10)</f>
        <v>805.55555555555554</v>
      </c>
      <c r="BJ110" s="27">
        <f t="shared" si="294"/>
        <v>671.29629629629619</v>
      </c>
      <c r="BK110" s="27">
        <f t="shared" si="294"/>
        <v>559.41358024691351</v>
      </c>
      <c r="BL110" s="27">
        <f t="shared" si="294"/>
        <v>466.17798353909467</v>
      </c>
      <c r="BM110" s="27">
        <f t="shared" si="294"/>
        <v>388.48165294924559</v>
      </c>
      <c r="BN110" s="27">
        <f t="shared" si="294"/>
        <v>323.73471079103791</v>
      </c>
      <c r="BO110" s="27">
        <f t="shared" si="294"/>
        <v>269.77892565919825</v>
      </c>
      <c r="BP110" s="27">
        <f t="shared" si="294"/>
        <v>224.81577138266525</v>
      </c>
      <c r="BQ110" s="27">
        <f t="shared" si="294"/>
        <v>187.34647615222104</v>
      </c>
      <c r="BR110" s="27">
        <f t="shared" si="294"/>
        <v>156.12206346018419</v>
      </c>
    </row>
    <row r="111" spans="1:71" ht="14.25" x14ac:dyDescent="0.45">
      <c r="B111" s="173"/>
      <c r="C111" s="199"/>
      <c r="D111" s="19" t="s">
        <v>22</v>
      </c>
      <c r="E111" s="27"/>
      <c r="F111" s="27"/>
      <c r="G111" s="27"/>
      <c r="H111" s="27"/>
      <c r="I111" s="28">
        <f>AVERAGE(E110:I110)</f>
        <v>578.18501371742116</v>
      </c>
      <c r="J111" s="27"/>
      <c r="K111" s="27"/>
      <c r="L111" s="27"/>
      <c r="M111" s="27"/>
      <c r="N111" s="27">
        <f>AVERAGE(E110:N110)</f>
        <v>405.2723016032412</v>
      </c>
      <c r="P111" s="173"/>
      <c r="Q111" s="199"/>
      <c r="R111" s="19" t="s">
        <v>22</v>
      </c>
      <c r="S111" s="27"/>
      <c r="T111" s="27"/>
      <c r="U111" s="27"/>
      <c r="V111" s="27"/>
      <c r="W111" s="28">
        <f>AVERAGE(S110:W110)</f>
        <v>578.18501371742116</v>
      </c>
      <c r="X111" s="27"/>
      <c r="Y111" s="27"/>
      <c r="Z111" s="27"/>
      <c r="AA111" s="27"/>
      <c r="AB111" s="27">
        <f>AVERAGE(S110:AB110)</f>
        <v>405.2723016032412</v>
      </c>
      <c r="AD111" s="173"/>
      <c r="AE111" s="199"/>
      <c r="AF111" s="19" t="s">
        <v>22</v>
      </c>
      <c r="AG111" s="27"/>
      <c r="AH111" s="27"/>
      <c r="AI111" s="27"/>
      <c r="AJ111" s="27"/>
      <c r="AK111" s="28">
        <f>AVERAGE(AG110:AK110)</f>
        <v>578.18501371742116</v>
      </c>
      <c r="AL111" s="27"/>
      <c r="AM111" s="27"/>
      <c r="AN111" s="27"/>
      <c r="AO111" s="27"/>
      <c r="AP111" s="27">
        <f>AVERAGE(AG110:AP110)</f>
        <v>405.2723016032412</v>
      </c>
      <c r="AR111" s="173"/>
      <c r="AS111" s="199"/>
      <c r="AT111" s="19" t="s">
        <v>22</v>
      </c>
      <c r="AU111" s="27"/>
      <c r="AV111" s="27"/>
      <c r="AW111" s="27"/>
      <c r="AX111" s="27"/>
      <c r="AY111" s="28">
        <f>AVERAGE(AU110:AY110)</f>
        <v>578.18501371742116</v>
      </c>
      <c r="AZ111" s="27"/>
      <c r="BA111" s="27"/>
      <c r="BB111" s="27"/>
      <c r="BC111" s="27"/>
      <c r="BD111" s="27">
        <f>AVERAGE(AU110:BD110)</f>
        <v>405.2723016032412</v>
      </c>
      <c r="BF111" s="173"/>
      <c r="BG111" s="199"/>
      <c r="BH111" s="19" t="s">
        <v>22</v>
      </c>
      <c r="BI111" s="27"/>
      <c r="BJ111" s="27"/>
      <c r="BK111" s="27"/>
      <c r="BL111" s="27"/>
      <c r="BM111" s="28">
        <f>AVERAGE(BI110:BM110)</f>
        <v>578.18501371742116</v>
      </c>
      <c r="BN111" s="27"/>
      <c r="BO111" s="27"/>
      <c r="BP111" s="27"/>
      <c r="BQ111" s="27"/>
      <c r="BR111" s="27">
        <f>AVERAGE(BI110:BR110)</f>
        <v>405.2723016032412</v>
      </c>
    </row>
    <row r="112" spans="1:71" ht="14.25" x14ac:dyDescent="0.45">
      <c r="B112" s="173"/>
      <c r="C112" s="199"/>
      <c r="D112" s="19" t="s">
        <v>41</v>
      </c>
      <c r="E112" s="27">
        <f t="shared" ref="E112:N112" si="295">E$52/10*$C110/(2+$E$10)</f>
        <v>805.55555555555566</v>
      </c>
      <c r="F112" s="27">
        <f t="shared" si="295"/>
        <v>1476.8518518518515</v>
      </c>
      <c r="G112" s="27">
        <f t="shared" si="295"/>
        <v>2036.265432098766</v>
      </c>
      <c r="H112" s="27">
        <f t="shared" si="295"/>
        <v>2502.4434156378588</v>
      </c>
      <c r="I112" s="28">
        <f t="shared" si="295"/>
        <v>2890.9250685871066</v>
      </c>
      <c r="J112" s="27">
        <f t="shared" si="295"/>
        <v>3214.6597793781398</v>
      </c>
      <c r="K112" s="27">
        <f t="shared" si="295"/>
        <v>3484.4387050373439</v>
      </c>
      <c r="L112" s="27">
        <f t="shared" si="295"/>
        <v>3709.2544764200088</v>
      </c>
      <c r="M112" s="27">
        <f t="shared" si="295"/>
        <v>3896.6009525722352</v>
      </c>
      <c r="N112" s="27">
        <f t="shared" si="295"/>
        <v>4052.7230160324066</v>
      </c>
      <c r="P112" s="173"/>
      <c r="Q112" s="199"/>
      <c r="R112" s="19" t="s">
        <v>41</v>
      </c>
      <c r="S112" s="27">
        <f t="shared" ref="S112:AB112" si="296">S$52/10*$C110/(2+$E$10)</f>
        <v>805.55555555555566</v>
      </c>
      <c r="T112" s="27">
        <f t="shared" si="296"/>
        <v>1476.8518518518515</v>
      </c>
      <c r="U112" s="27">
        <f t="shared" si="296"/>
        <v>2036.265432098766</v>
      </c>
      <c r="V112" s="27">
        <f t="shared" si="296"/>
        <v>2502.4434156378588</v>
      </c>
      <c r="W112" s="28">
        <f t="shared" si="296"/>
        <v>2890.9250685871066</v>
      </c>
      <c r="X112" s="27">
        <f t="shared" si="296"/>
        <v>3214.6597793781398</v>
      </c>
      <c r="Y112" s="27">
        <f t="shared" si="296"/>
        <v>3484.4387050373439</v>
      </c>
      <c r="Z112" s="27">
        <f t="shared" si="296"/>
        <v>3709.2544764200088</v>
      </c>
      <c r="AA112" s="27">
        <f t="shared" si="296"/>
        <v>3896.6009525722352</v>
      </c>
      <c r="AB112" s="27">
        <f t="shared" si="296"/>
        <v>4052.7230160324066</v>
      </c>
      <c r="AD112" s="173"/>
      <c r="AE112" s="199"/>
      <c r="AF112" s="19" t="s">
        <v>41</v>
      </c>
      <c r="AG112" s="27">
        <f t="shared" ref="AG112:AP112" si="297">AG$52/10*$C110/(2+$E$10)</f>
        <v>805.55555555555566</v>
      </c>
      <c r="AH112" s="27">
        <f t="shared" si="297"/>
        <v>1476.8518518518515</v>
      </c>
      <c r="AI112" s="27">
        <f t="shared" si="297"/>
        <v>2036.265432098766</v>
      </c>
      <c r="AJ112" s="27">
        <f t="shared" si="297"/>
        <v>2502.4434156378588</v>
      </c>
      <c r="AK112" s="28">
        <f t="shared" si="297"/>
        <v>2890.9250685871066</v>
      </c>
      <c r="AL112" s="27">
        <f t="shared" si="297"/>
        <v>3214.6597793781398</v>
      </c>
      <c r="AM112" s="27">
        <f t="shared" si="297"/>
        <v>3484.4387050373439</v>
      </c>
      <c r="AN112" s="27">
        <f t="shared" si="297"/>
        <v>3709.2544764200088</v>
      </c>
      <c r="AO112" s="27">
        <f t="shared" si="297"/>
        <v>3896.6009525722352</v>
      </c>
      <c r="AP112" s="27">
        <f t="shared" si="297"/>
        <v>4052.7230160324066</v>
      </c>
      <c r="AR112" s="173"/>
      <c r="AS112" s="199"/>
      <c r="AT112" s="19" t="s">
        <v>41</v>
      </c>
      <c r="AU112" s="27">
        <f t="shared" ref="AU112:BD112" si="298">AU$52/10*$C110/(2+$E$10)</f>
        <v>805.55555555555566</v>
      </c>
      <c r="AV112" s="27">
        <f t="shared" si="298"/>
        <v>1476.8518518518515</v>
      </c>
      <c r="AW112" s="27">
        <f t="shared" si="298"/>
        <v>2036.265432098766</v>
      </c>
      <c r="AX112" s="27">
        <f t="shared" si="298"/>
        <v>2502.4434156378588</v>
      </c>
      <c r="AY112" s="28">
        <f t="shared" si="298"/>
        <v>2890.9250685871066</v>
      </c>
      <c r="AZ112" s="27">
        <f t="shared" si="298"/>
        <v>3214.6597793781398</v>
      </c>
      <c r="BA112" s="27">
        <f t="shared" si="298"/>
        <v>3484.4387050373439</v>
      </c>
      <c r="BB112" s="27">
        <f t="shared" si="298"/>
        <v>3709.2544764200088</v>
      </c>
      <c r="BC112" s="27">
        <f t="shared" si="298"/>
        <v>3896.6009525722352</v>
      </c>
      <c r="BD112" s="27">
        <f t="shared" si="298"/>
        <v>4052.7230160324066</v>
      </c>
      <c r="BF112" s="173"/>
      <c r="BG112" s="199"/>
      <c r="BH112" s="19" t="s">
        <v>41</v>
      </c>
      <c r="BI112" s="27">
        <f t="shared" ref="BI112:BR112" si="299">BI$52/10*$C110/(2+$E$10)</f>
        <v>805.55555555555566</v>
      </c>
      <c r="BJ112" s="27">
        <f t="shared" si="299"/>
        <v>1476.8518518518515</v>
      </c>
      <c r="BK112" s="27">
        <f t="shared" si="299"/>
        <v>2036.265432098766</v>
      </c>
      <c r="BL112" s="27">
        <f t="shared" si="299"/>
        <v>2502.4434156378588</v>
      </c>
      <c r="BM112" s="28">
        <f t="shared" si="299"/>
        <v>2890.9250685871066</v>
      </c>
      <c r="BN112" s="27">
        <f t="shared" si="299"/>
        <v>3214.6597793781398</v>
      </c>
      <c r="BO112" s="27">
        <f t="shared" si="299"/>
        <v>3484.4387050373439</v>
      </c>
      <c r="BP112" s="27">
        <f t="shared" si="299"/>
        <v>3709.2544764200088</v>
      </c>
      <c r="BQ112" s="27">
        <f t="shared" si="299"/>
        <v>3896.6009525722352</v>
      </c>
      <c r="BR112" s="27">
        <f t="shared" si="299"/>
        <v>4052.7230160324066</v>
      </c>
    </row>
    <row r="113" spans="2:70" ht="14.25" x14ac:dyDescent="0.45">
      <c r="B113" s="173"/>
      <c r="C113" s="199">
        <v>400000</v>
      </c>
      <c r="D113" s="44" t="s">
        <v>19</v>
      </c>
      <c r="E113" s="27">
        <f>E$51/10*$C113/(2+$E$10)</f>
        <v>16111.111111111111</v>
      </c>
      <c r="F113" s="27">
        <f t="shared" ref="F113:N113" si="300">F$51/10*$C113/(2+$E$10)</f>
        <v>13425.925925925925</v>
      </c>
      <c r="G113" s="27">
        <f t="shared" si="300"/>
        <v>11188.271604938271</v>
      </c>
      <c r="H113" s="27">
        <f t="shared" si="300"/>
        <v>9323.559670781895</v>
      </c>
      <c r="I113" s="27">
        <f t="shared" si="300"/>
        <v>7769.6330589849113</v>
      </c>
      <c r="J113" s="27">
        <f t="shared" si="300"/>
        <v>6474.6942158207576</v>
      </c>
      <c r="K113" s="27">
        <f t="shared" si="300"/>
        <v>5395.5785131839657</v>
      </c>
      <c r="L113" s="27">
        <f t="shared" si="300"/>
        <v>4496.3154276533051</v>
      </c>
      <c r="M113" s="27">
        <f t="shared" si="300"/>
        <v>3746.9295230444209</v>
      </c>
      <c r="N113" s="27">
        <f t="shared" si="300"/>
        <v>3122.441269203684</v>
      </c>
      <c r="P113" s="173"/>
      <c r="Q113" s="199">
        <v>400000</v>
      </c>
      <c r="R113" s="44" t="s">
        <v>19</v>
      </c>
      <c r="S113" s="27">
        <f>S$51/10*$C113/(2+$E$10)</f>
        <v>16111.111111111111</v>
      </c>
      <c r="T113" s="27">
        <f t="shared" ref="T113:AB113" si="301">T$51/10*$C113/(2+$E$10)</f>
        <v>13425.925925925925</v>
      </c>
      <c r="U113" s="27">
        <f t="shared" si="301"/>
        <v>11188.271604938271</v>
      </c>
      <c r="V113" s="27">
        <f t="shared" si="301"/>
        <v>9323.559670781895</v>
      </c>
      <c r="W113" s="27">
        <f t="shared" si="301"/>
        <v>7769.6330589849113</v>
      </c>
      <c r="X113" s="27">
        <f t="shared" si="301"/>
        <v>6474.6942158207576</v>
      </c>
      <c r="Y113" s="27">
        <f t="shared" si="301"/>
        <v>5395.5785131839657</v>
      </c>
      <c r="Z113" s="27">
        <f t="shared" si="301"/>
        <v>4496.3154276533051</v>
      </c>
      <c r="AA113" s="27">
        <f t="shared" si="301"/>
        <v>3746.9295230444209</v>
      </c>
      <c r="AB113" s="27">
        <f t="shared" si="301"/>
        <v>3122.441269203684</v>
      </c>
      <c r="AD113" s="173"/>
      <c r="AE113" s="199">
        <v>400000</v>
      </c>
      <c r="AF113" s="44" t="s">
        <v>19</v>
      </c>
      <c r="AG113" s="27">
        <f>AG$51/10*$C113/(2+$E$10)</f>
        <v>16111.111111111111</v>
      </c>
      <c r="AH113" s="27">
        <f t="shared" ref="AH113:AP113" si="302">AH$51/10*$C113/(2+$E$10)</f>
        <v>13425.925925925925</v>
      </c>
      <c r="AI113" s="27">
        <f t="shared" si="302"/>
        <v>11188.271604938271</v>
      </c>
      <c r="AJ113" s="27">
        <f t="shared" si="302"/>
        <v>9323.559670781895</v>
      </c>
      <c r="AK113" s="27">
        <f t="shared" si="302"/>
        <v>7769.6330589849113</v>
      </c>
      <c r="AL113" s="27">
        <f t="shared" si="302"/>
        <v>6474.6942158207576</v>
      </c>
      <c r="AM113" s="27">
        <f t="shared" si="302"/>
        <v>5395.5785131839657</v>
      </c>
      <c r="AN113" s="27">
        <f t="shared" si="302"/>
        <v>4496.3154276533051</v>
      </c>
      <c r="AO113" s="27">
        <f t="shared" si="302"/>
        <v>3746.9295230444209</v>
      </c>
      <c r="AP113" s="27">
        <f t="shared" si="302"/>
        <v>3122.441269203684</v>
      </c>
      <c r="AR113" s="173"/>
      <c r="AS113" s="199">
        <v>400000</v>
      </c>
      <c r="AT113" s="44" t="s">
        <v>19</v>
      </c>
      <c r="AU113" s="27">
        <f>AU$51/10*$C113/(2+$E$10)</f>
        <v>16111.111111111111</v>
      </c>
      <c r="AV113" s="27">
        <f t="shared" ref="AV113:BD113" si="303">AV$51/10*$C113/(2+$E$10)</f>
        <v>13425.925925925925</v>
      </c>
      <c r="AW113" s="27">
        <f t="shared" si="303"/>
        <v>11188.271604938271</v>
      </c>
      <c r="AX113" s="27">
        <f t="shared" si="303"/>
        <v>9323.559670781895</v>
      </c>
      <c r="AY113" s="27">
        <f t="shared" si="303"/>
        <v>7769.6330589849113</v>
      </c>
      <c r="AZ113" s="27">
        <f t="shared" si="303"/>
        <v>6474.6942158207576</v>
      </c>
      <c r="BA113" s="27">
        <f t="shared" si="303"/>
        <v>5395.5785131839657</v>
      </c>
      <c r="BB113" s="27">
        <f t="shared" si="303"/>
        <v>4496.3154276533051</v>
      </c>
      <c r="BC113" s="27">
        <f t="shared" si="303"/>
        <v>3746.9295230444209</v>
      </c>
      <c r="BD113" s="27">
        <f t="shared" si="303"/>
        <v>3122.441269203684</v>
      </c>
      <c r="BF113" s="173"/>
      <c r="BG113" s="199">
        <v>400000</v>
      </c>
      <c r="BH113" s="44" t="s">
        <v>19</v>
      </c>
      <c r="BI113" s="27">
        <f>BI$51/10*$C113/(2+$E$10)</f>
        <v>16111.111111111111</v>
      </c>
      <c r="BJ113" s="27">
        <f t="shared" ref="BJ113:BR113" si="304">BJ$51/10*$C113/(2+$E$10)</f>
        <v>13425.925925925925</v>
      </c>
      <c r="BK113" s="27">
        <f t="shared" si="304"/>
        <v>11188.271604938271</v>
      </c>
      <c r="BL113" s="27">
        <f t="shared" si="304"/>
        <v>9323.559670781895</v>
      </c>
      <c r="BM113" s="27">
        <f t="shared" si="304"/>
        <v>7769.6330589849113</v>
      </c>
      <c r="BN113" s="27">
        <f t="shared" si="304"/>
        <v>6474.6942158207576</v>
      </c>
      <c r="BO113" s="27">
        <f t="shared" si="304"/>
        <v>5395.5785131839657</v>
      </c>
      <c r="BP113" s="27">
        <f t="shared" si="304"/>
        <v>4496.3154276533051</v>
      </c>
      <c r="BQ113" s="27">
        <f t="shared" si="304"/>
        <v>3746.9295230444209</v>
      </c>
      <c r="BR113" s="27">
        <f t="shared" si="304"/>
        <v>3122.441269203684</v>
      </c>
    </row>
    <row r="114" spans="2:70" ht="14.25" x14ac:dyDescent="0.45">
      <c r="B114" s="173"/>
      <c r="C114" s="199"/>
      <c r="D114" s="19" t="s">
        <v>22</v>
      </c>
      <c r="E114" s="27"/>
      <c r="F114" s="27"/>
      <c r="G114" s="27"/>
      <c r="H114" s="27"/>
      <c r="I114" s="28">
        <f>AVERAGE(E113:I113)</f>
        <v>11563.700274348423</v>
      </c>
      <c r="J114" s="27"/>
      <c r="K114" s="27"/>
      <c r="L114" s="27"/>
      <c r="M114" s="27"/>
      <c r="N114" s="27">
        <f>AVERAGE(E113:N113)</f>
        <v>8105.4460320648259</v>
      </c>
      <c r="P114" s="173"/>
      <c r="Q114" s="199"/>
      <c r="R114" s="19" t="s">
        <v>22</v>
      </c>
      <c r="S114" s="27"/>
      <c r="T114" s="27"/>
      <c r="U114" s="27"/>
      <c r="V114" s="27"/>
      <c r="W114" s="28">
        <f>AVERAGE(S113:W113)</f>
        <v>11563.700274348423</v>
      </c>
      <c r="X114" s="27"/>
      <c r="Y114" s="27"/>
      <c r="Z114" s="27"/>
      <c r="AA114" s="27"/>
      <c r="AB114" s="27">
        <f>AVERAGE(S113:AB113)</f>
        <v>8105.4460320648259</v>
      </c>
      <c r="AD114" s="173"/>
      <c r="AE114" s="199"/>
      <c r="AF114" s="19" t="s">
        <v>22</v>
      </c>
      <c r="AG114" s="27"/>
      <c r="AH114" s="27"/>
      <c r="AI114" s="27"/>
      <c r="AJ114" s="27"/>
      <c r="AK114" s="28">
        <f>AVERAGE(AG113:AK113)</f>
        <v>11563.700274348423</v>
      </c>
      <c r="AL114" s="27"/>
      <c r="AM114" s="27"/>
      <c r="AN114" s="27"/>
      <c r="AO114" s="27"/>
      <c r="AP114" s="27">
        <f>AVERAGE(AG113:AP113)</f>
        <v>8105.4460320648259</v>
      </c>
      <c r="AR114" s="173"/>
      <c r="AS114" s="199"/>
      <c r="AT114" s="19" t="s">
        <v>22</v>
      </c>
      <c r="AU114" s="27"/>
      <c r="AV114" s="27"/>
      <c r="AW114" s="27"/>
      <c r="AX114" s="27"/>
      <c r="AY114" s="28">
        <f>AVERAGE(AU113:AY113)</f>
        <v>11563.700274348423</v>
      </c>
      <c r="AZ114" s="27"/>
      <c r="BA114" s="27"/>
      <c r="BB114" s="27"/>
      <c r="BC114" s="27"/>
      <c r="BD114" s="27">
        <f>AVERAGE(AU113:BD113)</f>
        <v>8105.4460320648259</v>
      </c>
      <c r="BF114" s="173"/>
      <c r="BG114" s="199"/>
      <c r="BH114" s="19" t="s">
        <v>22</v>
      </c>
      <c r="BI114" s="27"/>
      <c r="BJ114" s="27"/>
      <c r="BK114" s="27"/>
      <c r="BL114" s="27"/>
      <c r="BM114" s="28">
        <f>AVERAGE(BI113:BM113)</f>
        <v>11563.700274348423</v>
      </c>
      <c r="BN114" s="27"/>
      <c r="BO114" s="27"/>
      <c r="BP114" s="27"/>
      <c r="BQ114" s="27"/>
      <c r="BR114" s="27">
        <f>AVERAGE(BI113:BR113)</f>
        <v>8105.4460320648259</v>
      </c>
    </row>
    <row r="115" spans="2:70" ht="14.25" x14ac:dyDescent="0.45">
      <c r="B115" s="173"/>
      <c r="C115" s="199"/>
      <c r="D115" s="19" t="s">
        <v>41</v>
      </c>
      <c r="E115" s="27">
        <f t="shared" ref="E115:N115" si="305">E$52/10*$C113/(2+$E$10)</f>
        <v>16111.111111111115</v>
      </c>
      <c r="F115" s="27">
        <f t="shared" si="305"/>
        <v>29537.037037037029</v>
      </c>
      <c r="G115" s="27">
        <f t="shared" si="305"/>
        <v>40725.308641975316</v>
      </c>
      <c r="H115" s="27">
        <f t="shared" si="305"/>
        <v>50048.868312757186</v>
      </c>
      <c r="I115" s="28">
        <f t="shared" si="305"/>
        <v>57818.501371742132</v>
      </c>
      <c r="J115" s="27">
        <f t="shared" si="305"/>
        <v>64293.195587562797</v>
      </c>
      <c r="K115" s="27">
        <f t="shared" si="305"/>
        <v>69688.774100746887</v>
      </c>
      <c r="L115" s="27">
        <f t="shared" si="305"/>
        <v>74185.089528400174</v>
      </c>
      <c r="M115" s="27">
        <f t="shared" si="305"/>
        <v>77932.019051444717</v>
      </c>
      <c r="N115" s="27">
        <f t="shared" si="305"/>
        <v>81054.460320648126</v>
      </c>
      <c r="P115" s="173"/>
      <c r="Q115" s="199"/>
      <c r="R115" s="19" t="s">
        <v>41</v>
      </c>
      <c r="S115" s="27">
        <f t="shared" ref="S115:AB115" si="306">S$52/10*$C113/(2+$E$10)</f>
        <v>16111.111111111115</v>
      </c>
      <c r="T115" s="27">
        <f t="shared" si="306"/>
        <v>29537.037037037029</v>
      </c>
      <c r="U115" s="27">
        <f t="shared" si="306"/>
        <v>40725.308641975316</v>
      </c>
      <c r="V115" s="27">
        <f t="shared" si="306"/>
        <v>50048.868312757186</v>
      </c>
      <c r="W115" s="28">
        <f t="shared" si="306"/>
        <v>57818.501371742132</v>
      </c>
      <c r="X115" s="27">
        <f t="shared" si="306"/>
        <v>64293.195587562797</v>
      </c>
      <c r="Y115" s="27">
        <f t="shared" si="306"/>
        <v>69688.774100746887</v>
      </c>
      <c r="Z115" s="27">
        <f t="shared" si="306"/>
        <v>74185.089528400174</v>
      </c>
      <c r="AA115" s="27">
        <f t="shared" si="306"/>
        <v>77932.019051444717</v>
      </c>
      <c r="AB115" s="27">
        <f t="shared" si="306"/>
        <v>81054.460320648126</v>
      </c>
      <c r="AD115" s="173"/>
      <c r="AE115" s="199"/>
      <c r="AF115" s="19" t="s">
        <v>41</v>
      </c>
      <c r="AG115" s="27">
        <f t="shared" ref="AG115:AP115" si="307">AG$52/10*$C113/(2+$E$10)</f>
        <v>16111.111111111115</v>
      </c>
      <c r="AH115" s="27">
        <f t="shared" si="307"/>
        <v>29537.037037037029</v>
      </c>
      <c r="AI115" s="27">
        <f t="shared" si="307"/>
        <v>40725.308641975316</v>
      </c>
      <c r="AJ115" s="27">
        <f t="shared" si="307"/>
        <v>50048.868312757186</v>
      </c>
      <c r="AK115" s="28">
        <f t="shared" si="307"/>
        <v>57818.501371742132</v>
      </c>
      <c r="AL115" s="27">
        <f t="shared" si="307"/>
        <v>64293.195587562797</v>
      </c>
      <c r="AM115" s="27">
        <f t="shared" si="307"/>
        <v>69688.774100746887</v>
      </c>
      <c r="AN115" s="27">
        <f t="shared" si="307"/>
        <v>74185.089528400174</v>
      </c>
      <c r="AO115" s="27">
        <f t="shared" si="307"/>
        <v>77932.019051444717</v>
      </c>
      <c r="AP115" s="27">
        <f t="shared" si="307"/>
        <v>81054.460320648126</v>
      </c>
      <c r="AR115" s="173"/>
      <c r="AS115" s="199"/>
      <c r="AT115" s="19" t="s">
        <v>41</v>
      </c>
      <c r="AU115" s="27">
        <f t="shared" ref="AU115:BD115" si="308">AU$52/10*$C113/(2+$E$10)</f>
        <v>16111.111111111115</v>
      </c>
      <c r="AV115" s="27">
        <f t="shared" si="308"/>
        <v>29537.037037037029</v>
      </c>
      <c r="AW115" s="27">
        <f t="shared" si="308"/>
        <v>40725.308641975316</v>
      </c>
      <c r="AX115" s="27">
        <f t="shared" si="308"/>
        <v>50048.868312757186</v>
      </c>
      <c r="AY115" s="28">
        <f t="shared" si="308"/>
        <v>57818.501371742132</v>
      </c>
      <c r="AZ115" s="27">
        <f t="shared" si="308"/>
        <v>64293.195587562797</v>
      </c>
      <c r="BA115" s="27">
        <f t="shared" si="308"/>
        <v>69688.774100746887</v>
      </c>
      <c r="BB115" s="27">
        <f t="shared" si="308"/>
        <v>74185.089528400174</v>
      </c>
      <c r="BC115" s="27">
        <f t="shared" si="308"/>
        <v>77932.019051444717</v>
      </c>
      <c r="BD115" s="27">
        <f t="shared" si="308"/>
        <v>81054.460320648126</v>
      </c>
      <c r="BF115" s="173"/>
      <c r="BG115" s="199"/>
      <c r="BH115" s="19" t="s">
        <v>41</v>
      </c>
      <c r="BI115" s="27">
        <f t="shared" ref="BI115:BR115" si="309">BI$52/10*$C113/(2+$E$10)</f>
        <v>16111.111111111115</v>
      </c>
      <c r="BJ115" s="27">
        <f t="shared" si="309"/>
        <v>29537.037037037029</v>
      </c>
      <c r="BK115" s="27">
        <f t="shared" si="309"/>
        <v>40725.308641975316</v>
      </c>
      <c r="BL115" s="27">
        <f t="shared" si="309"/>
        <v>50048.868312757186</v>
      </c>
      <c r="BM115" s="28">
        <f t="shared" si="309"/>
        <v>57818.501371742132</v>
      </c>
      <c r="BN115" s="27">
        <f t="shared" si="309"/>
        <v>64293.195587562797</v>
      </c>
      <c r="BO115" s="27">
        <f t="shared" si="309"/>
        <v>69688.774100746887</v>
      </c>
      <c r="BP115" s="27">
        <f t="shared" si="309"/>
        <v>74185.089528400174</v>
      </c>
      <c r="BQ115" s="27">
        <f t="shared" si="309"/>
        <v>77932.019051444717</v>
      </c>
      <c r="BR115" s="27">
        <f t="shared" si="309"/>
        <v>81054.460320648126</v>
      </c>
    </row>
    <row r="116" spans="2:70" ht="14.25" x14ac:dyDescent="0.45">
      <c r="B116" s="173"/>
      <c r="C116" s="200">
        <v>1000000</v>
      </c>
      <c r="D116" s="15" t="s">
        <v>19</v>
      </c>
      <c r="E116" s="29">
        <f t="shared" ref="E116:N116" si="310">E$51/10*$C116/(2+$E$10)</f>
        <v>40277.777777777781</v>
      </c>
      <c r="F116" s="29">
        <f t="shared" si="310"/>
        <v>33564.81481481481</v>
      </c>
      <c r="G116" s="29">
        <f t="shared" si="310"/>
        <v>27970.679012345678</v>
      </c>
      <c r="H116" s="29">
        <f t="shared" si="310"/>
        <v>23308.899176954736</v>
      </c>
      <c r="I116" s="29">
        <f t="shared" si="310"/>
        <v>19424.082647462277</v>
      </c>
      <c r="J116" s="29">
        <f t="shared" si="310"/>
        <v>16186.735539551895</v>
      </c>
      <c r="K116" s="29">
        <f t="shared" si="310"/>
        <v>13488.946282959914</v>
      </c>
      <c r="L116" s="29">
        <f t="shared" si="310"/>
        <v>11240.788569133261</v>
      </c>
      <c r="M116" s="29">
        <f t="shared" si="310"/>
        <v>9367.323807611052</v>
      </c>
      <c r="N116" s="29">
        <f t="shared" si="310"/>
        <v>7806.1031730092109</v>
      </c>
      <c r="P116" s="173"/>
      <c r="Q116" s="200">
        <v>1000000</v>
      </c>
      <c r="R116" s="15" t="s">
        <v>19</v>
      </c>
      <c r="S116" s="29">
        <f t="shared" ref="S116:AB116" si="311">S$51/10*$C116/(2+$E$10)</f>
        <v>40277.777777777781</v>
      </c>
      <c r="T116" s="29">
        <f t="shared" si="311"/>
        <v>33564.81481481481</v>
      </c>
      <c r="U116" s="29">
        <f t="shared" si="311"/>
        <v>27970.679012345678</v>
      </c>
      <c r="V116" s="29">
        <f t="shared" si="311"/>
        <v>23308.899176954736</v>
      </c>
      <c r="W116" s="29">
        <f t="shared" si="311"/>
        <v>19424.082647462277</v>
      </c>
      <c r="X116" s="29">
        <f t="shared" si="311"/>
        <v>16186.735539551895</v>
      </c>
      <c r="Y116" s="29">
        <f t="shared" si="311"/>
        <v>13488.946282959914</v>
      </c>
      <c r="Z116" s="29">
        <f t="shared" si="311"/>
        <v>11240.788569133261</v>
      </c>
      <c r="AA116" s="29">
        <f t="shared" si="311"/>
        <v>9367.323807611052</v>
      </c>
      <c r="AB116" s="29">
        <f t="shared" si="311"/>
        <v>7806.1031730092109</v>
      </c>
      <c r="AD116" s="173"/>
      <c r="AE116" s="200">
        <v>1000000</v>
      </c>
      <c r="AF116" s="15" t="s">
        <v>19</v>
      </c>
      <c r="AG116" s="29">
        <f t="shared" ref="AG116:AP116" si="312">AG$51/10*$C116/(2+$E$10)</f>
        <v>40277.777777777781</v>
      </c>
      <c r="AH116" s="29">
        <f t="shared" si="312"/>
        <v>33564.81481481481</v>
      </c>
      <c r="AI116" s="29">
        <f t="shared" si="312"/>
        <v>27970.679012345678</v>
      </c>
      <c r="AJ116" s="29">
        <f t="shared" si="312"/>
        <v>23308.899176954736</v>
      </c>
      <c r="AK116" s="29">
        <f t="shared" si="312"/>
        <v>19424.082647462277</v>
      </c>
      <c r="AL116" s="29">
        <f t="shared" si="312"/>
        <v>16186.735539551895</v>
      </c>
      <c r="AM116" s="29">
        <f t="shared" si="312"/>
        <v>13488.946282959914</v>
      </c>
      <c r="AN116" s="29">
        <f t="shared" si="312"/>
        <v>11240.788569133261</v>
      </c>
      <c r="AO116" s="29">
        <f t="shared" si="312"/>
        <v>9367.323807611052</v>
      </c>
      <c r="AP116" s="29">
        <f t="shared" si="312"/>
        <v>7806.1031730092109</v>
      </c>
      <c r="AR116" s="173"/>
      <c r="AS116" s="200">
        <v>1000000</v>
      </c>
      <c r="AT116" s="15" t="s">
        <v>19</v>
      </c>
      <c r="AU116" s="29">
        <f t="shared" ref="AU116:BD116" si="313">AU$51/10*$C116/(2+$E$10)</f>
        <v>40277.777777777781</v>
      </c>
      <c r="AV116" s="29">
        <f t="shared" si="313"/>
        <v>33564.81481481481</v>
      </c>
      <c r="AW116" s="29">
        <f t="shared" si="313"/>
        <v>27970.679012345678</v>
      </c>
      <c r="AX116" s="29">
        <f t="shared" si="313"/>
        <v>23308.899176954736</v>
      </c>
      <c r="AY116" s="29">
        <f t="shared" si="313"/>
        <v>19424.082647462277</v>
      </c>
      <c r="AZ116" s="29">
        <f t="shared" si="313"/>
        <v>16186.735539551895</v>
      </c>
      <c r="BA116" s="29">
        <f t="shared" si="313"/>
        <v>13488.946282959914</v>
      </c>
      <c r="BB116" s="29">
        <f t="shared" si="313"/>
        <v>11240.788569133261</v>
      </c>
      <c r="BC116" s="29">
        <f t="shared" si="313"/>
        <v>9367.323807611052</v>
      </c>
      <c r="BD116" s="29">
        <f t="shared" si="313"/>
        <v>7806.1031730092109</v>
      </c>
      <c r="BF116" s="173"/>
      <c r="BG116" s="200">
        <v>1000000</v>
      </c>
      <c r="BH116" s="15" t="s">
        <v>19</v>
      </c>
      <c r="BI116" s="29">
        <f t="shared" ref="BI116:BR116" si="314">BI$51/10*$C116/(2+$E$10)</f>
        <v>40277.777777777781</v>
      </c>
      <c r="BJ116" s="29">
        <f t="shared" si="314"/>
        <v>33564.81481481481</v>
      </c>
      <c r="BK116" s="29">
        <f t="shared" si="314"/>
        <v>27970.679012345678</v>
      </c>
      <c r="BL116" s="29">
        <f t="shared" si="314"/>
        <v>23308.899176954736</v>
      </c>
      <c r="BM116" s="29">
        <f t="shared" si="314"/>
        <v>19424.082647462277</v>
      </c>
      <c r="BN116" s="29">
        <f t="shared" si="314"/>
        <v>16186.735539551895</v>
      </c>
      <c r="BO116" s="29">
        <f t="shared" si="314"/>
        <v>13488.946282959914</v>
      </c>
      <c r="BP116" s="29">
        <f t="shared" si="314"/>
        <v>11240.788569133261</v>
      </c>
      <c r="BQ116" s="29">
        <f t="shared" si="314"/>
        <v>9367.323807611052</v>
      </c>
      <c r="BR116" s="29">
        <f t="shared" si="314"/>
        <v>7806.1031730092109</v>
      </c>
    </row>
    <row r="117" spans="2:70" ht="14.25" x14ac:dyDescent="0.45">
      <c r="B117" s="173"/>
      <c r="C117" s="200"/>
      <c r="D117" s="15" t="s">
        <v>22</v>
      </c>
      <c r="E117" s="29"/>
      <c r="F117" s="29"/>
      <c r="G117" s="29"/>
      <c r="H117" s="29"/>
      <c r="I117" s="30">
        <f>AVERAGE(E116:I116)</f>
        <v>28909.250685871055</v>
      </c>
      <c r="J117" s="29"/>
      <c r="K117" s="29"/>
      <c r="L117" s="29"/>
      <c r="M117" s="29"/>
      <c r="N117" s="29">
        <f>AVERAGE(E116:N116)</f>
        <v>20263.615080162061</v>
      </c>
      <c r="P117" s="173"/>
      <c r="Q117" s="200"/>
      <c r="R117" s="15" t="s">
        <v>22</v>
      </c>
      <c r="S117" s="29"/>
      <c r="T117" s="29"/>
      <c r="U117" s="29"/>
      <c r="V117" s="29"/>
      <c r="W117" s="30">
        <f>AVERAGE(S116:W116)</f>
        <v>28909.250685871055</v>
      </c>
      <c r="X117" s="29"/>
      <c r="Y117" s="29"/>
      <c r="Z117" s="29"/>
      <c r="AA117" s="29"/>
      <c r="AB117" s="29">
        <f>AVERAGE(S116:AB116)</f>
        <v>20263.615080162061</v>
      </c>
      <c r="AD117" s="173"/>
      <c r="AE117" s="200"/>
      <c r="AF117" s="15" t="s">
        <v>22</v>
      </c>
      <c r="AG117" s="29"/>
      <c r="AH117" s="29"/>
      <c r="AI117" s="29"/>
      <c r="AJ117" s="29"/>
      <c r="AK117" s="30">
        <f>AVERAGE(AG116:AK116)</f>
        <v>28909.250685871055</v>
      </c>
      <c r="AL117" s="29"/>
      <c r="AM117" s="29"/>
      <c r="AN117" s="29"/>
      <c r="AO117" s="29"/>
      <c r="AP117" s="29">
        <f>AVERAGE(AG116:AP116)</f>
        <v>20263.615080162061</v>
      </c>
      <c r="AR117" s="173"/>
      <c r="AS117" s="200"/>
      <c r="AT117" s="15" t="s">
        <v>22</v>
      </c>
      <c r="AU117" s="29"/>
      <c r="AV117" s="29"/>
      <c r="AW117" s="29"/>
      <c r="AX117" s="29"/>
      <c r="AY117" s="30">
        <f>AVERAGE(AU116:AY116)</f>
        <v>28909.250685871055</v>
      </c>
      <c r="AZ117" s="29"/>
      <c r="BA117" s="29"/>
      <c r="BB117" s="29"/>
      <c r="BC117" s="29"/>
      <c r="BD117" s="29">
        <f>AVERAGE(AU116:BD116)</f>
        <v>20263.615080162061</v>
      </c>
      <c r="BF117" s="173"/>
      <c r="BG117" s="200"/>
      <c r="BH117" s="15" t="s">
        <v>22</v>
      </c>
      <c r="BI117" s="29"/>
      <c r="BJ117" s="29"/>
      <c r="BK117" s="29"/>
      <c r="BL117" s="29"/>
      <c r="BM117" s="30">
        <f>AVERAGE(BI116:BM116)</f>
        <v>28909.250685871055</v>
      </c>
      <c r="BN117" s="29"/>
      <c r="BO117" s="29"/>
      <c r="BP117" s="29"/>
      <c r="BQ117" s="29"/>
      <c r="BR117" s="29">
        <f>AVERAGE(BI116:BR116)</f>
        <v>20263.615080162061</v>
      </c>
    </row>
    <row r="118" spans="2:70" ht="14.25" x14ac:dyDescent="0.45">
      <c r="B118" s="174"/>
      <c r="C118" s="200"/>
      <c r="D118" s="15" t="s">
        <v>41</v>
      </c>
      <c r="E118" s="29">
        <f t="shared" ref="E118:N118" si="315">E$52/10*$C116/(2+$E$10)</f>
        <v>40277.777777777781</v>
      </c>
      <c r="F118" s="29">
        <f t="shared" si="315"/>
        <v>73842.592592592569</v>
      </c>
      <c r="G118" s="29">
        <f t="shared" si="315"/>
        <v>101813.2716049383</v>
      </c>
      <c r="H118" s="29">
        <f t="shared" si="315"/>
        <v>125122.17078189296</v>
      </c>
      <c r="I118" s="30">
        <f t="shared" si="315"/>
        <v>144546.2534293553</v>
      </c>
      <c r="J118" s="29">
        <f t="shared" si="315"/>
        <v>160732.98896890698</v>
      </c>
      <c r="K118" s="29">
        <f t="shared" si="315"/>
        <v>174221.93525186719</v>
      </c>
      <c r="L118" s="29">
        <f t="shared" si="315"/>
        <v>185462.72382100046</v>
      </c>
      <c r="M118" s="29">
        <f t="shared" si="315"/>
        <v>194830.04762861179</v>
      </c>
      <c r="N118" s="29">
        <f t="shared" si="315"/>
        <v>202636.15080162033</v>
      </c>
      <c r="P118" s="174"/>
      <c r="Q118" s="200"/>
      <c r="R118" s="15" t="s">
        <v>41</v>
      </c>
      <c r="S118" s="29">
        <f t="shared" ref="S118:AB118" si="316">S$52/10*$C116/(2+$E$10)</f>
        <v>40277.777777777781</v>
      </c>
      <c r="T118" s="29">
        <f t="shared" si="316"/>
        <v>73842.592592592569</v>
      </c>
      <c r="U118" s="29">
        <f t="shared" si="316"/>
        <v>101813.2716049383</v>
      </c>
      <c r="V118" s="29">
        <f t="shared" si="316"/>
        <v>125122.17078189296</v>
      </c>
      <c r="W118" s="30">
        <f t="shared" si="316"/>
        <v>144546.2534293553</v>
      </c>
      <c r="X118" s="29">
        <f t="shared" si="316"/>
        <v>160732.98896890698</v>
      </c>
      <c r="Y118" s="29">
        <f t="shared" si="316"/>
        <v>174221.93525186719</v>
      </c>
      <c r="Z118" s="29">
        <f t="shared" si="316"/>
        <v>185462.72382100046</v>
      </c>
      <c r="AA118" s="29">
        <f t="shared" si="316"/>
        <v>194830.04762861179</v>
      </c>
      <c r="AB118" s="29">
        <f t="shared" si="316"/>
        <v>202636.15080162033</v>
      </c>
      <c r="AD118" s="174"/>
      <c r="AE118" s="200"/>
      <c r="AF118" s="15" t="s">
        <v>41</v>
      </c>
      <c r="AG118" s="29">
        <f t="shared" ref="AG118:AP118" si="317">AG$52/10*$C116/(2+$E$10)</f>
        <v>40277.777777777781</v>
      </c>
      <c r="AH118" s="29">
        <f t="shared" si="317"/>
        <v>73842.592592592569</v>
      </c>
      <c r="AI118" s="29">
        <f t="shared" si="317"/>
        <v>101813.2716049383</v>
      </c>
      <c r="AJ118" s="29">
        <f t="shared" si="317"/>
        <v>125122.17078189296</v>
      </c>
      <c r="AK118" s="30">
        <f t="shared" si="317"/>
        <v>144546.2534293553</v>
      </c>
      <c r="AL118" s="29">
        <f t="shared" si="317"/>
        <v>160732.98896890698</v>
      </c>
      <c r="AM118" s="29">
        <f t="shared" si="317"/>
        <v>174221.93525186719</v>
      </c>
      <c r="AN118" s="29">
        <f t="shared" si="317"/>
        <v>185462.72382100046</v>
      </c>
      <c r="AO118" s="29">
        <f t="shared" si="317"/>
        <v>194830.04762861179</v>
      </c>
      <c r="AP118" s="29">
        <f t="shared" si="317"/>
        <v>202636.15080162033</v>
      </c>
      <c r="AR118" s="174"/>
      <c r="AS118" s="200"/>
      <c r="AT118" s="15" t="s">
        <v>41</v>
      </c>
      <c r="AU118" s="29">
        <f t="shared" ref="AU118:BD118" si="318">AU$52/10*$C116/(2+$E$10)</f>
        <v>40277.777777777781</v>
      </c>
      <c r="AV118" s="29">
        <f t="shared" si="318"/>
        <v>73842.592592592569</v>
      </c>
      <c r="AW118" s="29">
        <f t="shared" si="318"/>
        <v>101813.2716049383</v>
      </c>
      <c r="AX118" s="29">
        <f t="shared" si="318"/>
        <v>125122.17078189296</v>
      </c>
      <c r="AY118" s="30">
        <f t="shared" si="318"/>
        <v>144546.2534293553</v>
      </c>
      <c r="AZ118" s="29">
        <f t="shared" si="318"/>
        <v>160732.98896890698</v>
      </c>
      <c r="BA118" s="29">
        <f t="shared" si="318"/>
        <v>174221.93525186719</v>
      </c>
      <c r="BB118" s="29">
        <f t="shared" si="318"/>
        <v>185462.72382100046</v>
      </c>
      <c r="BC118" s="29">
        <f t="shared" si="318"/>
        <v>194830.04762861179</v>
      </c>
      <c r="BD118" s="29">
        <f t="shared" si="318"/>
        <v>202636.15080162033</v>
      </c>
      <c r="BF118" s="174"/>
      <c r="BG118" s="200"/>
      <c r="BH118" s="15" t="s">
        <v>41</v>
      </c>
      <c r="BI118" s="29">
        <f t="shared" ref="BI118:BR118" si="319">BI$52/10*$C116/(2+$E$10)</f>
        <v>40277.777777777781</v>
      </c>
      <c r="BJ118" s="29">
        <f t="shared" si="319"/>
        <v>73842.592592592569</v>
      </c>
      <c r="BK118" s="29">
        <f t="shared" si="319"/>
        <v>101813.2716049383</v>
      </c>
      <c r="BL118" s="29">
        <f t="shared" si="319"/>
        <v>125122.17078189296</v>
      </c>
      <c r="BM118" s="30">
        <f t="shared" si="319"/>
        <v>144546.2534293553</v>
      </c>
      <c r="BN118" s="29">
        <f t="shared" si="319"/>
        <v>160732.98896890698</v>
      </c>
      <c r="BO118" s="29">
        <f t="shared" si="319"/>
        <v>174221.93525186719</v>
      </c>
      <c r="BP118" s="29">
        <f t="shared" si="319"/>
        <v>185462.72382100046</v>
      </c>
      <c r="BQ118" s="29">
        <f t="shared" si="319"/>
        <v>194830.04762861179</v>
      </c>
      <c r="BR118" s="29">
        <f t="shared" si="319"/>
        <v>202636.15080162033</v>
      </c>
    </row>
    <row r="119" spans="2:70" ht="15" customHeight="1" x14ac:dyDescent="0.45">
      <c r="B119" s="3"/>
      <c r="C119" s="1"/>
      <c r="D119" s="40"/>
      <c r="E119" s="10"/>
      <c r="F119" s="10"/>
      <c r="G119" s="10"/>
      <c r="H119" s="10"/>
      <c r="I119" s="10"/>
      <c r="J119" s="10"/>
      <c r="K119" s="10"/>
      <c r="L119" s="10"/>
      <c r="M119" s="10"/>
      <c r="N119" s="10"/>
      <c r="P119" s="3"/>
      <c r="Q119" s="1"/>
      <c r="R119" s="40"/>
      <c r="S119" s="10"/>
      <c r="T119" s="10"/>
      <c r="U119" s="10"/>
      <c r="V119" s="10"/>
      <c r="W119" s="10"/>
      <c r="X119" s="10"/>
      <c r="Y119" s="10"/>
      <c r="Z119" s="10"/>
      <c r="AA119" s="10"/>
      <c r="AB119" s="10"/>
      <c r="AD119" s="3"/>
      <c r="AE119" s="1"/>
      <c r="AF119" s="40"/>
      <c r="AG119" s="10"/>
      <c r="AH119" s="10"/>
      <c r="AI119" s="10"/>
      <c r="AJ119" s="10"/>
      <c r="AK119" s="10"/>
      <c r="AL119" s="10"/>
      <c r="AM119" s="10"/>
      <c r="AN119" s="10"/>
      <c r="AO119" s="10"/>
      <c r="AP119" s="10"/>
      <c r="AR119" s="3"/>
      <c r="AS119" s="1"/>
      <c r="AT119" s="40"/>
      <c r="AU119" s="10"/>
      <c r="AV119" s="10"/>
      <c r="AW119" s="10"/>
      <c r="AX119" s="10"/>
      <c r="AY119" s="10"/>
      <c r="AZ119" s="10"/>
      <c r="BA119" s="10"/>
      <c r="BB119" s="10"/>
      <c r="BC119" s="10"/>
      <c r="BD119" s="10"/>
      <c r="BF119" s="3"/>
      <c r="BG119" s="1"/>
      <c r="BH119" s="40"/>
      <c r="BI119" s="10"/>
      <c r="BJ119" s="10"/>
      <c r="BK119" s="10"/>
      <c r="BL119" s="10"/>
      <c r="BM119" s="10"/>
      <c r="BN119" s="10"/>
      <c r="BO119" s="10"/>
      <c r="BP119" s="10"/>
      <c r="BQ119" s="10"/>
      <c r="BR119" s="10"/>
    </row>
    <row r="120" spans="2:70" ht="15" customHeight="1" x14ac:dyDescent="0.45">
      <c r="D120" s="14"/>
      <c r="E120" s="13"/>
      <c r="F120" s="13"/>
      <c r="G120" s="13"/>
      <c r="H120" s="13"/>
      <c r="I120" s="13"/>
      <c r="J120" s="13"/>
      <c r="K120" s="13"/>
      <c r="L120" s="13"/>
      <c r="M120" s="13"/>
      <c r="N120" s="13"/>
      <c r="R120" s="14"/>
      <c r="S120" s="13"/>
      <c r="T120" s="13"/>
      <c r="U120" s="13"/>
      <c r="V120" s="13"/>
      <c r="W120" s="13"/>
      <c r="X120" s="13"/>
      <c r="Y120" s="13"/>
      <c r="Z120" s="13"/>
      <c r="AA120" s="13"/>
      <c r="AB120" s="13"/>
      <c r="AF120" s="14"/>
      <c r="AG120" s="13"/>
      <c r="AH120" s="13"/>
      <c r="AI120" s="13"/>
      <c r="AJ120" s="13"/>
      <c r="AK120" s="13"/>
      <c r="AL120" s="13"/>
      <c r="AM120" s="13"/>
      <c r="AN120" s="13"/>
      <c r="AO120" s="13"/>
      <c r="AP120" s="13"/>
      <c r="AT120" s="14"/>
      <c r="AU120" s="13"/>
      <c r="AV120" s="13"/>
      <c r="AW120" s="13"/>
      <c r="AX120" s="13"/>
      <c r="AY120" s="13"/>
      <c r="AZ120" s="13"/>
      <c r="BA120" s="13"/>
      <c r="BB120" s="13"/>
      <c r="BC120" s="13"/>
      <c r="BD120" s="13"/>
      <c r="BH120" s="14"/>
      <c r="BI120" s="13"/>
      <c r="BJ120" s="13"/>
      <c r="BK120" s="13"/>
      <c r="BL120" s="13"/>
      <c r="BM120" s="13"/>
      <c r="BN120" s="13"/>
      <c r="BO120" s="13"/>
      <c r="BP120" s="13"/>
      <c r="BQ120" s="13"/>
      <c r="BR120" s="13"/>
    </row>
    <row r="121" spans="2:70" ht="15" customHeight="1" x14ac:dyDescent="0.45">
      <c r="G121" s="12"/>
      <c r="U121" s="12"/>
      <c r="AI121" s="12"/>
      <c r="AW121" s="12"/>
      <c r="BK121" s="12"/>
    </row>
  </sheetData>
  <mergeCells count="495">
    <mergeCell ref="T108:T109"/>
    <mergeCell ref="U108:U109"/>
    <mergeCell ref="B92:B106"/>
    <mergeCell ref="K108:K109"/>
    <mergeCell ref="L108:L109"/>
    <mergeCell ref="M108:M109"/>
    <mergeCell ref="N108:N109"/>
    <mergeCell ref="P108:P109"/>
    <mergeCell ref="Q108:Q109"/>
    <mergeCell ref="R108:R109"/>
    <mergeCell ref="S108:S109"/>
    <mergeCell ref="Q97:Q101"/>
    <mergeCell ref="BG77:BG81"/>
    <mergeCell ref="BG82:BG86"/>
    <mergeCell ref="AE87:AE91"/>
    <mergeCell ref="AS87:AS91"/>
    <mergeCell ref="BG87:BG91"/>
    <mergeCell ref="C92:C96"/>
    <mergeCell ref="P92:P106"/>
    <mergeCell ref="Q92:Q96"/>
    <mergeCell ref="AD92:AD106"/>
    <mergeCell ref="AE92:AE96"/>
    <mergeCell ref="AR92:AR106"/>
    <mergeCell ref="AS92:AS96"/>
    <mergeCell ref="BF92:BF106"/>
    <mergeCell ref="AR77:AR91"/>
    <mergeCell ref="AS77:AS81"/>
    <mergeCell ref="BF77:BF91"/>
    <mergeCell ref="C82:C86"/>
    <mergeCell ref="Q82:Q86"/>
    <mergeCell ref="AE82:AE86"/>
    <mergeCell ref="AS82:AS86"/>
    <mergeCell ref="C87:C91"/>
    <mergeCell ref="Q87:Q91"/>
    <mergeCell ref="BG92:BG96"/>
    <mergeCell ref="C97:C101"/>
    <mergeCell ref="AH62:AH63"/>
    <mergeCell ref="AI62:AI63"/>
    <mergeCell ref="AJ62:AJ63"/>
    <mergeCell ref="AK62:AK63"/>
    <mergeCell ref="B77:B91"/>
    <mergeCell ref="C77:C81"/>
    <mergeCell ref="P77:P91"/>
    <mergeCell ref="Q77:Q81"/>
    <mergeCell ref="AD77:AD91"/>
    <mergeCell ref="AE77:AE81"/>
    <mergeCell ref="B62:B63"/>
    <mergeCell ref="I62:I63"/>
    <mergeCell ref="J62:J63"/>
    <mergeCell ref="K62:K63"/>
    <mergeCell ref="L62:L63"/>
    <mergeCell ref="M62:M63"/>
    <mergeCell ref="N62:N63"/>
    <mergeCell ref="P62:P63"/>
    <mergeCell ref="Q62:Q63"/>
    <mergeCell ref="AE56:AE60"/>
    <mergeCell ref="AS56:AS60"/>
    <mergeCell ref="BG56:BG60"/>
    <mergeCell ref="C62:C63"/>
    <mergeCell ref="D62:D63"/>
    <mergeCell ref="E62:E63"/>
    <mergeCell ref="F62:F63"/>
    <mergeCell ref="G62:G63"/>
    <mergeCell ref="H62:H63"/>
    <mergeCell ref="R62:R63"/>
    <mergeCell ref="S62:S63"/>
    <mergeCell ref="T62:T63"/>
    <mergeCell ref="U62:U63"/>
    <mergeCell ref="V62:V63"/>
    <mergeCell ref="W62:W63"/>
    <mergeCell ref="X62:X63"/>
    <mergeCell ref="Y62:Y63"/>
    <mergeCell ref="Z62:Z63"/>
    <mergeCell ref="AA62:AA63"/>
    <mergeCell ref="AB62:AB63"/>
    <mergeCell ref="AD62:AD63"/>
    <mergeCell ref="AE62:AE63"/>
    <mergeCell ref="AF62:AF63"/>
    <mergeCell ref="AG62:AG63"/>
    <mergeCell ref="BG40:BG44"/>
    <mergeCell ref="B46:B47"/>
    <mergeCell ref="C46:C47"/>
    <mergeCell ref="D46:D47"/>
    <mergeCell ref="E46:E47"/>
    <mergeCell ref="F46:F47"/>
    <mergeCell ref="G46:G47"/>
    <mergeCell ref="H46:H47"/>
    <mergeCell ref="I46:I47"/>
    <mergeCell ref="J46:J47"/>
    <mergeCell ref="K46:K47"/>
    <mergeCell ref="L46:L47"/>
    <mergeCell ref="M46:M47"/>
    <mergeCell ref="N46:N47"/>
    <mergeCell ref="P46:P47"/>
    <mergeCell ref="Q46:Q47"/>
    <mergeCell ref="R46:R47"/>
    <mergeCell ref="S46:S47"/>
    <mergeCell ref="T46:T47"/>
    <mergeCell ref="U46:U47"/>
    <mergeCell ref="V46:V47"/>
    <mergeCell ref="W46:W47"/>
    <mergeCell ref="X46:X47"/>
    <mergeCell ref="Y46:Y47"/>
    <mergeCell ref="BG24:BG28"/>
    <mergeCell ref="B30:B31"/>
    <mergeCell ref="C30:C31"/>
    <mergeCell ref="D30:D31"/>
    <mergeCell ref="E30:E31"/>
    <mergeCell ref="F30:F31"/>
    <mergeCell ref="G30:G31"/>
    <mergeCell ref="H30:H31"/>
    <mergeCell ref="I30:I31"/>
    <mergeCell ref="J30:J31"/>
    <mergeCell ref="K30:K31"/>
    <mergeCell ref="L30:L31"/>
    <mergeCell ref="M30:M31"/>
    <mergeCell ref="N30:N31"/>
    <mergeCell ref="P30:P31"/>
    <mergeCell ref="Q30:Q31"/>
    <mergeCell ref="B24:B28"/>
    <mergeCell ref="C24:C28"/>
    <mergeCell ref="P24:P28"/>
    <mergeCell ref="Q24:Q28"/>
    <mergeCell ref="AD24:AD28"/>
    <mergeCell ref="AE24:AE28"/>
    <mergeCell ref="AR24:AR28"/>
    <mergeCell ref="AS24:AS28"/>
    <mergeCell ref="AP12:AP13"/>
    <mergeCell ref="BF24:BF28"/>
    <mergeCell ref="AI12:AI13"/>
    <mergeCell ref="AJ12:AJ13"/>
    <mergeCell ref="P14:P15"/>
    <mergeCell ref="BK2:BM3"/>
    <mergeCell ref="BO2:BR2"/>
    <mergeCell ref="B14:B15"/>
    <mergeCell ref="C14:C15"/>
    <mergeCell ref="AT2:AU3"/>
    <mergeCell ref="AW2:AY3"/>
    <mergeCell ref="BA2:BD2"/>
    <mergeCell ref="BH2:BI3"/>
    <mergeCell ref="U2:W3"/>
    <mergeCell ref="Y2:AB2"/>
    <mergeCell ref="Q14:Q15"/>
    <mergeCell ref="AD14:AD15"/>
    <mergeCell ref="AE14:AE15"/>
    <mergeCell ref="AR14:AR15"/>
    <mergeCell ref="AS14:AS15"/>
    <mergeCell ref="BF14:BF15"/>
    <mergeCell ref="BG14:BG15"/>
    <mergeCell ref="Y12:Y13"/>
    <mergeCell ref="Z12:Z13"/>
    <mergeCell ref="D2:E3"/>
    <mergeCell ref="G2:I3"/>
    <mergeCell ref="K2:N2"/>
    <mergeCell ref="R2:S3"/>
    <mergeCell ref="B2:C10"/>
    <mergeCell ref="P2:Q10"/>
    <mergeCell ref="AD2:AE10"/>
    <mergeCell ref="AR2:AS10"/>
    <mergeCell ref="BF2:BG10"/>
    <mergeCell ref="AF2:AG3"/>
    <mergeCell ref="AI2:AK3"/>
    <mergeCell ref="AM2:AP2"/>
    <mergeCell ref="B12:B13"/>
    <mergeCell ref="C12:C13"/>
    <mergeCell ref="D12:D13"/>
    <mergeCell ref="E12:E13"/>
    <mergeCell ref="F12:F13"/>
    <mergeCell ref="G12:G13"/>
    <mergeCell ref="H12:H13"/>
    <mergeCell ref="I12:I13"/>
    <mergeCell ref="J12:J13"/>
    <mergeCell ref="K12:K13"/>
    <mergeCell ref="L12:L13"/>
    <mergeCell ref="M12:M13"/>
    <mergeCell ref="N12:N13"/>
    <mergeCell ref="P12:P13"/>
    <mergeCell ref="Q12:Q13"/>
    <mergeCell ref="R12:R13"/>
    <mergeCell ref="S12:S13"/>
    <mergeCell ref="T12:T13"/>
    <mergeCell ref="U12:U13"/>
    <mergeCell ref="V12:V13"/>
    <mergeCell ref="W12:W13"/>
    <mergeCell ref="X12:X13"/>
    <mergeCell ref="AK12:AK13"/>
    <mergeCell ref="AL12:AL13"/>
    <mergeCell ref="AM12:AM13"/>
    <mergeCell ref="AN12:AN13"/>
    <mergeCell ref="AO12:AO13"/>
    <mergeCell ref="AB12:AB13"/>
    <mergeCell ref="AD12:AD13"/>
    <mergeCell ref="AE12:AE13"/>
    <mergeCell ref="AF12:AF13"/>
    <mergeCell ref="AG12:AG13"/>
    <mergeCell ref="AH12:AH13"/>
    <mergeCell ref="AA12:AA13"/>
    <mergeCell ref="AR12:AR13"/>
    <mergeCell ref="AS12:AS13"/>
    <mergeCell ref="AT12:AT13"/>
    <mergeCell ref="AU12:AU13"/>
    <mergeCell ref="AV12:AV13"/>
    <mergeCell ref="AW12:AW13"/>
    <mergeCell ref="AX12:AX13"/>
    <mergeCell ref="AY12:AY13"/>
    <mergeCell ref="AZ12:AZ13"/>
    <mergeCell ref="BA12:BA13"/>
    <mergeCell ref="BB12:BB13"/>
    <mergeCell ref="BC12:BC13"/>
    <mergeCell ref="BN12:BN13"/>
    <mergeCell ref="BO12:BO13"/>
    <mergeCell ref="BP12:BP13"/>
    <mergeCell ref="BQ12:BQ13"/>
    <mergeCell ref="BR12:BR13"/>
    <mergeCell ref="B16:B23"/>
    <mergeCell ref="C16:C23"/>
    <mergeCell ref="P16:P23"/>
    <mergeCell ref="Q16:Q23"/>
    <mergeCell ref="AD16:AD23"/>
    <mergeCell ref="AE16:AE23"/>
    <mergeCell ref="AR16:AR23"/>
    <mergeCell ref="AS16:AS23"/>
    <mergeCell ref="BF16:BF23"/>
    <mergeCell ref="BG16:BG23"/>
    <mergeCell ref="BD12:BD13"/>
    <mergeCell ref="BF12:BF13"/>
    <mergeCell ref="BG12:BG13"/>
    <mergeCell ref="BH12:BH13"/>
    <mergeCell ref="BI12:BI13"/>
    <mergeCell ref="BJ12:BJ13"/>
    <mergeCell ref="BK12:BK13"/>
    <mergeCell ref="BL12:BL13"/>
    <mergeCell ref="BM12:BM13"/>
    <mergeCell ref="R30:R31"/>
    <mergeCell ref="S30:S31"/>
    <mergeCell ref="T30:T31"/>
    <mergeCell ref="U30:U31"/>
    <mergeCell ref="V30:V31"/>
    <mergeCell ref="W30:W31"/>
    <mergeCell ref="X30:X31"/>
    <mergeCell ref="Y30:Y31"/>
    <mergeCell ref="Z30:Z31"/>
    <mergeCell ref="AA30:AA31"/>
    <mergeCell ref="AB30:AB31"/>
    <mergeCell ref="AD30:AD31"/>
    <mergeCell ref="AE30:AE31"/>
    <mergeCell ref="AF30:AF31"/>
    <mergeCell ref="AG30:AG31"/>
    <mergeCell ref="AH30:AH31"/>
    <mergeCell ref="AI30:AI31"/>
    <mergeCell ref="AJ30:AJ31"/>
    <mergeCell ref="AK30:AK31"/>
    <mergeCell ref="AL30:AL31"/>
    <mergeCell ref="AM30:AM31"/>
    <mergeCell ref="AN30:AN31"/>
    <mergeCell ref="AO30:AO31"/>
    <mergeCell ref="AP30:AP31"/>
    <mergeCell ref="AR30:AR31"/>
    <mergeCell ref="AS30:AS31"/>
    <mergeCell ref="AT30:AT31"/>
    <mergeCell ref="AU30:AU31"/>
    <mergeCell ref="AV30:AV31"/>
    <mergeCell ref="AW30:AW31"/>
    <mergeCell ref="BK30:BK31"/>
    <mergeCell ref="BL30:BL31"/>
    <mergeCell ref="BM30:BM31"/>
    <mergeCell ref="BN30:BN31"/>
    <mergeCell ref="BO30:BO31"/>
    <mergeCell ref="BP30:BP31"/>
    <mergeCell ref="AX30:AX31"/>
    <mergeCell ref="AY30:AY31"/>
    <mergeCell ref="AZ30:AZ31"/>
    <mergeCell ref="BA30:BA31"/>
    <mergeCell ref="BB30:BB31"/>
    <mergeCell ref="BC30:BC31"/>
    <mergeCell ref="BD30:BD31"/>
    <mergeCell ref="BF30:BF31"/>
    <mergeCell ref="BG30:BG31"/>
    <mergeCell ref="BQ30:BQ31"/>
    <mergeCell ref="BR30:BR31"/>
    <mergeCell ref="B32:B44"/>
    <mergeCell ref="C32:C36"/>
    <mergeCell ref="P32:P44"/>
    <mergeCell ref="Q32:Q36"/>
    <mergeCell ref="AD32:AD44"/>
    <mergeCell ref="AE32:AE36"/>
    <mergeCell ref="AR32:AR44"/>
    <mergeCell ref="AS32:AS36"/>
    <mergeCell ref="BF32:BF44"/>
    <mergeCell ref="BG32:BG36"/>
    <mergeCell ref="C37:C39"/>
    <mergeCell ref="Q37:Q39"/>
    <mergeCell ref="AE37:AE39"/>
    <mergeCell ref="AS37:AS39"/>
    <mergeCell ref="BG37:BG39"/>
    <mergeCell ref="C40:C44"/>
    <mergeCell ref="Q40:Q44"/>
    <mergeCell ref="AE40:AE44"/>
    <mergeCell ref="AS40:AS44"/>
    <mergeCell ref="BH30:BH31"/>
    <mergeCell ref="BI30:BI31"/>
    <mergeCell ref="BJ30:BJ31"/>
    <mergeCell ref="Z46:Z47"/>
    <mergeCell ref="AA46:AA47"/>
    <mergeCell ref="AB46:AB47"/>
    <mergeCell ref="AD46:AD47"/>
    <mergeCell ref="AE46:AE47"/>
    <mergeCell ref="AF46:AF47"/>
    <mergeCell ref="AG46:AG47"/>
    <mergeCell ref="AH46:AH47"/>
    <mergeCell ref="AI46:AI47"/>
    <mergeCell ref="AJ46:AJ47"/>
    <mergeCell ref="AK46:AK47"/>
    <mergeCell ref="AL46:AL47"/>
    <mergeCell ref="AM46:AM47"/>
    <mergeCell ref="AN46:AN47"/>
    <mergeCell ref="AO46:AO47"/>
    <mergeCell ref="AP46:AP47"/>
    <mergeCell ref="AR46:AR47"/>
    <mergeCell ref="AS46:AS47"/>
    <mergeCell ref="BD46:BD47"/>
    <mergeCell ref="BF46:BF47"/>
    <mergeCell ref="BG46:BG47"/>
    <mergeCell ref="BH46:BH47"/>
    <mergeCell ref="BI46:BI47"/>
    <mergeCell ref="BJ46:BJ47"/>
    <mergeCell ref="BK46:BK47"/>
    <mergeCell ref="BL46:BL47"/>
    <mergeCell ref="AT46:AT47"/>
    <mergeCell ref="AU46:AU47"/>
    <mergeCell ref="AV46:AV47"/>
    <mergeCell ref="AW46:AW47"/>
    <mergeCell ref="AX46:AX47"/>
    <mergeCell ref="AY46:AY47"/>
    <mergeCell ref="AZ46:AZ47"/>
    <mergeCell ref="BA46:BA47"/>
    <mergeCell ref="BB46:BB47"/>
    <mergeCell ref="BM46:BM47"/>
    <mergeCell ref="BN46:BN47"/>
    <mergeCell ref="BO46:BO47"/>
    <mergeCell ref="BP46:BP47"/>
    <mergeCell ref="BQ46:BQ47"/>
    <mergeCell ref="BR46:BR47"/>
    <mergeCell ref="B48:B60"/>
    <mergeCell ref="C48:C52"/>
    <mergeCell ref="P48:P60"/>
    <mergeCell ref="Q48:Q52"/>
    <mergeCell ref="AD48:AD60"/>
    <mergeCell ref="AE48:AE52"/>
    <mergeCell ref="AR48:AR60"/>
    <mergeCell ref="AS48:AS52"/>
    <mergeCell ref="BF48:BF60"/>
    <mergeCell ref="BG48:BG52"/>
    <mergeCell ref="C53:C55"/>
    <mergeCell ref="Q53:Q55"/>
    <mergeCell ref="AE53:AE55"/>
    <mergeCell ref="AS53:AS55"/>
    <mergeCell ref="BG53:BG55"/>
    <mergeCell ref="C56:C60"/>
    <mergeCell ref="Q56:Q60"/>
    <mergeCell ref="BC46:BC47"/>
    <mergeCell ref="AL62:AL63"/>
    <mergeCell ref="AM62:AM63"/>
    <mergeCell ref="AN62:AN63"/>
    <mergeCell ref="AO62:AO63"/>
    <mergeCell ref="AP62:AP63"/>
    <mergeCell ref="AR62:AR63"/>
    <mergeCell ref="AS62:AS63"/>
    <mergeCell ref="AT62:AT63"/>
    <mergeCell ref="AU62:AU63"/>
    <mergeCell ref="AV62:AV63"/>
    <mergeCell ref="AW62:AW63"/>
    <mergeCell ref="AX62:AX63"/>
    <mergeCell ref="AY62:AY63"/>
    <mergeCell ref="AZ62:AZ63"/>
    <mergeCell ref="BA62:BA63"/>
    <mergeCell ref="BB62:BB63"/>
    <mergeCell ref="BC62:BC63"/>
    <mergeCell ref="BD62:BD63"/>
    <mergeCell ref="BF62:BF63"/>
    <mergeCell ref="BG62:BG63"/>
    <mergeCell ref="BH62:BH63"/>
    <mergeCell ref="BI62:BI63"/>
    <mergeCell ref="BJ62:BJ63"/>
    <mergeCell ref="BK62:BK63"/>
    <mergeCell ref="BL62:BL63"/>
    <mergeCell ref="BM62:BM63"/>
    <mergeCell ref="BN62:BN63"/>
    <mergeCell ref="BO62:BO63"/>
    <mergeCell ref="BP62:BP63"/>
    <mergeCell ref="BQ62:BQ63"/>
    <mergeCell ref="BR62:BR63"/>
    <mergeCell ref="B64:B76"/>
    <mergeCell ref="C64:C68"/>
    <mergeCell ref="P64:P76"/>
    <mergeCell ref="Q64:Q68"/>
    <mergeCell ref="AD64:AD76"/>
    <mergeCell ref="AE64:AE68"/>
    <mergeCell ref="AR64:AR76"/>
    <mergeCell ref="AS64:AS68"/>
    <mergeCell ref="BF64:BF76"/>
    <mergeCell ref="BG64:BG68"/>
    <mergeCell ref="C69:C71"/>
    <mergeCell ref="Q69:Q71"/>
    <mergeCell ref="AE69:AE71"/>
    <mergeCell ref="AS69:AS71"/>
    <mergeCell ref="BG69:BG71"/>
    <mergeCell ref="C72:C76"/>
    <mergeCell ref="Q72:Q76"/>
    <mergeCell ref="AE72:AE76"/>
    <mergeCell ref="AS72:AS76"/>
    <mergeCell ref="BG72:BG76"/>
    <mergeCell ref="AE97:AE101"/>
    <mergeCell ref="AS97:AS101"/>
    <mergeCell ref="BG97:BG101"/>
    <mergeCell ref="C102:C106"/>
    <mergeCell ref="Q102:Q106"/>
    <mergeCell ref="AE102:AE106"/>
    <mergeCell ref="AS102:AS106"/>
    <mergeCell ref="BG102:BG106"/>
    <mergeCell ref="B108:B109"/>
    <mergeCell ref="C108:C109"/>
    <mergeCell ref="D108:D109"/>
    <mergeCell ref="E108:E109"/>
    <mergeCell ref="F108:F109"/>
    <mergeCell ref="G108:G109"/>
    <mergeCell ref="H108:H109"/>
    <mergeCell ref="I108:I109"/>
    <mergeCell ref="J108:J109"/>
    <mergeCell ref="V108:V109"/>
    <mergeCell ref="W108:W109"/>
    <mergeCell ref="X108:X109"/>
    <mergeCell ref="Y108:Y109"/>
    <mergeCell ref="Z108:Z109"/>
    <mergeCell ref="AA108:AA109"/>
    <mergeCell ref="AB108:AB109"/>
    <mergeCell ref="AD108:AD109"/>
    <mergeCell ref="AE108:AE109"/>
    <mergeCell ref="AF108:AF109"/>
    <mergeCell ref="AG108:AG109"/>
    <mergeCell ref="AH108:AH109"/>
    <mergeCell ref="AI108:AI109"/>
    <mergeCell ref="AJ108:AJ109"/>
    <mergeCell ref="AK108:AK109"/>
    <mergeCell ref="AL108:AL109"/>
    <mergeCell ref="AM108:AM109"/>
    <mergeCell ref="AN108:AN109"/>
    <mergeCell ref="AO108:AO109"/>
    <mergeCell ref="AP108:AP109"/>
    <mergeCell ref="AR108:AR109"/>
    <mergeCell ref="AS108:AS109"/>
    <mergeCell ref="AT108:AT109"/>
    <mergeCell ref="AU108:AU109"/>
    <mergeCell ref="AV108:AV109"/>
    <mergeCell ref="AW108:AW109"/>
    <mergeCell ref="AX108:AX109"/>
    <mergeCell ref="BL108:BL109"/>
    <mergeCell ref="BM108:BM109"/>
    <mergeCell ref="BN108:BN109"/>
    <mergeCell ref="BO108:BO109"/>
    <mergeCell ref="BP108:BP109"/>
    <mergeCell ref="BQ108:BQ109"/>
    <mergeCell ref="AY108:AY109"/>
    <mergeCell ref="AZ108:AZ109"/>
    <mergeCell ref="BA108:BA109"/>
    <mergeCell ref="BB108:BB109"/>
    <mergeCell ref="BC108:BC109"/>
    <mergeCell ref="BD108:BD109"/>
    <mergeCell ref="BF108:BF109"/>
    <mergeCell ref="BG108:BG109"/>
    <mergeCell ref="BH108:BH109"/>
    <mergeCell ref="BR108:BR109"/>
    <mergeCell ref="B110:B118"/>
    <mergeCell ref="C110:C112"/>
    <mergeCell ref="P110:P118"/>
    <mergeCell ref="Q110:Q112"/>
    <mergeCell ref="AD110:AD118"/>
    <mergeCell ref="AE110:AE112"/>
    <mergeCell ref="AR110:AR118"/>
    <mergeCell ref="AS110:AS112"/>
    <mergeCell ref="BF110:BF118"/>
    <mergeCell ref="BG110:BG112"/>
    <mergeCell ref="C113:C115"/>
    <mergeCell ref="Q113:Q115"/>
    <mergeCell ref="AE113:AE115"/>
    <mergeCell ref="AS113:AS115"/>
    <mergeCell ref="BG113:BG115"/>
    <mergeCell ref="C116:C118"/>
    <mergeCell ref="Q116:Q118"/>
    <mergeCell ref="AE116:AE118"/>
    <mergeCell ref="AS116:AS118"/>
    <mergeCell ref="BG116:BG118"/>
    <mergeCell ref="BI108:BI109"/>
    <mergeCell ref="BJ108:BJ109"/>
    <mergeCell ref="BK108:BK109"/>
  </mergeCells>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45B2B-E67F-4538-AC77-BD4C4A24D2AE}">
  <dimension ref="A1:BS121"/>
  <sheetViews>
    <sheetView zoomScaleNormal="100" workbookViewId="0">
      <selection activeCell="E8" sqref="E8"/>
    </sheetView>
  </sheetViews>
  <sheetFormatPr defaultRowHeight="15" customHeight="1" x14ac:dyDescent="0.45"/>
  <cols>
    <col min="1" max="1" width="1.73046875" style="4" customWidth="1"/>
    <col min="2" max="2" width="38.19921875" style="2" bestFit="1" customWidth="1"/>
    <col min="3" max="3" width="14.46484375" style="2" bestFit="1" customWidth="1"/>
    <col min="4" max="4" width="22.46484375" style="2" bestFit="1" customWidth="1"/>
    <col min="5" max="14" width="13.6640625" style="2" customWidth="1"/>
    <col min="15" max="15" width="1.73046875" style="4" customWidth="1"/>
    <col min="16" max="16" width="38.19921875" style="2" bestFit="1" customWidth="1"/>
    <col min="17" max="17" width="14.46484375" style="2" bestFit="1" customWidth="1"/>
    <col min="18" max="18" width="22.46484375" style="2" bestFit="1" customWidth="1"/>
    <col min="19" max="28" width="13.6640625" style="2" customWidth="1"/>
    <col min="29" max="29" width="1.73046875" style="4" customWidth="1"/>
    <col min="30" max="30" width="38.19921875" style="2" bestFit="1" customWidth="1"/>
    <col min="31" max="31" width="14.46484375" style="2" bestFit="1" customWidth="1"/>
    <col min="32" max="32" width="22.46484375" style="2" bestFit="1" customWidth="1"/>
    <col min="33" max="42" width="13.6640625" style="2" customWidth="1"/>
    <col min="43" max="43" width="1.73046875" style="4" customWidth="1"/>
    <col min="44" max="44" width="38.19921875" style="2" bestFit="1" customWidth="1"/>
    <col min="45" max="45" width="14.46484375" style="2" bestFit="1" customWidth="1"/>
    <col min="46" max="46" width="22.46484375" style="2" bestFit="1" customWidth="1"/>
    <col min="47" max="56" width="13.6640625" style="2" customWidth="1"/>
    <col min="57" max="57" width="1.73046875" style="4" customWidth="1"/>
    <col min="58" max="58" width="38.19921875" style="2" bestFit="1" customWidth="1"/>
    <col min="59" max="59" width="14.46484375" style="2" bestFit="1" customWidth="1"/>
    <col min="60" max="60" width="22.46484375" style="2" bestFit="1" customWidth="1"/>
    <col min="61" max="70" width="13.6640625" style="2" customWidth="1"/>
    <col min="71" max="71" width="1.73046875" style="4" customWidth="1"/>
    <col min="72" max="16384" width="9.06640625" style="2"/>
  </cols>
  <sheetData>
    <row r="1" spans="1:71" ht="15" customHeight="1" x14ac:dyDescent="0.45">
      <c r="A1" s="8"/>
      <c r="B1" s="8"/>
      <c r="C1" s="8"/>
      <c r="D1" s="8"/>
      <c r="E1" s="8"/>
      <c r="F1" s="8"/>
      <c r="G1" s="8"/>
      <c r="H1" s="8"/>
      <c r="I1" s="8"/>
      <c r="J1" s="8"/>
      <c r="K1" s="63"/>
      <c r="L1" s="63"/>
      <c r="M1" s="63"/>
      <c r="N1" s="63"/>
      <c r="O1" s="8"/>
      <c r="P1" s="8"/>
      <c r="Q1" s="8"/>
      <c r="R1" s="8"/>
      <c r="S1" s="8"/>
      <c r="T1" s="8"/>
      <c r="U1" s="8"/>
      <c r="V1" s="8"/>
      <c r="W1" s="8"/>
      <c r="X1" s="8"/>
      <c r="Y1" s="63"/>
      <c r="Z1" s="63"/>
      <c r="AA1" s="63"/>
      <c r="AB1" s="63"/>
      <c r="AC1" s="8"/>
      <c r="AD1" s="8"/>
      <c r="AE1" s="8"/>
      <c r="AF1" s="8"/>
      <c r="AG1" s="8"/>
      <c r="AH1" s="8"/>
      <c r="AI1" s="8"/>
      <c r="AJ1" s="8"/>
      <c r="AK1" s="8"/>
      <c r="AL1" s="8"/>
      <c r="AM1" s="63"/>
      <c r="AN1" s="63"/>
      <c r="AO1" s="63"/>
      <c r="AP1" s="63"/>
      <c r="AQ1" s="8"/>
      <c r="AR1" s="8"/>
      <c r="AS1" s="8"/>
      <c r="AT1" s="8"/>
      <c r="AU1" s="8"/>
      <c r="AV1" s="8"/>
      <c r="AW1" s="8"/>
      <c r="AX1" s="8"/>
      <c r="AY1" s="8"/>
      <c r="AZ1" s="8"/>
      <c r="BA1" s="63"/>
      <c r="BB1" s="63"/>
      <c r="BC1" s="63"/>
      <c r="BD1" s="63"/>
      <c r="BE1" s="8"/>
      <c r="BF1" s="8"/>
      <c r="BG1" s="8"/>
      <c r="BH1" s="8"/>
      <c r="BI1" s="8"/>
      <c r="BJ1" s="8"/>
      <c r="BK1" s="8"/>
      <c r="BL1" s="8"/>
      <c r="BM1" s="8"/>
      <c r="BN1" s="8"/>
      <c r="BO1" s="63"/>
      <c r="BP1" s="63"/>
      <c r="BQ1" s="63"/>
      <c r="BR1" s="63"/>
    </row>
    <row r="2" spans="1:71" ht="14.25" x14ac:dyDescent="0.45">
      <c r="A2" s="8"/>
      <c r="B2" s="157" t="s">
        <v>140</v>
      </c>
      <c r="C2" s="158"/>
      <c r="D2" s="165" t="s">
        <v>152</v>
      </c>
      <c r="E2" s="166"/>
      <c r="F2" s="8"/>
      <c r="G2" s="168" t="s">
        <v>145</v>
      </c>
      <c r="H2" s="165"/>
      <c r="I2" s="165"/>
      <c r="J2" s="4"/>
      <c r="K2" s="171" t="s">
        <v>144</v>
      </c>
      <c r="L2" s="171"/>
      <c r="M2" s="171"/>
      <c r="N2" s="171"/>
      <c r="O2" s="8"/>
      <c r="P2" s="157" t="s">
        <v>140</v>
      </c>
      <c r="Q2" s="158"/>
      <c r="R2" s="165" t="s">
        <v>152</v>
      </c>
      <c r="S2" s="166"/>
      <c r="T2" s="8"/>
      <c r="U2" s="168" t="s">
        <v>145</v>
      </c>
      <c r="V2" s="165"/>
      <c r="W2" s="165"/>
      <c r="X2" s="4"/>
      <c r="Y2" s="171" t="s">
        <v>144</v>
      </c>
      <c r="Z2" s="171"/>
      <c r="AA2" s="171"/>
      <c r="AB2" s="171"/>
      <c r="AC2" s="8"/>
      <c r="AD2" s="157" t="s">
        <v>140</v>
      </c>
      <c r="AE2" s="158"/>
      <c r="AF2" s="165" t="s">
        <v>152</v>
      </c>
      <c r="AG2" s="166"/>
      <c r="AH2" s="8"/>
      <c r="AI2" s="168" t="s">
        <v>145</v>
      </c>
      <c r="AJ2" s="165"/>
      <c r="AK2" s="165"/>
      <c r="AL2" s="4"/>
      <c r="AM2" s="171" t="s">
        <v>144</v>
      </c>
      <c r="AN2" s="171"/>
      <c r="AO2" s="171"/>
      <c r="AP2" s="171"/>
      <c r="AQ2" s="8"/>
      <c r="AR2" s="157" t="s">
        <v>140</v>
      </c>
      <c r="AS2" s="158"/>
      <c r="AT2" s="165" t="s">
        <v>152</v>
      </c>
      <c r="AU2" s="166"/>
      <c r="AV2" s="8"/>
      <c r="AW2" s="168" t="s">
        <v>145</v>
      </c>
      <c r="AX2" s="165"/>
      <c r="AY2" s="165"/>
      <c r="AZ2" s="4"/>
      <c r="BA2" s="171" t="s">
        <v>144</v>
      </c>
      <c r="BB2" s="171"/>
      <c r="BC2" s="171"/>
      <c r="BD2" s="171"/>
      <c r="BE2" s="8"/>
      <c r="BF2" s="157" t="s">
        <v>140</v>
      </c>
      <c r="BG2" s="158"/>
      <c r="BH2" s="165" t="s">
        <v>152</v>
      </c>
      <c r="BI2" s="166"/>
      <c r="BJ2" s="8"/>
      <c r="BK2" s="168" t="s">
        <v>145</v>
      </c>
      <c r="BL2" s="165"/>
      <c r="BM2" s="165"/>
      <c r="BN2" s="4"/>
      <c r="BO2" s="171" t="s">
        <v>144</v>
      </c>
      <c r="BP2" s="171"/>
      <c r="BQ2" s="171"/>
      <c r="BR2" s="171"/>
    </row>
    <row r="3" spans="1:71" ht="14.25" x14ac:dyDescent="0.45">
      <c r="A3" s="8"/>
      <c r="B3" s="159"/>
      <c r="C3" s="160"/>
      <c r="D3" s="162"/>
      <c r="E3" s="167"/>
      <c r="F3" s="8"/>
      <c r="G3" s="169"/>
      <c r="H3" s="170"/>
      <c r="I3" s="170"/>
      <c r="J3" s="4"/>
      <c r="K3" s="64" t="s">
        <v>53</v>
      </c>
      <c r="L3" s="64" t="s">
        <v>51</v>
      </c>
      <c r="M3" s="64" t="s">
        <v>32</v>
      </c>
      <c r="N3" s="64" t="s">
        <v>33</v>
      </c>
      <c r="O3" s="8"/>
      <c r="P3" s="159"/>
      <c r="Q3" s="160"/>
      <c r="R3" s="162"/>
      <c r="S3" s="167"/>
      <c r="T3" s="8"/>
      <c r="U3" s="169"/>
      <c r="V3" s="170"/>
      <c r="W3" s="170"/>
      <c r="X3" s="4"/>
      <c r="Y3" s="64" t="s">
        <v>53</v>
      </c>
      <c r="Z3" s="64" t="s">
        <v>51</v>
      </c>
      <c r="AA3" s="64" t="s">
        <v>32</v>
      </c>
      <c r="AB3" s="64" t="s">
        <v>33</v>
      </c>
      <c r="AC3" s="8"/>
      <c r="AD3" s="159"/>
      <c r="AE3" s="160"/>
      <c r="AF3" s="162"/>
      <c r="AG3" s="167"/>
      <c r="AH3" s="8"/>
      <c r="AI3" s="169"/>
      <c r="AJ3" s="170"/>
      <c r="AK3" s="170"/>
      <c r="AL3" s="4"/>
      <c r="AM3" s="64" t="s">
        <v>53</v>
      </c>
      <c r="AN3" s="64" t="s">
        <v>51</v>
      </c>
      <c r="AO3" s="64" t="s">
        <v>32</v>
      </c>
      <c r="AP3" s="64" t="s">
        <v>33</v>
      </c>
      <c r="AQ3" s="8"/>
      <c r="AR3" s="159"/>
      <c r="AS3" s="160"/>
      <c r="AT3" s="162"/>
      <c r="AU3" s="167"/>
      <c r="AV3" s="8"/>
      <c r="AW3" s="169"/>
      <c r="AX3" s="170"/>
      <c r="AY3" s="170"/>
      <c r="AZ3" s="4"/>
      <c r="BA3" s="64" t="s">
        <v>53</v>
      </c>
      <c r="BB3" s="64" t="s">
        <v>51</v>
      </c>
      <c r="BC3" s="64" t="s">
        <v>32</v>
      </c>
      <c r="BD3" s="64" t="s">
        <v>33</v>
      </c>
      <c r="BE3" s="8"/>
      <c r="BF3" s="159"/>
      <c r="BG3" s="160"/>
      <c r="BH3" s="162"/>
      <c r="BI3" s="167"/>
      <c r="BJ3" s="8"/>
      <c r="BK3" s="169"/>
      <c r="BL3" s="170"/>
      <c r="BM3" s="170"/>
      <c r="BN3" s="4"/>
      <c r="BO3" s="64" t="s">
        <v>53</v>
      </c>
      <c r="BP3" s="64" t="s">
        <v>51</v>
      </c>
      <c r="BQ3" s="64" t="s">
        <v>32</v>
      </c>
      <c r="BR3" s="64" t="s">
        <v>33</v>
      </c>
      <c r="BS3" s="9"/>
    </row>
    <row r="4" spans="1:71" ht="14.25" x14ac:dyDescent="0.45">
      <c r="A4" s="9"/>
      <c r="B4" s="159"/>
      <c r="C4" s="160"/>
      <c r="D4" s="32" t="s">
        <v>2</v>
      </c>
      <c r="E4" s="33">
        <v>100000</v>
      </c>
      <c r="F4" s="9"/>
      <c r="G4" s="76" t="s">
        <v>34</v>
      </c>
      <c r="H4" s="75" t="s">
        <v>39</v>
      </c>
      <c r="I4" s="41">
        <f>I41</f>
        <v>0.22324800000000006</v>
      </c>
      <c r="J4" s="9"/>
      <c r="K4" s="68">
        <f>C110</f>
        <v>20000</v>
      </c>
      <c r="L4" s="69" t="s">
        <v>40</v>
      </c>
      <c r="M4" s="42">
        <f>I111</f>
        <v>657.93467078189292</v>
      </c>
      <c r="N4" s="65">
        <f t="shared" ref="N4:N9" si="0">M4*$I$14</f>
        <v>163715199.99999997</v>
      </c>
      <c r="O4" s="9"/>
      <c r="P4" s="159"/>
      <c r="Q4" s="160"/>
      <c r="R4" s="32" t="s">
        <v>2</v>
      </c>
      <c r="S4" s="33">
        <f>E4</f>
        <v>100000</v>
      </c>
      <c r="T4" s="9"/>
      <c r="U4" s="76" t="s">
        <v>34</v>
      </c>
      <c r="V4" s="75" t="s">
        <v>39</v>
      </c>
      <c r="W4" s="41">
        <f>W41</f>
        <v>0.18604000000000004</v>
      </c>
      <c r="X4" s="9"/>
      <c r="Y4" s="68">
        <f>Q110</f>
        <v>20000</v>
      </c>
      <c r="Z4" s="69" t="s">
        <v>40</v>
      </c>
      <c r="AA4" s="42">
        <f>W111</f>
        <v>657.93467078189292</v>
      </c>
      <c r="AB4" s="65">
        <f t="shared" ref="AB4:AB9" si="1">AA4*$I$14</f>
        <v>163715199.99999997</v>
      </c>
      <c r="AC4" s="9"/>
      <c r="AD4" s="159"/>
      <c r="AE4" s="160"/>
      <c r="AF4" s="32" t="s">
        <v>2</v>
      </c>
      <c r="AG4" s="33">
        <f>S4</f>
        <v>100000</v>
      </c>
      <c r="AH4" s="9"/>
      <c r="AI4" s="76" t="s">
        <v>34</v>
      </c>
      <c r="AJ4" s="75" t="s">
        <v>39</v>
      </c>
      <c r="AK4" s="41">
        <f>AK41</f>
        <v>0.14883200000000005</v>
      </c>
      <c r="AL4" s="9"/>
      <c r="AM4" s="68">
        <f>AE110</f>
        <v>20000</v>
      </c>
      <c r="AN4" s="69" t="s">
        <v>40</v>
      </c>
      <c r="AO4" s="42">
        <f>AK111</f>
        <v>657.93467078189292</v>
      </c>
      <c r="AP4" s="65">
        <f t="shared" ref="AP4:AP9" si="2">AO4*$I$14</f>
        <v>163715199.99999997</v>
      </c>
      <c r="AQ4" s="9"/>
      <c r="AR4" s="159"/>
      <c r="AS4" s="160"/>
      <c r="AT4" s="32" t="s">
        <v>2</v>
      </c>
      <c r="AU4" s="33">
        <f>AG4</f>
        <v>100000</v>
      </c>
      <c r="AV4" s="9"/>
      <c r="AW4" s="76" t="s">
        <v>34</v>
      </c>
      <c r="AX4" s="75" t="s">
        <v>39</v>
      </c>
      <c r="AY4" s="41">
        <f>AY41</f>
        <v>0.11162400000000003</v>
      </c>
      <c r="AZ4" s="9"/>
      <c r="BA4" s="68">
        <f>AS110</f>
        <v>20000</v>
      </c>
      <c r="BB4" s="69" t="s">
        <v>40</v>
      </c>
      <c r="BC4" s="42">
        <f>AY111</f>
        <v>657.93467078189292</v>
      </c>
      <c r="BD4" s="65">
        <f t="shared" ref="BD4:BD9" si="3">BC4*$I$14</f>
        <v>163715199.99999997</v>
      </c>
      <c r="BE4" s="9"/>
      <c r="BF4" s="159"/>
      <c r="BG4" s="160"/>
      <c r="BH4" s="32" t="s">
        <v>2</v>
      </c>
      <c r="BI4" s="33">
        <f>AU4</f>
        <v>100000</v>
      </c>
      <c r="BJ4" s="9"/>
      <c r="BK4" s="76" t="s">
        <v>34</v>
      </c>
      <c r="BL4" s="75" t="s">
        <v>39</v>
      </c>
      <c r="BM4" s="41">
        <f>BM41</f>
        <v>7.441600000000001E-2</v>
      </c>
      <c r="BN4" s="9"/>
      <c r="BO4" s="68">
        <f>BG110</f>
        <v>20000</v>
      </c>
      <c r="BP4" s="69" t="s">
        <v>40</v>
      </c>
      <c r="BQ4" s="42">
        <f>BM111</f>
        <v>657.93467078189292</v>
      </c>
      <c r="BR4" s="65">
        <f t="shared" ref="BR4:BR9" si="4">BQ4*$I$14</f>
        <v>163715199.99999997</v>
      </c>
      <c r="BS4" s="9"/>
    </row>
    <row r="5" spans="1:71" ht="14.25" x14ac:dyDescent="0.45">
      <c r="A5" s="37"/>
      <c r="B5" s="159"/>
      <c r="C5" s="160"/>
      <c r="D5" s="18" t="s">
        <v>59</v>
      </c>
      <c r="E5" s="34">
        <v>0.01</v>
      </c>
      <c r="F5" s="37"/>
      <c r="G5" s="45" t="s">
        <v>37</v>
      </c>
      <c r="H5" s="66" t="s">
        <v>39</v>
      </c>
      <c r="I5" s="81">
        <f>I65</f>
        <v>0.4784979423868313</v>
      </c>
      <c r="J5" s="37"/>
      <c r="K5" s="68">
        <f>C110</f>
        <v>20000</v>
      </c>
      <c r="L5" s="67" t="s">
        <v>41</v>
      </c>
      <c r="M5" s="42">
        <f>I112</f>
        <v>3289.6733539094653</v>
      </c>
      <c r="N5" s="65">
        <f t="shared" si="0"/>
        <v>818576000.00000012</v>
      </c>
      <c r="O5" s="37"/>
      <c r="P5" s="159"/>
      <c r="Q5" s="160"/>
      <c r="R5" s="18" t="s">
        <v>59</v>
      </c>
      <c r="S5" s="34">
        <f>E5</f>
        <v>0.01</v>
      </c>
      <c r="T5" s="37"/>
      <c r="U5" s="45" t="s">
        <v>37</v>
      </c>
      <c r="V5" s="66" t="s">
        <v>39</v>
      </c>
      <c r="W5" s="81">
        <f>W65</f>
        <v>0.4784979423868313</v>
      </c>
      <c r="X5" s="37"/>
      <c r="Y5" s="68">
        <f>Q110</f>
        <v>20000</v>
      </c>
      <c r="Z5" s="67" t="s">
        <v>41</v>
      </c>
      <c r="AA5" s="42">
        <f>W112</f>
        <v>3289.6733539094653</v>
      </c>
      <c r="AB5" s="65">
        <f t="shared" si="1"/>
        <v>818576000.00000012</v>
      </c>
      <c r="AC5" s="37"/>
      <c r="AD5" s="159"/>
      <c r="AE5" s="160"/>
      <c r="AF5" s="18" t="s">
        <v>59</v>
      </c>
      <c r="AG5" s="34">
        <f>S5</f>
        <v>0.01</v>
      </c>
      <c r="AH5" s="37"/>
      <c r="AI5" s="45" t="s">
        <v>37</v>
      </c>
      <c r="AJ5" s="66" t="s">
        <v>39</v>
      </c>
      <c r="AK5" s="81">
        <f>AK65</f>
        <v>0.4784979423868313</v>
      </c>
      <c r="AL5" s="37"/>
      <c r="AM5" s="68">
        <f>AE110</f>
        <v>20000</v>
      </c>
      <c r="AN5" s="67" t="s">
        <v>41</v>
      </c>
      <c r="AO5" s="42">
        <f>AK112</f>
        <v>3289.6733539094653</v>
      </c>
      <c r="AP5" s="65">
        <f t="shared" si="2"/>
        <v>818576000.00000012</v>
      </c>
      <c r="AQ5" s="37"/>
      <c r="AR5" s="159"/>
      <c r="AS5" s="160"/>
      <c r="AT5" s="18" t="s">
        <v>59</v>
      </c>
      <c r="AU5" s="34">
        <f>AG5</f>
        <v>0.01</v>
      </c>
      <c r="AV5" s="37"/>
      <c r="AW5" s="45" t="s">
        <v>37</v>
      </c>
      <c r="AX5" s="66" t="s">
        <v>39</v>
      </c>
      <c r="AY5" s="81">
        <f>AY65</f>
        <v>0.4784979423868313</v>
      </c>
      <c r="AZ5" s="37"/>
      <c r="BA5" s="68">
        <f>AS110</f>
        <v>20000</v>
      </c>
      <c r="BB5" s="67" t="s">
        <v>41</v>
      </c>
      <c r="BC5" s="42">
        <f>AY112</f>
        <v>3289.6733539094653</v>
      </c>
      <c r="BD5" s="65">
        <f t="shared" si="3"/>
        <v>818576000.00000012</v>
      </c>
      <c r="BE5" s="37"/>
      <c r="BF5" s="159"/>
      <c r="BG5" s="160"/>
      <c r="BH5" s="18" t="s">
        <v>59</v>
      </c>
      <c r="BI5" s="34">
        <f>AU5</f>
        <v>0.01</v>
      </c>
      <c r="BJ5" s="37"/>
      <c r="BK5" s="45" t="s">
        <v>37</v>
      </c>
      <c r="BL5" s="66" t="s">
        <v>39</v>
      </c>
      <c r="BM5" s="81">
        <f>BM65</f>
        <v>0.4784979423868313</v>
      </c>
      <c r="BN5" s="37"/>
      <c r="BO5" s="68">
        <f>BG110</f>
        <v>20000</v>
      </c>
      <c r="BP5" s="67" t="s">
        <v>41</v>
      </c>
      <c r="BQ5" s="42">
        <f>BM112</f>
        <v>3289.6733539094653</v>
      </c>
      <c r="BR5" s="65">
        <f t="shared" si="4"/>
        <v>818576000.00000012</v>
      </c>
      <c r="BS5" s="37"/>
    </row>
    <row r="6" spans="1:71" ht="14.25" x14ac:dyDescent="0.45">
      <c r="A6" s="37"/>
      <c r="B6" s="159"/>
      <c r="C6" s="160"/>
      <c r="D6" s="18" t="s">
        <v>143</v>
      </c>
      <c r="E6" s="35">
        <v>0.2</v>
      </c>
      <c r="F6" s="37"/>
      <c r="G6" s="45" t="s">
        <v>58</v>
      </c>
      <c r="H6" s="66" t="s">
        <v>39</v>
      </c>
      <c r="I6" s="81">
        <f>I78</f>
        <v>4.5981224279835385E-2</v>
      </c>
      <c r="J6" s="37"/>
      <c r="K6" s="68">
        <f>C113</f>
        <v>400000</v>
      </c>
      <c r="L6" s="69" t="s">
        <v>40</v>
      </c>
      <c r="M6" s="42">
        <f>I114</f>
        <v>13158.693415637859</v>
      </c>
      <c r="N6" s="65">
        <f t="shared" si="0"/>
        <v>3274304000</v>
      </c>
      <c r="O6" s="37"/>
      <c r="P6" s="159"/>
      <c r="Q6" s="160"/>
      <c r="R6" s="18" t="s">
        <v>143</v>
      </c>
      <c r="S6" s="35">
        <f>E6</f>
        <v>0.2</v>
      </c>
      <c r="T6" s="37"/>
      <c r="U6" s="45" t="s">
        <v>58</v>
      </c>
      <c r="V6" s="66" t="s">
        <v>39</v>
      </c>
      <c r="W6" s="81">
        <f>W78</f>
        <v>4.5981224279835385E-2</v>
      </c>
      <c r="X6" s="37"/>
      <c r="Y6" s="68">
        <f>Q113</f>
        <v>400000</v>
      </c>
      <c r="Z6" s="69" t="s">
        <v>40</v>
      </c>
      <c r="AA6" s="42">
        <f>W114</f>
        <v>13158.693415637859</v>
      </c>
      <c r="AB6" s="65">
        <f t="shared" si="1"/>
        <v>3274304000</v>
      </c>
      <c r="AC6" s="37"/>
      <c r="AD6" s="159"/>
      <c r="AE6" s="160"/>
      <c r="AF6" s="18" t="s">
        <v>143</v>
      </c>
      <c r="AG6" s="35">
        <f>S6</f>
        <v>0.2</v>
      </c>
      <c r="AH6" s="37"/>
      <c r="AI6" s="45" t="s">
        <v>58</v>
      </c>
      <c r="AJ6" s="66" t="s">
        <v>39</v>
      </c>
      <c r="AK6" s="81">
        <f>AK78</f>
        <v>4.5981224279835385E-2</v>
      </c>
      <c r="AL6" s="37"/>
      <c r="AM6" s="68">
        <f>AE113</f>
        <v>400000</v>
      </c>
      <c r="AN6" s="69" t="s">
        <v>40</v>
      </c>
      <c r="AO6" s="42">
        <f>AK114</f>
        <v>13158.693415637859</v>
      </c>
      <c r="AP6" s="65">
        <f t="shared" si="2"/>
        <v>3274304000</v>
      </c>
      <c r="AQ6" s="37"/>
      <c r="AR6" s="159"/>
      <c r="AS6" s="160"/>
      <c r="AT6" s="18" t="s">
        <v>143</v>
      </c>
      <c r="AU6" s="35">
        <f>AG6</f>
        <v>0.2</v>
      </c>
      <c r="AV6" s="37"/>
      <c r="AW6" s="45" t="s">
        <v>58</v>
      </c>
      <c r="AX6" s="66" t="s">
        <v>39</v>
      </c>
      <c r="AY6" s="81">
        <f>AY78</f>
        <v>4.5981224279835385E-2</v>
      </c>
      <c r="AZ6" s="37"/>
      <c r="BA6" s="68">
        <f>AS113</f>
        <v>400000</v>
      </c>
      <c r="BB6" s="69" t="s">
        <v>40</v>
      </c>
      <c r="BC6" s="42">
        <f>AY114</f>
        <v>13158.693415637859</v>
      </c>
      <c r="BD6" s="65">
        <f t="shared" si="3"/>
        <v>3274304000</v>
      </c>
      <c r="BE6" s="37"/>
      <c r="BF6" s="159"/>
      <c r="BG6" s="160"/>
      <c r="BH6" s="18" t="s">
        <v>143</v>
      </c>
      <c r="BI6" s="35">
        <f>AU6</f>
        <v>0.2</v>
      </c>
      <c r="BJ6" s="37"/>
      <c r="BK6" s="45" t="s">
        <v>58</v>
      </c>
      <c r="BL6" s="66" t="s">
        <v>39</v>
      </c>
      <c r="BM6" s="81">
        <f>BM78</f>
        <v>4.5981224279835385E-2</v>
      </c>
      <c r="BN6" s="37"/>
      <c r="BO6" s="68">
        <f>BG113</f>
        <v>400000</v>
      </c>
      <c r="BP6" s="69" t="s">
        <v>40</v>
      </c>
      <c r="BQ6" s="42">
        <f>BM114</f>
        <v>13158.693415637859</v>
      </c>
      <c r="BR6" s="65">
        <f t="shared" si="4"/>
        <v>3274304000</v>
      </c>
      <c r="BS6" s="37"/>
    </row>
    <row r="7" spans="1:71" ht="14.25" x14ac:dyDescent="0.45">
      <c r="A7" s="9"/>
      <c r="B7" s="159"/>
      <c r="C7" s="160"/>
      <c r="D7" s="32" t="s">
        <v>149</v>
      </c>
      <c r="E7" s="36">
        <v>0.15</v>
      </c>
      <c r="F7" s="9"/>
      <c r="G7" s="45" t="s">
        <v>154</v>
      </c>
      <c r="H7" s="66" t="s">
        <v>39</v>
      </c>
      <c r="I7" s="81">
        <f>-I33</f>
        <v>-8.9718364197530862E-2</v>
      </c>
      <c r="J7" s="9"/>
      <c r="K7" s="68">
        <f>C113</f>
        <v>400000</v>
      </c>
      <c r="L7" s="67" t="s">
        <v>41</v>
      </c>
      <c r="M7" s="42">
        <f>I115</f>
        <v>65793.467078189307</v>
      </c>
      <c r="N7" s="65">
        <f t="shared" si="0"/>
        <v>16371520000.000002</v>
      </c>
      <c r="O7" s="9"/>
      <c r="P7" s="159"/>
      <c r="Q7" s="160"/>
      <c r="R7" s="32" t="s">
        <v>149</v>
      </c>
      <c r="S7" s="36">
        <f>E7-0.025</f>
        <v>0.125</v>
      </c>
      <c r="T7" s="9"/>
      <c r="U7" s="45" t="s">
        <v>154</v>
      </c>
      <c r="V7" s="66" t="s">
        <v>39</v>
      </c>
      <c r="W7" s="81">
        <f>-W33</f>
        <v>-7.4765303497942387E-2</v>
      </c>
      <c r="X7" s="9"/>
      <c r="Y7" s="68">
        <f>Q113</f>
        <v>400000</v>
      </c>
      <c r="Z7" s="67" t="s">
        <v>41</v>
      </c>
      <c r="AA7" s="42">
        <f>W115</f>
        <v>65793.467078189307</v>
      </c>
      <c r="AB7" s="65">
        <f t="shared" si="1"/>
        <v>16371520000.000002</v>
      </c>
      <c r="AC7" s="9"/>
      <c r="AD7" s="159"/>
      <c r="AE7" s="160"/>
      <c r="AF7" s="32" t="s">
        <v>149</v>
      </c>
      <c r="AG7" s="36">
        <f>S7-0.025</f>
        <v>0.1</v>
      </c>
      <c r="AH7" s="9"/>
      <c r="AI7" s="45" t="s">
        <v>154</v>
      </c>
      <c r="AJ7" s="66" t="s">
        <v>39</v>
      </c>
      <c r="AK7" s="81">
        <f>-AK33</f>
        <v>-5.9812242798353912E-2</v>
      </c>
      <c r="AL7" s="9"/>
      <c r="AM7" s="68">
        <f>AE113</f>
        <v>400000</v>
      </c>
      <c r="AN7" s="67" t="s">
        <v>41</v>
      </c>
      <c r="AO7" s="42">
        <f>AK115</f>
        <v>65793.467078189307</v>
      </c>
      <c r="AP7" s="65">
        <f t="shared" si="2"/>
        <v>16371520000.000002</v>
      </c>
      <c r="AQ7" s="9"/>
      <c r="AR7" s="159"/>
      <c r="AS7" s="160"/>
      <c r="AT7" s="32" t="s">
        <v>149</v>
      </c>
      <c r="AU7" s="36">
        <f>AG7-0.025</f>
        <v>7.5000000000000011E-2</v>
      </c>
      <c r="AV7" s="9"/>
      <c r="AW7" s="45" t="s">
        <v>154</v>
      </c>
      <c r="AX7" s="66" t="s">
        <v>39</v>
      </c>
      <c r="AY7" s="81">
        <f>-AY33</f>
        <v>-4.4859182098765438E-2</v>
      </c>
      <c r="AZ7" s="9"/>
      <c r="BA7" s="68">
        <f>AS113</f>
        <v>400000</v>
      </c>
      <c r="BB7" s="67" t="s">
        <v>41</v>
      </c>
      <c r="BC7" s="42">
        <f>AY115</f>
        <v>65793.467078189307</v>
      </c>
      <c r="BD7" s="65">
        <f t="shared" si="3"/>
        <v>16371520000.000002</v>
      </c>
      <c r="BE7" s="9"/>
      <c r="BF7" s="159"/>
      <c r="BG7" s="160"/>
      <c r="BH7" s="32" t="s">
        <v>149</v>
      </c>
      <c r="BI7" s="36">
        <f>AU7-0.025</f>
        <v>5.000000000000001E-2</v>
      </c>
      <c r="BJ7" s="9"/>
      <c r="BK7" s="45" t="s">
        <v>154</v>
      </c>
      <c r="BL7" s="66" t="s">
        <v>39</v>
      </c>
      <c r="BM7" s="81">
        <f>-BM33</f>
        <v>-2.9906121399176956E-2</v>
      </c>
      <c r="BN7" s="9"/>
      <c r="BO7" s="68">
        <f>BG113</f>
        <v>400000</v>
      </c>
      <c r="BP7" s="67" t="s">
        <v>41</v>
      </c>
      <c r="BQ7" s="42">
        <f>BM115</f>
        <v>65793.467078189307</v>
      </c>
      <c r="BR7" s="65">
        <f t="shared" si="4"/>
        <v>16371520000.000002</v>
      </c>
      <c r="BS7" s="9"/>
    </row>
    <row r="8" spans="1:71" ht="14.25" x14ac:dyDescent="0.45">
      <c r="A8" s="9"/>
      <c r="B8" s="159"/>
      <c r="C8" s="160"/>
      <c r="D8" s="32" t="s">
        <v>150</v>
      </c>
      <c r="E8" s="36">
        <v>0.05</v>
      </c>
      <c r="F8" s="9"/>
      <c r="G8" s="45" t="s">
        <v>153</v>
      </c>
      <c r="H8" s="66" t="s">
        <v>39</v>
      </c>
      <c r="I8" s="81">
        <f>-I49</f>
        <v>-0.16448366769547323</v>
      </c>
      <c r="J8" s="9"/>
      <c r="K8" s="77">
        <f>C116</f>
        <v>1000000</v>
      </c>
      <c r="L8" s="78" t="s">
        <v>40</v>
      </c>
      <c r="M8" s="42">
        <f>I117</f>
        <v>32896.733539094639</v>
      </c>
      <c r="N8" s="65">
        <f t="shared" si="0"/>
        <v>8185759999.9999971</v>
      </c>
      <c r="O8" s="9"/>
      <c r="P8" s="159"/>
      <c r="Q8" s="160"/>
      <c r="R8" s="32" t="s">
        <v>150</v>
      </c>
      <c r="S8" s="36">
        <f>E8</f>
        <v>0.05</v>
      </c>
      <c r="T8" s="9"/>
      <c r="U8" s="45" t="s">
        <v>153</v>
      </c>
      <c r="V8" s="66" t="s">
        <v>39</v>
      </c>
      <c r="W8" s="81">
        <f>-W49</f>
        <v>-0.16448366769547323</v>
      </c>
      <c r="X8" s="9"/>
      <c r="Y8" s="77">
        <f>Q116</f>
        <v>1000000</v>
      </c>
      <c r="Z8" s="78" t="s">
        <v>40</v>
      </c>
      <c r="AA8" s="42">
        <f>W117</f>
        <v>32896.733539094639</v>
      </c>
      <c r="AB8" s="65">
        <f t="shared" si="1"/>
        <v>8185759999.9999971</v>
      </c>
      <c r="AC8" s="9"/>
      <c r="AD8" s="159"/>
      <c r="AE8" s="160"/>
      <c r="AF8" s="32" t="s">
        <v>150</v>
      </c>
      <c r="AG8" s="36">
        <f>S8</f>
        <v>0.05</v>
      </c>
      <c r="AH8" s="9"/>
      <c r="AI8" s="45" t="s">
        <v>153</v>
      </c>
      <c r="AJ8" s="66" t="s">
        <v>39</v>
      </c>
      <c r="AK8" s="81">
        <f>-AK49</f>
        <v>-0.16448366769547323</v>
      </c>
      <c r="AL8" s="9"/>
      <c r="AM8" s="77">
        <f>AE116</f>
        <v>1000000</v>
      </c>
      <c r="AN8" s="78" t="s">
        <v>40</v>
      </c>
      <c r="AO8" s="42">
        <f>AK117</f>
        <v>32896.733539094639</v>
      </c>
      <c r="AP8" s="65">
        <f t="shared" si="2"/>
        <v>8185759999.9999971</v>
      </c>
      <c r="AQ8" s="9"/>
      <c r="AR8" s="159"/>
      <c r="AS8" s="160"/>
      <c r="AT8" s="32" t="s">
        <v>150</v>
      </c>
      <c r="AU8" s="36">
        <f>AG8</f>
        <v>0.05</v>
      </c>
      <c r="AV8" s="9"/>
      <c r="AW8" s="45" t="s">
        <v>153</v>
      </c>
      <c r="AX8" s="66" t="s">
        <v>39</v>
      </c>
      <c r="AY8" s="81">
        <f>-AY49</f>
        <v>-0.16448366769547323</v>
      </c>
      <c r="AZ8" s="9"/>
      <c r="BA8" s="77">
        <f>AS116</f>
        <v>1000000</v>
      </c>
      <c r="BB8" s="78" t="s">
        <v>40</v>
      </c>
      <c r="BC8" s="42">
        <f>AY117</f>
        <v>32896.733539094639</v>
      </c>
      <c r="BD8" s="65">
        <f t="shared" si="3"/>
        <v>8185759999.9999971</v>
      </c>
      <c r="BE8" s="9"/>
      <c r="BF8" s="159"/>
      <c r="BG8" s="160"/>
      <c r="BH8" s="32" t="s">
        <v>150</v>
      </c>
      <c r="BI8" s="36">
        <f>AU8</f>
        <v>0.05</v>
      </c>
      <c r="BJ8" s="9"/>
      <c r="BK8" s="45" t="s">
        <v>153</v>
      </c>
      <c r="BL8" s="66" t="s">
        <v>39</v>
      </c>
      <c r="BM8" s="81">
        <f>-BM49</f>
        <v>-0.16448366769547323</v>
      </c>
      <c r="BN8" s="9"/>
      <c r="BO8" s="77">
        <f>BG116</f>
        <v>1000000</v>
      </c>
      <c r="BP8" s="78" t="s">
        <v>40</v>
      </c>
      <c r="BQ8" s="42">
        <f>BM117</f>
        <v>32896.733539094639</v>
      </c>
      <c r="BR8" s="65">
        <f t="shared" si="4"/>
        <v>8185759999.9999971</v>
      </c>
      <c r="BS8" s="9"/>
    </row>
    <row r="9" spans="1:71" ht="14.25" x14ac:dyDescent="0.45">
      <c r="A9" s="9"/>
      <c r="B9" s="159"/>
      <c r="C9" s="160"/>
      <c r="D9" s="32" t="s">
        <v>151</v>
      </c>
      <c r="E9" s="36">
        <v>7.4999999999999997E-2</v>
      </c>
      <c r="F9" s="9"/>
      <c r="G9" s="74" t="s">
        <v>38</v>
      </c>
      <c r="H9" s="75" t="s">
        <v>39</v>
      </c>
      <c r="I9" s="41">
        <f>I93</f>
        <v>0.27027713477366255</v>
      </c>
      <c r="J9" s="8"/>
      <c r="K9" s="77">
        <f>C116</f>
        <v>1000000</v>
      </c>
      <c r="L9" s="79" t="s">
        <v>41</v>
      </c>
      <c r="M9" s="42">
        <f>I118</f>
        <v>164483.66769547327</v>
      </c>
      <c r="N9" s="65">
        <f t="shared" si="0"/>
        <v>40928800000.000008</v>
      </c>
      <c r="O9" s="9"/>
      <c r="P9" s="159"/>
      <c r="Q9" s="160"/>
      <c r="R9" s="32" t="s">
        <v>151</v>
      </c>
      <c r="S9" s="36">
        <f>E9</f>
        <v>7.4999999999999997E-2</v>
      </c>
      <c r="T9" s="9"/>
      <c r="U9" s="74" t="s">
        <v>38</v>
      </c>
      <c r="V9" s="75" t="s">
        <v>39</v>
      </c>
      <c r="W9" s="41">
        <f>W93</f>
        <v>0.28523019547325107</v>
      </c>
      <c r="X9" s="8"/>
      <c r="Y9" s="77">
        <f>Q116</f>
        <v>1000000</v>
      </c>
      <c r="Z9" s="79" t="s">
        <v>41</v>
      </c>
      <c r="AA9" s="42">
        <f>W118</f>
        <v>164483.66769547327</v>
      </c>
      <c r="AB9" s="65">
        <f t="shared" si="1"/>
        <v>40928800000.000008</v>
      </c>
      <c r="AC9" s="9"/>
      <c r="AD9" s="159"/>
      <c r="AE9" s="160"/>
      <c r="AF9" s="32" t="s">
        <v>151</v>
      </c>
      <c r="AG9" s="36">
        <f>S9</f>
        <v>7.4999999999999997E-2</v>
      </c>
      <c r="AH9" s="9"/>
      <c r="AI9" s="74" t="s">
        <v>38</v>
      </c>
      <c r="AJ9" s="75" t="s">
        <v>39</v>
      </c>
      <c r="AK9" s="41">
        <f>AK93</f>
        <v>0.30018325617283959</v>
      </c>
      <c r="AL9" s="8"/>
      <c r="AM9" s="77">
        <f>AE116</f>
        <v>1000000</v>
      </c>
      <c r="AN9" s="79" t="s">
        <v>41</v>
      </c>
      <c r="AO9" s="42">
        <f>AK118</f>
        <v>164483.66769547327</v>
      </c>
      <c r="AP9" s="65">
        <f t="shared" si="2"/>
        <v>40928800000.000008</v>
      </c>
      <c r="AQ9" s="9"/>
      <c r="AR9" s="159"/>
      <c r="AS9" s="160"/>
      <c r="AT9" s="32" t="s">
        <v>151</v>
      </c>
      <c r="AU9" s="36">
        <f>AG9</f>
        <v>7.4999999999999997E-2</v>
      </c>
      <c r="AV9" s="9"/>
      <c r="AW9" s="74" t="s">
        <v>38</v>
      </c>
      <c r="AX9" s="75" t="s">
        <v>39</v>
      </c>
      <c r="AY9" s="41">
        <f>AY93</f>
        <v>0.31513631687242799</v>
      </c>
      <c r="AZ9" s="8"/>
      <c r="BA9" s="77">
        <f>AS116</f>
        <v>1000000</v>
      </c>
      <c r="BB9" s="79" t="s">
        <v>41</v>
      </c>
      <c r="BC9" s="42">
        <f>AY118</f>
        <v>164483.66769547327</v>
      </c>
      <c r="BD9" s="65">
        <f t="shared" si="3"/>
        <v>40928800000.000008</v>
      </c>
      <c r="BE9" s="9"/>
      <c r="BF9" s="159"/>
      <c r="BG9" s="160"/>
      <c r="BH9" s="32" t="s">
        <v>151</v>
      </c>
      <c r="BI9" s="36">
        <f>AU9</f>
        <v>7.4999999999999997E-2</v>
      </c>
      <c r="BJ9" s="9"/>
      <c r="BK9" s="74" t="s">
        <v>38</v>
      </c>
      <c r="BL9" s="75" t="s">
        <v>39</v>
      </c>
      <c r="BM9" s="41">
        <f>BM93</f>
        <v>0.33008937757201651</v>
      </c>
      <c r="BN9" s="8"/>
      <c r="BO9" s="77">
        <f>BG116</f>
        <v>1000000</v>
      </c>
      <c r="BP9" s="79" t="s">
        <v>41</v>
      </c>
      <c r="BQ9" s="42">
        <f>BM118</f>
        <v>164483.66769547327</v>
      </c>
      <c r="BR9" s="65">
        <f t="shared" si="4"/>
        <v>40928800000.000008</v>
      </c>
      <c r="BS9" s="9"/>
    </row>
    <row r="10" spans="1:71" ht="14.25" x14ac:dyDescent="0.45">
      <c r="A10" s="9"/>
      <c r="B10" s="159"/>
      <c r="C10" s="160"/>
      <c r="D10" s="32" t="s">
        <v>60</v>
      </c>
      <c r="E10" s="36">
        <v>3</v>
      </c>
      <c r="F10" s="3"/>
      <c r="G10" s="10"/>
      <c r="H10" s="10"/>
      <c r="I10" s="3"/>
      <c r="J10" s="8"/>
      <c r="K10" s="10"/>
      <c r="L10" s="10"/>
      <c r="M10" s="3"/>
      <c r="N10" s="8"/>
      <c r="O10" s="9"/>
      <c r="P10" s="159"/>
      <c r="Q10" s="160"/>
      <c r="R10" s="32" t="s">
        <v>60</v>
      </c>
      <c r="S10" s="36">
        <f>E10</f>
        <v>3</v>
      </c>
      <c r="T10" s="3"/>
      <c r="U10" s="10"/>
      <c r="V10" s="10"/>
      <c r="W10" s="3"/>
      <c r="X10" s="8"/>
      <c r="Y10" s="10"/>
      <c r="Z10" s="10"/>
      <c r="AA10" s="3"/>
      <c r="AB10" s="8"/>
      <c r="AC10" s="9"/>
      <c r="AD10" s="159"/>
      <c r="AE10" s="160"/>
      <c r="AF10" s="32" t="s">
        <v>60</v>
      </c>
      <c r="AG10" s="36">
        <f>S10</f>
        <v>3</v>
      </c>
      <c r="AH10" s="3"/>
      <c r="AI10" s="10"/>
      <c r="AJ10" s="10"/>
      <c r="AK10" s="3"/>
      <c r="AL10" s="8"/>
      <c r="AM10" s="10"/>
      <c r="AN10" s="10"/>
      <c r="AO10" s="3"/>
      <c r="AP10" s="8"/>
      <c r="AQ10" s="9"/>
      <c r="AR10" s="159"/>
      <c r="AS10" s="160"/>
      <c r="AT10" s="32" t="s">
        <v>60</v>
      </c>
      <c r="AU10" s="36">
        <f>AG10</f>
        <v>3</v>
      </c>
      <c r="AV10" s="3"/>
      <c r="AW10" s="10"/>
      <c r="AX10" s="10"/>
      <c r="AY10" s="3"/>
      <c r="AZ10" s="8"/>
      <c r="BA10" s="10"/>
      <c r="BB10" s="10"/>
      <c r="BC10" s="3"/>
      <c r="BD10" s="8"/>
      <c r="BE10" s="9"/>
      <c r="BF10" s="159"/>
      <c r="BG10" s="160"/>
      <c r="BH10" s="32" t="s">
        <v>60</v>
      </c>
      <c r="BI10" s="36">
        <f>AU10</f>
        <v>3</v>
      </c>
      <c r="BJ10" s="3"/>
      <c r="BK10" s="10"/>
      <c r="BL10" s="10"/>
      <c r="BM10" s="3"/>
      <c r="BN10" s="8"/>
      <c r="BO10" s="10"/>
      <c r="BP10" s="10"/>
      <c r="BQ10" s="3"/>
      <c r="BR10" s="8"/>
      <c r="BS10" s="9"/>
    </row>
    <row r="11" spans="1:71" ht="15" customHeight="1" x14ac:dyDescent="0.45">
      <c r="A11" s="8"/>
      <c r="B11" s="10"/>
      <c r="C11" s="8"/>
      <c r="D11" s="10"/>
      <c r="E11" s="3"/>
      <c r="F11" s="3"/>
      <c r="G11" s="10"/>
      <c r="H11" s="10"/>
      <c r="I11" s="3"/>
      <c r="J11" s="8"/>
      <c r="K11" s="8"/>
      <c r="L11" s="8"/>
      <c r="M11" s="8"/>
      <c r="N11" s="8"/>
      <c r="O11" s="8"/>
      <c r="P11" s="10"/>
      <c r="Q11" s="8"/>
      <c r="R11" s="10"/>
      <c r="S11" s="3"/>
      <c r="T11" s="3"/>
      <c r="U11" s="10"/>
      <c r="V11" s="10"/>
      <c r="W11" s="3"/>
      <c r="X11" s="8"/>
      <c r="Y11" s="8"/>
      <c r="Z11" s="8"/>
      <c r="AA11" s="8"/>
      <c r="AB11" s="8"/>
      <c r="AC11" s="8"/>
      <c r="AD11" s="10"/>
      <c r="AE11" s="8"/>
      <c r="AF11" s="10"/>
      <c r="AG11" s="3"/>
      <c r="AH11" s="3"/>
      <c r="AI11" s="10"/>
      <c r="AJ11" s="10"/>
      <c r="AK11" s="3"/>
      <c r="AL11" s="8"/>
      <c r="AM11" s="8"/>
      <c r="AN11" s="8"/>
      <c r="AO11" s="8"/>
      <c r="AP11" s="8"/>
      <c r="AQ11" s="8"/>
      <c r="AR11" s="10"/>
      <c r="AS11" s="8"/>
      <c r="AT11" s="10"/>
      <c r="AU11" s="3"/>
      <c r="AV11" s="3"/>
      <c r="AW11" s="10"/>
      <c r="AX11" s="10"/>
      <c r="AY11" s="3"/>
      <c r="AZ11" s="8"/>
      <c r="BA11" s="8"/>
      <c r="BB11" s="8"/>
      <c r="BC11" s="8"/>
      <c r="BD11" s="8"/>
      <c r="BE11" s="8"/>
      <c r="BF11" s="10"/>
      <c r="BG11" s="8"/>
      <c r="BH11" s="10"/>
      <c r="BI11" s="3"/>
      <c r="BJ11" s="3"/>
      <c r="BK11" s="10"/>
      <c r="BL11" s="10"/>
      <c r="BM11" s="3"/>
      <c r="BN11" s="8"/>
      <c r="BO11" s="8"/>
      <c r="BP11" s="8"/>
      <c r="BQ11" s="8"/>
      <c r="BR11" s="8"/>
      <c r="BS11" s="8"/>
    </row>
    <row r="12" spans="1:71" ht="14.25" x14ac:dyDescent="0.45">
      <c r="B12" s="161" t="s">
        <v>52</v>
      </c>
      <c r="C12" s="161" t="s">
        <v>50</v>
      </c>
      <c r="D12" s="161" t="s">
        <v>51</v>
      </c>
      <c r="E12" s="163" t="s">
        <v>3</v>
      </c>
      <c r="F12" s="163" t="s">
        <v>4</v>
      </c>
      <c r="G12" s="163" t="s">
        <v>5</v>
      </c>
      <c r="H12" s="163" t="s">
        <v>6</v>
      </c>
      <c r="I12" s="163" t="s">
        <v>7</v>
      </c>
      <c r="J12" s="163" t="s">
        <v>8</v>
      </c>
      <c r="K12" s="163" t="s">
        <v>9</v>
      </c>
      <c r="L12" s="163" t="s">
        <v>10</v>
      </c>
      <c r="M12" s="163" t="s">
        <v>11</v>
      </c>
      <c r="N12" s="163" t="s">
        <v>12</v>
      </c>
      <c r="P12" s="161" t="s">
        <v>52</v>
      </c>
      <c r="Q12" s="161" t="s">
        <v>50</v>
      </c>
      <c r="R12" s="161" t="s">
        <v>51</v>
      </c>
      <c r="S12" s="163" t="s">
        <v>3</v>
      </c>
      <c r="T12" s="163" t="s">
        <v>4</v>
      </c>
      <c r="U12" s="163" t="s">
        <v>5</v>
      </c>
      <c r="V12" s="163" t="s">
        <v>6</v>
      </c>
      <c r="W12" s="163" t="s">
        <v>7</v>
      </c>
      <c r="X12" s="163" t="s">
        <v>8</v>
      </c>
      <c r="Y12" s="163" t="s">
        <v>9</v>
      </c>
      <c r="Z12" s="163" t="s">
        <v>10</v>
      </c>
      <c r="AA12" s="163" t="s">
        <v>11</v>
      </c>
      <c r="AB12" s="163" t="s">
        <v>12</v>
      </c>
      <c r="AD12" s="161" t="s">
        <v>52</v>
      </c>
      <c r="AE12" s="161" t="s">
        <v>50</v>
      </c>
      <c r="AF12" s="161" t="s">
        <v>51</v>
      </c>
      <c r="AG12" s="163" t="s">
        <v>3</v>
      </c>
      <c r="AH12" s="163" t="s">
        <v>4</v>
      </c>
      <c r="AI12" s="163" t="s">
        <v>5</v>
      </c>
      <c r="AJ12" s="163" t="s">
        <v>6</v>
      </c>
      <c r="AK12" s="163" t="s">
        <v>7</v>
      </c>
      <c r="AL12" s="163" t="s">
        <v>8</v>
      </c>
      <c r="AM12" s="163" t="s">
        <v>9</v>
      </c>
      <c r="AN12" s="163" t="s">
        <v>10</v>
      </c>
      <c r="AO12" s="163" t="s">
        <v>11</v>
      </c>
      <c r="AP12" s="163" t="s">
        <v>12</v>
      </c>
      <c r="AR12" s="161" t="s">
        <v>52</v>
      </c>
      <c r="AS12" s="161" t="s">
        <v>50</v>
      </c>
      <c r="AT12" s="161" t="s">
        <v>51</v>
      </c>
      <c r="AU12" s="163" t="s">
        <v>3</v>
      </c>
      <c r="AV12" s="163" t="s">
        <v>4</v>
      </c>
      <c r="AW12" s="163" t="s">
        <v>5</v>
      </c>
      <c r="AX12" s="163" t="s">
        <v>6</v>
      </c>
      <c r="AY12" s="163" t="s">
        <v>7</v>
      </c>
      <c r="AZ12" s="163" t="s">
        <v>8</v>
      </c>
      <c r="BA12" s="163" t="s">
        <v>9</v>
      </c>
      <c r="BB12" s="163" t="s">
        <v>10</v>
      </c>
      <c r="BC12" s="163" t="s">
        <v>11</v>
      </c>
      <c r="BD12" s="163" t="s">
        <v>12</v>
      </c>
      <c r="BF12" s="161" t="s">
        <v>52</v>
      </c>
      <c r="BG12" s="161" t="s">
        <v>50</v>
      </c>
      <c r="BH12" s="161" t="s">
        <v>51</v>
      </c>
      <c r="BI12" s="163" t="s">
        <v>3</v>
      </c>
      <c r="BJ12" s="163" t="s">
        <v>4</v>
      </c>
      <c r="BK12" s="163" t="s">
        <v>5</v>
      </c>
      <c r="BL12" s="163" t="s">
        <v>6</v>
      </c>
      <c r="BM12" s="163" t="s">
        <v>7</v>
      </c>
      <c r="BN12" s="163" t="s">
        <v>8</v>
      </c>
      <c r="BO12" s="163" t="s">
        <v>9</v>
      </c>
      <c r="BP12" s="163" t="s">
        <v>10</v>
      </c>
      <c r="BQ12" s="163" t="s">
        <v>11</v>
      </c>
      <c r="BR12" s="163" t="s">
        <v>12</v>
      </c>
    </row>
    <row r="13" spans="1:71" ht="14.25" x14ac:dyDescent="0.45">
      <c r="B13" s="162"/>
      <c r="C13" s="162"/>
      <c r="D13" s="162"/>
      <c r="E13" s="164"/>
      <c r="F13" s="164"/>
      <c r="G13" s="164"/>
      <c r="H13" s="164"/>
      <c r="I13" s="164"/>
      <c r="J13" s="164"/>
      <c r="K13" s="164"/>
      <c r="L13" s="164"/>
      <c r="M13" s="164"/>
      <c r="N13" s="164"/>
      <c r="P13" s="162"/>
      <c r="Q13" s="162"/>
      <c r="R13" s="162"/>
      <c r="S13" s="164"/>
      <c r="T13" s="164"/>
      <c r="U13" s="164"/>
      <c r="V13" s="164"/>
      <c r="W13" s="164"/>
      <c r="X13" s="164"/>
      <c r="Y13" s="164"/>
      <c r="Z13" s="164"/>
      <c r="AA13" s="164"/>
      <c r="AB13" s="164"/>
      <c r="AD13" s="162"/>
      <c r="AE13" s="162"/>
      <c r="AF13" s="162"/>
      <c r="AG13" s="164"/>
      <c r="AH13" s="164"/>
      <c r="AI13" s="164"/>
      <c r="AJ13" s="164"/>
      <c r="AK13" s="164"/>
      <c r="AL13" s="164"/>
      <c r="AM13" s="164"/>
      <c r="AN13" s="164"/>
      <c r="AO13" s="164"/>
      <c r="AP13" s="164"/>
      <c r="AR13" s="162"/>
      <c r="AS13" s="162"/>
      <c r="AT13" s="162"/>
      <c r="AU13" s="164"/>
      <c r="AV13" s="164"/>
      <c r="AW13" s="164"/>
      <c r="AX13" s="164"/>
      <c r="AY13" s="164"/>
      <c r="AZ13" s="164"/>
      <c r="BA13" s="164"/>
      <c r="BB13" s="164"/>
      <c r="BC13" s="164"/>
      <c r="BD13" s="164"/>
      <c r="BF13" s="162"/>
      <c r="BG13" s="162"/>
      <c r="BH13" s="162"/>
      <c r="BI13" s="164"/>
      <c r="BJ13" s="164"/>
      <c r="BK13" s="164"/>
      <c r="BL13" s="164"/>
      <c r="BM13" s="164"/>
      <c r="BN13" s="164"/>
      <c r="BO13" s="164"/>
      <c r="BP13" s="164"/>
      <c r="BQ13" s="164"/>
      <c r="BR13" s="164"/>
    </row>
    <row r="14" spans="1:71" ht="14.25" x14ac:dyDescent="0.45">
      <c r="B14" s="172" t="s">
        <v>20</v>
      </c>
      <c r="C14" s="172" t="s">
        <v>33</v>
      </c>
      <c r="D14" s="19" t="s">
        <v>48</v>
      </c>
      <c r="E14" s="21">
        <f>($E$4 * $E$6) + $E$4</f>
        <v>120000</v>
      </c>
      <c r="F14" s="21">
        <f t="shared" ref="F14:N14" si="5">(E14 * $E$6) + E14</f>
        <v>144000</v>
      </c>
      <c r="G14" s="21">
        <f>(F14 * $E$6) + F14</f>
        <v>172800</v>
      </c>
      <c r="H14" s="21">
        <f t="shared" si="5"/>
        <v>207360</v>
      </c>
      <c r="I14" s="21">
        <f t="shared" si="5"/>
        <v>248832</v>
      </c>
      <c r="J14" s="21">
        <f>(I14 * $E$6) + I14</f>
        <v>298598.40000000002</v>
      </c>
      <c r="K14" s="21">
        <f t="shared" si="5"/>
        <v>358318.08000000002</v>
      </c>
      <c r="L14" s="21">
        <f t="shared" si="5"/>
        <v>429981.696</v>
      </c>
      <c r="M14" s="21">
        <f t="shared" si="5"/>
        <v>515978.03519999998</v>
      </c>
      <c r="N14" s="21">
        <f t="shared" si="5"/>
        <v>619173.64223999996</v>
      </c>
      <c r="P14" s="172" t="s">
        <v>20</v>
      </c>
      <c r="Q14" s="172" t="s">
        <v>33</v>
      </c>
      <c r="R14" s="19" t="s">
        <v>48</v>
      </c>
      <c r="S14" s="21">
        <f>($E$4 * $E$6) + $E$4</f>
        <v>120000</v>
      </c>
      <c r="T14" s="21">
        <f t="shared" ref="T14:AB14" si="6">(S14 * $E$6) + S14</f>
        <v>144000</v>
      </c>
      <c r="U14" s="21">
        <f>(T14 * $E$6) + T14</f>
        <v>172800</v>
      </c>
      <c r="V14" s="21">
        <f t="shared" si="6"/>
        <v>207360</v>
      </c>
      <c r="W14" s="21">
        <f t="shared" si="6"/>
        <v>248832</v>
      </c>
      <c r="X14" s="21">
        <f>(W14 * $E$6) + W14</f>
        <v>298598.40000000002</v>
      </c>
      <c r="Y14" s="21">
        <f t="shared" si="6"/>
        <v>358318.08000000002</v>
      </c>
      <c r="Z14" s="21">
        <f t="shared" si="6"/>
        <v>429981.696</v>
      </c>
      <c r="AA14" s="21">
        <f t="shared" si="6"/>
        <v>515978.03519999998</v>
      </c>
      <c r="AB14" s="21">
        <f t="shared" si="6"/>
        <v>619173.64223999996</v>
      </c>
      <c r="AD14" s="172" t="s">
        <v>20</v>
      </c>
      <c r="AE14" s="172" t="s">
        <v>33</v>
      </c>
      <c r="AF14" s="19" t="s">
        <v>48</v>
      </c>
      <c r="AG14" s="21">
        <f>($E$4 * $E$6) + $E$4</f>
        <v>120000</v>
      </c>
      <c r="AH14" s="21">
        <f t="shared" ref="AH14:AP14" si="7">(AG14 * $E$6) + AG14</f>
        <v>144000</v>
      </c>
      <c r="AI14" s="21">
        <f>(AH14 * $E$6) + AH14</f>
        <v>172800</v>
      </c>
      <c r="AJ14" s="21">
        <f t="shared" si="7"/>
        <v>207360</v>
      </c>
      <c r="AK14" s="21">
        <f t="shared" si="7"/>
        <v>248832</v>
      </c>
      <c r="AL14" s="21">
        <f>(AK14 * $E$6) + AK14</f>
        <v>298598.40000000002</v>
      </c>
      <c r="AM14" s="21">
        <f t="shared" si="7"/>
        <v>358318.08000000002</v>
      </c>
      <c r="AN14" s="21">
        <f t="shared" si="7"/>
        <v>429981.696</v>
      </c>
      <c r="AO14" s="21">
        <f t="shared" si="7"/>
        <v>515978.03519999998</v>
      </c>
      <c r="AP14" s="21">
        <f t="shared" si="7"/>
        <v>619173.64223999996</v>
      </c>
      <c r="AR14" s="172" t="s">
        <v>20</v>
      </c>
      <c r="AS14" s="172" t="s">
        <v>33</v>
      </c>
      <c r="AT14" s="19" t="s">
        <v>48</v>
      </c>
      <c r="AU14" s="21">
        <f>($E$4 * $E$6) + $E$4</f>
        <v>120000</v>
      </c>
      <c r="AV14" s="21">
        <f t="shared" ref="AV14:BD14" si="8">(AU14 * $E$6) + AU14</f>
        <v>144000</v>
      </c>
      <c r="AW14" s="21">
        <f>(AV14 * $E$6) + AV14</f>
        <v>172800</v>
      </c>
      <c r="AX14" s="21">
        <f t="shared" si="8"/>
        <v>207360</v>
      </c>
      <c r="AY14" s="21">
        <f t="shared" si="8"/>
        <v>248832</v>
      </c>
      <c r="AZ14" s="21">
        <f>(AY14 * $E$6) + AY14</f>
        <v>298598.40000000002</v>
      </c>
      <c r="BA14" s="21">
        <f t="shared" si="8"/>
        <v>358318.08000000002</v>
      </c>
      <c r="BB14" s="21">
        <f t="shared" si="8"/>
        <v>429981.696</v>
      </c>
      <c r="BC14" s="21">
        <f t="shared" si="8"/>
        <v>515978.03519999998</v>
      </c>
      <c r="BD14" s="21">
        <f t="shared" si="8"/>
        <v>619173.64223999996</v>
      </c>
      <c r="BF14" s="172" t="s">
        <v>20</v>
      </c>
      <c r="BG14" s="172" t="s">
        <v>33</v>
      </c>
      <c r="BH14" s="19" t="s">
        <v>48</v>
      </c>
      <c r="BI14" s="21">
        <f>($E$4 * $E$6) + $E$4</f>
        <v>120000</v>
      </c>
      <c r="BJ14" s="21">
        <f t="shared" ref="BJ14:BR14" si="9">(BI14 * $E$6) + BI14</f>
        <v>144000</v>
      </c>
      <c r="BK14" s="21">
        <f>(BJ14 * $E$6) + BJ14</f>
        <v>172800</v>
      </c>
      <c r="BL14" s="21">
        <f t="shared" si="9"/>
        <v>207360</v>
      </c>
      <c r="BM14" s="21">
        <f t="shared" si="9"/>
        <v>248832</v>
      </c>
      <c r="BN14" s="21">
        <f>(BM14 * $E$6) + BM14</f>
        <v>298598.40000000002</v>
      </c>
      <c r="BO14" s="21">
        <f t="shared" si="9"/>
        <v>358318.08000000002</v>
      </c>
      <c r="BP14" s="21">
        <f t="shared" si="9"/>
        <v>429981.696</v>
      </c>
      <c r="BQ14" s="21">
        <f t="shared" si="9"/>
        <v>515978.03519999998</v>
      </c>
      <c r="BR14" s="21">
        <f t="shared" si="9"/>
        <v>619173.64223999996</v>
      </c>
    </row>
    <row r="15" spans="1:71" ht="14.25" x14ac:dyDescent="0.45">
      <c r="B15" s="174"/>
      <c r="C15" s="174"/>
      <c r="D15" s="19" t="s">
        <v>49</v>
      </c>
      <c r="E15" s="25">
        <f>E14*21000000</f>
        <v>2520000000000</v>
      </c>
      <c r="F15" s="25">
        <f t="shared" ref="F15:N15" si="10">F14*21000000</f>
        <v>3024000000000</v>
      </c>
      <c r="G15" s="25">
        <f t="shared" si="10"/>
        <v>3628800000000</v>
      </c>
      <c r="H15" s="25">
        <f t="shared" si="10"/>
        <v>4354560000000</v>
      </c>
      <c r="I15" s="25">
        <f t="shared" si="10"/>
        <v>5225472000000</v>
      </c>
      <c r="J15" s="25">
        <f t="shared" si="10"/>
        <v>6270566400000.001</v>
      </c>
      <c r="K15" s="25">
        <f t="shared" si="10"/>
        <v>7524679680000</v>
      </c>
      <c r="L15" s="25">
        <f t="shared" si="10"/>
        <v>9029615616000</v>
      </c>
      <c r="M15" s="25">
        <f t="shared" si="10"/>
        <v>10835538739200</v>
      </c>
      <c r="N15" s="25">
        <f t="shared" si="10"/>
        <v>13002646487040</v>
      </c>
      <c r="P15" s="174"/>
      <c r="Q15" s="174"/>
      <c r="R15" s="19" t="s">
        <v>49</v>
      </c>
      <c r="S15" s="25">
        <f>S14*21000000</f>
        <v>2520000000000</v>
      </c>
      <c r="T15" s="25">
        <f t="shared" ref="T15:AB15" si="11">T14*21000000</f>
        <v>3024000000000</v>
      </c>
      <c r="U15" s="25">
        <f t="shared" si="11"/>
        <v>3628800000000</v>
      </c>
      <c r="V15" s="25">
        <f t="shared" si="11"/>
        <v>4354560000000</v>
      </c>
      <c r="W15" s="25">
        <f t="shared" si="11"/>
        <v>5225472000000</v>
      </c>
      <c r="X15" s="25">
        <f t="shared" si="11"/>
        <v>6270566400000.001</v>
      </c>
      <c r="Y15" s="25">
        <f t="shared" si="11"/>
        <v>7524679680000</v>
      </c>
      <c r="Z15" s="25">
        <f t="shared" si="11"/>
        <v>9029615616000</v>
      </c>
      <c r="AA15" s="25">
        <f t="shared" si="11"/>
        <v>10835538739200</v>
      </c>
      <c r="AB15" s="25">
        <f t="shared" si="11"/>
        <v>13002646487040</v>
      </c>
      <c r="AD15" s="174"/>
      <c r="AE15" s="174"/>
      <c r="AF15" s="19" t="s">
        <v>49</v>
      </c>
      <c r="AG15" s="25">
        <f>AG14*21000000</f>
        <v>2520000000000</v>
      </c>
      <c r="AH15" s="25">
        <f t="shared" ref="AH15:AP15" si="12">AH14*21000000</f>
        <v>3024000000000</v>
      </c>
      <c r="AI15" s="25">
        <f t="shared" si="12"/>
        <v>3628800000000</v>
      </c>
      <c r="AJ15" s="25">
        <f t="shared" si="12"/>
        <v>4354560000000</v>
      </c>
      <c r="AK15" s="25">
        <f t="shared" si="12"/>
        <v>5225472000000</v>
      </c>
      <c r="AL15" s="25">
        <f t="shared" si="12"/>
        <v>6270566400000.001</v>
      </c>
      <c r="AM15" s="25">
        <f t="shared" si="12"/>
        <v>7524679680000</v>
      </c>
      <c r="AN15" s="25">
        <f t="shared" si="12"/>
        <v>9029615616000</v>
      </c>
      <c r="AO15" s="25">
        <f t="shared" si="12"/>
        <v>10835538739200</v>
      </c>
      <c r="AP15" s="25">
        <f t="shared" si="12"/>
        <v>13002646487040</v>
      </c>
      <c r="AR15" s="174"/>
      <c r="AS15" s="174"/>
      <c r="AT15" s="19" t="s">
        <v>49</v>
      </c>
      <c r="AU15" s="25">
        <f>AU14*21000000</f>
        <v>2520000000000</v>
      </c>
      <c r="AV15" s="25">
        <f t="shared" ref="AV15:BD15" si="13">AV14*21000000</f>
        <v>3024000000000</v>
      </c>
      <c r="AW15" s="25">
        <f t="shared" si="13"/>
        <v>3628800000000</v>
      </c>
      <c r="AX15" s="25">
        <f t="shared" si="13"/>
        <v>4354560000000</v>
      </c>
      <c r="AY15" s="25">
        <f t="shared" si="13"/>
        <v>5225472000000</v>
      </c>
      <c r="AZ15" s="25">
        <f t="shared" si="13"/>
        <v>6270566400000.001</v>
      </c>
      <c r="BA15" s="25">
        <f t="shared" si="13"/>
        <v>7524679680000</v>
      </c>
      <c r="BB15" s="25">
        <f t="shared" si="13"/>
        <v>9029615616000</v>
      </c>
      <c r="BC15" s="25">
        <f t="shared" si="13"/>
        <v>10835538739200</v>
      </c>
      <c r="BD15" s="25">
        <f t="shared" si="13"/>
        <v>13002646487040</v>
      </c>
      <c r="BF15" s="174"/>
      <c r="BG15" s="174"/>
      <c r="BH15" s="19" t="s">
        <v>49</v>
      </c>
      <c r="BI15" s="25">
        <f>BI14*21000000</f>
        <v>2520000000000</v>
      </c>
      <c r="BJ15" s="25">
        <f t="shared" ref="BJ15:BR15" si="14">BJ14*21000000</f>
        <v>3024000000000</v>
      </c>
      <c r="BK15" s="25">
        <f t="shared" si="14"/>
        <v>3628800000000</v>
      </c>
      <c r="BL15" s="25">
        <f t="shared" si="14"/>
        <v>4354560000000</v>
      </c>
      <c r="BM15" s="25">
        <f t="shared" si="14"/>
        <v>5225472000000</v>
      </c>
      <c r="BN15" s="25">
        <f t="shared" si="14"/>
        <v>6270566400000.001</v>
      </c>
      <c r="BO15" s="25">
        <f t="shared" si="14"/>
        <v>7524679680000</v>
      </c>
      <c r="BP15" s="25">
        <f t="shared" si="14"/>
        <v>9029615616000</v>
      </c>
      <c r="BQ15" s="25">
        <f t="shared" si="14"/>
        <v>10835538739200</v>
      </c>
      <c r="BR15" s="25">
        <f t="shared" si="14"/>
        <v>13002646487040</v>
      </c>
    </row>
    <row r="16" spans="1:71" ht="14.25" x14ac:dyDescent="0.45">
      <c r="B16" s="172" t="s">
        <v>16</v>
      </c>
      <c r="C16" s="175" t="s">
        <v>32</v>
      </c>
      <c r="D16" s="19" t="s">
        <v>160</v>
      </c>
      <c r="E16" s="26">
        <f t="shared" ref="E16:N16" si="15">(E14-$E4)/E14</f>
        <v>0.16666666666666666</v>
      </c>
      <c r="F16" s="26">
        <f t="shared" si="15"/>
        <v>0.30555555555555558</v>
      </c>
      <c r="G16" s="26">
        <f t="shared" si="15"/>
        <v>0.42129629629629628</v>
      </c>
      <c r="H16" s="26">
        <f t="shared" si="15"/>
        <v>0.51774691358024694</v>
      </c>
      <c r="I16" s="26">
        <f t="shared" si="15"/>
        <v>0.5981224279835391</v>
      </c>
      <c r="J16" s="26">
        <f t="shared" si="15"/>
        <v>0.66510202331961599</v>
      </c>
      <c r="K16" s="26">
        <f t="shared" si="15"/>
        <v>0.72091835276634664</v>
      </c>
      <c r="L16" s="26">
        <f t="shared" si="15"/>
        <v>0.76743196063862218</v>
      </c>
      <c r="M16" s="26">
        <f t="shared" si="15"/>
        <v>0.80619330053218508</v>
      </c>
      <c r="N16" s="26">
        <f t="shared" si="15"/>
        <v>0.83849441711015427</v>
      </c>
      <c r="P16" s="172" t="s">
        <v>16</v>
      </c>
      <c r="Q16" s="175" t="s">
        <v>32</v>
      </c>
      <c r="R16" s="19" t="s">
        <v>160</v>
      </c>
      <c r="S16" s="26">
        <f t="shared" ref="S16:AB16" si="16">(S14-$E4)/S14</f>
        <v>0.16666666666666666</v>
      </c>
      <c r="T16" s="26">
        <f t="shared" si="16"/>
        <v>0.30555555555555558</v>
      </c>
      <c r="U16" s="26">
        <f t="shared" si="16"/>
        <v>0.42129629629629628</v>
      </c>
      <c r="V16" s="26">
        <f t="shared" si="16"/>
        <v>0.51774691358024694</v>
      </c>
      <c r="W16" s="26">
        <f t="shared" si="16"/>
        <v>0.5981224279835391</v>
      </c>
      <c r="X16" s="26">
        <f t="shared" si="16"/>
        <v>0.66510202331961599</v>
      </c>
      <c r="Y16" s="26">
        <f t="shared" si="16"/>
        <v>0.72091835276634664</v>
      </c>
      <c r="Z16" s="26">
        <f t="shared" si="16"/>
        <v>0.76743196063862218</v>
      </c>
      <c r="AA16" s="26">
        <f t="shared" si="16"/>
        <v>0.80619330053218508</v>
      </c>
      <c r="AB16" s="26">
        <f t="shared" si="16"/>
        <v>0.83849441711015427</v>
      </c>
      <c r="AD16" s="172" t="s">
        <v>16</v>
      </c>
      <c r="AE16" s="175" t="s">
        <v>32</v>
      </c>
      <c r="AF16" s="19" t="s">
        <v>160</v>
      </c>
      <c r="AG16" s="26">
        <f t="shared" ref="AG16:AP16" si="17">(AG14-$E4)/AG14</f>
        <v>0.16666666666666666</v>
      </c>
      <c r="AH16" s="26">
        <f t="shared" si="17"/>
        <v>0.30555555555555558</v>
      </c>
      <c r="AI16" s="26">
        <f t="shared" si="17"/>
        <v>0.42129629629629628</v>
      </c>
      <c r="AJ16" s="26">
        <f t="shared" si="17"/>
        <v>0.51774691358024694</v>
      </c>
      <c r="AK16" s="26">
        <f t="shared" si="17"/>
        <v>0.5981224279835391</v>
      </c>
      <c r="AL16" s="26">
        <f t="shared" si="17"/>
        <v>0.66510202331961599</v>
      </c>
      <c r="AM16" s="26">
        <f t="shared" si="17"/>
        <v>0.72091835276634664</v>
      </c>
      <c r="AN16" s="26">
        <f t="shared" si="17"/>
        <v>0.76743196063862218</v>
      </c>
      <c r="AO16" s="26">
        <f t="shared" si="17"/>
        <v>0.80619330053218508</v>
      </c>
      <c r="AP16" s="26">
        <f t="shared" si="17"/>
        <v>0.83849441711015427</v>
      </c>
      <c r="AR16" s="172" t="s">
        <v>16</v>
      </c>
      <c r="AS16" s="175" t="s">
        <v>32</v>
      </c>
      <c r="AT16" s="19" t="s">
        <v>160</v>
      </c>
      <c r="AU16" s="26">
        <f t="shared" ref="AU16:BD16" si="18">(AU14-$E4)/AU14</f>
        <v>0.16666666666666666</v>
      </c>
      <c r="AV16" s="26">
        <f t="shared" si="18"/>
        <v>0.30555555555555558</v>
      </c>
      <c r="AW16" s="26">
        <f t="shared" si="18"/>
        <v>0.42129629629629628</v>
      </c>
      <c r="AX16" s="26">
        <f t="shared" si="18"/>
        <v>0.51774691358024694</v>
      </c>
      <c r="AY16" s="26">
        <f t="shared" si="18"/>
        <v>0.5981224279835391</v>
      </c>
      <c r="AZ16" s="26">
        <f t="shared" si="18"/>
        <v>0.66510202331961599</v>
      </c>
      <c r="BA16" s="26">
        <f t="shared" si="18"/>
        <v>0.72091835276634664</v>
      </c>
      <c r="BB16" s="26">
        <f t="shared" si="18"/>
        <v>0.76743196063862218</v>
      </c>
      <c r="BC16" s="26">
        <f t="shared" si="18"/>
        <v>0.80619330053218508</v>
      </c>
      <c r="BD16" s="26">
        <f t="shared" si="18"/>
        <v>0.83849441711015427</v>
      </c>
      <c r="BF16" s="172" t="s">
        <v>16</v>
      </c>
      <c r="BG16" s="175" t="s">
        <v>32</v>
      </c>
      <c r="BH16" s="19" t="s">
        <v>160</v>
      </c>
      <c r="BI16" s="26">
        <f t="shared" ref="BI16:BR16" si="19">(BI14-$E4)/BI14</f>
        <v>0.16666666666666666</v>
      </c>
      <c r="BJ16" s="26">
        <f t="shared" si="19"/>
        <v>0.30555555555555558</v>
      </c>
      <c r="BK16" s="26">
        <f t="shared" si="19"/>
        <v>0.42129629629629628</v>
      </c>
      <c r="BL16" s="26">
        <f t="shared" si="19"/>
        <v>0.51774691358024694</v>
      </c>
      <c r="BM16" s="26">
        <f t="shared" si="19"/>
        <v>0.5981224279835391</v>
      </c>
      <c r="BN16" s="26">
        <f t="shared" si="19"/>
        <v>0.66510202331961599</v>
      </c>
      <c r="BO16" s="26">
        <f t="shared" si="19"/>
        <v>0.72091835276634664</v>
      </c>
      <c r="BP16" s="26">
        <f t="shared" si="19"/>
        <v>0.76743196063862218</v>
      </c>
      <c r="BQ16" s="26">
        <f t="shared" si="19"/>
        <v>0.80619330053218508</v>
      </c>
      <c r="BR16" s="26">
        <f t="shared" si="19"/>
        <v>0.83849441711015427</v>
      </c>
    </row>
    <row r="17" spans="1:71" ht="14.25" x14ac:dyDescent="0.45">
      <c r="B17" s="173"/>
      <c r="C17" s="176"/>
      <c r="D17" s="19" t="s">
        <v>159</v>
      </c>
      <c r="E17" s="26">
        <f>1-E16</f>
        <v>0.83333333333333337</v>
      </c>
      <c r="F17" s="26">
        <f t="shared" ref="F17:N17" si="20">1-F16</f>
        <v>0.69444444444444442</v>
      </c>
      <c r="G17" s="26">
        <f t="shared" si="20"/>
        <v>0.57870370370370372</v>
      </c>
      <c r="H17" s="26">
        <f t="shared" si="20"/>
        <v>0.48225308641975306</v>
      </c>
      <c r="I17" s="26">
        <f t="shared" si="20"/>
        <v>0.4018775720164609</v>
      </c>
      <c r="J17" s="26">
        <f t="shared" si="20"/>
        <v>0.33489797668038401</v>
      </c>
      <c r="K17" s="26">
        <f t="shared" si="20"/>
        <v>0.27908164723365336</v>
      </c>
      <c r="L17" s="26">
        <f t="shared" si="20"/>
        <v>0.23256803936137782</v>
      </c>
      <c r="M17" s="26">
        <f t="shared" si="20"/>
        <v>0.19380669946781492</v>
      </c>
      <c r="N17" s="26">
        <f t="shared" si="20"/>
        <v>0.16150558288984573</v>
      </c>
      <c r="P17" s="173"/>
      <c r="Q17" s="176"/>
      <c r="R17" s="19" t="s">
        <v>159</v>
      </c>
      <c r="S17" s="26">
        <f>1-S16</f>
        <v>0.83333333333333337</v>
      </c>
      <c r="T17" s="26">
        <f t="shared" ref="T17:AB17" si="21">1-T16</f>
        <v>0.69444444444444442</v>
      </c>
      <c r="U17" s="26">
        <f t="shared" si="21"/>
        <v>0.57870370370370372</v>
      </c>
      <c r="V17" s="26">
        <f t="shared" si="21"/>
        <v>0.48225308641975306</v>
      </c>
      <c r="W17" s="26">
        <f t="shared" si="21"/>
        <v>0.4018775720164609</v>
      </c>
      <c r="X17" s="26">
        <f t="shared" si="21"/>
        <v>0.33489797668038401</v>
      </c>
      <c r="Y17" s="26">
        <f t="shared" si="21"/>
        <v>0.27908164723365336</v>
      </c>
      <c r="Z17" s="26">
        <f t="shared" si="21"/>
        <v>0.23256803936137782</v>
      </c>
      <c r="AA17" s="26">
        <f t="shared" si="21"/>
        <v>0.19380669946781492</v>
      </c>
      <c r="AB17" s="26">
        <f t="shared" si="21"/>
        <v>0.16150558288984573</v>
      </c>
      <c r="AD17" s="173"/>
      <c r="AE17" s="176"/>
      <c r="AF17" s="19" t="s">
        <v>159</v>
      </c>
      <c r="AG17" s="26">
        <f>1-AG16</f>
        <v>0.83333333333333337</v>
      </c>
      <c r="AH17" s="26">
        <f t="shared" ref="AH17:AP17" si="22">1-AH16</f>
        <v>0.69444444444444442</v>
      </c>
      <c r="AI17" s="26">
        <f t="shared" si="22"/>
        <v>0.57870370370370372</v>
      </c>
      <c r="AJ17" s="26">
        <f t="shared" si="22"/>
        <v>0.48225308641975306</v>
      </c>
      <c r="AK17" s="26">
        <f t="shared" si="22"/>
        <v>0.4018775720164609</v>
      </c>
      <c r="AL17" s="26">
        <f t="shared" si="22"/>
        <v>0.33489797668038401</v>
      </c>
      <c r="AM17" s="26">
        <f t="shared" si="22"/>
        <v>0.27908164723365336</v>
      </c>
      <c r="AN17" s="26">
        <f t="shared" si="22"/>
        <v>0.23256803936137782</v>
      </c>
      <c r="AO17" s="26">
        <f t="shared" si="22"/>
        <v>0.19380669946781492</v>
      </c>
      <c r="AP17" s="26">
        <f t="shared" si="22"/>
        <v>0.16150558288984573</v>
      </c>
      <c r="AR17" s="173"/>
      <c r="AS17" s="176"/>
      <c r="AT17" s="19" t="s">
        <v>159</v>
      </c>
      <c r="AU17" s="26">
        <f>1-AU16</f>
        <v>0.83333333333333337</v>
      </c>
      <c r="AV17" s="26">
        <f t="shared" ref="AV17:BD17" si="23">1-AV16</f>
        <v>0.69444444444444442</v>
      </c>
      <c r="AW17" s="26">
        <f t="shared" si="23"/>
        <v>0.57870370370370372</v>
      </c>
      <c r="AX17" s="26">
        <f t="shared" si="23"/>
        <v>0.48225308641975306</v>
      </c>
      <c r="AY17" s="26">
        <f t="shared" si="23"/>
        <v>0.4018775720164609</v>
      </c>
      <c r="AZ17" s="26">
        <f t="shared" si="23"/>
        <v>0.33489797668038401</v>
      </c>
      <c r="BA17" s="26">
        <f t="shared" si="23"/>
        <v>0.27908164723365336</v>
      </c>
      <c r="BB17" s="26">
        <f t="shared" si="23"/>
        <v>0.23256803936137782</v>
      </c>
      <c r="BC17" s="26">
        <f t="shared" si="23"/>
        <v>0.19380669946781492</v>
      </c>
      <c r="BD17" s="26">
        <f t="shared" si="23"/>
        <v>0.16150558288984573</v>
      </c>
      <c r="BF17" s="173"/>
      <c r="BG17" s="176"/>
      <c r="BH17" s="19" t="s">
        <v>159</v>
      </c>
      <c r="BI17" s="26">
        <f>1-BI16</f>
        <v>0.83333333333333337</v>
      </c>
      <c r="BJ17" s="26">
        <f t="shared" ref="BJ17:BR17" si="24">1-BJ16</f>
        <v>0.69444444444444442</v>
      </c>
      <c r="BK17" s="26">
        <f t="shared" si="24"/>
        <v>0.57870370370370372</v>
      </c>
      <c r="BL17" s="26">
        <f t="shared" si="24"/>
        <v>0.48225308641975306</v>
      </c>
      <c r="BM17" s="26">
        <f t="shared" si="24"/>
        <v>0.4018775720164609</v>
      </c>
      <c r="BN17" s="26">
        <f t="shared" si="24"/>
        <v>0.33489797668038401</v>
      </c>
      <c r="BO17" s="26">
        <f t="shared" si="24"/>
        <v>0.27908164723365336</v>
      </c>
      <c r="BP17" s="26">
        <f t="shared" si="24"/>
        <v>0.23256803936137782</v>
      </c>
      <c r="BQ17" s="26">
        <f t="shared" si="24"/>
        <v>0.19380669946781492</v>
      </c>
      <c r="BR17" s="26">
        <f t="shared" si="24"/>
        <v>0.16150558288984573</v>
      </c>
    </row>
    <row r="18" spans="1:71" ht="14.25" x14ac:dyDescent="0.45">
      <c r="B18" s="173"/>
      <c r="C18" s="176"/>
      <c r="D18" s="19" t="s">
        <v>158</v>
      </c>
      <c r="E18" s="80">
        <f>E16</f>
        <v>0.16666666666666666</v>
      </c>
      <c r="F18" s="80">
        <f t="shared" ref="F18:N18" si="25">F16-E16</f>
        <v>0.13888888888888892</v>
      </c>
      <c r="G18" s="80">
        <f>G16-F16</f>
        <v>0.1157407407407407</v>
      </c>
      <c r="H18" s="80">
        <f t="shared" si="25"/>
        <v>9.6450617283950657E-2</v>
      </c>
      <c r="I18" s="80">
        <f t="shared" si="25"/>
        <v>8.0375514403292159E-2</v>
      </c>
      <c r="J18" s="80">
        <f>J16-I16</f>
        <v>6.6979595336076891E-2</v>
      </c>
      <c r="K18" s="80">
        <f t="shared" si="25"/>
        <v>5.581632944673065E-2</v>
      </c>
      <c r="L18" s="80">
        <f t="shared" si="25"/>
        <v>4.6513607872275542E-2</v>
      </c>
      <c r="M18" s="80">
        <f t="shared" si="25"/>
        <v>3.8761339893562896E-2</v>
      </c>
      <c r="N18" s="80">
        <f t="shared" si="25"/>
        <v>3.2301116577969191E-2</v>
      </c>
      <c r="P18" s="173"/>
      <c r="Q18" s="176"/>
      <c r="R18" s="19" t="s">
        <v>158</v>
      </c>
      <c r="S18" s="80">
        <f>S16</f>
        <v>0.16666666666666666</v>
      </c>
      <c r="T18" s="80">
        <f t="shared" ref="T18:AB18" si="26">T16-S16</f>
        <v>0.13888888888888892</v>
      </c>
      <c r="U18" s="80">
        <f>U16-T16</f>
        <v>0.1157407407407407</v>
      </c>
      <c r="V18" s="80">
        <f t="shared" si="26"/>
        <v>9.6450617283950657E-2</v>
      </c>
      <c r="W18" s="80">
        <f t="shared" si="26"/>
        <v>8.0375514403292159E-2</v>
      </c>
      <c r="X18" s="80">
        <f>X16-W16</f>
        <v>6.6979595336076891E-2</v>
      </c>
      <c r="Y18" s="80">
        <f t="shared" si="26"/>
        <v>5.581632944673065E-2</v>
      </c>
      <c r="Z18" s="80">
        <f t="shared" si="26"/>
        <v>4.6513607872275542E-2</v>
      </c>
      <c r="AA18" s="80">
        <f t="shared" si="26"/>
        <v>3.8761339893562896E-2</v>
      </c>
      <c r="AB18" s="80">
        <f t="shared" si="26"/>
        <v>3.2301116577969191E-2</v>
      </c>
      <c r="AD18" s="173"/>
      <c r="AE18" s="176"/>
      <c r="AF18" s="19" t="s">
        <v>158</v>
      </c>
      <c r="AG18" s="80">
        <f>AG16</f>
        <v>0.16666666666666666</v>
      </c>
      <c r="AH18" s="80">
        <f t="shared" ref="AH18:AP18" si="27">AH16-AG16</f>
        <v>0.13888888888888892</v>
      </c>
      <c r="AI18" s="80">
        <f>AI16-AH16</f>
        <v>0.1157407407407407</v>
      </c>
      <c r="AJ18" s="80">
        <f t="shared" si="27"/>
        <v>9.6450617283950657E-2</v>
      </c>
      <c r="AK18" s="80">
        <f t="shared" si="27"/>
        <v>8.0375514403292159E-2</v>
      </c>
      <c r="AL18" s="80">
        <f>AL16-AK16</f>
        <v>6.6979595336076891E-2</v>
      </c>
      <c r="AM18" s="80">
        <f t="shared" si="27"/>
        <v>5.581632944673065E-2</v>
      </c>
      <c r="AN18" s="80">
        <f t="shared" si="27"/>
        <v>4.6513607872275542E-2</v>
      </c>
      <c r="AO18" s="80">
        <f t="shared" si="27"/>
        <v>3.8761339893562896E-2</v>
      </c>
      <c r="AP18" s="80">
        <f t="shared" si="27"/>
        <v>3.2301116577969191E-2</v>
      </c>
      <c r="AR18" s="173"/>
      <c r="AS18" s="176"/>
      <c r="AT18" s="19" t="s">
        <v>158</v>
      </c>
      <c r="AU18" s="80">
        <f>AU16</f>
        <v>0.16666666666666666</v>
      </c>
      <c r="AV18" s="80">
        <f t="shared" ref="AV18:BD18" si="28">AV16-AU16</f>
        <v>0.13888888888888892</v>
      </c>
      <c r="AW18" s="80">
        <f>AW16-AV16</f>
        <v>0.1157407407407407</v>
      </c>
      <c r="AX18" s="80">
        <f t="shared" si="28"/>
        <v>9.6450617283950657E-2</v>
      </c>
      <c r="AY18" s="80">
        <f t="shared" si="28"/>
        <v>8.0375514403292159E-2</v>
      </c>
      <c r="AZ18" s="80">
        <f>AZ16-AY16</f>
        <v>6.6979595336076891E-2</v>
      </c>
      <c r="BA18" s="80">
        <f t="shared" si="28"/>
        <v>5.581632944673065E-2</v>
      </c>
      <c r="BB18" s="80">
        <f t="shared" si="28"/>
        <v>4.6513607872275542E-2</v>
      </c>
      <c r="BC18" s="80">
        <f t="shared" si="28"/>
        <v>3.8761339893562896E-2</v>
      </c>
      <c r="BD18" s="80">
        <f t="shared" si="28"/>
        <v>3.2301116577969191E-2</v>
      </c>
      <c r="BF18" s="173"/>
      <c r="BG18" s="176"/>
      <c r="BH18" s="19" t="s">
        <v>158</v>
      </c>
      <c r="BI18" s="80">
        <f>BI16</f>
        <v>0.16666666666666666</v>
      </c>
      <c r="BJ18" s="80">
        <f t="shared" ref="BJ18:BR18" si="29">BJ16-BI16</f>
        <v>0.13888888888888892</v>
      </c>
      <c r="BK18" s="80">
        <f>BK16-BJ16</f>
        <v>0.1157407407407407</v>
      </c>
      <c r="BL18" s="80">
        <f t="shared" si="29"/>
        <v>9.6450617283950657E-2</v>
      </c>
      <c r="BM18" s="80">
        <f t="shared" si="29"/>
        <v>8.0375514403292159E-2</v>
      </c>
      <c r="BN18" s="80">
        <f>BN16-BM16</f>
        <v>6.6979595336076891E-2</v>
      </c>
      <c r="BO18" s="80">
        <f t="shared" si="29"/>
        <v>5.581632944673065E-2</v>
      </c>
      <c r="BP18" s="80">
        <f t="shared" si="29"/>
        <v>4.6513607872275542E-2</v>
      </c>
      <c r="BQ18" s="80">
        <f t="shared" si="29"/>
        <v>3.8761339893562896E-2</v>
      </c>
      <c r="BR18" s="80">
        <f t="shared" si="29"/>
        <v>3.2301116577969191E-2</v>
      </c>
    </row>
    <row r="19" spans="1:71" ht="14.25" x14ac:dyDescent="0.45">
      <c r="B19" s="173"/>
      <c r="C19" s="176"/>
      <c r="D19" s="19" t="s">
        <v>157</v>
      </c>
      <c r="E19" s="80"/>
      <c r="F19" s="80"/>
      <c r="G19" s="80"/>
      <c r="H19" s="80"/>
      <c r="I19" s="80">
        <f>AVERAGE(E18:I18)</f>
        <v>0.11962448559670782</v>
      </c>
      <c r="J19" s="26"/>
      <c r="K19" s="26"/>
      <c r="L19" s="26"/>
      <c r="M19" s="26"/>
      <c r="N19" s="80">
        <f>AVERAGE(E18:N18)</f>
        <v>8.3849441711015424E-2</v>
      </c>
      <c r="P19" s="173"/>
      <c r="Q19" s="176"/>
      <c r="R19" s="19" t="s">
        <v>157</v>
      </c>
      <c r="S19" s="80"/>
      <c r="T19" s="80"/>
      <c r="U19" s="80"/>
      <c r="V19" s="80"/>
      <c r="W19" s="80">
        <f>AVERAGE(S18:W18)</f>
        <v>0.11962448559670782</v>
      </c>
      <c r="X19" s="26"/>
      <c r="Y19" s="26"/>
      <c r="Z19" s="26"/>
      <c r="AA19" s="26"/>
      <c r="AB19" s="80">
        <f>AVERAGE(S18:AB18)</f>
        <v>8.3849441711015424E-2</v>
      </c>
      <c r="AD19" s="173"/>
      <c r="AE19" s="176"/>
      <c r="AF19" s="19" t="s">
        <v>157</v>
      </c>
      <c r="AG19" s="80"/>
      <c r="AH19" s="80"/>
      <c r="AI19" s="80"/>
      <c r="AJ19" s="80"/>
      <c r="AK19" s="80">
        <f>AVERAGE(AG18:AK18)</f>
        <v>0.11962448559670782</v>
      </c>
      <c r="AL19" s="26"/>
      <c r="AM19" s="26"/>
      <c r="AN19" s="26"/>
      <c r="AO19" s="26"/>
      <c r="AP19" s="80">
        <f>AVERAGE(AG18:AP18)</f>
        <v>8.3849441711015424E-2</v>
      </c>
      <c r="AR19" s="173"/>
      <c r="AS19" s="176"/>
      <c r="AT19" s="19" t="s">
        <v>157</v>
      </c>
      <c r="AU19" s="80"/>
      <c r="AV19" s="80"/>
      <c r="AW19" s="80"/>
      <c r="AX19" s="80"/>
      <c r="AY19" s="80">
        <f>AVERAGE(AU18:AY18)</f>
        <v>0.11962448559670782</v>
      </c>
      <c r="AZ19" s="26"/>
      <c r="BA19" s="26"/>
      <c r="BB19" s="26"/>
      <c r="BC19" s="26"/>
      <c r="BD19" s="80">
        <f>AVERAGE(AU18:BD18)</f>
        <v>8.3849441711015424E-2</v>
      </c>
      <c r="BF19" s="173"/>
      <c r="BG19" s="176"/>
      <c r="BH19" s="19" t="s">
        <v>157</v>
      </c>
      <c r="BI19" s="80"/>
      <c r="BJ19" s="80"/>
      <c r="BK19" s="80"/>
      <c r="BL19" s="80"/>
      <c r="BM19" s="80">
        <f>AVERAGE(BI18:BM18)</f>
        <v>0.11962448559670782</v>
      </c>
      <c r="BN19" s="26"/>
      <c r="BO19" s="26"/>
      <c r="BP19" s="26"/>
      <c r="BQ19" s="26"/>
      <c r="BR19" s="80">
        <f>AVERAGE(BI18:BR18)</f>
        <v>8.3849441711015424E-2</v>
      </c>
    </row>
    <row r="20" spans="1:71" ht="14.25" x14ac:dyDescent="0.45">
      <c r="B20" s="173"/>
      <c r="C20" s="176"/>
      <c r="D20" s="19" t="s">
        <v>155</v>
      </c>
      <c r="E20" s="80">
        <f>$E$10*E18</f>
        <v>0.5</v>
      </c>
      <c r="F20" s="80">
        <f t="shared" ref="F20:N20" si="30">$E$10*F18</f>
        <v>0.41666666666666674</v>
      </c>
      <c r="G20" s="80">
        <f t="shared" si="30"/>
        <v>0.3472222222222221</v>
      </c>
      <c r="H20" s="80">
        <f t="shared" si="30"/>
        <v>0.28935185185185197</v>
      </c>
      <c r="I20" s="80">
        <f t="shared" si="30"/>
        <v>0.24112654320987648</v>
      </c>
      <c r="J20" s="80">
        <f t="shared" si="30"/>
        <v>0.20093878600823067</v>
      </c>
      <c r="K20" s="80">
        <f t="shared" si="30"/>
        <v>0.16744898834019195</v>
      </c>
      <c r="L20" s="80">
        <f t="shared" si="30"/>
        <v>0.13954082361682663</v>
      </c>
      <c r="M20" s="80">
        <f t="shared" si="30"/>
        <v>0.11628401968068869</v>
      </c>
      <c r="N20" s="80">
        <f t="shared" si="30"/>
        <v>9.6903349733907573E-2</v>
      </c>
      <c r="P20" s="173"/>
      <c r="Q20" s="176"/>
      <c r="R20" s="19" t="s">
        <v>155</v>
      </c>
      <c r="S20" s="80">
        <f>$E$10*S18</f>
        <v>0.5</v>
      </c>
      <c r="T20" s="80">
        <f t="shared" ref="T20:AB20" si="31">$E$10*T18</f>
        <v>0.41666666666666674</v>
      </c>
      <c r="U20" s="80">
        <f t="shared" si="31"/>
        <v>0.3472222222222221</v>
      </c>
      <c r="V20" s="80">
        <f t="shared" si="31"/>
        <v>0.28935185185185197</v>
      </c>
      <c r="W20" s="80">
        <f t="shared" si="31"/>
        <v>0.24112654320987648</v>
      </c>
      <c r="X20" s="80">
        <f t="shared" si="31"/>
        <v>0.20093878600823067</v>
      </c>
      <c r="Y20" s="80">
        <f t="shared" si="31"/>
        <v>0.16744898834019195</v>
      </c>
      <c r="Z20" s="80">
        <f t="shared" si="31"/>
        <v>0.13954082361682663</v>
      </c>
      <c r="AA20" s="80">
        <f t="shared" si="31"/>
        <v>0.11628401968068869</v>
      </c>
      <c r="AB20" s="80">
        <f t="shared" si="31"/>
        <v>9.6903349733907573E-2</v>
      </c>
      <c r="AD20" s="173"/>
      <c r="AE20" s="176"/>
      <c r="AF20" s="19" t="s">
        <v>155</v>
      </c>
      <c r="AG20" s="80">
        <f>$E$10*AG18</f>
        <v>0.5</v>
      </c>
      <c r="AH20" s="80">
        <f t="shared" ref="AH20:AP20" si="32">$E$10*AH18</f>
        <v>0.41666666666666674</v>
      </c>
      <c r="AI20" s="80">
        <f t="shared" si="32"/>
        <v>0.3472222222222221</v>
      </c>
      <c r="AJ20" s="80">
        <f t="shared" si="32"/>
        <v>0.28935185185185197</v>
      </c>
      <c r="AK20" s="80">
        <f t="shared" si="32"/>
        <v>0.24112654320987648</v>
      </c>
      <c r="AL20" s="80">
        <f t="shared" si="32"/>
        <v>0.20093878600823067</v>
      </c>
      <c r="AM20" s="80">
        <f t="shared" si="32"/>
        <v>0.16744898834019195</v>
      </c>
      <c r="AN20" s="80">
        <f t="shared" si="32"/>
        <v>0.13954082361682663</v>
      </c>
      <c r="AO20" s="80">
        <f t="shared" si="32"/>
        <v>0.11628401968068869</v>
      </c>
      <c r="AP20" s="80">
        <f t="shared" si="32"/>
        <v>9.6903349733907573E-2</v>
      </c>
      <c r="AR20" s="173"/>
      <c r="AS20" s="176"/>
      <c r="AT20" s="19" t="s">
        <v>155</v>
      </c>
      <c r="AU20" s="80">
        <f>$E$10*AU18</f>
        <v>0.5</v>
      </c>
      <c r="AV20" s="80">
        <f t="shared" ref="AV20:BD20" si="33">$E$10*AV18</f>
        <v>0.41666666666666674</v>
      </c>
      <c r="AW20" s="80">
        <f t="shared" si="33"/>
        <v>0.3472222222222221</v>
      </c>
      <c r="AX20" s="80">
        <f t="shared" si="33"/>
        <v>0.28935185185185197</v>
      </c>
      <c r="AY20" s="80">
        <f t="shared" si="33"/>
        <v>0.24112654320987648</v>
      </c>
      <c r="AZ20" s="80">
        <f t="shared" si="33"/>
        <v>0.20093878600823067</v>
      </c>
      <c r="BA20" s="80">
        <f t="shared" si="33"/>
        <v>0.16744898834019195</v>
      </c>
      <c r="BB20" s="80">
        <f t="shared" si="33"/>
        <v>0.13954082361682663</v>
      </c>
      <c r="BC20" s="80">
        <f t="shared" si="33"/>
        <v>0.11628401968068869</v>
      </c>
      <c r="BD20" s="80">
        <f t="shared" si="33"/>
        <v>9.6903349733907573E-2</v>
      </c>
      <c r="BF20" s="173"/>
      <c r="BG20" s="176"/>
      <c r="BH20" s="19" t="s">
        <v>155</v>
      </c>
      <c r="BI20" s="80">
        <f>$E$10*BI18</f>
        <v>0.5</v>
      </c>
      <c r="BJ20" s="80">
        <f t="shared" ref="BJ20:BR20" si="34">$E$10*BJ18</f>
        <v>0.41666666666666674</v>
      </c>
      <c r="BK20" s="80">
        <f t="shared" si="34"/>
        <v>0.3472222222222221</v>
      </c>
      <c r="BL20" s="80">
        <f t="shared" si="34"/>
        <v>0.28935185185185197</v>
      </c>
      <c r="BM20" s="80">
        <f t="shared" si="34"/>
        <v>0.24112654320987648</v>
      </c>
      <c r="BN20" s="80">
        <f t="shared" si="34"/>
        <v>0.20093878600823067</v>
      </c>
      <c r="BO20" s="80">
        <f t="shared" si="34"/>
        <v>0.16744898834019195</v>
      </c>
      <c r="BP20" s="80">
        <f t="shared" si="34"/>
        <v>0.13954082361682663</v>
      </c>
      <c r="BQ20" s="80">
        <f t="shared" si="34"/>
        <v>0.11628401968068869</v>
      </c>
      <c r="BR20" s="80">
        <f t="shared" si="34"/>
        <v>9.6903349733907573E-2</v>
      </c>
    </row>
    <row r="21" spans="1:71" ht="14.25" x14ac:dyDescent="0.45">
      <c r="B21" s="173"/>
      <c r="C21" s="176"/>
      <c r="D21" s="19" t="s">
        <v>156</v>
      </c>
      <c r="E21" s="80"/>
      <c r="F21" s="80"/>
      <c r="G21" s="80"/>
      <c r="H21" s="80"/>
      <c r="I21" s="80">
        <f>AVERAGE(E20:I20)</f>
        <v>0.3588734567901235</v>
      </c>
      <c r="J21" s="26"/>
      <c r="K21" s="26"/>
      <c r="L21" s="26"/>
      <c r="M21" s="26"/>
      <c r="N21" s="80">
        <f>AVERAGE(E20:N20)</f>
        <v>0.25154832513304626</v>
      </c>
      <c r="P21" s="173"/>
      <c r="Q21" s="176"/>
      <c r="R21" s="19" t="s">
        <v>156</v>
      </c>
      <c r="S21" s="80"/>
      <c r="T21" s="80"/>
      <c r="U21" s="80"/>
      <c r="V21" s="80"/>
      <c r="W21" s="80">
        <f>AVERAGE(S20:W20)</f>
        <v>0.3588734567901235</v>
      </c>
      <c r="X21" s="26"/>
      <c r="Y21" s="26"/>
      <c r="Z21" s="26"/>
      <c r="AA21" s="26"/>
      <c r="AB21" s="80">
        <f>AVERAGE(S20:AB20)</f>
        <v>0.25154832513304626</v>
      </c>
      <c r="AD21" s="173"/>
      <c r="AE21" s="176"/>
      <c r="AF21" s="19" t="s">
        <v>156</v>
      </c>
      <c r="AG21" s="80"/>
      <c r="AH21" s="80"/>
      <c r="AI21" s="80"/>
      <c r="AJ21" s="80"/>
      <c r="AK21" s="80">
        <f>AVERAGE(AG20:AK20)</f>
        <v>0.3588734567901235</v>
      </c>
      <c r="AL21" s="26"/>
      <c r="AM21" s="26"/>
      <c r="AN21" s="26"/>
      <c r="AO21" s="26"/>
      <c r="AP21" s="80">
        <f>AVERAGE(AG20:AP20)</f>
        <v>0.25154832513304626</v>
      </c>
      <c r="AR21" s="173"/>
      <c r="AS21" s="176"/>
      <c r="AT21" s="19" t="s">
        <v>156</v>
      </c>
      <c r="AU21" s="80"/>
      <c r="AV21" s="80"/>
      <c r="AW21" s="80"/>
      <c r="AX21" s="80"/>
      <c r="AY21" s="80">
        <f>AVERAGE(AU20:AY20)</f>
        <v>0.3588734567901235</v>
      </c>
      <c r="AZ21" s="26"/>
      <c r="BA21" s="26"/>
      <c r="BB21" s="26"/>
      <c r="BC21" s="26"/>
      <c r="BD21" s="80">
        <f>AVERAGE(AU20:BD20)</f>
        <v>0.25154832513304626</v>
      </c>
      <c r="BF21" s="173"/>
      <c r="BG21" s="176"/>
      <c r="BH21" s="19" t="s">
        <v>156</v>
      </c>
      <c r="BI21" s="80"/>
      <c r="BJ21" s="80"/>
      <c r="BK21" s="80"/>
      <c r="BL21" s="80"/>
      <c r="BM21" s="80">
        <f>AVERAGE(BI20:BM20)</f>
        <v>0.3588734567901235</v>
      </c>
      <c r="BN21" s="26"/>
      <c r="BO21" s="26"/>
      <c r="BP21" s="26"/>
      <c r="BQ21" s="26"/>
      <c r="BR21" s="80">
        <f>AVERAGE(BI20:BR20)</f>
        <v>0.25154832513304626</v>
      </c>
    </row>
    <row r="22" spans="1:71" ht="14.25" x14ac:dyDescent="0.45">
      <c r="B22" s="173"/>
      <c r="C22" s="176"/>
      <c r="D22" s="15" t="s">
        <v>61</v>
      </c>
      <c r="E22" s="17">
        <f>E18+E20</f>
        <v>0.66666666666666663</v>
      </c>
      <c r="F22" s="17">
        <f t="shared" ref="F22:N22" si="35">F18+F20</f>
        <v>0.55555555555555569</v>
      </c>
      <c r="G22" s="17">
        <f t="shared" si="35"/>
        <v>0.4629629629629628</v>
      </c>
      <c r="H22" s="17">
        <f t="shared" si="35"/>
        <v>0.38580246913580263</v>
      </c>
      <c r="I22" s="17">
        <f t="shared" si="35"/>
        <v>0.32150205761316863</v>
      </c>
      <c r="J22" s="17">
        <f t="shared" si="35"/>
        <v>0.26791838134430757</v>
      </c>
      <c r="K22" s="17">
        <f t="shared" si="35"/>
        <v>0.2232653177869226</v>
      </c>
      <c r="L22" s="17">
        <f t="shared" si="35"/>
        <v>0.18605443148910217</v>
      </c>
      <c r="M22" s="17">
        <f t="shared" si="35"/>
        <v>0.15504535957425158</v>
      </c>
      <c r="N22" s="17">
        <f t="shared" si="35"/>
        <v>0.12920446631187676</v>
      </c>
      <c r="P22" s="173"/>
      <c r="Q22" s="176"/>
      <c r="R22" s="15" t="s">
        <v>61</v>
      </c>
      <c r="S22" s="17">
        <f>S18+S20</f>
        <v>0.66666666666666663</v>
      </c>
      <c r="T22" s="17">
        <f t="shared" ref="T22:AB22" si="36">T18+T20</f>
        <v>0.55555555555555569</v>
      </c>
      <c r="U22" s="17">
        <f t="shared" si="36"/>
        <v>0.4629629629629628</v>
      </c>
      <c r="V22" s="17">
        <f t="shared" si="36"/>
        <v>0.38580246913580263</v>
      </c>
      <c r="W22" s="17">
        <f t="shared" si="36"/>
        <v>0.32150205761316863</v>
      </c>
      <c r="X22" s="17">
        <f t="shared" si="36"/>
        <v>0.26791838134430757</v>
      </c>
      <c r="Y22" s="17">
        <f t="shared" si="36"/>
        <v>0.2232653177869226</v>
      </c>
      <c r="Z22" s="17">
        <f t="shared" si="36"/>
        <v>0.18605443148910217</v>
      </c>
      <c r="AA22" s="17">
        <f t="shared" si="36"/>
        <v>0.15504535957425158</v>
      </c>
      <c r="AB22" s="17">
        <f t="shared" si="36"/>
        <v>0.12920446631187676</v>
      </c>
      <c r="AD22" s="173"/>
      <c r="AE22" s="176"/>
      <c r="AF22" s="15" t="s">
        <v>61</v>
      </c>
      <c r="AG22" s="17">
        <f>AG18+AG20</f>
        <v>0.66666666666666663</v>
      </c>
      <c r="AH22" s="17">
        <f t="shared" ref="AH22:AP22" si="37">AH18+AH20</f>
        <v>0.55555555555555569</v>
      </c>
      <c r="AI22" s="17">
        <f t="shared" si="37"/>
        <v>0.4629629629629628</v>
      </c>
      <c r="AJ22" s="17">
        <f t="shared" si="37"/>
        <v>0.38580246913580263</v>
      </c>
      <c r="AK22" s="17">
        <f t="shared" si="37"/>
        <v>0.32150205761316863</v>
      </c>
      <c r="AL22" s="17">
        <f t="shared" si="37"/>
        <v>0.26791838134430757</v>
      </c>
      <c r="AM22" s="17">
        <f t="shared" si="37"/>
        <v>0.2232653177869226</v>
      </c>
      <c r="AN22" s="17">
        <f t="shared" si="37"/>
        <v>0.18605443148910217</v>
      </c>
      <c r="AO22" s="17">
        <f t="shared" si="37"/>
        <v>0.15504535957425158</v>
      </c>
      <c r="AP22" s="17">
        <f t="shared" si="37"/>
        <v>0.12920446631187676</v>
      </c>
      <c r="AR22" s="173"/>
      <c r="AS22" s="176"/>
      <c r="AT22" s="15" t="s">
        <v>61</v>
      </c>
      <c r="AU22" s="17">
        <f>AU18+AU20</f>
        <v>0.66666666666666663</v>
      </c>
      <c r="AV22" s="17">
        <f t="shared" ref="AV22:BD22" si="38">AV18+AV20</f>
        <v>0.55555555555555569</v>
      </c>
      <c r="AW22" s="17">
        <f t="shared" si="38"/>
        <v>0.4629629629629628</v>
      </c>
      <c r="AX22" s="17">
        <f t="shared" si="38"/>
        <v>0.38580246913580263</v>
      </c>
      <c r="AY22" s="17">
        <f t="shared" si="38"/>
        <v>0.32150205761316863</v>
      </c>
      <c r="AZ22" s="17">
        <f t="shared" si="38"/>
        <v>0.26791838134430757</v>
      </c>
      <c r="BA22" s="17">
        <f t="shared" si="38"/>
        <v>0.2232653177869226</v>
      </c>
      <c r="BB22" s="17">
        <f t="shared" si="38"/>
        <v>0.18605443148910217</v>
      </c>
      <c r="BC22" s="17">
        <f t="shared" si="38"/>
        <v>0.15504535957425158</v>
      </c>
      <c r="BD22" s="17">
        <f t="shared" si="38"/>
        <v>0.12920446631187676</v>
      </c>
      <c r="BF22" s="173"/>
      <c r="BG22" s="176"/>
      <c r="BH22" s="15" t="s">
        <v>61</v>
      </c>
      <c r="BI22" s="17">
        <f>BI18+BI20</f>
        <v>0.66666666666666663</v>
      </c>
      <c r="BJ22" s="17">
        <f t="shared" ref="BJ22:BR22" si="39">BJ18+BJ20</f>
        <v>0.55555555555555569</v>
      </c>
      <c r="BK22" s="17">
        <f t="shared" si="39"/>
        <v>0.4629629629629628</v>
      </c>
      <c r="BL22" s="17">
        <f t="shared" si="39"/>
        <v>0.38580246913580263</v>
      </c>
      <c r="BM22" s="17">
        <f t="shared" si="39"/>
        <v>0.32150205761316863</v>
      </c>
      <c r="BN22" s="17">
        <f t="shared" si="39"/>
        <v>0.26791838134430757</v>
      </c>
      <c r="BO22" s="17">
        <f t="shared" si="39"/>
        <v>0.2232653177869226</v>
      </c>
      <c r="BP22" s="17">
        <f t="shared" si="39"/>
        <v>0.18605443148910217</v>
      </c>
      <c r="BQ22" s="17">
        <f t="shared" si="39"/>
        <v>0.15504535957425158</v>
      </c>
      <c r="BR22" s="17">
        <f t="shared" si="39"/>
        <v>0.12920446631187676</v>
      </c>
    </row>
    <row r="23" spans="1:71" ht="14.25" x14ac:dyDescent="0.45">
      <c r="B23" s="174"/>
      <c r="C23" s="177"/>
      <c r="D23" s="15" t="s">
        <v>62</v>
      </c>
      <c r="E23" s="17"/>
      <c r="F23" s="17"/>
      <c r="G23" s="17"/>
      <c r="H23" s="17"/>
      <c r="I23" s="17">
        <f>AVERAGE(E22:I22)</f>
        <v>0.4784979423868313</v>
      </c>
      <c r="J23" s="16"/>
      <c r="K23" s="16"/>
      <c r="L23" s="16"/>
      <c r="M23" s="16"/>
      <c r="N23" s="17">
        <f>AVERAGE(E22:N22)</f>
        <v>0.3353977668440617</v>
      </c>
      <c r="P23" s="174"/>
      <c r="Q23" s="177"/>
      <c r="R23" s="15" t="s">
        <v>62</v>
      </c>
      <c r="S23" s="17"/>
      <c r="T23" s="17"/>
      <c r="U23" s="17"/>
      <c r="V23" s="17"/>
      <c r="W23" s="17">
        <f>AVERAGE(S22:W22)</f>
        <v>0.4784979423868313</v>
      </c>
      <c r="X23" s="16"/>
      <c r="Y23" s="16"/>
      <c r="Z23" s="16"/>
      <c r="AA23" s="16"/>
      <c r="AB23" s="17">
        <f>AVERAGE(S22:AB22)</f>
        <v>0.3353977668440617</v>
      </c>
      <c r="AD23" s="174"/>
      <c r="AE23" s="177"/>
      <c r="AF23" s="15" t="s">
        <v>62</v>
      </c>
      <c r="AG23" s="17"/>
      <c r="AH23" s="17"/>
      <c r="AI23" s="17"/>
      <c r="AJ23" s="17"/>
      <c r="AK23" s="17">
        <f>AVERAGE(AG22:AK22)</f>
        <v>0.4784979423868313</v>
      </c>
      <c r="AL23" s="16"/>
      <c r="AM23" s="16"/>
      <c r="AN23" s="16"/>
      <c r="AO23" s="16"/>
      <c r="AP23" s="17">
        <f>AVERAGE(AG22:AP22)</f>
        <v>0.3353977668440617</v>
      </c>
      <c r="AR23" s="174"/>
      <c r="AS23" s="177"/>
      <c r="AT23" s="15" t="s">
        <v>62</v>
      </c>
      <c r="AU23" s="17"/>
      <c r="AV23" s="17"/>
      <c r="AW23" s="17"/>
      <c r="AX23" s="17"/>
      <c r="AY23" s="17">
        <f>AVERAGE(AU22:AY22)</f>
        <v>0.4784979423868313</v>
      </c>
      <c r="AZ23" s="16"/>
      <c r="BA23" s="16"/>
      <c r="BB23" s="16"/>
      <c r="BC23" s="16"/>
      <c r="BD23" s="17">
        <f>AVERAGE(AU22:BD22)</f>
        <v>0.3353977668440617</v>
      </c>
      <c r="BF23" s="174"/>
      <c r="BG23" s="177"/>
      <c r="BH23" s="15" t="s">
        <v>62</v>
      </c>
      <c r="BI23" s="17"/>
      <c r="BJ23" s="17"/>
      <c r="BK23" s="17"/>
      <c r="BL23" s="17"/>
      <c r="BM23" s="17">
        <f>AVERAGE(BI22:BM22)</f>
        <v>0.4784979423868313</v>
      </c>
      <c r="BN23" s="16"/>
      <c r="BO23" s="16"/>
      <c r="BP23" s="16"/>
      <c r="BQ23" s="16"/>
      <c r="BR23" s="17">
        <f>AVERAGE(BI22:BR22)</f>
        <v>0.3353977668440617</v>
      </c>
    </row>
    <row r="24" spans="1:71" ht="14.25" x14ac:dyDescent="0.45">
      <c r="B24" s="172" t="s">
        <v>17</v>
      </c>
      <c r="C24" s="175" t="s">
        <v>32</v>
      </c>
      <c r="D24" s="15" t="s">
        <v>43</v>
      </c>
      <c r="E24" s="17">
        <f>((1+$E$10)*$E$5)+($E$5*E17)</f>
        <v>4.8333333333333332E-2</v>
      </c>
      <c r="F24" s="17">
        <f t="shared" ref="F24:N24" si="40">((1+$E$10)*$E$5)+($E$5*F17)</f>
        <v>4.6944444444444441E-2</v>
      </c>
      <c r="G24" s="17">
        <f t="shared" si="40"/>
        <v>4.5787037037037036E-2</v>
      </c>
      <c r="H24" s="17">
        <f t="shared" si="40"/>
        <v>4.4822530864197532E-2</v>
      </c>
      <c r="I24" s="17">
        <f t="shared" si="40"/>
        <v>4.4018775720164612E-2</v>
      </c>
      <c r="J24" s="17">
        <f t="shared" si="40"/>
        <v>4.3348979766803838E-2</v>
      </c>
      <c r="K24" s="17">
        <f t="shared" si="40"/>
        <v>4.2790816472336533E-2</v>
      </c>
      <c r="L24" s="17">
        <f t="shared" si="40"/>
        <v>4.2325680393613778E-2</v>
      </c>
      <c r="M24" s="17">
        <f t="shared" si="40"/>
        <v>4.1938066994678148E-2</v>
      </c>
      <c r="N24" s="17">
        <f t="shared" si="40"/>
        <v>4.1615055828898462E-2</v>
      </c>
      <c r="P24" s="172" t="s">
        <v>17</v>
      </c>
      <c r="Q24" s="175" t="s">
        <v>32</v>
      </c>
      <c r="R24" s="15" t="s">
        <v>43</v>
      </c>
      <c r="S24" s="17">
        <f>((1+$E$10)*$E$5)+($E$5*S17)</f>
        <v>4.8333333333333332E-2</v>
      </c>
      <c r="T24" s="17">
        <f t="shared" ref="T24:AB24" si="41">((1+$E$10)*$E$5)+($E$5*T17)</f>
        <v>4.6944444444444441E-2</v>
      </c>
      <c r="U24" s="17">
        <f t="shared" si="41"/>
        <v>4.5787037037037036E-2</v>
      </c>
      <c r="V24" s="17">
        <f t="shared" si="41"/>
        <v>4.4822530864197532E-2</v>
      </c>
      <c r="W24" s="17">
        <f t="shared" si="41"/>
        <v>4.4018775720164612E-2</v>
      </c>
      <c r="X24" s="17">
        <f t="shared" si="41"/>
        <v>4.3348979766803838E-2</v>
      </c>
      <c r="Y24" s="17">
        <f t="shared" si="41"/>
        <v>4.2790816472336533E-2</v>
      </c>
      <c r="Z24" s="17">
        <f t="shared" si="41"/>
        <v>4.2325680393613778E-2</v>
      </c>
      <c r="AA24" s="17">
        <f t="shared" si="41"/>
        <v>4.1938066994678148E-2</v>
      </c>
      <c r="AB24" s="17">
        <f t="shared" si="41"/>
        <v>4.1615055828898462E-2</v>
      </c>
      <c r="AD24" s="172" t="s">
        <v>17</v>
      </c>
      <c r="AE24" s="175" t="s">
        <v>32</v>
      </c>
      <c r="AF24" s="15" t="s">
        <v>43</v>
      </c>
      <c r="AG24" s="17">
        <f>((1+$E$10)*$E$5)+($E$5*AG17)</f>
        <v>4.8333333333333332E-2</v>
      </c>
      <c r="AH24" s="17">
        <f t="shared" ref="AH24:AP24" si="42">((1+$E$10)*$E$5)+($E$5*AH17)</f>
        <v>4.6944444444444441E-2</v>
      </c>
      <c r="AI24" s="17">
        <f t="shared" si="42"/>
        <v>4.5787037037037036E-2</v>
      </c>
      <c r="AJ24" s="17">
        <f t="shared" si="42"/>
        <v>4.4822530864197532E-2</v>
      </c>
      <c r="AK24" s="17">
        <f t="shared" si="42"/>
        <v>4.4018775720164612E-2</v>
      </c>
      <c r="AL24" s="17">
        <f t="shared" si="42"/>
        <v>4.3348979766803838E-2</v>
      </c>
      <c r="AM24" s="17">
        <f t="shared" si="42"/>
        <v>4.2790816472336533E-2</v>
      </c>
      <c r="AN24" s="17">
        <f t="shared" si="42"/>
        <v>4.2325680393613778E-2</v>
      </c>
      <c r="AO24" s="17">
        <f t="shared" si="42"/>
        <v>4.1938066994678148E-2</v>
      </c>
      <c r="AP24" s="17">
        <f t="shared" si="42"/>
        <v>4.1615055828898462E-2</v>
      </c>
      <c r="AR24" s="172" t="s">
        <v>17</v>
      </c>
      <c r="AS24" s="175" t="s">
        <v>32</v>
      </c>
      <c r="AT24" s="15" t="s">
        <v>43</v>
      </c>
      <c r="AU24" s="17">
        <f>((1+$E$10)*$E$5)+($E$5*AU17)</f>
        <v>4.8333333333333332E-2</v>
      </c>
      <c r="AV24" s="17">
        <f t="shared" ref="AV24:BD24" si="43">((1+$E$10)*$E$5)+($E$5*AV17)</f>
        <v>4.6944444444444441E-2</v>
      </c>
      <c r="AW24" s="17">
        <f t="shared" si="43"/>
        <v>4.5787037037037036E-2</v>
      </c>
      <c r="AX24" s="17">
        <f t="shared" si="43"/>
        <v>4.4822530864197532E-2</v>
      </c>
      <c r="AY24" s="17">
        <f t="shared" si="43"/>
        <v>4.4018775720164612E-2</v>
      </c>
      <c r="AZ24" s="17">
        <f t="shared" si="43"/>
        <v>4.3348979766803838E-2</v>
      </c>
      <c r="BA24" s="17">
        <f t="shared" si="43"/>
        <v>4.2790816472336533E-2</v>
      </c>
      <c r="BB24" s="17">
        <f t="shared" si="43"/>
        <v>4.2325680393613778E-2</v>
      </c>
      <c r="BC24" s="17">
        <f t="shared" si="43"/>
        <v>4.1938066994678148E-2</v>
      </c>
      <c r="BD24" s="17">
        <f t="shared" si="43"/>
        <v>4.1615055828898462E-2</v>
      </c>
      <c r="BF24" s="172" t="s">
        <v>17</v>
      </c>
      <c r="BG24" s="175" t="s">
        <v>32</v>
      </c>
      <c r="BH24" s="15" t="s">
        <v>43</v>
      </c>
      <c r="BI24" s="17">
        <f>((1+$E$10)*$E$5)+($E$5*BI17)</f>
        <v>4.8333333333333332E-2</v>
      </c>
      <c r="BJ24" s="17">
        <f t="shared" ref="BJ24:BR24" si="44">((1+$E$10)*$E$5)+($E$5*BJ17)</f>
        <v>4.6944444444444441E-2</v>
      </c>
      <c r="BK24" s="17">
        <f t="shared" si="44"/>
        <v>4.5787037037037036E-2</v>
      </c>
      <c r="BL24" s="17">
        <f t="shared" si="44"/>
        <v>4.4822530864197532E-2</v>
      </c>
      <c r="BM24" s="17">
        <f t="shared" si="44"/>
        <v>4.4018775720164612E-2</v>
      </c>
      <c r="BN24" s="17">
        <f t="shared" si="44"/>
        <v>4.3348979766803838E-2</v>
      </c>
      <c r="BO24" s="17">
        <f t="shared" si="44"/>
        <v>4.2790816472336533E-2</v>
      </c>
      <c r="BP24" s="17">
        <f t="shared" si="44"/>
        <v>4.2325680393613778E-2</v>
      </c>
      <c r="BQ24" s="17">
        <f t="shared" si="44"/>
        <v>4.1938066994678148E-2</v>
      </c>
      <c r="BR24" s="17">
        <f t="shared" si="44"/>
        <v>4.1615055828898462E-2</v>
      </c>
    </row>
    <row r="25" spans="1:71" ht="14.25" x14ac:dyDescent="0.45">
      <c r="B25" s="173"/>
      <c r="C25" s="176"/>
      <c r="D25" s="15" t="s">
        <v>44</v>
      </c>
      <c r="E25" s="17"/>
      <c r="F25" s="17"/>
      <c r="G25" s="17"/>
      <c r="H25" s="17"/>
      <c r="I25" s="17">
        <f>AVERAGE(E24:I24)</f>
        <v>4.5981224279835385E-2</v>
      </c>
      <c r="J25" s="16"/>
      <c r="K25" s="16"/>
      <c r="L25" s="16"/>
      <c r="M25" s="16"/>
      <c r="N25" s="17">
        <f>AVERAGE(E24:N24)</f>
        <v>4.4192472085550771E-2</v>
      </c>
      <c r="P25" s="173"/>
      <c r="Q25" s="176"/>
      <c r="R25" s="15" t="s">
        <v>44</v>
      </c>
      <c r="S25" s="17"/>
      <c r="T25" s="17"/>
      <c r="U25" s="17"/>
      <c r="V25" s="17"/>
      <c r="W25" s="17">
        <f>AVERAGE(S24:W24)</f>
        <v>4.5981224279835385E-2</v>
      </c>
      <c r="X25" s="16"/>
      <c r="Y25" s="16"/>
      <c r="Z25" s="16"/>
      <c r="AA25" s="16"/>
      <c r="AB25" s="17">
        <f>AVERAGE(S24:AB24)</f>
        <v>4.4192472085550771E-2</v>
      </c>
      <c r="AD25" s="173"/>
      <c r="AE25" s="176"/>
      <c r="AF25" s="15" t="s">
        <v>44</v>
      </c>
      <c r="AG25" s="17"/>
      <c r="AH25" s="17"/>
      <c r="AI25" s="17"/>
      <c r="AJ25" s="17"/>
      <c r="AK25" s="17">
        <f>AVERAGE(AG24:AK24)</f>
        <v>4.5981224279835385E-2</v>
      </c>
      <c r="AL25" s="16"/>
      <c r="AM25" s="16"/>
      <c r="AN25" s="16"/>
      <c r="AO25" s="16"/>
      <c r="AP25" s="17">
        <f>AVERAGE(AG24:AP24)</f>
        <v>4.4192472085550771E-2</v>
      </c>
      <c r="AR25" s="173"/>
      <c r="AS25" s="176"/>
      <c r="AT25" s="15" t="s">
        <v>44</v>
      </c>
      <c r="AU25" s="17"/>
      <c r="AV25" s="17"/>
      <c r="AW25" s="17"/>
      <c r="AX25" s="17"/>
      <c r="AY25" s="17">
        <f>AVERAGE(AU24:AY24)</f>
        <v>4.5981224279835385E-2</v>
      </c>
      <c r="AZ25" s="16"/>
      <c r="BA25" s="16"/>
      <c r="BB25" s="16"/>
      <c r="BC25" s="16"/>
      <c r="BD25" s="17">
        <f>AVERAGE(AU24:BD24)</f>
        <v>4.4192472085550771E-2</v>
      </c>
      <c r="BF25" s="173"/>
      <c r="BG25" s="176"/>
      <c r="BH25" s="15" t="s">
        <v>44</v>
      </c>
      <c r="BI25" s="17"/>
      <c r="BJ25" s="17"/>
      <c r="BK25" s="17"/>
      <c r="BL25" s="17"/>
      <c r="BM25" s="17">
        <f>AVERAGE(BI24:BM24)</f>
        <v>4.5981224279835385E-2</v>
      </c>
      <c r="BN25" s="16"/>
      <c r="BO25" s="16"/>
      <c r="BP25" s="16"/>
      <c r="BQ25" s="16"/>
      <c r="BR25" s="17">
        <f>AVERAGE(BI24:BR24)</f>
        <v>4.4192472085550771E-2</v>
      </c>
    </row>
    <row r="26" spans="1:71" ht="14.25" x14ac:dyDescent="0.45">
      <c r="B26" s="173"/>
      <c r="C26" s="176"/>
      <c r="D26" s="19" t="s">
        <v>42</v>
      </c>
      <c r="E26" s="80">
        <f>E24</f>
        <v>4.8333333333333332E-2</v>
      </c>
      <c r="F26" s="80" t="s">
        <v>162</v>
      </c>
      <c r="G26" s="80" t="e">
        <f>F26+G24</f>
        <v>#VALUE!</v>
      </c>
      <c r="H26" s="80" t="e">
        <f t="shared" ref="H26:N26" si="45">G26+H24</f>
        <v>#VALUE!</v>
      </c>
      <c r="I26" s="80" t="e">
        <f t="shared" si="45"/>
        <v>#VALUE!</v>
      </c>
      <c r="J26" s="80" t="e">
        <f>I26+J24</f>
        <v>#VALUE!</v>
      </c>
      <c r="K26" s="80" t="e">
        <f t="shared" si="45"/>
        <v>#VALUE!</v>
      </c>
      <c r="L26" s="80" t="e">
        <f t="shared" si="45"/>
        <v>#VALUE!</v>
      </c>
      <c r="M26" s="80" t="e">
        <f t="shared" si="45"/>
        <v>#VALUE!</v>
      </c>
      <c r="N26" s="80" t="e">
        <f t="shared" si="45"/>
        <v>#VALUE!</v>
      </c>
      <c r="P26" s="173"/>
      <c r="Q26" s="176"/>
      <c r="R26" s="19" t="s">
        <v>42</v>
      </c>
      <c r="S26" s="80">
        <f>S24</f>
        <v>4.8333333333333332E-2</v>
      </c>
      <c r="T26" s="80">
        <f t="shared" ref="T26:AB26" si="46">S26+T24</f>
        <v>9.5277777777777767E-2</v>
      </c>
      <c r="U26" s="80">
        <f>T26+U24</f>
        <v>0.14106481481481481</v>
      </c>
      <c r="V26" s="80">
        <f t="shared" si="46"/>
        <v>0.18588734567901233</v>
      </c>
      <c r="W26" s="80">
        <f t="shared" si="46"/>
        <v>0.22990612139917693</v>
      </c>
      <c r="X26" s="80">
        <f>W26+X24</f>
        <v>0.27325510116598078</v>
      </c>
      <c r="Y26" s="80">
        <f t="shared" si="46"/>
        <v>0.3160459176383173</v>
      </c>
      <c r="Z26" s="80">
        <f t="shared" si="46"/>
        <v>0.35837159803193108</v>
      </c>
      <c r="AA26" s="80">
        <f t="shared" si="46"/>
        <v>0.40030966502660925</v>
      </c>
      <c r="AB26" s="80">
        <f t="shared" si="46"/>
        <v>0.44192472085550771</v>
      </c>
      <c r="AD26" s="173"/>
      <c r="AE26" s="176"/>
      <c r="AF26" s="19" t="s">
        <v>42</v>
      </c>
      <c r="AG26" s="80">
        <f>AG24</f>
        <v>4.8333333333333332E-2</v>
      </c>
      <c r="AH26" s="80">
        <f t="shared" ref="AH26:AP26" si="47">AG26+AH24</f>
        <v>9.5277777777777767E-2</v>
      </c>
      <c r="AI26" s="80">
        <f>AH26+AI24</f>
        <v>0.14106481481481481</v>
      </c>
      <c r="AJ26" s="80">
        <f t="shared" si="47"/>
        <v>0.18588734567901233</v>
      </c>
      <c r="AK26" s="80">
        <f t="shared" si="47"/>
        <v>0.22990612139917693</v>
      </c>
      <c r="AL26" s="80">
        <f>AK26+AL24</f>
        <v>0.27325510116598078</v>
      </c>
      <c r="AM26" s="80">
        <f t="shared" si="47"/>
        <v>0.3160459176383173</v>
      </c>
      <c r="AN26" s="80">
        <f t="shared" si="47"/>
        <v>0.35837159803193108</v>
      </c>
      <c r="AO26" s="80">
        <f t="shared" si="47"/>
        <v>0.40030966502660925</v>
      </c>
      <c r="AP26" s="80">
        <f t="shared" si="47"/>
        <v>0.44192472085550771</v>
      </c>
      <c r="AR26" s="173"/>
      <c r="AS26" s="176"/>
      <c r="AT26" s="19" t="s">
        <v>42</v>
      </c>
      <c r="AU26" s="80">
        <f>AU24</f>
        <v>4.8333333333333332E-2</v>
      </c>
      <c r="AV26" s="80">
        <f t="shared" ref="AV26:BD26" si="48">AU26+AV24</f>
        <v>9.5277777777777767E-2</v>
      </c>
      <c r="AW26" s="80">
        <f>AV26+AW24</f>
        <v>0.14106481481481481</v>
      </c>
      <c r="AX26" s="80">
        <f t="shared" si="48"/>
        <v>0.18588734567901233</v>
      </c>
      <c r="AY26" s="80">
        <f t="shared" si="48"/>
        <v>0.22990612139917693</v>
      </c>
      <c r="AZ26" s="80">
        <f>AY26+AZ24</f>
        <v>0.27325510116598078</v>
      </c>
      <c r="BA26" s="80">
        <f t="shared" si="48"/>
        <v>0.3160459176383173</v>
      </c>
      <c r="BB26" s="80">
        <f t="shared" si="48"/>
        <v>0.35837159803193108</v>
      </c>
      <c r="BC26" s="80">
        <f t="shared" si="48"/>
        <v>0.40030966502660925</v>
      </c>
      <c r="BD26" s="80">
        <f t="shared" si="48"/>
        <v>0.44192472085550771</v>
      </c>
      <c r="BF26" s="173"/>
      <c r="BG26" s="176"/>
      <c r="BH26" s="19" t="s">
        <v>42</v>
      </c>
      <c r="BI26" s="80">
        <f>BI24</f>
        <v>4.8333333333333332E-2</v>
      </c>
      <c r="BJ26" s="80">
        <f t="shared" ref="BJ26:BR26" si="49">BI26+BJ24</f>
        <v>9.5277777777777767E-2</v>
      </c>
      <c r="BK26" s="80">
        <f>BJ26+BK24</f>
        <v>0.14106481481481481</v>
      </c>
      <c r="BL26" s="80">
        <f t="shared" si="49"/>
        <v>0.18588734567901233</v>
      </c>
      <c r="BM26" s="80">
        <f t="shared" si="49"/>
        <v>0.22990612139917693</v>
      </c>
      <c r="BN26" s="80">
        <f>BM26+BN24</f>
        <v>0.27325510116598078</v>
      </c>
      <c r="BO26" s="80">
        <f t="shared" si="49"/>
        <v>0.3160459176383173</v>
      </c>
      <c r="BP26" s="80">
        <f t="shared" si="49"/>
        <v>0.35837159803193108</v>
      </c>
      <c r="BQ26" s="80">
        <f t="shared" si="49"/>
        <v>0.40030966502660925</v>
      </c>
      <c r="BR26" s="80">
        <f t="shared" si="49"/>
        <v>0.44192472085550771</v>
      </c>
    </row>
    <row r="27" spans="1:71" ht="14.25" x14ac:dyDescent="0.45">
      <c r="B27" s="173"/>
      <c r="C27" s="176"/>
      <c r="D27" s="19" t="s">
        <v>83</v>
      </c>
      <c r="E27" s="80">
        <f t="shared" ref="E27:N27" si="50">((1+$E$10)*$E$5)+$E$5</f>
        <v>0.05</v>
      </c>
      <c r="F27" s="80">
        <f t="shared" si="50"/>
        <v>0.05</v>
      </c>
      <c r="G27" s="80">
        <f t="shared" si="50"/>
        <v>0.05</v>
      </c>
      <c r="H27" s="80">
        <f t="shared" si="50"/>
        <v>0.05</v>
      </c>
      <c r="I27" s="80">
        <f t="shared" si="50"/>
        <v>0.05</v>
      </c>
      <c r="J27" s="80">
        <f t="shared" si="50"/>
        <v>0.05</v>
      </c>
      <c r="K27" s="80">
        <f t="shared" si="50"/>
        <v>0.05</v>
      </c>
      <c r="L27" s="80">
        <f t="shared" si="50"/>
        <v>0.05</v>
      </c>
      <c r="M27" s="80">
        <f t="shared" si="50"/>
        <v>0.05</v>
      </c>
      <c r="N27" s="80">
        <f t="shared" si="50"/>
        <v>0.05</v>
      </c>
      <c r="P27" s="173"/>
      <c r="Q27" s="176"/>
      <c r="R27" s="19" t="s">
        <v>83</v>
      </c>
      <c r="S27" s="80">
        <f t="shared" ref="S27:AB27" si="51">((1+$E$10)*$E$5)+$E$5</f>
        <v>0.05</v>
      </c>
      <c r="T27" s="80">
        <f t="shared" si="51"/>
        <v>0.05</v>
      </c>
      <c r="U27" s="80">
        <f t="shared" si="51"/>
        <v>0.05</v>
      </c>
      <c r="V27" s="80">
        <f t="shared" si="51"/>
        <v>0.05</v>
      </c>
      <c r="W27" s="80">
        <f t="shared" si="51"/>
        <v>0.05</v>
      </c>
      <c r="X27" s="80">
        <f t="shared" si="51"/>
        <v>0.05</v>
      </c>
      <c r="Y27" s="80">
        <f t="shared" si="51"/>
        <v>0.05</v>
      </c>
      <c r="Z27" s="80">
        <f t="shared" si="51"/>
        <v>0.05</v>
      </c>
      <c r="AA27" s="80">
        <f t="shared" si="51"/>
        <v>0.05</v>
      </c>
      <c r="AB27" s="80">
        <f t="shared" si="51"/>
        <v>0.05</v>
      </c>
      <c r="AD27" s="173"/>
      <c r="AE27" s="176"/>
      <c r="AF27" s="19" t="s">
        <v>83</v>
      </c>
      <c r="AG27" s="80">
        <f t="shared" ref="AG27:AP27" si="52">((1+$E$10)*$E$5)+$E$5</f>
        <v>0.05</v>
      </c>
      <c r="AH27" s="80">
        <f t="shared" si="52"/>
        <v>0.05</v>
      </c>
      <c r="AI27" s="80">
        <f t="shared" si="52"/>
        <v>0.05</v>
      </c>
      <c r="AJ27" s="80">
        <f t="shared" si="52"/>
        <v>0.05</v>
      </c>
      <c r="AK27" s="80">
        <f t="shared" si="52"/>
        <v>0.05</v>
      </c>
      <c r="AL27" s="80">
        <f t="shared" si="52"/>
        <v>0.05</v>
      </c>
      <c r="AM27" s="80">
        <f t="shared" si="52"/>
        <v>0.05</v>
      </c>
      <c r="AN27" s="80">
        <f t="shared" si="52"/>
        <v>0.05</v>
      </c>
      <c r="AO27" s="80">
        <f t="shared" si="52"/>
        <v>0.05</v>
      </c>
      <c r="AP27" s="80">
        <f t="shared" si="52"/>
        <v>0.05</v>
      </c>
      <c r="AR27" s="173"/>
      <c r="AS27" s="176"/>
      <c r="AT27" s="19" t="s">
        <v>83</v>
      </c>
      <c r="AU27" s="80">
        <f t="shared" ref="AU27:BD27" si="53">((1+$E$10)*$E$5)+$E$5</f>
        <v>0.05</v>
      </c>
      <c r="AV27" s="80">
        <f t="shared" si="53"/>
        <v>0.05</v>
      </c>
      <c r="AW27" s="80">
        <f t="shared" si="53"/>
        <v>0.05</v>
      </c>
      <c r="AX27" s="80">
        <f t="shared" si="53"/>
        <v>0.05</v>
      </c>
      <c r="AY27" s="80">
        <f t="shared" si="53"/>
        <v>0.05</v>
      </c>
      <c r="AZ27" s="80">
        <f t="shared" si="53"/>
        <v>0.05</v>
      </c>
      <c r="BA27" s="80">
        <f t="shared" si="53"/>
        <v>0.05</v>
      </c>
      <c r="BB27" s="80">
        <f t="shared" si="53"/>
        <v>0.05</v>
      </c>
      <c r="BC27" s="80">
        <f t="shared" si="53"/>
        <v>0.05</v>
      </c>
      <c r="BD27" s="80">
        <f t="shared" si="53"/>
        <v>0.05</v>
      </c>
      <c r="BF27" s="173"/>
      <c r="BG27" s="176"/>
      <c r="BH27" s="19" t="s">
        <v>83</v>
      </c>
      <c r="BI27" s="80">
        <f t="shared" ref="BI27:BR27" si="54">((1+$E$10)*$E$5)+$E$5</f>
        <v>0.05</v>
      </c>
      <c r="BJ27" s="80">
        <f t="shared" si="54"/>
        <v>0.05</v>
      </c>
      <c r="BK27" s="80">
        <f t="shared" si="54"/>
        <v>0.05</v>
      </c>
      <c r="BL27" s="80">
        <f t="shared" si="54"/>
        <v>0.05</v>
      </c>
      <c r="BM27" s="80">
        <f t="shared" si="54"/>
        <v>0.05</v>
      </c>
      <c r="BN27" s="80">
        <f t="shared" si="54"/>
        <v>0.05</v>
      </c>
      <c r="BO27" s="80">
        <f t="shared" si="54"/>
        <v>0.05</v>
      </c>
      <c r="BP27" s="80">
        <f t="shared" si="54"/>
        <v>0.05</v>
      </c>
      <c r="BQ27" s="80">
        <f t="shared" si="54"/>
        <v>0.05</v>
      </c>
      <c r="BR27" s="80">
        <f t="shared" si="54"/>
        <v>0.05</v>
      </c>
      <c r="BS27" s="11"/>
    </row>
    <row r="28" spans="1:71" ht="14.25" x14ac:dyDescent="0.45">
      <c r="B28" s="174"/>
      <c r="C28" s="177"/>
      <c r="D28" s="19" t="s">
        <v>84</v>
      </c>
      <c r="E28" s="80">
        <f>E27</f>
        <v>0.05</v>
      </c>
      <c r="F28" s="80">
        <f>E28+F27</f>
        <v>0.1</v>
      </c>
      <c r="G28" s="80">
        <f>F28+G27</f>
        <v>0.15000000000000002</v>
      </c>
      <c r="H28" s="80">
        <f t="shared" ref="H28:N28" si="55">G28+H27</f>
        <v>0.2</v>
      </c>
      <c r="I28" s="80">
        <f t="shared" si="55"/>
        <v>0.25</v>
      </c>
      <c r="J28" s="80">
        <f>I28+J27</f>
        <v>0.3</v>
      </c>
      <c r="K28" s="80">
        <f t="shared" si="55"/>
        <v>0.35</v>
      </c>
      <c r="L28" s="80">
        <f t="shared" si="55"/>
        <v>0.39999999999999997</v>
      </c>
      <c r="M28" s="80">
        <f t="shared" si="55"/>
        <v>0.44999999999999996</v>
      </c>
      <c r="N28" s="80">
        <f t="shared" si="55"/>
        <v>0.49999999999999994</v>
      </c>
      <c r="P28" s="174"/>
      <c r="Q28" s="177"/>
      <c r="R28" s="19" t="s">
        <v>84</v>
      </c>
      <c r="S28" s="80">
        <f>S27</f>
        <v>0.05</v>
      </c>
      <c r="T28" s="80">
        <f>S28+T27</f>
        <v>0.1</v>
      </c>
      <c r="U28" s="80">
        <f>T28+U27</f>
        <v>0.15000000000000002</v>
      </c>
      <c r="V28" s="80">
        <f t="shared" ref="V28:AB28" si="56">U28+V27</f>
        <v>0.2</v>
      </c>
      <c r="W28" s="80">
        <f t="shared" si="56"/>
        <v>0.25</v>
      </c>
      <c r="X28" s="80">
        <f>W28+X27</f>
        <v>0.3</v>
      </c>
      <c r="Y28" s="80">
        <f t="shared" si="56"/>
        <v>0.35</v>
      </c>
      <c r="Z28" s="80">
        <f t="shared" si="56"/>
        <v>0.39999999999999997</v>
      </c>
      <c r="AA28" s="80">
        <f t="shared" si="56"/>
        <v>0.44999999999999996</v>
      </c>
      <c r="AB28" s="80">
        <f t="shared" si="56"/>
        <v>0.49999999999999994</v>
      </c>
      <c r="AD28" s="174"/>
      <c r="AE28" s="177"/>
      <c r="AF28" s="19" t="s">
        <v>84</v>
      </c>
      <c r="AG28" s="80">
        <f>AG27</f>
        <v>0.05</v>
      </c>
      <c r="AH28" s="80">
        <f>AG28+AH27</f>
        <v>0.1</v>
      </c>
      <c r="AI28" s="80">
        <f>AH28+AI27</f>
        <v>0.15000000000000002</v>
      </c>
      <c r="AJ28" s="80">
        <f t="shared" ref="AJ28:AP28" si="57">AI28+AJ27</f>
        <v>0.2</v>
      </c>
      <c r="AK28" s="80">
        <f t="shared" si="57"/>
        <v>0.25</v>
      </c>
      <c r="AL28" s="80">
        <f>AK28+AL27</f>
        <v>0.3</v>
      </c>
      <c r="AM28" s="80">
        <f t="shared" si="57"/>
        <v>0.35</v>
      </c>
      <c r="AN28" s="80">
        <f t="shared" si="57"/>
        <v>0.39999999999999997</v>
      </c>
      <c r="AO28" s="80">
        <f t="shared" si="57"/>
        <v>0.44999999999999996</v>
      </c>
      <c r="AP28" s="80">
        <f t="shared" si="57"/>
        <v>0.49999999999999994</v>
      </c>
      <c r="AR28" s="174"/>
      <c r="AS28" s="177"/>
      <c r="AT28" s="19" t="s">
        <v>84</v>
      </c>
      <c r="AU28" s="80">
        <f>AU27</f>
        <v>0.05</v>
      </c>
      <c r="AV28" s="80">
        <f>AU28+AV27</f>
        <v>0.1</v>
      </c>
      <c r="AW28" s="80">
        <f>AV28+AW27</f>
        <v>0.15000000000000002</v>
      </c>
      <c r="AX28" s="80">
        <f t="shared" ref="AX28:BD28" si="58">AW28+AX27</f>
        <v>0.2</v>
      </c>
      <c r="AY28" s="80">
        <f t="shared" si="58"/>
        <v>0.25</v>
      </c>
      <c r="AZ28" s="80">
        <f>AY28+AZ27</f>
        <v>0.3</v>
      </c>
      <c r="BA28" s="80">
        <f t="shared" si="58"/>
        <v>0.35</v>
      </c>
      <c r="BB28" s="80">
        <f t="shared" si="58"/>
        <v>0.39999999999999997</v>
      </c>
      <c r="BC28" s="80">
        <f t="shared" si="58"/>
        <v>0.44999999999999996</v>
      </c>
      <c r="BD28" s="80">
        <f t="shared" si="58"/>
        <v>0.49999999999999994</v>
      </c>
      <c r="BF28" s="174"/>
      <c r="BG28" s="177"/>
      <c r="BH28" s="19" t="s">
        <v>84</v>
      </c>
      <c r="BI28" s="80">
        <f>BI27</f>
        <v>0.05</v>
      </c>
      <c r="BJ28" s="80">
        <f>BI28+BJ27</f>
        <v>0.1</v>
      </c>
      <c r="BK28" s="80">
        <f>BJ28+BK27</f>
        <v>0.15000000000000002</v>
      </c>
      <c r="BL28" s="80">
        <f t="shared" ref="BL28:BR28" si="59">BK28+BL27</f>
        <v>0.2</v>
      </c>
      <c r="BM28" s="80">
        <f t="shared" si="59"/>
        <v>0.25</v>
      </c>
      <c r="BN28" s="80">
        <f>BM28+BN27</f>
        <v>0.3</v>
      </c>
      <c r="BO28" s="80">
        <f t="shared" si="59"/>
        <v>0.35</v>
      </c>
      <c r="BP28" s="80">
        <f t="shared" si="59"/>
        <v>0.39999999999999997</v>
      </c>
      <c r="BQ28" s="80">
        <f t="shared" si="59"/>
        <v>0.44999999999999996</v>
      </c>
      <c r="BR28" s="80">
        <f t="shared" si="59"/>
        <v>0.49999999999999994</v>
      </c>
      <c r="BS28" s="11"/>
    </row>
    <row r="29" spans="1:71" ht="15" customHeight="1" x14ac:dyDescent="0.45">
      <c r="B29" s="3"/>
      <c r="C29" s="1"/>
      <c r="D29" s="43"/>
      <c r="E29" s="31"/>
      <c r="F29" s="31"/>
      <c r="G29" s="31"/>
      <c r="H29" s="31"/>
      <c r="I29" s="31"/>
      <c r="J29" s="31"/>
      <c r="K29" s="31"/>
      <c r="L29" s="31"/>
      <c r="M29" s="31"/>
      <c r="N29" s="31"/>
      <c r="P29" s="3"/>
      <c r="Q29" s="1"/>
      <c r="R29" s="43"/>
      <c r="S29" s="31"/>
      <c r="T29" s="31"/>
      <c r="U29" s="31"/>
      <c r="V29" s="31"/>
      <c r="W29" s="31"/>
      <c r="X29" s="31"/>
      <c r="Y29" s="31"/>
      <c r="Z29" s="31"/>
      <c r="AA29" s="31"/>
      <c r="AB29" s="31"/>
      <c r="AD29" s="3"/>
      <c r="AE29" s="1"/>
      <c r="AF29" s="43"/>
      <c r="AG29" s="31"/>
      <c r="AH29" s="31"/>
      <c r="AI29" s="31"/>
      <c r="AJ29" s="31"/>
      <c r="AK29" s="31"/>
      <c r="AL29" s="31"/>
      <c r="AM29" s="31"/>
      <c r="AN29" s="31"/>
      <c r="AO29" s="31"/>
      <c r="AP29" s="31"/>
      <c r="AR29" s="3"/>
      <c r="AS29" s="1"/>
      <c r="AT29" s="43"/>
      <c r="AU29" s="31"/>
      <c r="AV29" s="31"/>
      <c r="AW29" s="31"/>
      <c r="AX29" s="31"/>
      <c r="AY29" s="31"/>
      <c r="AZ29" s="31"/>
      <c r="BA29" s="31"/>
      <c r="BB29" s="31"/>
      <c r="BC29" s="31"/>
      <c r="BD29" s="31"/>
      <c r="BF29" s="3"/>
      <c r="BG29" s="1"/>
      <c r="BH29" s="43"/>
      <c r="BI29" s="31"/>
      <c r="BJ29" s="31"/>
      <c r="BK29" s="31"/>
      <c r="BL29" s="31"/>
      <c r="BM29" s="31"/>
      <c r="BN29" s="31"/>
      <c r="BO29" s="31"/>
      <c r="BP29" s="31"/>
      <c r="BQ29" s="31"/>
      <c r="BR29" s="31"/>
    </row>
    <row r="30" spans="1:71" ht="14.25" x14ac:dyDescent="0.45">
      <c r="A30" s="8"/>
      <c r="B30" s="178" t="s">
        <v>146</v>
      </c>
      <c r="C30" s="180" t="s">
        <v>21</v>
      </c>
      <c r="D30" s="182" t="str">
        <f>"10 BTC / "&amp;TEXT($E$4*10, "$###0.00,,")&amp;"M USD"</f>
        <v>10 BTC / $1.00M USD</v>
      </c>
      <c r="E30" s="163" t="s">
        <v>3</v>
      </c>
      <c r="F30" s="163" t="s">
        <v>4</v>
      </c>
      <c r="G30" s="163" t="s">
        <v>5</v>
      </c>
      <c r="H30" s="163" t="s">
        <v>6</v>
      </c>
      <c r="I30" s="163" t="s">
        <v>7</v>
      </c>
      <c r="J30" s="163" t="s">
        <v>8</v>
      </c>
      <c r="K30" s="163" t="s">
        <v>9</v>
      </c>
      <c r="L30" s="163" t="s">
        <v>10</v>
      </c>
      <c r="M30" s="163" t="s">
        <v>11</v>
      </c>
      <c r="N30" s="163" t="s">
        <v>12</v>
      </c>
      <c r="O30" s="8"/>
      <c r="P30" s="178" t="s">
        <v>146</v>
      </c>
      <c r="Q30" s="180" t="s">
        <v>21</v>
      </c>
      <c r="R30" s="182" t="str">
        <f>"10 BTC / "&amp;TEXT($E$4*10, "$###0.00,,")&amp;"M USD"</f>
        <v>10 BTC / $1.00M USD</v>
      </c>
      <c r="S30" s="163" t="s">
        <v>3</v>
      </c>
      <c r="T30" s="163" t="s">
        <v>4</v>
      </c>
      <c r="U30" s="163" t="s">
        <v>5</v>
      </c>
      <c r="V30" s="163" t="s">
        <v>6</v>
      </c>
      <c r="W30" s="163" t="s">
        <v>7</v>
      </c>
      <c r="X30" s="163" t="s">
        <v>8</v>
      </c>
      <c r="Y30" s="163" t="s">
        <v>9</v>
      </c>
      <c r="Z30" s="163" t="s">
        <v>10</v>
      </c>
      <c r="AA30" s="163" t="s">
        <v>11</v>
      </c>
      <c r="AB30" s="163" t="s">
        <v>12</v>
      </c>
      <c r="AC30" s="8"/>
      <c r="AD30" s="178" t="s">
        <v>146</v>
      </c>
      <c r="AE30" s="180" t="s">
        <v>21</v>
      </c>
      <c r="AF30" s="182" t="str">
        <f>"10 BTC / "&amp;TEXT($E$4*10, "$###0.00,,")&amp;"M USD"</f>
        <v>10 BTC / $1.00M USD</v>
      </c>
      <c r="AG30" s="163" t="s">
        <v>3</v>
      </c>
      <c r="AH30" s="163" t="s">
        <v>4</v>
      </c>
      <c r="AI30" s="163" t="s">
        <v>5</v>
      </c>
      <c r="AJ30" s="163" t="s">
        <v>6</v>
      </c>
      <c r="AK30" s="163" t="s">
        <v>7</v>
      </c>
      <c r="AL30" s="163" t="s">
        <v>8</v>
      </c>
      <c r="AM30" s="163" t="s">
        <v>9</v>
      </c>
      <c r="AN30" s="163" t="s">
        <v>10</v>
      </c>
      <c r="AO30" s="163" t="s">
        <v>11</v>
      </c>
      <c r="AP30" s="163" t="s">
        <v>12</v>
      </c>
      <c r="AQ30" s="8"/>
      <c r="AR30" s="178" t="s">
        <v>146</v>
      </c>
      <c r="AS30" s="180" t="s">
        <v>21</v>
      </c>
      <c r="AT30" s="182" t="str">
        <f>"10 BTC / "&amp;TEXT($E$4*10, "$###0.00,,")&amp;"M USD"</f>
        <v>10 BTC / $1.00M USD</v>
      </c>
      <c r="AU30" s="163" t="s">
        <v>3</v>
      </c>
      <c r="AV30" s="163" t="s">
        <v>4</v>
      </c>
      <c r="AW30" s="163" t="s">
        <v>5</v>
      </c>
      <c r="AX30" s="163" t="s">
        <v>6</v>
      </c>
      <c r="AY30" s="163" t="s">
        <v>7</v>
      </c>
      <c r="AZ30" s="163" t="s">
        <v>8</v>
      </c>
      <c r="BA30" s="163" t="s">
        <v>9</v>
      </c>
      <c r="BB30" s="163" t="s">
        <v>10</v>
      </c>
      <c r="BC30" s="163" t="s">
        <v>11</v>
      </c>
      <c r="BD30" s="163" t="s">
        <v>12</v>
      </c>
      <c r="BE30" s="8"/>
      <c r="BF30" s="178" t="s">
        <v>146</v>
      </c>
      <c r="BG30" s="180" t="s">
        <v>21</v>
      </c>
      <c r="BH30" s="182" t="str">
        <f>"10 BTC / "&amp;TEXT($E$4*10, "$###0.00,,")&amp;"M USD"</f>
        <v>10 BTC / $1.00M USD</v>
      </c>
      <c r="BI30" s="163" t="s">
        <v>3</v>
      </c>
      <c r="BJ30" s="163" t="s">
        <v>4</v>
      </c>
      <c r="BK30" s="163" t="s">
        <v>5</v>
      </c>
      <c r="BL30" s="163" t="s">
        <v>6</v>
      </c>
      <c r="BM30" s="163" t="s">
        <v>7</v>
      </c>
      <c r="BN30" s="163" t="s">
        <v>8</v>
      </c>
      <c r="BO30" s="163" t="s">
        <v>9</v>
      </c>
      <c r="BP30" s="163" t="s">
        <v>10</v>
      </c>
      <c r="BQ30" s="163" t="s">
        <v>11</v>
      </c>
      <c r="BR30" s="163" t="s">
        <v>12</v>
      </c>
      <c r="BS30" s="8"/>
    </row>
    <row r="31" spans="1:71" ht="14.25" x14ac:dyDescent="0.45">
      <c r="B31" s="179"/>
      <c r="C31" s="181"/>
      <c r="D31" s="183"/>
      <c r="E31" s="164"/>
      <c r="F31" s="164"/>
      <c r="G31" s="164"/>
      <c r="H31" s="164"/>
      <c r="I31" s="164"/>
      <c r="J31" s="164"/>
      <c r="K31" s="164"/>
      <c r="L31" s="164"/>
      <c r="M31" s="164"/>
      <c r="N31" s="164"/>
      <c r="P31" s="179"/>
      <c r="Q31" s="181"/>
      <c r="R31" s="183"/>
      <c r="S31" s="164"/>
      <c r="T31" s="164"/>
      <c r="U31" s="164"/>
      <c r="V31" s="164"/>
      <c r="W31" s="164"/>
      <c r="X31" s="164"/>
      <c r="Y31" s="164"/>
      <c r="Z31" s="164"/>
      <c r="AA31" s="164"/>
      <c r="AB31" s="164"/>
      <c r="AD31" s="179"/>
      <c r="AE31" s="181"/>
      <c r="AF31" s="183"/>
      <c r="AG31" s="164"/>
      <c r="AH31" s="164"/>
      <c r="AI31" s="164"/>
      <c r="AJ31" s="164"/>
      <c r="AK31" s="164"/>
      <c r="AL31" s="164"/>
      <c r="AM31" s="164"/>
      <c r="AN31" s="164"/>
      <c r="AO31" s="164"/>
      <c r="AP31" s="164"/>
      <c r="AR31" s="179"/>
      <c r="AS31" s="181"/>
      <c r="AT31" s="183"/>
      <c r="AU31" s="164"/>
      <c r="AV31" s="164"/>
      <c r="AW31" s="164"/>
      <c r="AX31" s="164"/>
      <c r="AY31" s="164"/>
      <c r="AZ31" s="164"/>
      <c r="BA31" s="164"/>
      <c r="BB31" s="164"/>
      <c r="BC31" s="164"/>
      <c r="BD31" s="164"/>
      <c r="BF31" s="179"/>
      <c r="BG31" s="181"/>
      <c r="BH31" s="183"/>
      <c r="BI31" s="164"/>
      <c r="BJ31" s="164"/>
      <c r="BK31" s="164"/>
      <c r="BL31" s="164"/>
      <c r="BM31" s="164"/>
      <c r="BN31" s="164"/>
      <c r="BO31" s="164"/>
      <c r="BP31" s="164"/>
      <c r="BQ31" s="164"/>
      <c r="BR31" s="164"/>
    </row>
    <row r="32" spans="1:71" ht="14.25" x14ac:dyDescent="0.45">
      <c r="B32" s="172" t="s">
        <v>57</v>
      </c>
      <c r="C32" s="186" t="s">
        <v>32</v>
      </c>
      <c r="D32" s="15" t="s">
        <v>61</v>
      </c>
      <c r="E32" s="16">
        <f t="shared" ref="E32:N32" si="60">E37*$E$4/E$14</f>
        <v>0.125</v>
      </c>
      <c r="F32" s="16">
        <f t="shared" si="60"/>
        <v>0.10416666666666667</v>
      </c>
      <c r="G32" s="16">
        <f t="shared" si="60"/>
        <v>8.6805555555555552E-2</v>
      </c>
      <c r="H32" s="16">
        <f t="shared" si="60"/>
        <v>7.2337962962962965E-2</v>
      </c>
      <c r="I32" s="16">
        <f t="shared" si="60"/>
        <v>6.0281635802469133E-2</v>
      </c>
      <c r="J32" s="16">
        <f t="shared" si="60"/>
        <v>5.0234696502057606E-2</v>
      </c>
      <c r="K32" s="16">
        <f t="shared" si="60"/>
        <v>4.1862247085048009E-2</v>
      </c>
      <c r="L32" s="16">
        <f t="shared" si="60"/>
        <v>3.4885205904206677E-2</v>
      </c>
      <c r="M32" s="16">
        <f t="shared" si="60"/>
        <v>2.9071004920172231E-2</v>
      </c>
      <c r="N32" s="16">
        <f t="shared" si="60"/>
        <v>2.4225837433476859E-2</v>
      </c>
      <c r="P32" s="172" t="s">
        <v>57</v>
      </c>
      <c r="Q32" s="186" t="s">
        <v>32</v>
      </c>
      <c r="R32" s="15" t="s">
        <v>61</v>
      </c>
      <c r="S32" s="16">
        <f t="shared" ref="S32:AB32" si="61">S37*$E$4/S$14</f>
        <v>0.10416666666666667</v>
      </c>
      <c r="T32" s="16">
        <f t="shared" si="61"/>
        <v>8.6805555555555552E-2</v>
      </c>
      <c r="U32" s="16">
        <f t="shared" si="61"/>
        <v>7.2337962962962965E-2</v>
      </c>
      <c r="V32" s="16">
        <f t="shared" si="61"/>
        <v>6.0281635802469133E-2</v>
      </c>
      <c r="W32" s="16">
        <f t="shared" si="61"/>
        <v>5.0234696502057613E-2</v>
      </c>
      <c r="X32" s="16">
        <f t="shared" si="61"/>
        <v>4.1862247085048009E-2</v>
      </c>
      <c r="Y32" s="16">
        <f t="shared" si="61"/>
        <v>3.4885205904206677E-2</v>
      </c>
      <c r="Z32" s="16">
        <f t="shared" si="61"/>
        <v>2.9071004920172231E-2</v>
      </c>
      <c r="AA32" s="16">
        <f t="shared" si="61"/>
        <v>2.4225837433476859E-2</v>
      </c>
      <c r="AB32" s="16">
        <f t="shared" si="61"/>
        <v>2.0188197861230717E-2</v>
      </c>
      <c r="AD32" s="172" t="s">
        <v>57</v>
      </c>
      <c r="AE32" s="186" t="s">
        <v>32</v>
      </c>
      <c r="AF32" s="15" t="s">
        <v>61</v>
      </c>
      <c r="AG32" s="16">
        <f t="shared" ref="AG32:AP32" si="62">AG37*$E$4/AG$14</f>
        <v>8.3333333333333329E-2</v>
      </c>
      <c r="AH32" s="16">
        <f t="shared" si="62"/>
        <v>6.9444444444444448E-2</v>
      </c>
      <c r="AI32" s="16">
        <f t="shared" si="62"/>
        <v>5.7870370370370371E-2</v>
      </c>
      <c r="AJ32" s="16">
        <f t="shared" si="62"/>
        <v>4.8225308641975308E-2</v>
      </c>
      <c r="AK32" s="16">
        <f t="shared" si="62"/>
        <v>4.0187757201646093E-2</v>
      </c>
      <c r="AL32" s="16">
        <f t="shared" si="62"/>
        <v>3.3489797668038404E-2</v>
      </c>
      <c r="AM32" s="16">
        <f t="shared" si="62"/>
        <v>2.7908164723365339E-2</v>
      </c>
      <c r="AN32" s="16">
        <f t="shared" si="62"/>
        <v>2.3256803936137785E-2</v>
      </c>
      <c r="AO32" s="16">
        <f t="shared" si="62"/>
        <v>1.9380669946781486E-2</v>
      </c>
      <c r="AP32" s="16">
        <f t="shared" si="62"/>
        <v>1.6150558288984575E-2</v>
      </c>
      <c r="AR32" s="172" t="s">
        <v>57</v>
      </c>
      <c r="AS32" s="186" t="s">
        <v>32</v>
      </c>
      <c r="AT32" s="15" t="s">
        <v>61</v>
      </c>
      <c r="AU32" s="16">
        <f t="shared" ref="AU32:BD32" si="63">AU37*$E$4/AU$14</f>
        <v>6.2500000000000014E-2</v>
      </c>
      <c r="AV32" s="16">
        <f t="shared" si="63"/>
        <v>5.2083333333333343E-2</v>
      </c>
      <c r="AW32" s="16">
        <f t="shared" si="63"/>
        <v>4.3402777777777783E-2</v>
      </c>
      <c r="AX32" s="16">
        <f t="shared" si="63"/>
        <v>3.6168981481481483E-2</v>
      </c>
      <c r="AY32" s="16">
        <f t="shared" si="63"/>
        <v>3.014081790123457E-2</v>
      </c>
      <c r="AZ32" s="16">
        <f t="shared" si="63"/>
        <v>2.5117348251028807E-2</v>
      </c>
      <c r="BA32" s="16">
        <f t="shared" si="63"/>
        <v>2.0931123542524008E-2</v>
      </c>
      <c r="BB32" s="16">
        <f t="shared" si="63"/>
        <v>1.7442602952103339E-2</v>
      </c>
      <c r="BC32" s="16">
        <f t="shared" si="63"/>
        <v>1.4535502460086117E-2</v>
      </c>
      <c r="BD32" s="16">
        <f t="shared" si="63"/>
        <v>1.2112918716738431E-2</v>
      </c>
      <c r="BF32" s="172" t="s">
        <v>57</v>
      </c>
      <c r="BG32" s="186" t="s">
        <v>32</v>
      </c>
      <c r="BH32" s="15" t="s">
        <v>61</v>
      </c>
      <c r="BI32" s="16">
        <f t="shared" ref="BI32:BR32" si="64">BI37*$E$4/BI$14</f>
        <v>4.1666666666666671E-2</v>
      </c>
      <c r="BJ32" s="16">
        <f t="shared" si="64"/>
        <v>3.4722222222222231E-2</v>
      </c>
      <c r="BK32" s="16">
        <f t="shared" si="64"/>
        <v>2.8935185185185189E-2</v>
      </c>
      <c r="BL32" s="16">
        <f t="shared" si="64"/>
        <v>2.4112654320987657E-2</v>
      </c>
      <c r="BM32" s="16">
        <f t="shared" si="64"/>
        <v>2.009387860082305E-2</v>
      </c>
      <c r="BN32" s="16">
        <f t="shared" si="64"/>
        <v>1.6744898834019206E-2</v>
      </c>
      <c r="BO32" s="16">
        <f t="shared" si="64"/>
        <v>1.3954082361682673E-2</v>
      </c>
      <c r="BP32" s="16">
        <f t="shared" si="64"/>
        <v>1.1628401968068894E-2</v>
      </c>
      <c r="BQ32" s="16">
        <f t="shared" si="64"/>
        <v>9.6903349733907448E-3</v>
      </c>
      <c r="BR32" s="16">
        <f t="shared" si="64"/>
        <v>8.0752791444922874E-3</v>
      </c>
    </row>
    <row r="33" spans="2:70" ht="14.25" x14ac:dyDescent="0.45">
      <c r="B33" s="173"/>
      <c r="C33" s="186"/>
      <c r="D33" s="15" t="s">
        <v>62</v>
      </c>
      <c r="E33" s="16"/>
      <c r="F33" s="16"/>
      <c r="G33" s="16"/>
      <c r="H33" s="16"/>
      <c r="I33" s="82">
        <f>AVERAGE(E32:I32)</f>
        <v>8.9718364197530862E-2</v>
      </c>
      <c r="J33" s="16"/>
      <c r="K33" s="16"/>
      <c r="L33" s="16"/>
      <c r="M33" s="16"/>
      <c r="N33" s="17">
        <f>AVERAGE(E32:N32)</f>
        <v>6.2887081283261564E-2</v>
      </c>
      <c r="P33" s="173"/>
      <c r="Q33" s="186"/>
      <c r="R33" s="15" t="s">
        <v>62</v>
      </c>
      <c r="S33" s="16"/>
      <c r="T33" s="16"/>
      <c r="U33" s="16"/>
      <c r="V33" s="16"/>
      <c r="W33" s="82">
        <f>AVERAGE(S32:W32)</f>
        <v>7.4765303497942387E-2</v>
      </c>
      <c r="X33" s="16"/>
      <c r="Y33" s="16"/>
      <c r="Z33" s="16"/>
      <c r="AA33" s="16"/>
      <c r="AB33" s="17">
        <f>AVERAGE(S32:AB32)</f>
        <v>5.2405901069384642E-2</v>
      </c>
      <c r="AD33" s="173"/>
      <c r="AE33" s="186"/>
      <c r="AF33" s="15" t="s">
        <v>62</v>
      </c>
      <c r="AG33" s="16"/>
      <c r="AH33" s="16"/>
      <c r="AI33" s="16"/>
      <c r="AJ33" s="16"/>
      <c r="AK33" s="82">
        <f>AVERAGE(AG32:AK32)</f>
        <v>5.9812242798353912E-2</v>
      </c>
      <c r="AL33" s="16"/>
      <c r="AM33" s="16"/>
      <c r="AN33" s="16"/>
      <c r="AO33" s="16"/>
      <c r="AP33" s="17">
        <f>AVERAGE(AG32:AP32)</f>
        <v>4.1924720855507712E-2</v>
      </c>
      <c r="AR33" s="173"/>
      <c r="AS33" s="186"/>
      <c r="AT33" s="15" t="s">
        <v>62</v>
      </c>
      <c r="AU33" s="16"/>
      <c r="AV33" s="16"/>
      <c r="AW33" s="16"/>
      <c r="AX33" s="16"/>
      <c r="AY33" s="82">
        <f>AVERAGE(AU32:AY32)</f>
        <v>4.4859182098765438E-2</v>
      </c>
      <c r="AZ33" s="16"/>
      <c r="BA33" s="16"/>
      <c r="BB33" s="16"/>
      <c r="BC33" s="16"/>
      <c r="BD33" s="17">
        <f>AVERAGE(AU32:BD32)</f>
        <v>3.1443540641630782E-2</v>
      </c>
      <c r="BF33" s="173"/>
      <c r="BG33" s="186"/>
      <c r="BH33" s="15" t="s">
        <v>62</v>
      </c>
      <c r="BI33" s="16"/>
      <c r="BJ33" s="16"/>
      <c r="BK33" s="16"/>
      <c r="BL33" s="16"/>
      <c r="BM33" s="82">
        <f>AVERAGE(BI32:BM32)</f>
        <v>2.9906121399176956E-2</v>
      </c>
      <c r="BN33" s="16"/>
      <c r="BO33" s="16"/>
      <c r="BP33" s="16"/>
      <c r="BQ33" s="16"/>
      <c r="BR33" s="17">
        <f>AVERAGE(BI32:BR32)</f>
        <v>2.0962360427753856E-2</v>
      </c>
    </row>
    <row r="34" spans="2:70" ht="14.25" x14ac:dyDescent="0.45">
      <c r="B34" s="173"/>
      <c r="C34" s="186"/>
      <c r="D34" s="15" t="s">
        <v>42</v>
      </c>
      <c r="E34" s="16">
        <f t="shared" ref="E34:N34" si="65">E$16*(E32/E$18)</f>
        <v>0.125</v>
      </c>
      <c r="F34" s="16">
        <f t="shared" si="65"/>
        <v>0.22916666666666666</v>
      </c>
      <c r="G34" s="16">
        <f>G$16*(G32/G$18)</f>
        <v>0.31597222222222232</v>
      </c>
      <c r="H34" s="16">
        <f>H$16*(H32/H$18)</f>
        <v>0.38831018518518501</v>
      </c>
      <c r="I34" s="16">
        <f>I$16*(I32/I$18)</f>
        <v>0.44859182098765443</v>
      </c>
      <c r="J34" s="16">
        <f t="shared" si="65"/>
        <v>0.49882651748971141</v>
      </c>
      <c r="K34" s="16">
        <f t="shared" si="65"/>
        <v>0.54068876457476023</v>
      </c>
      <c r="L34" s="16">
        <f t="shared" si="65"/>
        <v>0.57557397047896697</v>
      </c>
      <c r="M34" s="16">
        <f t="shared" si="65"/>
        <v>0.60464497539914008</v>
      </c>
      <c r="N34" s="16">
        <f t="shared" si="65"/>
        <v>0.62887081283261481</v>
      </c>
      <c r="P34" s="173"/>
      <c r="Q34" s="186"/>
      <c r="R34" s="15" t="s">
        <v>42</v>
      </c>
      <c r="S34" s="16">
        <f t="shared" ref="S34:AB34" si="66">S$16*(S32/S$18)</f>
        <v>0.10416666666666669</v>
      </c>
      <c r="T34" s="16">
        <f t="shared" si="66"/>
        <v>0.19097222222222218</v>
      </c>
      <c r="U34" s="16">
        <f>U$16*(U32/U$18)</f>
        <v>0.26331018518518529</v>
      </c>
      <c r="V34" s="16">
        <f>V$16*(V32/V$18)</f>
        <v>0.32359182098765416</v>
      </c>
      <c r="W34" s="16">
        <f>W$16*(W32/W$18)</f>
        <v>0.37382651748971207</v>
      </c>
      <c r="X34" s="16">
        <f t="shared" si="66"/>
        <v>0.41568876457475945</v>
      </c>
      <c r="Y34" s="16">
        <f t="shared" si="66"/>
        <v>0.45057397047896691</v>
      </c>
      <c r="Z34" s="16">
        <f t="shared" si="66"/>
        <v>0.47964497539913914</v>
      </c>
      <c r="AA34" s="16">
        <f t="shared" si="66"/>
        <v>0.5038708128326167</v>
      </c>
      <c r="AB34" s="16">
        <f t="shared" si="66"/>
        <v>0.52405901069384564</v>
      </c>
      <c r="AD34" s="173"/>
      <c r="AE34" s="186"/>
      <c r="AF34" s="15" t="s">
        <v>42</v>
      </c>
      <c r="AG34" s="16">
        <f t="shared" ref="AG34:AP34" si="67">AG$16*(AG32/AG$18)</f>
        <v>8.3333333333333329E-2</v>
      </c>
      <c r="AH34" s="16">
        <f t="shared" si="67"/>
        <v>0.15277777777777776</v>
      </c>
      <c r="AI34" s="16">
        <f>AI$16*(AI32/AI$18)</f>
        <v>0.21064814814814822</v>
      </c>
      <c r="AJ34" s="16">
        <f>AJ$16*(AJ32/AJ$18)</f>
        <v>0.25887345679012336</v>
      </c>
      <c r="AK34" s="16">
        <f>AK$16*(AK32/AK$18)</f>
        <v>0.29906121399176966</v>
      </c>
      <c r="AL34" s="16">
        <f t="shared" si="67"/>
        <v>0.3325510116598076</v>
      </c>
      <c r="AM34" s="16">
        <f t="shared" si="67"/>
        <v>0.36045917638317349</v>
      </c>
      <c r="AN34" s="16">
        <f t="shared" si="67"/>
        <v>0.38371598031931137</v>
      </c>
      <c r="AO34" s="16">
        <f t="shared" si="67"/>
        <v>0.40309665026609337</v>
      </c>
      <c r="AP34" s="16">
        <f t="shared" si="67"/>
        <v>0.41924720855507658</v>
      </c>
      <c r="AR34" s="173"/>
      <c r="AS34" s="186"/>
      <c r="AT34" s="15" t="s">
        <v>42</v>
      </c>
      <c r="AU34" s="16">
        <f t="shared" ref="AU34:BD34" si="68">AU$16*(AU32/AU$18)</f>
        <v>6.2500000000000014E-2</v>
      </c>
      <c r="AV34" s="16">
        <f t="shared" si="68"/>
        <v>0.11458333333333334</v>
      </c>
      <c r="AW34" s="16">
        <f>AW$16*(AW32/AW$18)</f>
        <v>0.15798611111111119</v>
      </c>
      <c r="AX34" s="16">
        <f>AX$16*(AX32/AX$18)</f>
        <v>0.1941550925925925</v>
      </c>
      <c r="AY34" s="16">
        <f>AY$16*(AY32/AY$18)</f>
        <v>0.22429591049382722</v>
      </c>
      <c r="AZ34" s="16">
        <f t="shared" si="68"/>
        <v>0.24941325874485573</v>
      </c>
      <c r="BA34" s="16">
        <f t="shared" si="68"/>
        <v>0.27034438228738017</v>
      </c>
      <c r="BB34" s="16">
        <f t="shared" si="68"/>
        <v>0.28778698523948348</v>
      </c>
      <c r="BC34" s="16">
        <f t="shared" si="68"/>
        <v>0.3023224876995701</v>
      </c>
      <c r="BD34" s="16">
        <f t="shared" si="68"/>
        <v>0.31443540641630741</v>
      </c>
      <c r="BF34" s="173"/>
      <c r="BG34" s="186"/>
      <c r="BH34" s="15" t="s">
        <v>42</v>
      </c>
      <c r="BI34" s="16">
        <f t="shared" ref="BI34:BR34" si="69">BI$16*(BI32/BI$18)</f>
        <v>4.1666666666666671E-2</v>
      </c>
      <c r="BJ34" s="16">
        <f t="shared" si="69"/>
        <v>7.6388888888888895E-2</v>
      </c>
      <c r="BK34" s="16">
        <f>BK$16*(BK32/BK$18)</f>
        <v>0.10532407407407411</v>
      </c>
      <c r="BL34" s="16">
        <f>BL$16*(BL32/BL$18)</f>
        <v>0.12943672839506168</v>
      </c>
      <c r="BM34" s="16">
        <f>BM$16*(BM32/BM$18)</f>
        <v>0.14953060699588483</v>
      </c>
      <c r="BN34" s="16">
        <f t="shared" si="69"/>
        <v>0.16627550582990383</v>
      </c>
      <c r="BO34" s="16">
        <f t="shared" si="69"/>
        <v>0.18022958819158677</v>
      </c>
      <c r="BP34" s="16">
        <f t="shared" si="69"/>
        <v>0.19185799015965568</v>
      </c>
      <c r="BQ34" s="16">
        <f t="shared" si="69"/>
        <v>0.20154832513304671</v>
      </c>
      <c r="BR34" s="16">
        <f t="shared" si="69"/>
        <v>0.20962360427753829</v>
      </c>
    </row>
    <row r="35" spans="2:70" ht="14.25" x14ac:dyDescent="0.45">
      <c r="B35" s="173"/>
      <c r="C35" s="185"/>
      <c r="D35" s="19" t="s">
        <v>45</v>
      </c>
      <c r="E35" s="20">
        <f t="shared" ref="E35:N35" si="70">10*E32</f>
        <v>1.25</v>
      </c>
      <c r="F35" s="20">
        <f t="shared" si="70"/>
        <v>1.0416666666666667</v>
      </c>
      <c r="G35" s="20">
        <f t="shared" si="70"/>
        <v>0.86805555555555558</v>
      </c>
      <c r="H35" s="20">
        <f t="shared" si="70"/>
        <v>0.72337962962962965</v>
      </c>
      <c r="I35" s="20">
        <f t="shared" si="70"/>
        <v>0.60281635802469136</v>
      </c>
      <c r="J35" s="20">
        <f t="shared" si="70"/>
        <v>0.50234696502057608</v>
      </c>
      <c r="K35" s="20">
        <f t="shared" si="70"/>
        <v>0.4186224708504801</v>
      </c>
      <c r="L35" s="20">
        <f t="shared" si="70"/>
        <v>0.34885205904206679</v>
      </c>
      <c r="M35" s="20">
        <f t="shared" si="70"/>
        <v>0.29071004920172233</v>
      </c>
      <c r="N35" s="20">
        <f t="shared" si="70"/>
        <v>0.2422583743347686</v>
      </c>
      <c r="P35" s="173"/>
      <c r="Q35" s="185"/>
      <c r="R35" s="19" t="s">
        <v>45</v>
      </c>
      <c r="S35" s="20">
        <f t="shared" ref="S35:AB35" si="71">10*S32</f>
        <v>1.0416666666666667</v>
      </c>
      <c r="T35" s="20">
        <f t="shared" si="71"/>
        <v>0.86805555555555558</v>
      </c>
      <c r="U35" s="20">
        <f t="shared" si="71"/>
        <v>0.72337962962962965</v>
      </c>
      <c r="V35" s="20">
        <f t="shared" si="71"/>
        <v>0.60281635802469136</v>
      </c>
      <c r="W35" s="20">
        <f t="shared" si="71"/>
        <v>0.50234696502057608</v>
      </c>
      <c r="X35" s="20">
        <f t="shared" si="71"/>
        <v>0.4186224708504801</v>
      </c>
      <c r="Y35" s="20">
        <f t="shared" si="71"/>
        <v>0.34885205904206679</v>
      </c>
      <c r="Z35" s="20">
        <f t="shared" si="71"/>
        <v>0.29071004920172233</v>
      </c>
      <c r="AA35" s="20">
        <f t="shared" si="71"/>
        <v>0.2422583743347686</v>
      </c>
      <c r="AB35" s="20">
        <f t="shared" si="71"/>
        <v>0.20188197861230717</v>
      </c>
      <c r="AD35" s="173"/>
      <c r="AE35" s="185"/>
      <c r="AF35" s="19" t="s">
        <v>45</v>
      </c>
      <c r="AG35" s="20">
        <f t="shared" ref="AG35:AP35" si="72">10*AG32</f>
        <v>0.83333333333333326</v>
      </c>
      <c r="AH35" s="20">
        <f t="shared" si="72"/>
        <v>0.69444444444444442</v>
      </c>
      <c r="AI35" s="20">
        <f t="shared" si="72"/>
        <v>0.57870370370370372</v>
      </c>
      <c r="AJ35" s="20">
        <f t="shared" si="72"/>
        <v>0.48225308641975306</v>
      </c>
      <c r="AK35" s="20">
        <f t="shared" si="72"/>
        <v>0.4018775720164609</v>
      </c>
      <c r="AL35" s="20">
        <f t="shared" si="72"/>
        <v>0.33489797668038401</v>
      </c>
      <c r="AM35" s="20">
        <f t="shared" si="72"/>
        <v>0.27908164723365336</v>
      </c>
      <c r="AN35" s="20">
        <f t="shared" si="72"/>
        <v>0.23256803936137785</v>
      </c>
      <c r="AO35" s="20">
        <f t="shared" si="72"/>
        <v>0.19380669946781487</v>
      </c>
      <c r="AP35" s="20">
        <f t="shared" si="72"/>
        <v>0.16150558288984573</v>
      </c>
      <c r="AR35" s="173"/>
      <c r="AS35" s="185"/>
      <c r="AT35" s="19" t="s">
        <v>45</v>
      </c>
      <c r="AU35" s="20">
        <f t="shared" ref="AU35:BD35" si="73">10*AU32</f>
        <v>0.62500000000000011</v>
      </c>
      <c r="AV35" s="20">
        <f t="shared" si="73"/>
        <v>0.52083333333333348</v>
      </c>
      <c r="AW35" s="20">
        <f t="shared" si="73"/>
        <v>0.43402777777777785</v>
      </c>
      <c r="AX35" s="20">
        <f t="shared" si="73"/>
        <v>0.36168981481481483</v>
      </c>
      <c r="AY35" s="20">
        <f t="shared" si="73"/>
        <v>0.30140817901234568</v>
      </c>
      <c r="AZ35" s="20">
        <f t="shared" si="73"/>
        <v>0.25117348251028804</v>
      </c>
      <c r="BA35" s="20">
        <f t="shared" si="73"/>
        <v>0.20931123542524008</v>
      </c>
      <c r="BB35" s="20">
        <f t="shared" si="73"/>
        <v>0.17442602952103339</v>
      </c>
      <c r="BC35" s="20">
        <f t="shared" si="73"/>
        <v>0.14535502460086117</v>
      </c>
      <c r="BD35" s="20">
        <f t="shared" si="73"/>
        <v>0.12112918716738431</v>
      </c>
      <c r="BF35" s="173"/>
      <c r="BG35" s="185"/>
      <c r="BH35" s="19" t="s">
        <v>45</v>
      </c>
      <c r="BI35" s="20">
        <f t="shared" ref="BI35:BR35" si="74">10*BI32</f>
        <v>0.41666666666666674</v>
      </c>
      <c r="BJ35" s="20">
        <f t="shared" si="74"/>
        <v>0.34722222222222232</v>
      </c>
      <c r="BK35" s="20">
        <f t="shared" si="74"/>
        <v>0.28935185185185186</v>
      </c>
      <c r="BL35" s="20">
        <f t="shared" si="74"/>
        <v>0.24112654320987659</v>
      </c>
      <c r="BM35" s="20">
        <f t="shared" si="74"/>
        <v>0.20093878600823051</v>
      </c>
      <c r="BN35" s="20">
        <f t="shared" si="74"/>
        <v>0.16744898834019206</v>
      </c>
      <c r="BO35" s="20">
        <f t="shared" si="74"/>
        <v>0.13954082361682674</v>
      </c>
      <c r="BP35" s="20">
        <f t="shared" si="74"/>
        <v>0.11628401968068894</v>
      </c>
      <c r="BQ35" s="20">
        <f t="shared" si="74"/>
        <v>9.6903349733907448E-2</v>
      </c>
      <c r="BR35" s="20">
        <f t="shared" si="74"/>
        <v>8.0752791444922867E-2</v>
      </c>
    </row>
    <row r="36" spans="2:70" ht="14.25" x14ac:dyDescent="0.45">
      <c r="B36" s="173"/>
      <c r="C36" s="185"/>
      <c r="D36" s="19" t="s">
        <v>46</v>
      </c>
      <c r="E36" s="20">
        <f>10*E34</f>
        <v>1.25</v>
      </c>
      <c r="F36" s="20">
        <f>10*F34</f>
        <v>2.2916666666666665</v>
      </c>
      <c r="G36" s="20">
        <f>10*G34</f>
        <v>3.1597222222222232</v>
      </c>
      <c r="H36" s="20">
        <f t="shared" ref="H36:N36" si="75">10*H34</f>
        <v>3.8831018518518503</v>
      </c>
      <c r="I36" s="20">
        <f t="shared" si="75"/>
        <v>4.4859182098765444</v>
      </c>
      <c r="J36" s="20">
        <f t="shared" si="75"/>
        <v>4.9882651748971139</v>
      </c>
      <c r="K36" s="20">
        <f t="shared" si="75"/>
        <v>5.4068876457476023</v>
      </c>
      <c r="L36" s="20">
        <f t="shared" si="75"/>
        <v>5.7557397047896695</v>
      </c>
      <c r="M36" s="20">
        <f t="shared" si="75"/>
        <v>6.0464497539914008</v>
      </c>
      <c r="N36" s="20">
        <f t="shared" si="75"/>
        <v>6.2887081283261477</v>
      </c>
      <c r="P36" s="173"/>
      <c r="Q36" s="185"/>
      <c r="R36" s="19" t="s">
        <v>46</v>
      </c>
      <c r="S36" s="20">
        <f>10*S34</f>
        <v>1.041666666666667</v>
      </c>
      <c r="T36" s="20">
        <f>10*T34</f>
        <v>1.9097222222222219</v>
      </c>
      <c r="U36" s="20">
        <f>10*U34</f>
        <v>2.633101851851853</v>
      </c>
      <c r="V36" s="20">
        <f t="shared" ref="V36:AB36" si="76">10*V34</f>
        <v>3.2359182098765418</v>
      </c>
      <c r="W36" s="20">
        <f t="shared" si="76"/>
        <v>3.738265174897121</v>
      </c>
      <c r="X36" s="20">
        <f t="shared" si="76"/>
        <v>4.1568876457475943</v>
      </c>
      <c r="Y36" s="20">
        <f t="shared" si="76"/>
        <v>4.5057397047896695</v>
      </c>
      <c r="Z36" s="20">
        <f t="shared" si="76"/>
        <v>4.7964497539913911</v>
      </c>
      <c r="AA36" s="20">
        <f t="shared" si="76"/>
        <v>5.0387081283261672</v>
      </c>
      <c r="AB36" s="20">
        <f t="shared" si="76"/>
        <v>5.2405901069384564</v>
      </c>
      <c r="AD36" s="173"/>
      <c r="AE36" s="185"/>
      <c r="AF36" s="19" t="s">
        <v>46</v>
      </c>
      <c r="AG36" s="20">
        <f>10*AG34</f>
        <v>0.83333333333333326</v>
      </c>
      <c r="AH36" s="20">
        <f>10*AH34</f>
        <v>1.5277777777777777</v>
      </c>
      <c r="AI36" s="20">
        <f>10*AI34</f>
        <v>2.1064814814814823</v>
      </c>
      <c r="AJ36" s="20">
        <f t="shared" ref="AJ36:AP36" si="77">10*AJ34</f>
        <v>2.5887345679012337</v>
      </c>
      <c r="AK36" s="20">
        <f t="shared" si="77"/>
        <v>2.9906121399176966</v>
      </c>
      <c r="AL36" s="20">
        <f t="shared" si="77"/>
        <v>3.325510116598076</v>
      </c>
      <c r="AM36" s="20">
        <f t="shared" si="77"/>
        <v>3.6045917638317349</v>
      </c>
      <c r="AN36" s="20">
        <f t="shared" si="77"/>
        <v>3.8371598031931136</v>
      </c>
      <c r="AO36" s="20">
        <f t="shared" si="77"/>
        <v>4.0309665026609336</v>
      </c>
      <c r="AP36" s="20">
        <f t="shared" si="77"/>
        <v>4.192472085550766</v>
      </c>
      <c r="AR36" s="173"/>
      <c r="AS36" s="185"/>
      <c r="AT36" s="19" t="s">
        <v>46</v>
      </c>
      <c r="AU36" s="20">
        <f>10*AU34</f>
        <v>0.62500000000000011</v>
      </c>
      <c r="AV36" s="20">
        <f>10*AV34</f>
        <v>1.1458333333333335</v>
      </c>
      <c r="AW36" s="20">
        <f>10*AW34</f>
        <v>1.5798611111111118</v>
      </c>
      <c r="AX36" s="20">
        <f t="shared" ref="AX36:BD36" si="78">10*AX34</f>
        <v>1.9415509259259252</v>
      </c>
      <c r="AY36" s="20">
        <f t="shared" si="78"/>
        <v>2.2429591049382722</v>
      </c>
      <c r="AZ36" s="20">
        <f t="shared" si="78"/>
        <v>2.4941325874485574</v>
      </c>
      <c r="BA36" s="20">
        <f t="shared" si="78"/>
        <v>2.7034438228738016</v>
      </c>
      <c r="BB36" s="20">
        <f t="shared" si="78"/>
        <v>2.8778698523948347</v>
      </c>
      <c r="BC36" s="20">
        <f t="shared" si="78"/>
        <v>3.0232248769957009</v>
      </c>
      <c r="BD36" s="20">
        <f t="shared" si="78"/>
        <v>3.1443540641630738</v>
      </c>
      <c r="BF36" s="173"/>
      <c r="BG36" s="185"/>
      <c r="BH36" s="19" t="s">
        <v>46</v>
      </c>
      <c r="BI36" s="20">
        <f>10*BI34</f>
        <v>0.41666666666666674</v>
      </c>
      <c r="BJ36" s="20">
        <f>10*BJ34</f>
        <v>0.76388888888888895</v>
      </c>
      <c r="BK36" s="20">
        <f>10*BK34</f>
        <v>1.0532407407407411</v>
      </c>
      <c r="BL36" s="20">
        <f t="shared" ref="BL36:BR36" si="79">10*BL34</f>
        <v>1.2943672839506168</v>
      </c>
      <c r="BM36" s="20">
        <f t="shared" si="79"/>
        <v>1.4953060699588483</v>
      </c>
      <c r="BN36" s="20">
        <f t="shared" si="79"/>
        <v>1.6627550582990382</v>
      </c>
      <c r="BO36" s="20">
        <f t="shared" si="79"/>
        <v>1.8022958819158676</v>
      </c>
      <c r="BP36" s="20">
        <f t="shared" si="79"/>
        <v>1.9185799015965568</v>
      </c>
      <c r="BQ36" s="20">
        <f t="shared" si="79"/>
        <v>2.0154832513304672</v>
      </c>
      <c r="BR36" s="20">
        <f t="shared" si="79"/>
        <v>2.096236042775383</v>
      </c>
    </row>
    <row r="37" spans="2:70" ht="14.25" x14ac:dyDescent="0.45">
      <c r="B37" s="173"/>
      <c r="C37" s="184" t="s">
        <v>36</v>
      </c>
      <c r="D37" s="15" t="s">
        <v>43</v>
      </c>
      <c r="E37" s="16">
        <f>E7</f>
        <v>0.15</v>
      </c>
      <c r="F37" s="16">
        <f>E37</f>
        <v>0.15</v>
      </c>
      <c r="G37" s="16">
        <f t="shared" ref="G37:N37" si="80">F37</f>
        <v>0.15</v>
      </c>
      <c r="H37" s="16">
        <f t="shared" si="80"/>
        <v>0.15</v>
      </c>
      <c r="I37" s="16">
        <f t="shared" si="80"/>
        <v>0.15</v>
      </c>
      <c r="J37" s="16">
        <f t="shared" si="80"/>
        <v>0.15</v>
      </c>
      <c r="K37" s="16">
        <f t="shared" si="80"/>
        <v>0.15</v>
      </c>
      <c r="L37" s="16">
        <f t="shared" si="80"/>
        <v>0.15</v>
      </c>
      <c r="M37" s="16">
        <f t="shared" si="80"/>
        <v>0.15</v>
      </c>
      <c r="N37" s="16">
        <f t="shared" si="80"/>
        <v>0.15</v>
      </c>
      <c r="P37" s="173"/>
      <c r="Q37" s="184" t="s">
        <v>36</v>
      </c>
      <c r="R37" s="15" t="s">
        <v>43</v>
      </c>
      <c r="S37" s="16">
        <f>S7</f>
        <v>0.125</v>
      </c>
      <c r="T37" s="16">
        <f>S37</f>
        <v>0.125</v>
      </c>
      <c r="U37" s="16">
        <f t="shared" ref="U37:AB37" si="81">T37</f>
        <v>0.125</v>
      </c>
      <c r="V37" s="16">
        <f t="shared" si="81"/>
        <v>0.125</v>
      </c>
      <c r="W37" s="16">
        <f t="shared" si="81"/>
        <v>0.125</v>
      </c>
      <c r="X37" s="16">
        <f t="shared" si="81"/>
        <v>0.125</v>
      </c>
      <c r="Y37" s="16">
        <f t="shared" si="81"/>
        <v>0.125</v>
      </c>
      <c r="Z37" s="16">
        <f t="shared" si="81"/>
        <v>0.125</v>
      </c>
      <c r="AA37" s="16">
        <f t="shared" si="81"/>
        <v>0.125</v>
      </c>
      <c r="AB37" s="16">
        <f t="shared" si="81"/>
        <v>0.125</v>
      </c>
      <c r="AD37" s="173"/>
      <c r="AE37" s="184" t="s">
        <v>36</v>
      </c>
      <c r="AF37" s="15" t="s">
        <v>43</v>
      </c>
      <c r="AG37" s="16">
        <f>AG7</f>
        <v>0.1</v>
      </c>
      <c r="AH37" s="16">
        <f>AG37</f>
        <v>0.1</v>
      </c>
      <c r="AI37" s="16">
        <f t="shared" ref="AI37:AP37" si="82">AH37</f>
        <v>0.1</v>
      </c>
      <c r="AJ37" s="16">
        <f t="shared" si="82"/>
        <v>0.1</v>
      </c>
      <c r="AK37" s="16">
        <f t="shared" si="82"/>
        <v>0.1</v>
      </c>
      <c r="AL37" s="16">
        <f t="shared" si="82"/>
        <v>0.1</v>
      </c>
      <c r="AM37" s="16">
        <f t="shared" si="82"/>
        <v>0.1</v>
      </c>
      <c r="AN37" s="16">
        <f t="shared" si="82"/>
        <v>0.1</v>
      </c>
      <c r="AO37" s="16">
        <f t="shared" si="82"/>
        <v>0.1</v>
      </c>
      <c r="AP37" s="16">
        <f t="shared" si="82"/>
        <v>0.1</v>
      </c>
      <c r="AR37" s="173"/>
      <c r="AS37" s="184" t="s">
        <v>36</v>
      </c>
      <c r="AT37" s="15" t="s">
        <v>43</v>
      </c>
      <c r="AU37" s="16">
        <f>AU7</f>
        <v>7.5000000000000011E-2</v>
      </c>
      <c r="AV37" s="16">
        <f>AU37</f>
        <v>7.5000000000000011E-2</v>
      </c>
      <c r="AW37" s="16">
        <f t="shared" ref="AW37:BD37" si="83">AV37</f>
        <v>7.5000000000000011E-2</v>
      </c>
      <c r="AX37" s="16">
        <f t="shared" si="83"/>
        <v>7.5000000000000011E-2</v>
      </c>
      <c r="AY37" s="16">
        <f t="shared" si="83"/>
        <v>7.5000000000000011E-2</v>
      </c>
      <c r="AZ37" s="16">
        <f t="shared" si="83"/>
        <v>7.5000000000000011E-2</v>
      </c>
      <c r="BA37" s="16">
        <f t="shared" si="83"/>
        <v>7.5000000000000011E-2</v>
      </c>
      <c r="BB37" s="16">
        <f t="shared" si="83"/>
        <v>7.5000000000000011E-2</v>
      </c>
      <c r="BC37" s="16">
        <f t="shared" si="83"/>
        <v>7.5000000000000011E-2</v>
      </c>
      <c r="BD37" s="16">
        <f t="shared" si="83"/>
        <v>7.5000000000000011E-2</v>
      </c>
      <c r="BF37" s="173"/>
      <c r="BG37" s="184" t="s">
        <v>36</v>
      </c>
      <c r="BH37" s="15" t="s">
        <v>43</v>
      </c>
      <c r="BI37" s="16">
        <f>BI7</f>
        <v>5.000000000000001E-2</v>
      </c>
      <c r="BJ37" s="16">
        <f>BI37</f>
        <v>5.000000000000001E-2</v>
      </c>
      <c r="BK37" s="16">
        <f t="shared" ref="BK37:BR37" si="84">BJ37</f>
        <v>5.000000000000001E-2</v>
      </c>
      <c r="BL37" s="16">
        <f t="shared" si="84"/>
        <v>5.000000000000001E-2</v>
      </c>
      <c r="BM37" s="16">
        <f t="shared" si="84"/>
        <v>5.000000000000001E-2</v>
      </c>
      <c r="BN37" s="16">
        <f t="shared" si="84"/>
        <v>5.000000000000001E-2</v>
      </c>
      <c r="BO37" s="16">
        <f t="shared" si="84"/>
        <v>5.000000000000001E-2</v>
      </c>
      <c r="BP37" s="16">
        <f t="shared" si="84"/>
        <v>5.000000000000001E-2</v>
      </c>
      <c r="BQ37" s="16">
        <f t="shared" si="84"/>
        <v>5.000000000000001E-2</v>
      </c>
      <c r="BR37" s="16">
        <f t="shared" si="84"/>
        <v>5.000000000000001E-2</v>
      </c>
    </row>
    <row r="38" spans="2:70" ht="14.25" x14ac:dyDescent="0.45">
      <c r="B38" s="173"/>
      <c r="C38" s="185"/>
      <c r="D38" s="19" t="s">
        <v>45</v>
      </c>
      <c r="E38" s="21">
        <f>E35*E$14</f>
        <v>150000</v>
      </c>
      <c r="F38" s="21">
        <f t="shared" ref="F38:N38" si="85">F35*F$14</f>
        <v>150000</v>
      </c>
      <c r="G38" s="21">
        <f>G35*G$14</f>
        <v>150000</v>
      </c>
      <c r="H38" s="21">
        <f>H35*H$14</f>
        <v>150000</v>
      </c>
      <c r="I38" s="21">
        <f>I35*I$14</f>
        <v>150000</v>
      </c>
      <c r="J38" s="21">
        <f t="shared" si="85"/>
        <v>150000</v>
      </c>
      <c r="K38" s="21">
        <f t="shared" si="85"/>
        <v>150000</v>
      </c>
      <c r="L38" s="21">
        <f t="shared" si="85"/>
        <v>150000</v>
      </c>
      <c r="M38" s="21">
        <f t="shared" si="85"/>
        <v>150000</v>
      </c>
      <c r="N38" s="21">
        <f t="shared" si="85"/>
        <v>150000</v>
      </c>
      <c r="P38" s="173"/>
      <c r="Q38" s="185"/>
      <c r="R38" s="19" t="s">
        <v>45</v>
      </c>
      <c r="S38" s="21">
        <f>S35*S$14</f>
        <v>125000.00000000001</v>
      </c>
      <c r="T38" s="21">
        <f t="shared" ref="T38:AB38" si="86">T35*T$14</f>
        <v>125000</v>
      </c>
      <c r="U38" s="21">
        <f>U35*U$14</f>
        <v>125000</v>
      </c>
      <c r="V38" s="21">
        <f>V35*V$14</f>
        <v>125000</v>
      </c>
      <c r="W38" s="21">
        <f>W35*W$14</f>
        <v>124999.99999999999</v>
      </c>
      <c r="X38" s="21">
        <f t="shared" si="86"/>
        <v>125000</v>
      </c>
      <c r="Y38" s="21">
        <f t="shared" si="86"/>
        <v>125000.00000000001</v>
      </c>
      <c r="Z38" s="21">
        <f t="shared" si="86"/>
        <v>125000.00000000001</v>
      </c>
      <c r="AA38" s="21">
        <f t="shared" si="86"/>
        <v>125000</v>
      </c>
      <c r="AB38" s="21">
        <f t="shared" si="86"/>
        <v>125000</v>
      </c>
      <c r="AD38" s="173"/>
      <c r="AE38" s="185"/>
      <c r="AF38" s="19" t="s">
        <v>45</v>
      </c>
      <c r="AG38" s="21">
        <f>AG35*AG$14</f>
        <v>99999.999999999985</v>
      </c>
      <c r="AH38" s="21">
        <f t="shared" ref="AH38:AP38" si="87">AH35*AH$14</f>
        <v>100000</v>
      </c>
      <c r="AI38" s="21">
        <f>AI35*AI$14</f>
        <v>100000</v>
      </c>
      <c r="AJ38" s="21">
        <f>AJ35*AJ$14</f>
        <v>100000</v>
      </c>
      <c r="AK38" s="21">
        <f>AK35*AK$14</f>
        <v>100000</v>
      </c>
      <c r="AL38" s="21">
        <f t="shared" si="87"/>
        <v>99999.999999999985</v>
      </c>
      <c r="AM38" s="21">
        <f t="shared" si="87"/>
        <v>99999.999999999985</v>
      </c>
      <c r="AN38" s="21">
        <f t="shared" si="87"/>
        <v>100000</v>
      </c>
      <c r="AO38" s="21">
        <f t="shared" si="87"/>
        <v>100000</v>
      </c>
      <c r="AP38" s="21">
        <f t="shared" si="87"/>
        <v>100000</v>
      </c>
      <c r="AR38" s="173"/>
      <c r="AS38" s="185"/>
      <c r="AT38" s="19" t="s">
        <v>45</v>
      </c>
      <c r="AU38" s="21">
        <f>AU35*AU$14</f>
        <v>75000.000000000015</v>
      </c>
      <c r="AV38" s="21">
        <f t="shared" ref="AV38:BD38" si="88">AV35*AV$14</f>
        <v>75000.000000000015</v>
      </c>
      <c r="AW38" s="21">
        <f>AW35*AW$14</f>
        <v>75000.000000000015</v>
      </c>
      <c r="AX38" s="21">
        <f>AX35*AX$14</f>
        <v>75000</v>
      </c>
      <c r="AY38" s="21">
        <f>AY35*AY$14</f>
        <v>75000</v>
      </c>
      <c r="AZ38" s="21">
        <f t="shared" si="88"/>
        <v>75000</v>
      </c>
      <c r="BA38" s="21">
        <f t="shared" si="88"/>
        <v>75000.000000000015</v>
      </c>
      <c r="BB38" s="21">
        <f t="shared" si="88"/>
        <v>75000</v>
      </c>
      <c r="BC38" s="21">
        <f t="shared" si="88"/>
        <v>75000</v>
      </c>
      <c r="BD38" s="21">
        <f t="shared" si="88"/>
        <v>75000.000000000015</v>
      </c>
      <c r="BF38" s="173"/>
      <c r="BG38" s="185"/>
      <c r="BH38" s="19" t="s">
        <v>45</v>
      </c>
      <c r="BI38" s="21">
        <f>BI35*BI$14</f>
        <v>50000.000000000007</v>
      </c>
      <c r="BJ38" s="21">
        <f t="shared" ref="BJ38:BR38" si="89">BJ35*BJ$14</f>
        <v>50000.000000000015</v>
      </c>
      <c r="BK38" s="21">
        <f>BK35*BK$14</f>
        <v>50000</v>
      </c>
      <c r="BL38" s="21">
        <f>BL35*BL$14</f>
        <v>50000.000000000007</v>
      </c>
      <c r="BM38" s="21">
        <f>BM35*BM$14</f>
        <v>50000.000000000015</v>
      </c>
      <c r="BN38" s="21">
        <f t="shared" si="89"/>
        <v>50000.000000000007</v>
      </c>
      <c r="BO38" s="21">
        <f t="shared" si="89"/>
        <v>50000.000000000015</v>
      </c>
      <c r="BP38" s="21">
        <f t="shared" si="89"/>
        <v>50000.000000000007</v>
      </c>
      <c r="BQ38" s="21">
        <f t="shared" si="89"/>
        <v>50000.000000000007</v>
      </c>
      <c r="BR38" s="21">
        <f t="shared" si="89"/>
        <v>50000</v>
      </c>
    </row>
    <row r="39" spans="2:70" ht="14.25" x14ac:dyDescent="0.45">
      <c r="B39" s="173"/>
      <c r="C39" s="185"/>
      <c r="D39" s="19" t="s">
        <v>46</v>
      </c>
      <c r="E39" s="21">
        <f>E38</f>
        <v>150000</v>
      </c>
      <c r="F39" s="21">
        <f>E39+F38</f>
        <v>300000</v>
      </c>
      <c r="G39" s="21">
        <f>F39+G38</f>
        <v>450000</v>
      </c>
      <c r="H39" s="21">
        <f t="shared" ref="H39:N39" si="90">G39+H38</f>
        <v>600000</v>
      </c>
      <c r="I39" s="21">
        <f t="shared" si="90"/>
        <v>750000</v>
      </c>
      <c r="J39" s="21">
        <f>I39+J38</f>
        <v>900000</v>
      </c>
      <c r="K39" s="21">
        <f t="shared" si="90"/>
        <v>1050000</v>
      </c>
      <c r="L39" s="21">
        <f t="shared" si="90"/>
        <v>1200000</v>
      </c>
      <c r="M39" s="21">
        <f t="shared" si="90"/>
        <v>1350000</v>
      </c>
      <c r="N39" s="21">
        <f t="shared" si="90"/>
        <v>1500000</v>
      </c>
      <c r="P39" s="173"/>
      <c r="Q39" s="185"/>
      <c r="R39" s="19" t="s">
        <v>46</v>
      </c>
      <c r="S39" s="21">
        <f>S38</f>
        <v>125000.00000000001</v>
      </c>
      <c r="T39" s="21">
        <f>S39+T38</f>
        <v>250000</v>
      </c>
      <c r="U39" s="21">
        <f>T39+U38</f>
        <v>375000</v>
      </c>
      <c r="V39" s="21">
        <f t="shared" ref="V39:AB39" si="91">U39+V38</f>
        <v>500000</v>
      </c>
      <c r="W39" s="21">
        <f t="shared" si="91"/>
        <v>625000</v>
      </c>
      <c r="X39" s="21">
        <f>W39+X38</f>
        <v>750000</v>
      </c>
      <c r="Y39" s="21">
        <f t="shared" si="91"/>
        <v>875000</v>
      </c>
      <c r="Z39" s="21">
        <f t="shared" si="91"/>
        <v>1000000</v>
      </c>
      <c r="AA39" s="21">
        <f t="shared" si="91"/>
        <v>1125000</v>
      </c>
      <c r="AB39" s="21">
        <f t="shared" si="91"/>
        <v>1250000</v>
      </c>
      <c r="AD39" s="173"/>
      <c r="AE39" s="185"/>
      <c r="AF39" s="19" t="s">
        <v>46</v>
      </c>
      <c r="AG39" s="21">
        <f>AG38</f>
        <v>99999.999999999985</v>
      </c>
      <c r="AH39" s="21">
        <f>AG39+AH38</f>
        <v>200000</v>
      </c>
      <c r="AI39" s="21">
        <f>AH39+AI38</f>
        <v>300000</v>
      </c>
      <c r="AJ39" s="21">
        <f t="shared" ref="AJ39:AP39" si="92">AI39+AJ38</f>
        <v>400000</v>
      </c>
      <c r="AK39" s="21">
        <f t="shared" si="92"/>
        <v>500000</v>
      </c>
      <c r="AL39" s="21">
        <f>AK39+AL38</f>
        <v>600000</v>
      </c>
      <c r="AM39" s="21">
        <f t="shared" si="92"/>
        <v>700000</v>
      </c>
      <c r="AN39" s="21">
        <f t="shared" si="92"/>
        <v>800000</v>
      </c>
      <c r="AO39" s="21">
        <f t="shared" si="92"/>
        <v>900000</v>
      </c>
      <c r="AP39" s="21">
        <f t="shared" si="92"/>
        <v>1000000</v>
      </c>
      <c r="AR39" s="173"/>
      <c r="AS39" s="185"/>
      <c r="AT39" s="19" t="s">
        <v>46</v>
      </c>
      <c r="AU39" s="21">
        <f>AU38</f>
        <v>75000.000000000015</v>
      </c>
      <c r="AV39" s="21">
        <f>AU39+AV38</f>
        <v>150000.00000000003</v>
      </c>
      <c r="AW39" s="21">
        <f>AV39+AW38</f>
        <v>225000.00000000006</v>
      </c>
      <c r="AX39" s="21">
        <f t="shared" ref="AX39:BD39" si="93">AW39+AX38</f>
        <v>300000.00000000006</v>
      </c>
      <c r="AY39" s="21">
        <f t="shared" si="93"/>
        <v>375000.00000000006</v>
      </c>
      <c r="AZ39" s="21">
        <f>AY39+AZ38</f>
        <v>450000.00000000006</v>
      </c>
      <c r="BA39" s="21">
        <f t="shared" si="93"/>
        <v>525000.00000000012</v>
      </c>
      <c r="BB39" s="21">
        <f t="shared" si="93"/>
        <v>600000.00000000012</v>
      </c>
      <c r="BC39" s="21">
        <f t="shared" si="93"/>
        <v>675000.00000000012</v>
      </c>
      <c r="BD39" s="21">
        <f t="shared" si="93"/>
        <v>750000.00000000012</v>
      </c>
      <c r="BF39" s="173"/>
      <c r="BG39" s="185"/>
      <c r="BH39" s="19" t="s">
        <v>46</v>
      </c>
      <c r="BI39" s="21">
        <f>BI38</f>
        <v>50000.000000000007</v>
      </c>
      <c r="BJ39" s="21">
        <f>BI39+BJ38</f>
        <v>100000.00000000003</v>
      </c>
      <c r="BK39" s="21">
        <f>BJ39+BK38</f>
        <v>150000.00000000003</v>
      </c>
      <c r="BL39" s="21">
        <f t="shared" ref="BL39:BR39" si="94">BK39+BL38</f>
        <v>200000.00000000003</v>
      </c>
      <c r="BM39" s="21">
        <f t="shared" si="94"/>
        <v>250000.00000000006</v>
      </c>
      <c r="BN39" s="21">
        <f>BM39+BN38</f>
        <v>300000.00000000006</v>
      </c>
      <c r="BO39" s="21">
        <f t="shared" si="94"/>
        <v>350000.00000000006</v>
      </c>
      <c r="BP39" s="21">
        <f t="shared" si="94"/>
        <v>400000.00000000006</v>
      </c>
      <c r="BQ39" s="21">
        <f t="shared" si="94"/>
        <v>450000.00000000006</v>
      </c>
      <c r="BR39" s="21">
        <f t="shared" si="94"/>
        <v>500000.00000000006</v>
      </c>
    </row>
    <row r="40" spans="2:70" ht="14.25" x14ac:dyDescent="0.45">
      <c r="B40" s="173"/>
      <c r="C40" s="184" t="s">
        <v>35</v>
      </c>
      <c r="D40" s="15" t="s">
        <v>43</v>
      </c>
      <c r="E40" s="16">
        <f>E34*E$14/$E$4</f>
        <v>0.15</v>
      </c>
      <c r="F40" s="16">
        <f>F34*F$14/$E$4-E40</f>
        <v>0.18000000000000002</v>
      </c>
      <c r="G40" s="16">
        <f>G34*G$14/$E$4-F40-E40</f>
        <v>0.21600000000000011</v>
      </c>
      <c r="H40" s="16">
        <f>H34*H$14/$E$4-G40-F40-E40</f>
        <v>0.25919999999999943</v>
      </c>
      <c r="I40" s="16">
        <f>I34*I$14/$E$4-H40-G40-F40-E40</f>
        <v>0.31104000000000076</v>
      </c>
      <c r="J40" s="16">
        <f>J34*J$14/$E$4-I40-H40-G40-F40-E40</f>
        <v>0.37324799999999814</v>
      </c>
      <c r="K40" s="16">
        <f>K34*K$14/$E$4-J40-I40-H40-G40-F40-E40</f>
        <v>0.44789760000000289</v>
      </c>
      <c r="L40" s="16">
        <f>L34*L$14/$E$4-K40-J40-I40-H40-G40-F40-E40</f>
        <v>0.53747712000000025</v>
      </c>
      <c r="M40" s="16">
        <f>M34*M$14/$E$4-L40-K40-J40-I40-H40-G40-F40-E40</f>
        <v>0.64497254400000481</v>
      </c>
      <c r="N40" s="16">
        <f>N34*N$14/$E$4-M40-L40-K40-J40-I40-H40-G40-F40-E40</f>
        <v>0.77396705279998823</v>
      </c>
      <c r="P40" s="173"/>
      <c r="Q40" s="184" t="s">
        <v>35</v>
      </c>
      <c r="R40" s="15" t="s">
        <v>43</v>
      </c>
      <c r="S40" s="16">
        <f>S34*S$14/$E$4</f>
        <v>0.12500000000000003</v>
      </c>
      <c r="T40" s="16">
        <f>T34*T$14/$E$4-S40</f>
        <v>0.14999999999999988</v>
      </c>
      <c r="U40" s="16">
        <f>U34*U$14/$E$4-T40-S40</f>
        <v>0.18000000000000024</v>
      </c>
      <c r="V40" s="16">
        <f>V34*V$14/$E$4-U40-T40-S40</f>
        <v>0.2159999999999995</v>
      </c>
      <c r="W40" s="16">
        <f>W34*W$14/$E$4-V40-U40-T40-S40</f>
        <v>0.25920000000000054</v>
      </c>
      <c r="X40" s="16">
        <f>X34*X$14/$E$4-W40-V40-U40-T40-S40</f>
        <v>0.31103999999999854</v>
      </c>
      <c r="Y40" s="16">
        <f>Y34*Y$14/$E$4-X40-W40-V40-U40-T40-S40</f>
        <v>0.37324800000000236</v>
      </c>
      <c r="Z40" s="16">
        <f>Z34*Z$14/$E$4-Y40-X40-W40-V40-U40-T40-S40</f>
        <v>0.44789760000000001</v>
      </c>
      <c r="AA40" s="16">
        <f>AA34*AA$14/$E$4-Z40-Y40-X40-W40-V40-U40-T40-S40</f>
        <v>0.53747712000000358</v>
      </c>
      <c r="AB40" s="16">
        <f>AB34*AB$14/$E$4-AA40-Z40-Y40-X40-W40-V40-U40-T40-S40</f>
        <v>0.64497254399998993</v>
      </c>
      <c r="AD40" s="173"/>
      <c r="AE40" s="184" t="s">
        <v>35</v>
      </c>
      <c r="AF40" s="15" t="s">
        <v>43</v>
      </c>
      <c r="AG40" s="16">
        <f>AG34*AG$14/$E$4</f>
        <v>0.1</v>
      </c>
      <c r="AH40" s="16">
        <f>AH34*AH$14/$E$4-AG40</f>
        <v>0.11999999999999997</v>
      </c>
      <c r="AI40" s="16">
        <f>AI34*AI$14/$E$4-AH40-AG40</f>
        <v>0.14400000000000018</v>
      </c>
      <c r="AJ40" s="16">
        <f>AJ34*AJ$14/$E$4-AI40-AH40-AG40</f>
        <v>0.1727999999999997</v>
      </c>
      <c r="AK40" s="16">
        <f>AK34*AK$14/$E$4-AJ40-AI40-AH40-AG40</f>
        <v>0.20736000000000041</v>
      </c>
      <c r="AL40" s="16">
        <f>AL34*AL$14/$E$4-AK40-AJ40-AI40-AH40-AG40</f>
        <v>0.2488319999999988</v>
      </c>
      <c r="AM40" s="16">
        <f>AM34*AM$14/$E$4-AL40-AK40-AJ40-AI40-AH40-AG40</f>
        <v>0.29859840000000148</v>
      </c>
      <c r="AN40" s="16">
        <f>AN34*AN$14/$E$4-AM40-AL40-AK40-AJ40-AI40-AH40-AG40</f>
        <v>0.35831808000000054</v>
      </c>
      <c r="AO40" s="16">
        <f>AO34*AO$14/$E$4-AN40-AM40-AL40-AK40-AJ40-AI40-AH40-AG40</f>
        <v>0.42998169600000291</v>
      </c>
      <c r="AP40" s="16">
        <f>AP34*AP$14/$E$4-AO40-AN40-AM40-AL40-AK40-AJ40-AI40-AH40-AG40</f>
        <v>0.51597803519999208</v>
      </c>
      <c r="AR40" s="173"/>
      <c r="AS40" s="184" t="s">
        <v>35</v>
      </c>
      <c r="AT40" s="15" t="s">
        <v>43</v>
      </c>
      <c r="AU40" s="16">
        <f>AU34*AU$14/$E$4</f>
        <v>7.5000000000000025E-2</v>
      </c>
      <c r="AV40" s="16">
        <f>AV34*AV$14/$E$4-AU40</f>
        <v>8.9999999999999983E-2</v>
      </c>
      <c r="AW40" s="16">
        <f>AW34*AW$14/$E$4-AV40-AU40</f>
        <v>0.10800000000000014</v>
      </c>
      <c r="AX40" s="16">
        <f>AX34*AX$14/$E$4-AW40-AV40-AU40</f>
        <v>0.12959999999999966</v>
      </c>
      <c r="AY40" s="16">
        <f>AY34*AY$14/$E$4-AX40-AW40-AV40-AU40</f>
        <v>0.15552000000000038</v>
      </c>
      <c r="AZ40" s="16">
        <f>AZ34*AZ$14/$E$4-AY40-AX40-AW40-AV40-AU40</f>
        <v>0.18662399999999929</v>
      </c>
      <c r="BA40" s="16">
        <f>BA34*BA$14/$E$4-AZ40-AY40-AX40-AW40-AV40-AU40</f>
        <v>0.22394880000000122</v>
      </c>
      <c r="BB40" s="16">
        <f>BB34*BB$14/$E$4-BA40-AZ40-AY40-AX40-AW40-AV40-AU40</f>
        <v>0.26873856000000007</v>
      </c>
      <c r="BC40" s="16">
        <f>BC34*BC$14/$E$4-BB40-BA40-AZ40-AY40-AX40-AW40-AV40-AU40</f>
        <v>0.32248627200000279</v>
      </c>
      <c r="BD40" s="16">
        <f>BD34*BD$14/$E$4-BC40-BB40-BA40-AZ40-AY40-AX40-AW40-AV40-AU40</f>
        <v>0.38698352639999373</v>
      </c>
      <c r="BF40" s="173"/>
      <c r="BG40" s="184" t="s">
        <v>35</v>
      </c>
      <c r="BH40" s="15" t="s">
        <v>43</v>
      </c>
      <c r="BI40" s="16">
        <f>BI34*BI$14/$E$4</f>
        <v>5.000000000000001E-2</v>
      </c>
      <c r="BJ40" s="16">
        <f>BJ34*BJ$14/$E$4-BI40</f>
        <v>5.9999999999999991E-2</v>
      </c>
      <c r="BK40" s="16">
        <f>BK34*BK$14/$E$4-BJ40-BI40</f>
        <v>7.2000000000000064E-2</v>
      </c>
      <c r="BL40" s="16">
        <f>BL34*BL$14/$E$4-BK40-BJ40-BI40</f>
        <v>8.6399999999999838E-2</v>
      </c>
      <c r="BM40" s="16">
        <f>BM34*BM$14/$E$4-BL40-BK40-BJ40-BI40</f>
        <v>0.10368000000000019</v>
      </c>
      <c r="BN40" s="16">
        <f>BN34*BN$14/$E$4-BM40-BL40-BK40-BJ40-BI40</f>
        <v>0.1244159999999995</v>
      </c>
      <c r="BO40" s="16">
        <f>BO34*BO$14/$E$4-BN40-BM40-BL40-BK40-BJ40-BI40</f>
        <v>0.14929920000000083</v>
      </c>
      <c r="BP40" s="16">
        <f>BP34*BP$14/$E$4-BO40-BN40-BM40-BL40-BK40-BJ40-BI40</f>
        <v>0.17915904000000013</v>
      </c>
      <c r="BQ40" s="16">
        <f>BQ34*BQ$14/$E$4-BP40-BO40-BN40-BM40-BL40-BK40-BJ40-BI40</f>
        <v>0.21499084800000143</v>
      </c>
      <c r="BR40" s="16">
        <f>BR34*BR$14/$E$4-BQ40-BP40-BO40-BN40-BM40-BL40-BK40-BJ40-BI40</f>
        <v>0.25798901759999626</v>
      </c>
    </row>
    <row r="41" spans="2:70" ht="14.25" x14ac:dyDescent="0.45">
      <c r="B41" s="173"/>
      <c r="C41" s="186"/>
      <c r="D41" s="15" t="s">
        <v>44</v>
      </c>
      <c r="E41" s="17"/>
      <c r="F41" s="17"/>
      <c r="G41" s="17"/>
      <c r="H41" s="17"/>
      <c r="I41" s="38">
        <f>AVERAGE(E40:I40)</f>
        <v>0.22324800000000006</v>
      </c>
      <c r="J41" s="17"/>
      <c r="K41" s="17"/>
      <c r="L41" s="17"/>
      <c r="M41" s="17"/>
      <c r="N41" s="17">
        <f>AVERAGE(E40:N40)</f>
        <v>0.38938023167999941</v>
      </c>
      <c r="P41" s="173"/>
      <c r="Q41" s="186"/>
      <c r="R41" s="15" t="s">
        <v>44</v>
      </c>
      <c r="S41" s="17"/>
      <c r="T41" s="17"/>
      <c r="U41" s="17"/>
      <c r="V41" s="17"/>
      <c r="W41" s="38">
        <f>AVERAGE(S40:W40)</f>
        <v>0.18604000000000004</v>
      </c>
      <c r="X41" s="17"/>
      <c r="Y41" s="17"/>
      <c r="Z41" s="17"/>
      <c r="AA41" s="17"/>
      <c r="AB41" s="17">
        <f>AVERAGE(S40:AB40)</f>
        <v>0.3244835263999995</v>
      </c>
      <c r="AD41" s="173"/>
      <c r="AE41" s="186"/>
      <c r="AF41" s="15" t="s">
        <v>44</v>
      </c>
      <c r="AG41" s="17"/>
      <c r="AH41" s="17"/>
      <c r="AI41" s="17"/>
      <c r="AJ41" s="17"/>
      <c r="AK41" s="38">
        <f>AVERAGE(AG40:AK40)</f>
        <v>0.14883200000000005</v>
      </c>
      <c r="AL41" s="17"/>
      <c r="AM41" s="17"/>
      <c r="AN41" s="17"/>
      <c r="AO41" s="17"/>
      <c r="AP41" s="17">
        <f>AVERAGE(AG40:AP40)</f>
        <v>0.25958682111999953</v>
      </c>
      <c r="AR41" s="173"/>
      <c r="AS41" s="186"/>
      <c r="AT41" s="15" t="s">
        <v>44</v>
      </c>
      <c r="AU41" s="17"/>
      <c r="AV41" s="17"/>
      <c r="AW41" s="17"/>
      <c r="AX41" s="17"/>
      <c r="AY41" s="38">
        <f>AVERAGE(AU40:AY40)</f>
        <v>0.11162400000000003</v>
      </c>
      <c r="AZ41" s="17"/>
      <c r="BA41" s="17"/>
      <c r="BB41" s="17"/>
      <c r="BC41" s="17"/>
      <c r="BD41" s="17">
        <f>AVERAGE(AU40:BD40)</f>
        <v>0.19469011583999971</v>
      </c>
      <c r="BF41" s="173"/>
      <c r="BG41" s="186"/>
      <c r="BH41" s="15" t="s">
        <v>44</v>
      </c>
      <c r="BI41" s="17"/>
      <c r="BJ41" s="17"/>
      <c r="BK41" s="17"/>
      <c r="BL41" s="17"/>
      <c r="BM41" s="38">
        <f>AVERAGE(BI40:BM40)</f>
        <v>7.441600000000001E-2</v>
      </c>
      <c r="BN41" s="17"/>
      <c r="BO41" s="17"/>
      <c r="BP41" s="17"/>
      <c r="BQ41" s="17"/>
      <c r="BR41" s="17">
        <f>AVERAGE(BI40:BR40)</f>
        <v>0.12979341055999982</v>
      </c>
    </row>
    <row r="42" spans="2:70" ht="14.25" x14ac:dyDescent="0.45">
      <c r="B42" s="173"/>
      <c r="C42" s="185"/>
      <c r="D42" s="19" t="s">
        <v>45</v>
      </c>
      <c r="E42" s="22">
        <f>E44</f>
        <v>150000</v>
      </c>
      <c r="F42" s="22">
        <f>F44-E44</f>
        <v>180000</v>
      </c>
      <c r="G42" s="22">
        <f>G44-F44</f>
        <v>216000.00000000012</v>
      </c>
      <c r="H42" s="22">
        <f t="shared" ref="H42:N42" si="95">H44-G44</f>
        <v>259199.99999999953</v>
      </c>
      <c r="I42" s="22">
        <f t="shared" si="95"/>
        <v>311040.00000000058</v>
      </c>
      <c r="J42" s="22">
        <f>J44-I44</f>
        <v>373247.99999999814</v>
      </c>
      <c r="K42" s="22">
        <f t="shared" si="95"/>
        <v>447897.60000000265</v>
      </c>
      <c r="L42" s="22">
        <f t="shared" si="95"/>
        <v>537477.12000000058</v>
      </c>
      <c r="M42" s="22">
        <f t="shared" si="95"/>
        <v>644972.54400000488</v>
      </c>
      <c r="N42" s="22">
        <f t="shared" si="95"/>
        <v>773967.05279998761</v>
      </c>
      <c r="P42" s="173"/>
      <c r="Q42" s="185"/>
      <c r="R42" s="19" t="s">
        <v>45</v>
      </c>
      <c r="S42" s="22">
        <f>S44</f>
        <v>125000.00000000003</v>
      </c>
      <c r="T42" s="22">
        <f>T44-S44</f>
        <v>149999.99999999991</v>
      </c>
      <c r="U42" s="22">
        <f>U44-T44</f>
        <v>180000.00000000023</v>
      </c>
      <c r="V42" s="22">
        <f t="shared" ref="V42:AB42" si="96">V44-U44</f>
        <v>215999.99999999948</v>
      </c>
      <c r="W42" s="22">
        <f t="shared" si="96"/>
        <v>259200.0000000007</v>
      </c>
      <c r="X42" s="22">
        <f>X44-W44</f>
        <v>311039.99999999825</v>
      </c>
      <c r="Y42" s="22">
        <f t="shared" si="96"/>
        <v>373248.00000000256</v>
      </c>
      <c r="Z42" s="22">
        <f t="shared" si="96"/>
        <v>447897.59999999986</v>
      </c>
      <c r="AA42" s="22">
        <f t="shared" si="96"/>
        <v>537477.1200000043</v>
      </c>
      <c r="AB42" s="22">
        <f t="shared" si="96"/>
        <v>644972.54399998952</v>
      </c>
      <c r="AD42" s="173"/>
      <c r="AE42" s="185"/>
      <c r="AF42" s="19" t="s">
        <v>45</v>
      </c>
      <c r="AG42" s="22">
        <f>AG44</f>
        <v>99999.999999999985</v>
      </c>
      <c r="AH42" s="22">
        <f>AH44-AG44</f>
        <v>120000.00000000001</v>
      </c>
      <c r="AI42" s="22">
        <f>AI44-AH44</f>
        <v>144000.00000000012</v>
      </c>
      <c r="AJ42" s="22">
        <f t="shared" ref="AJ42:AP42" si="97">AJ44-AI44</f>
        <v>172799.99999999965</v>
      </c>
      <c r="AK42" s="22">
        <f t="shared" si="97"/>
        <v>207360.00000000047</v>
      </c>
      <c r="AL42" s="22">
        <f>AL44-AK44</f>
        <v>248831.99999999884</v>
      </c>
      <c r="AM42" s="22">
        <f t="shared" si="97"/>
        <v>298598.40000000177</v>
      </c>
      <c r="AN42" s="22">
        <f t="shared" si="97"/>
        <v>358318.08000000031</v>
      </c>
      <c r="AO42" s="22">
        <f t="shared" si="97"/>
        <v>429981.69600000279</v>
      </c>
      <c r="AP42" s="22">
        <f t="shared" si="97"/>
        <v>515978.03519999259</v>
      </c>
      <c r="AR42" s="173"/>
      <c r="AS42" s="185"/>
      <c r="AT42" s="19" t="s">
        <v>45</v>
      </c>
      <c r="AU42" s="22">
        <f>AU44</f>
        <v>75000.000000000015</v>
      </c>
      <c r="AV42" s="22">
        <f>AV44-AU44</f>
        <v>90000.000000000015</v>
      </c>
      <c r="AW42" s="22">
        <f>AW44-AV44</f>
        <v>108000.00000000009</v>
      </c>
      <c r="AX42" s="22">
        <f t="shared" ref="AX42:BD42" si="98">AX44-AW44</f>
        <v>129599.99999999971</v>
      </c>
      <c r="AY42" s="22">
        <f t="shared" si="98"/>
        <v>155520.00000000029</v>
      </c>
      <c r="AZ42" s="22">
        <f>AZ44-AY44</f>
        <v>186623.9999999993</v>
      </c>
      <c r="BA42" s="22">
        <f t="shared" si="98"/>
        <v>223948.80000000133</v>
      </c>
      <c r="BB42" s="22">
        <f t="shared" si="98"/>
        <v>268738.56000000006</v>
      </c>
      <c r="BC42" s="22">
        <f t="shared" si="98"/>
        <v>322486.27200000267</v>
      </c>
      <c r="BD42" s="22">
        <f t="shared" si="98"/>
        <v>386983.52639999357</v>
      </c>
      <c r="BF42" s="173"/>
      <c r="BG42" s="185"/>
      <c r="BH42" s="19" t="s">
        <v>45</v>
      </c>
      <c r="BI42" s="22">
        <f>BI44</f>
        <v>50000.000000000007</v>
      </c>
      <c r="BJ42" s="22">
        <f>BJ44-BI44</f>
        <v>60000.000000000007</v>
      </c>
      <c r="BK42" s="22">
        <f>BK44-BJ44</f>
        <v>72000.000000000044</v>
      </c>
      <c r="BL42" s="22">
        <f t="shared" ref="BL42:BR42" si="99">BL44-BK44</f>
        <v>86399.999999999825</v>
      </c>
      <c r="BM42" s="22">
        <f t="shared" si="99"/>
        <v>103680.00000000023</v>
      </c>
      <c r="BN42" s="22">
        <f>BN44-BM44</f>
        <v>124415.99999999948</v>
      </c>
      <c r="BO42" s="22">
        <f t="shared" si="99"/>
        <v>149299.20000000083</v>
      </c>
      <c r="BP42" s="22">
        <f t="shared" si="99"/>
        <v>179159.04000000015</v>
      </c>
      <c r="BQ42" s="22">
        <f t="shared" si="99"/>
        <v>214990.84800000163</v>
      </c>
      <c r="BR42" s="22">
        <f t="shared" si="99"/>
        <v>257989.01759999606</v>
      </c>
    </row>
    <row r="43" spans="2:70" ht="14.25" x14ac:dyDescent="0.45">
      <c r="B43" s="173"/>
      <c r="C43" s="185"/>
      <c r="D43" s="19" t="s">
        <v>47</v>
      </c>
      <c r="E43" s="22"/>
      <c r="F43" s="22"/>
      <c r="G43" s="22"/>
      <c r="H43" s="22"/>
      <c r="I43" s="22">
        <f>AVERAGE(E42:I42)</f>
        <v>223248.00000000006</v>
      </c>
      <c r="J43" s="22"/>
      <c r="K43" s="22"/>
      <c r="L43" s="22"/>
      <c r="M43" s="22"/>
      <c r="N43" s="22">
        <f>AVERAGE(E42:N42)</f>
        <v>389380.23167999939</v>
      </c>
      <c r="P43" s="173"/>
      <c r="Q43" s="185"/>
      <c r="R43" s="19" t="s">
        <v>47</v>
      </c>
      <c r="S43" s="22"/>
      <c r="T43" s="22"/>
      <c r="U43" s="22"/>
      <c r="V43" s="22"/>
      <c r="W43" s="22">
        <f>AVERAGE(S42:W42)</f>
        <v>186040.00000000006</v>
      </c>
      <c r="X43" s="22"/>
      <c r="Y43" s="22"/>
      <c r="Z43" s="22"/>
      <c r="AA43" s="22"/>
      <c r="AB43" s="22">
        <f>AVERAGE(S42:AB42)</f>
        <v>324483.52639999951</v>
      </c>
      <c r="AD43" s="173"/>
      <c r="AE43" s="185"/>
      <c r="AF43" s="19" t="s">
        <v>47</v>
      </c>
      <c r="AG43" s="22"/>
      <c r="AH43" s="22"/>
      <c r="AI43" s="22"/>
      <c r="AJ43" s="22"/>
      <c r="AK43" s="22">
        <f>AVERAGE(AG42:AK42)</f>
        <v>148832.00000000006</v>
      </c>
      <c r="AL43" s="22"/>
      <c r="AM43" s="22"/>
      <c r="AN43" s="22"/>
      <c r="AO43" s="22"/>
      <c r="AP43" s="22">
        <f>AVERAGE(AG42:AP42)</f>
        <v>259586.82111999966</v>
      </c>
      <c r="AR43" s="173"/>
      <c r="AS43" s="185"/>
      <c r="AT43" s="19" t="s">
        <v>47</v>
      </c>
      <c r="AU43" s="22"/>
      <c r="AV43" s="22"/>
      <c r="AW43" s="22"/>
      <c r="AX43" s="22"/>
      <c r="AY43" s="22">
        <f>AVERAGE(AU42:AY42)</f>
        <v>111624.00000000003</v>
      </c>
      <c r="AZ43" s="22"/>
      <c r="BA43" s="22"/>
      <c r="BB43" s="22"/>
      <c r="BC43" s="22"/>
      <c r="BD43" s="22">
        <f>AVERAGE(AU42:BD42)</f>
        <v>194690.11583999969</v>
      </c>
      <c r="BF43" s="173"/>
      <c r="BG43" s="185"/>
      <c r="BH43" s="19" t="s">
        <v>47</v>
      </c>
      <c r="BI43" s="22"/>
      <c r="BJ43" s="22"/>
      <c r="BK43" s="22"/>
      <c r="BL43" s="22"/>
      <c r="BM43" s="22">
        <f>AVERAGE(BI42:BM42)</f>
        <v>74416.000000000029</v>
      </c>
      <c r="BN43" s="22"/>
      <c r="BO43" s="22"/>
      <c r="BP43" s="22"/>
      <c r="BQ43" s="22"/>
      <c r="BR43" s="22">
        <f>AVERAGE(BI42:BR42)</f>
        <v>129793.41055999983</v>
      </c>
    </row>
    <row r="44" spans="2:70" ht="14.25" x14ac:dyDescent="0.45">
      <c r="B44" s="174"/>
      <c r="C44" s="185"/>
      <c r="D44" s="19" t="s">
        <v>46</v>
      </c>
      <c r="E44" s="21">
        <f t="shared" ref="E44:N44" si="100">E36*E$14</f>
        <v>150000</v>
      </c>
      <c r="F44" s="21">
        <f t="shared" si="100"/>
        <v>330000</v>
      </c>
      <c r="G44" s="21">
        <f>G36*G$14</f>
        <v>546000.00000000012</v>
      </c>
      <c r="H44" s="21">
        <f>H36*H$14</f>
        <v>805199.99999999965</v>
      </c>
      <c r="I44" s="21">
        <f>I36*I$14</f>
        <v>1116240.0000000002</v>
      </c>
      <c r="J44" s="21">
        <f t="shared" si="100"/>
        <v>1489487.9999999984</v>
      </c>
      <c r="K44" s="21">
        <f t="shared" si="100"/>
        <v>1937385.600000001</v>
      </c>
      <c r="L44" s="21">
        <f t="shared" si="100"/>
        <v>2474862.7200000016</v>
      </c>
      <c r="M44" s="21">
        <f t="shared" si="100"/>
        <v>3119835.2640000065</v>
      </c>
      <c r="N44" s="21">
        <f t="shared" si="100"/>
        <v>3893802.3167999941</v>
      </c>
      <c r="P44" s="174"/>
      <c r="Q44" s="185"/>
      <c r="R44" s="19" t="s">
        <v>46</v>
      </c>
      <c r="S44" s="21">
        <f t="shared" ref="S44:AB44" si="101">S36*S$14</f>
        <v>125000.00000000003</v>
      </c>
      <c r="T44" s="21">
        <f t="shared" si="101"/>
        <v>274999.99999999994</v>
      </c>
      <c r="U44" s="21">
        <f>U36*U$14</f>
        <v>455000.00000000017</v>
      </c>
      <c r="V44" s="21">
        <f>V36*V$14</f>
        <v>670999.99999999965</v>
      </c>
      <c r="W44" s="21">
        <f>W36*W$14</f>
        <v>930200.00000000035</v>
      </c>
      <c r="X44" s="21">
        <f t="shared" si="101"/>
        <v>1241239.9999999986</v>
      </c>
      <c r="Y44" s="21">
        <f t="shared" si="101"/>
        <v>1614488.0000000012</v>
      </c>
      <c r="Z44" s="21">
        <f t="shared" si="101"/>
        <v>2062385.600000001</v>
      </c>
      <c r="AA44" s="21">
        <f t="shared" si="101"/>
        <v>2599862.7200000053</v>
      </c>
      <c r="AB44" s="21">
        <f t="shared" si="101"/>
        <v>3244835.2639999948</v>
      </c>
      <c r="AD44" s="174"/>
      <c r="AE44" s="185"/>
      <c r="AF44" s="19" t="s">
        <v>46</v>
      </c>
      <c r="AG44" s="21">
        <f t="shared" ref="AG44:AP44" si="102">AG36*AG$14</f>
        <v>99999.999999999985</v>
      </c>
      <c r="AH44" s="21">
        <f t="shared" si="102"/>
        <v>220000</v>
      </c>
      <c r="AI44" s="21">
        <f>AI36*AI$14</f>
        <v>364000.00000000012</v>
      </c>
      <c r="AJ44" s="21">
        <f>AJ36*AJ$14</f>
        <v>536799.99999999977</v>
      </c>
      <c r="AK44" s="21">
        <f>AK36*AK$14</f>
        <v>744160.00000000023</v>
      </c>
      <c r="AL44" s="21">
        <f t="shared" si="102"/>
        <v>992991.99999999907</v>
      </c>
      <c r="AM44" s="21">
        <f t="shared" si="102"/>
        <v>1291590.4000000008</v>
      </c>
      <c r="AN44" s="21">
        <f t="shared" si="102"/>
        <v>1649908.4800000011</v>
      </c>
      <c r="AO44" s="21">
        <f t="shared" si="102"/>
        <v>2079890.1760000039</v>
      </c>
      <c r="AP44" s="21">
        <f t="shared" si="102"/>
        <v>2595868.2111999965</v>
      </c>
      <c r="AR44" s="174"/>
      <c r="AS44" s="185"/>
      <c r="AT44" s="19" t="s">
        <v>46</v>
      </c>
      <c r="AU44" s="21">
        <f t="shared" ref="AU44:BD44" si="103">AU36*AU$14</f>
        <v>75000.000000000015</v>
      </c>
      <c r="AV44" s="21">
        <f t="shared" si="103"/>
        <v>165000.00000000003</v>
      </c>
      <c r="AW44" s="21">
        <f>AW36*AW$14</f>
        <v>273000.00000000012</v>
      </c>
      <c r="AX44" s="21">
        <f>AX36*AX$14</f>
        <v>402599.99999999983</v>
      </c>
      <c r="AY44" s="21">
        <f>AY36*AY$14</f>
        <v>558120.00000000012</v>
      </c>
      <c r="AZ44" s="21">
        <f t="shared" si="103"/>
        <v>744743.99999999942</v>
      </c>
      <c r="BA44" s="21">
        <f t="shared" si="103"/>
        <v>968692.80000000075</v>
      </c>
      <c r="BB44" s="21">
        <f t="shared" si="103"/>
        <v>1237431.3600000008</v>
      </c>
      <c r="BC44" s="21">
        <f t="shared" si="103"/>
        <v>1559917.6320000035</v>
      </c>
      <c r="BD44" s="21">
        <f t="shared" si="103"/>
        <v>1946901.158399997</v>
      </c>
      <c r="BF44" s="174"/>
      <c r="BG44" s="185"/>
      <c r="BH44" s="19" t="s">
        <v>46</v>
      </c>
      <c r="BI44" s="21">
        <f t="shared" ref="BI44:BR44" si="104">BI36*BI$14</f>
        <v>50000.000000000007</v>
      </c>
      <c r="BJ44" s="21">
        <f t="shared" si="104"/>
        <v>110000.00000000001</v>
      </c>
      <c r="BK44" s="21">
        <f>BK36*BK$14</f>
        <v>182000.00000000006</v>
      </c>
      <c r="BL44" s="21">
        <f>BL36*BL$14</f>
        <v>268399.99999999988</v>
      </c>
      <c r="BM44" s="21">
        <f>BM36*BM$14</f>
        <v>372080.00000000012</v>
      </c>
      <c r="BN44" s="21">
        <f t="shared" si="104"/>
        <v>496495.99999999959</v>
      </c>
      <c r="BO44" s="21">
        <f t="shared" si="104"/>
        <v>645795.20000000042</v>
      </c>
      <c r="BP44" s="21">
        <f t="shared" si="104"/>
        <v>824954.24000000057</v>
      </c>
      <c r="BQ44" s="21">
        <f t="shared" si="104"/>
        <v>1039945.0880000022</v>
      </c>
      <c r="BR44" s="21">
        <f t="shared" si="104"/>
        <v>1297934.1055999983</v>
      </c>
    </row>
    <row r="45" spans="2:70" ht="15" customHeight="1" x14ac:dyDescent="0.45">
      <c r="B45" s="3"/>
      <c r="C45" s="1"/>
      <c r="D45" s="43"/>
      <c r="E45" s="31"/>
      <c r="F45" s="31"/>
      <c r="G45" s="31"/>
      <c r="H45" s="31"/>
      <c r="I45" s="31"/>
      <c r="J45" s="31"/>
      <c r="K45" s="31"/>
      <c r="L45" s="31"/>
      <c r="M45" s="31"/>
      <c r="N45" s="31"/>
      <c r="P45" s="3"/>
      <c r="Q45" s="1"/>
      <c r="R45" s="43"/>
      <c r="S45" s="31"/>
      <c r="T45" s="31"/>
      <c r="U45" s="31"/>
      <c r="V45" s="31"/>
      <c r="W45" s="31"/>
      <c r="X45" s="31"/>
      <c r="Y45" s="31"/>
      <c r="Z45" s="31"/>
      <c r="AA45" s="31"/>
      <c r="AB45" s="31"/>
      <c r="AD45" s="3"/>
      <c r="AE45" s="1"/>
      <c r="AF45" s="43"/>
      <c r="AG45" s="31"/>
      <c r="AH45" s="31"/>
      <c r="AI45" s="31"/>
      <c r="AJ45" s="31"/>
      <c r="AK45" s="31"/>
      <c r="AL45" s="31"/>
      <c r="AM45" s="31"/>
      <c r="AN45" s="31"/>
      <c r="AO45" s="31"/>
      <c r="AP45" s="31"/>
      <c r="AR45" s="3"/>
      <c r="AS45" s="1"/>
      <c r="AT45" s="43"/>
      <c r="AU45" s="31"/>
      <c r="AV45" s="31"/>
      <c r="AW45" s="31"/>
      <c r="AX45" s="31"/>
      <c r="AY45" s="31"/>
      <c r="AZ45" s="31"/>
      <c r="BA45" s="31"/>
      <c r="BB45" s="31"/>
      <c r="BC45" s="31"/>
      <c r="BD45" s="31"/>
      <c r="BF45" s="3"/>
      <c r="BG45" s="1"/>
      <c r="BH45" s="43"/>
      <c r="BI45" s="31"/>
      <c r="BJ45" s="31"/>
      <c r="BK45" s="31"/>
      <c r="BL45" s="31"/>
      <c r="BM45" s="31"/>
      <c r="BN45" s="31"/>
      <c r="BO45" s="31"/>
      <c r="BP45" s="31"/>
      <c r="BQ45" s="31"/>
      <c r="BR45" s="31"/>
    </row>
    <row r="46" spans="2:70" ht="14.25" x14ac:dyDescent="0.45">
      <c r="B46" s="187" t="s">
        <v>148</v>
      </c>
      <c r="C46" s="191" t="s">
        <v>21</v>
      </c>
      <c r="D46" s="193" t="str">
        <f>"10 BTC / "&amp;TEXT($E$4*10, "$###0.00,,")&amp;"M USD"</f>
        <v>10 BTC / $1.00M USD</v>
      </c>
      <c r="E46" s="163" t="s">
        <v>3</v>
      </c>
      <c r="F46" s="163" t="s">
        <v>4</v>
      </c>
      <c r="G46" s="163" t="s">
        <v>5</v>
      </c>
      <c r="H46" s="163" t="s">
        <v>6</v>
      </c>
      <c r="I46" s="163" t="s">
        <v>7</v>
      </c>
      <c r="J46" s="163" t="s">
        <v>8</v>
      </c>
      <c r="K46" s="163" t="s">
        <v>9</v>
      </c>
      <c r="L46" s="163" t="s">
        <v>10</v>
      </c>
      <c r="M46" s="163" t="s">
        <v>11</v>
      </c>
      <c r="N46" s="163" t="s">
        <v>12</v>
      </c>
      <c r="P46" s="187" t="s">
        <v>148</v>
      </c>
      <c r="Q46" s="191" t="s">
        <v>21</v>
      </c>
      <c r="R46" s="193" t="str">
        <f>"10 BTC / "&amp;TEXT($E$4*10, "$###0.00,,")&amp;"M USD"</f>
        <v>10 BTC / $1.00M USD</v>
      </c>
      <c r="S46" s="163" t="s">
        <v>3</v>
      </c>
      <c r="T46" s="163" t="s">
        <v>4</v>
      </c>
      <c r="U46" s="163" t="s">
        <v>5</v>
      </c>
      <c r="V46" s="163" t="s">
        <v>6</v>
      </c>
      <c r="W46" s="163" t="s">
        <v>7</v>
      </c>
      <c r="X46" s="163" t="s">
        <v>8</v>
      </c>
      <c r="Y46" s="163" t="s">
        <v>9</v>
      </c>
      <c r="Z46" s="163" t="s">
        <v>10</v>
      </c>
      <c r="AA46" s="163" t="s">
        <v>11</v>
      </c>
      <c r="AB46" s="163" t="s">
        <v>12</v>
      </c>
      <c r="AD46" s="187" t="s">
        <v>148</v>
      </c>
      <c r="AE46" s="191" t="s">
        <v>21</v>
      </c>
      <c r="AF46" s="193" t="str">
        <f>"10 BTC / "&amp;TEXT($E$4*10, "$###0.00,,")&amp;"M USD"</f>
        <v>10 BTC / $1.00M USD</v>
      </c>
      <c r="AG46" s="163" t="s">
        <v>3</v>
      </c>
      <c r="AH46" s="163" t="s">
        <v>4</v>
      </c>
      <c r="AI46" s="163" t="s">
        <v>5</v>
      </c>
      <c r="AJ46" s="163" t="s">
        <v>6</v>
      </c>
      <c r="AK46" s="163" t="s">
        <v>7</v>
      </c>
      <c r="AL46" s="163" t="s">
        <v>8</v>
      </c>
      <c r="AM46" s="163" t="s">
        <v>9</v>
      </c>
      <c r="AN46" s="163" t="s">
        <v>10</v>
      </c>
      <c r="AO46" s="163" t="s">
        <v>11</v>
      </c>
      <c r="AP46" s="163" t="s">
        <v>12</v>
      </c>
      <c r="AR46" s="187" t="s">
        <v>148</v>
      </c>
      <c r="AS46" s="191" t="s">
        <v>21</v>
      </c>
      <c r="AT46" s="193" t="str">
        <f>"10 BTC / "&amp;TEXT($E$4*10, "$###0.00,,")&amp;"M USD"</f>
        <v>10 BTC / $1.00M USD</v>
      </c>
      <c r="AU46" s="163" t="s">
        <v>3</v>
      </c>
      <c r="AV46" s="163" t="s">
        <v>4</v>
      </c>
      <c r="AW46" s="163" t="s">
        <v>5</v>
      </c>
      <c r="AX46" s="163" t="s">
        <v>6</v>
      </c>
      <c r="AY46" s="163" t="s">
        <v>7</v>
      </c>
      <c r="AZ46" s="163" t="s">
        <v>8</v>
      </c>
      <c r="BA46" s="163" t="s">
        <v>9</v>
      </c>
      <c r="BB46" s="163" t="s">
        <v>10</v>
      </c>
      <c r="BC46" s="163" t="s">
        <v>11</v>
      </c>
      <c r="BD46" s="163" t="s">
        <v>12</v>
      </c>
      <c r="BF46" s="187" t="s">
        <v>148</v>
      </c>
      <c r="BG46" s="191" t="s">
        <v>21</v>
      </c>
      <c r="BH46" s="193" t="str">
        <f>"10 BTC / "&amp;TEXT($E$4*10, "$###0.00,,")&amp;"M USD"</f>
        <v>10 BTC / $1.00M USD</v>
      </c>
      <c r="BI46" s="163" t="s">
        <v>3</v>
      </c>
      <c r="BJ46" s="163" t="s">
        <v>4</v>
      </c>
      <c r="BK46" s="163" t="s">
        <v>5</v>
      </c>
      <c r="BL46" s="163" t="s">
        <v>6</v>
      </c>
      <c r="BM46" s="163" t="s">
        <v>7</v>
      </c>
      <c r="BN46" s="163" t="s">
        <v>8</v>
      </c>
      <c r="BO46" s="163" t="s">
        <v>9</v>
      </c>
      <c r="BP46" s="163" t="s">
        <v>10</v>
      </c>
      <c r="BQ46" s="163" t="s">
        <v>11</v>
      </c>
      <c r="BR46" s="163" t="s">
        <v>12</v>
      </c>
    </row>
    <row r="47" spans="2:70" ht="14.25" x14ac:dyDescent="0.45">
      <c r="B47" s="188"/>
      <c r="C47" s="192"/>
      <c r="D47" s="194"/>
      <c r="E47" s="164"/>
      <c r="F47" s="164"/>
      <c r="G47" s="164"/>
      <c r="H47" s="164"/>
      <c r="I47" s="164"/>
      <c r="J47" s="164"/>
      <c r="K47" s="164"/>
      <c r="L47" s="164"/>
      <c r="M47" s="164"/>
      <c r="N47" s="164"/>
      <c r="P47" s="188"/>
      <c r="Q47" s="192"/>
      <c r="R47" s="194"/>
      <c r="S47" s="164"/>
      <c r="T47" s="164"/>
      <c r="U47" s="164"/>
      <c r="V47" s="164"/>
      <c r="W47" s="164"/>
      <c r="X47" s="164"/>
      <c r="Y47" s="164"/>
      <c r="Z47" s="164"/>
      <c r="AA47" s="164"/>
      <c r="AB47" s="164"/>
      <c r="AD47" s="188"/>
      <c r="AE47" s="192"/>
      <c r="AF47" s="194"/>
      <c r="AG47" s="164"/>
      <c r="AH47" s="164"/>
      <c r="AI47" s="164"/>
      <c r="AJ47" s="164"/>
      <c r="AK47" s="164"/>
      <c r="AL47" s="164"/>
      <c r="AM47" s="164"/>
      <c r="AN47" s="164"/>
      <c r="AO47" s="164"/>
      <c r="AP47" s="164"/>
      <c r="AR47" s="188"/>
      <c r="AS47" s="192"/>
      <c r="AT47" s="194"/>
      <c r="AU47" s="164"/>
      <c r="AV47" s="164"/>
      <c r="AW47" s="164"/>
      <c r="AX47" s="164"/>
      <c r="AY47" s="164"/>
      <c r="AZ47" s="164"/>
      <c r="BA47" s="164"/>
      <c r="BB47" s="164"/>
      <c r="BC47" s="164"/>
      <c r="BD47" s="164"/>
      <c r="BF47" s="188"/>
      <c r="BG47" s="192"/>
      <c r="BH47" s="194"/>
      <c r="BI47" s="164"/>
      <c r="BJ47" s="164"/>
      <c r="BK47" s="164"/>
      <c r="BL47" s="164"/>
      <c r="BM47" s="164"/>
      <c r="BN47" s="164"/>
      <c r="BO47" s="164"/>
      <c r="BP47" s="164"/>
      <c r="BQ47" s="164"/>
      <c r="BR47" s="164"/>
    </row>
    <row r="48" spans="2:70" ht="14.25" x14ac:dyDescent="0.45">
      <c r="B48" s="172" t="s">
        <v>57</v>
      </c>
      <c r="C48" s="186" t="s">
        <v>32</v>
      </c>
      <c r="D48" s="15" t="s">
        <v>43</v>
      </c>
      <c r="E48" s="16">
        <f>E53*$E$4/E$14</f>
        <v>0.22916666666666663</v>
      </c>
      <c r="F48" s="16">
        <f t="shared" ref="F48:N48" si="105">F53*$E$4/F$14</f>
        <v>0.19097222222222221</v>
      </c>
      <c r="G48" s="16">
        <f t="shared" si="105"/>
        <v>0.15914351851851849</v>
      </c>
      <c r="H48" s="16">
        <f t="shared" si="105"/>
        <v>0.13261959876543208</v>
      </c>
      <c r="I48" s="16">
        <f t="shared" si="105"/>
        <v>0.11051633230452673</v>
      </c>
      <c r="J48" s="16">
        <f t="shared" si="105"/>
        <v>9.2096943587105601E-2</v>
      </c>
      <c r="K48" s="16">
        <f t="shared" si="105"/>
        <v>7.6747452989254672E-2</v>
      </c>
      <c r="L48" s="16">
        <f t="shared" si="105"/>
        <v>6.3956210824378898E-2</v>
      </c>
      <c r="M48" s="16">
        <f t="shared" si="105"/>
        <v>5.3296842353649079E-2</v>
      </c>
      <c r="N48" s="16">
        <f t="shared" si="105"/>
        <v>4.4414035294707568E-2</v>
      </c>
      <c r="P48" s="172" t="s">
        <v>57</v>
      </c>
      <c r="Q48" s="186" t="s">
        <v>32</v>
      </c>
      <c r="R48" s="15" t="s">
        <v>43</v>
      </c>
      <c r="S48" s="16">
        <f>S53*$E$4/S$14</f>
        <v>0.22916666666666663</v>
      </c>
      <c r="T48" s="16">
        <f t="shared" ref="T48:AB48" si="106">T53*$E$4/T$14</f>
        <v>0.19097222222222221</v>
      </c>
      <c r="U48" s="16">
        <f t="shared" si="106"/>
        <v>0.15914351851851849</v>
      </c>
      <c r="V48" s="16">
        <f t="shared" si="106"/>
        <v>0.13261959876543208</v>
      </c>
      <c r="W48" s="16">
        <f t="shared" si="106"/>
        <v>0.11051633230452673</v>
      </c>
      <c r="X48" s="16">
        <f t="shared" si="106"/>
        <v>9.2096943587105601E-2</v>
      </c>
      <c r="Y48" s="16">
        <f t="shared" si="106"/>
        <v>7.6747452989254672E-2</v>
      </c>
      <c r="Z48" s="16">
        <f t="shared" si="106"/>
        <v>6.3956210824378898E-2</v>
      </c>
      <c r="AA48" s="16">
        <f t="shared" si="106"/>
        <v>5.3296842353649079E-2</v>
      </c>
      <c r="AB48" s="16">
        <f t="shared" si="106"/>
        <v>4.4414035294707568E-2</v>
      </c>
      <c r="AD48" s="172" t="s">
        <v>57</v>
      </c>
      <c r="AE48" s="186" t="s">
        <v>32</v>
      </c>
      <c r="AF48" s="15" t="s">
        <v>43</v>
      </c>
      <c r="AG48" s="16">
        <f>AG53*$E$4/AG$14</f>
        <v>0.22916666666666663</v>
      </c>
      <c r="AH48" s="16">
        <f t="shared" ref="AH48:AP48" si="107">AH53*$E$4/AH$14</f>
        <v>0.19097222222222221</v>
      </c>
      <c r="AI48" s="16">
        <f t="shared" si="107"/>
        <v>0.15914351851851849</v>
      </c>
      <c r="AJ48" s="16">
        <f t="shared" si="107"/>
        <v>0.13261959876543208</v>
      </c>
      <c r="AK48" s="16">
        <f t="shared" si="107"/>
        <v>0.11051633230452673</v>
      </c>
      <c r="AL48" s="16">
        <f t="shared" si="107"/>
        <v>9.2096943587105601E-2</v>
      </c>
      <c r="AM48" s="16">
        <f t="shared" si="107"/>
        <v>7.6747452989254672E-2</v>
      </c>
      <c r="AN48" s="16">
        <f t="shared" si="107"/>
        <v>6.3956210824378898E-2</v>
      </c>
      <c r="AO48" s="16">
        <f t="shared" si="107"/>
        <v>5.3296842353649079E-2</v>
      </c>
      <c r="AP48" s="16">
        <f t="shared" si="107"/>
        <v>4.4414035294707568E-2</v>
      </c>
      <c r="AR48" s="172" t="s">
        <v>57</v>
      </c>
      <c r="AS48" s="186" t="s">
        <v>32</v>
      </c>
      <c r="AT48" s="15" t="s">
        <v>43</v>
      </c>
      <c r="AU48" s="16">
        <f>AU53*$E$4/AU$14</f>
        <v>0.22916666666666663</v>
      </c>
      <c r="AV48" s="16">
        <f t="shared" ref="AV48:BD48" si="108">AV53*$E$4/AV$14</f>
        <v>0.19097222222222221</v>
      </c>
      <c r="AW48" s="16">
        <f t="shared" si="108"/>
        <v>0.15914351851851849</v>
      </c>
      <c r="AX48" s="16">
        <f t="shared" si="108"/>
        <v>0.13261959876543208</v>
      </c>
      <c r="AY48" s="16">
        <f t="shared" si="108"/>
        <v>0.11051633230452673</v>
      </c>
      <c r="AZ48" s="16">
        <f t="shared" si="108"/>
        <v>9.2096943587105601E-2</v>
      </c>
      <c r="BA48" s="16">
        <f t="shared" si="108"/>
        <v>7.6747452989254672E-2</v>
      </c>
      <c r="BB48" s="16">
        <f t="shared" si="108"/>
        <v>6.3956210824378898E-2</v>
      </c>
      <c r="BC48" s="16">
        <f t="shared" si="108"/>
        <v>5.3296842353649079E-2</v>
      </c>
      <c r="BD48" s="16">
        <f t="shared" si="108"/>
        <v>4.4414035294707568E-2</v>
      </c>
      <c r="BF48" s="172" t="s">
        <v>57</v>
      </c>
      <c r="BG48" s="186" t="s">
        <v>32</v>
      </c>
      <c r="BH48" s="15" t="s">
        <v>43</v>
      </c>
      <c r="BI48" s="16">
        <f>BI53*$E$4/BI$14</f>
        <v>0.22916666666666663</v>
      </c>
      <c r="BJ48" s="16">
        <f t="shared" ref="BJ48:BR48" si="109">BJ53*$E$4/BJ$14</f>
        <v>0.19097222222222221</v>
      </c>
      <c r="BK48" s="16">
        <f t="shared" si="109"/>
        <v>0.15914351851851849</v>
      </c>
      <c r="BL48" s="16">
        <f t="shared" si="109"/>
        <v>0.13261959876543208</v>
      </c>
      <c r="BM48" s="16">
        <f t="shared" si="109"/>
        <v>0.11051633230452673</v>
      </c>
      <c r="BN48" s="16">
        <f t="shared" si="109"/>
        <v>9.2096943587105601E-2</v>
      </c>
      <c r="BO48" s="16">
        <f t="shared" si="109"/>
        <v>7.6747452989254672E-2</v>
      </c>
      <c r="BP48" s="16">
        <f t="shared" si="109"/>
        <v>6.3956210824378898E-2</v>
      </c>
      <c r="BQ48" s="16">
        <f t="shared" si="109"/>
        <v>5.3296842353649079E-2</v>
      </c>
      <c r="BR48" s="16">
        <f t="shared" si="109"/>
        <v>4.4414035294707568E-2</v>
      </c>
    </row>
    <row r="49" spans="1:71" ht="14.25" x14ac:dyDescent="0.45">
      <c r="B49" s="173"/>
      <c r="C49" s="186"/>
      <c r="D49" s="15" t="s">
        <v>44</v>
      </c>
      <c r="E49" s="16"/>
      <c r="F49" s="16"/>
      <c r="G49" s="16"/>
      <c r="H49" s="16"/>
      <c r="I49" s="153">
        <f>AVERAGE(E48:I48)</f>
        <v>0.16448366769547323</v>
      </c>
      <c r="J49" s="16"/>
      <c r="K49" s="16"/>
      <c r="L49" s="16"/>
      <c r="M49" s="16"/>
      <c r="N49" s="17">
        <f>AVERAGE(E48:N48)</f>
        <v>0.11529298235264621</v>
      </c>
      <c r="P49" s="173"/>
      <c r="Q49" s="186"/>
      <c r="R49" s="15" t="s">
        <v>44</v>
      </c>
      <c r="S49" s="16"/>
      <c r="T49" s="16"/>
      <c r="U49" s="16"/>
      <c r="V49" s="16"/>
      <c r="W49" s="153">
        <f>AVERAGE(S48:W48)</f>
        <v>0.16448366769547323</v>
      </c>
      <c r="X49" s="16"/>
      <c r="Y49" s="16"/>
      <c r="Z49" s="16"/>
      <c r="AA49" s="16"/>
      <c r="AB49" s="17">
        <f>AVERAGE(S48:AB48)</f>
        <v>0.11529298235264621</v>
      </c>
      <c r="AD49" s="173"/>
      <c r="AE49" s="186"/>
      <c r="AF49" s="15" t="s">
        <v>44</v>
      </c>
      <c r="AG49" s="16"/>
      <c r="AH49" s="16"/>
      <c r="AI49" s="16"/>
      <c r="AJ49" s="16"/>
      <c r="AK49" s="153">
        <f>AVERAGE(AG48:AK48)</f>
        <v>0.16448366769547323</v>
      </c>
      <c r="AL49" s="16"/>
      <c r="AM49" s="16"/>
      <c r="AN49" s="16"/>
      <c r="AO49" s="16"/>
      <c r="AP49" s="17">
        <f>AVERAGE(AG48:AP48)</f>
        <v>0.11529298235264621</v>
      </c>
      <c r="AR49" s="173"/>
      <c r="AS49" s="186"/>
      <c r="AT49" s="15" t="s">
        <v>44</v>
      </c>
      <c r="AU49" s="16"/>
      <c r="AV49" s="16"/>
      <c r="AW49" s="16"/>
      <c r="AX49" s="16"/>
      <c r="AY49" s="153">
        <f>AVERAGE(AU48:AY48)</f>
        <v>0.16448366769547323</v>
      </c>
      <c r="AZ49" s="16"/>
      <c r="BA49" s="16"/>
      <c r="BB49" s="16"/>
      <c r="BC49" s="16"/>
      <c r="BD49" s="17">
        <f>AVERAGE(AU48:BD48)</f>
        <v>0.11529298235264621</v>
      </c>
      <c r="BF49" s="173"/>
      <c r="BG49" s="186"/>
      <c r="BH49" s="15" t="s">
        <v>44</v>
      </c>
      <c r="BI49" s="16"/>
      <c r="BJ49" s="16"/>
      <c r="BK49" s="16"/>
      <c r="BL49" s="16"/>
      <c r="BM49" s="153">
        <f>AVERAGE(BI48:BM48)</f>
        <v>0.16448366769547323</v>
      </c>
      <c r="BN49" s="16"/>
      <c r="BO49" s="16"/>
      <c r="BP49" s="16"/>
      <c r="BQ49" s="16"/>
      <c r="BR49" s="17">
        <f>AVERAGE(BI48:BR48)</f>
        <v>0.11529298235264621</v>
      </c>
    </row>
    <row r="50" spans="1:71" ht="14.25" x14ac:dyDescent="0.45">
      <c r="B50" s="173"/>
      <c r="C50" s="186"/>
      <c r="D50" s="15" t="s">
        <v>42</v>
      </c>
      <c r="E50" s="16">
        <f t="shared" ref="E50:N50" si="110">E$16*(E48/E$18)</f>
        <v>0.22916666666666663</v>
      </c>
      <c r="F50" s="16">
        <f t="shared" si="110"/>
        <v>0.42013888888888878</v>
      </c>
      <c r="G50" s="16">
        <f t="shared" si="110"/>
        <v>0.57928240740740744</v>
      </c>
      <c r="H50" s="16">
        <f t="shared" si="110"/>
        <v>0.71190200617283916</v>
      </c>
      <c r="I50" s="16">
        <f t="shared" si="110"/>
        <v>0.82241833847736634</v>
      </c>
      <c r="J50" s="16">
        <f t="shared" si="110"/>
        <v>0.91451528206447075</v>
      </c>
      <c r="K50" s="16">
        <f t="shared" si="110"/>
        <v>0.99126273505372697</v>
      </c>
      <c r="L50" s="16">
        <f t="shared" si="110"/>
        <v>1.0552189458781061</v>
      </c>
      <c r="M50" s="16">
        <f t="shared" si="110"/>
        <v>1.1085157882317564</v>
      </c>
      <c r="N50" s="16">
        <f t="shared" si="110"/>
        <v>1.1529298235264602</v>
      </c>
      <c r="P50" s="173"/>
      <c r="Q50" s="186"/>
      <c r="R50" s="15" t="s">
        <v>42</v>
      </c>
      <c r="S50" s="16">
        <f t="shared" ref="S50:AB50" si="111">S$16*(S48/S$18)</f>
        <v>0.22916666666666663</v>
      </c>
      <c r="T50" s="16">
        <f t="shared" si="111"/>
        <v>0.42013888888888878</v>
      </c>
      <c r="U50" s="16">
        <f t="shared" si="111"/>
        <v>0.57928240740740744</v>
      </c>
      <c r="V50" s="16">
        <f t="shared" si="111"/>
        <v>0.71190200617283916</v>
      </c>
      <c r="W50" s="16">
        <f t="shared" si="111"/>
        <v>0.82241833847736634</v>
      </c>
      <c r="X50" s="16">
        <f t="shared" si="111"/>
        <v>0.91451528206447075</v>
      </c>
      <c r="Y50" s="16">
        <f t="shared" si="111"/>
        <v>0.99126273505372697</v>
      </c>
      <c r="Z50" s="16">
        <f t="shared" si="111"/>
        <v>1.0552189458781061</v>
      </c>
      <c r="AA50" s="16">
        <f t="shared" si="111"/>
        <v>1.1085157882317564</v>
      </c>
      <c r="AB50" s="16">
        <f t="shared" si="111"/>
        <v>1.1529298235264602</v>
      </c>
      <c r="AD50" s="173"/>
      <c r="AE50" s="186"/>
      <c r="AF50" s="15" t="s">
        <v>42</v>
      </c>
      <c r="AG50" s="16">
        <f t="shared" ref="AG50:AP50" si="112">AG$16*(AG48/AG$18)</f>
        <v>0.22916666666666663</v>
      </c>
      <c r="AH50" s="16">
        <f t="shared" si="112"/>
        <v>0.42013888888888878</v>
      </c>
      <c r="AI50" s="16">
        <f t="shared" si="112"/>
        <v>0.57928240740740744</v>
      </c>
      <c r="AJ50" s="16">
        <f t="shared" si="112"/>
        <v>0.71190200617283916</v>
      </c>
      <c r="AK50" s="16">
        <f t="shared" si="112"/>
        <v>0.82241833847736634</v>
      </c>
      <c r="AL50" s="16">
        <f t="shared" si="112"/>
        <v>0.91451528206447075</v>
      </c>
      <c r="AM50" s="16">
        <f t="shared" si="112"/>
        <v>0.99126273505372697</v>
      </c>
      <c r="AN50" s="16">
        <f t="shared" si="112"/>
        <v>1.0552189458781061</v>
      </c>
      <c r="AO50" s="16">
        <f t="shared" si="112"/>
        <v>1.1085157882317564</v>
      </c>
      <c r="AP50" s="16">
        <f t="shared" si="112"/>
        <v>1.1529298235264602</v>
      </c>
      <c r="AR50" s="173"/>
      <c r="AS50" s="186"/>
      <c r="AT50" s="15" t="s">
        <v>42</v>
      </c>
      <c r="AU50" s="16">
        <f t="shared" ref="AU50:BD50" si="113">AU$16*(AU48/AU$18)</f>
        <v>0.22916666666666663</v>
      </c>
      <c r="AV50" s="16">
        <f t="shared" si="113"/>
        <v>0.42013888888888878</v>
      </c>
      <c r="AW50" s="16">
        <f t="shared" si="113"/>
        <v>0.57928240740740744</v>
      </c>
      <c r="AX50" s="16">
        <f t="shared" si="113"/>
        <v>0.71190200617283916</v>
      </c>
      <c r="AY50" s="16">
        <f t="shared" si="113"/>
        <v>0.82241833847736634</v>
      </c>
      <c r="AZ50" s="16">
        <f t="shared" si="113"/>
        <v>0.91451528206447075</v>
      </c>
      <c r="BA50" s="16">
        <f t="shared" si="113"/>
        <v>0.99126273505372697</v>
      </c>
      <c r="BB50" s="16">
        <f t="shared" si="113"/>
        <v>1.0552189458781061</v>
      </c>
      <c r="BC50" s="16">
        <f t="shared" si="113"/>
        <v>1.1085157882317564</v>
      </c>
      <c r="BD50" s="16">
        <f t="shared" si="113"/>
        <v>1.1529298235264602</v>
      </c>
      <c r="BF50" s="173"/>
      <c r="BG50" s="186"/>
      <c r="BH50" s="15" t="s">
        <v>42</v>
      </c>
      <c r="BI50" s="16">
        <f t="shared" ref="BI50:BR50" si="114">BI$16*(BI48/BI$18)</f>
        <v>0.22916666666666663</v>
      </c>
      <c r="BJ50" s="16">
        <f t="shared" si="114"/>
        <v>0.42013888888888878</v>
      </c>
      <c r="BK50" s="16">
        <f t="shared" si="114"/>
        <v>0.57928240740740744</v>
      </c>
      <c r="BL50" s="16">
        <f t="shared" si="114"/>
        <v>0.71190200617283916</v>
      </c>
      <c r="BM50" s="16">
        <f t="shared" si="114"/>
        <v>0.82241833847736634</v>
      </c>
      <c r="BN50" s="16">
        <f t="shared" si="114"/>
        <v>0.91451528206447075</v>
      </c>
      <c r="BO50" s="16">
        <f t="shared" si="114"/>
        <v>0.99126273505372697</v>
      </c>
      <c r="BP50" s="16">
        <f t="shared" si="114"/>
        <v>1.0552189458781061</v>
      </c>
      <c r="BQ50" s="16">
        <f t="shared" si="114"/>
        <v>1.1085157882317564</v>
      </c>
      <c r="BR50" s="16">
        <f t="shared" si="114"/>
        <v>1.1529298235264602</v>
      </c>
    </row>
    <row r="51" spans="1:71" ht="14.25" x14ac:dyDescent="0.45">
      <c r="B51" s="173"/>
      <c r="C51" s="185"/>
      <c r="D51" s="19" t="s">
        <v>45</v>
      </c>
      <c r="E51" s="20">
        <f>10*E48</f>
        <v>2.2916666666666661</v>
      </c>
      <c r="F51" s="20">
        <f t="shared" ref="F51:N51" si="115">10*F48</f>
        <v>1.9097222222222221</v>
      </c>
      <c r="G51" s="20">
        <f t="shared" si="115"/>
        <v>1.5914351851851849</v>
      </c>
      <c r="H51" s="20">
        <f t="shared" si="115"/>
        <v>1.3261959876543208</v>
      </c>
      <c r="I51" s="20">
        <f t="shared" si="115"/>
        <v>1.1051633230452673</v>
      </c>
      <c r="J51" s="20">
        <f t="shared" si="115"/>
        <v>0.92096943587105606</v>
      </c>
      <c r="K51" s="20">
        <f t="shared" si="115"/>
        <v>0.76747452989254672</v>
      </c>
      <c r="L51" s="20">
        <f t="shared" si="115"/>
        <v>0.63956210824378901</v>
      </c>
      <c r="M51" s="20">
        <f t="shared" si="115"/>
        <v>0.53296842353649077</v>
      </c>
      <c r="N51" s="20">
        <f t="shared" si="115"/>
        <v>0.44414035294707566</v>
      </c>
      <c r="P51" s="173"/>
      <c r="Q51" s="185"/>
      <c r="R51" s="19" t="s">
        <v>45</v>
      </c>
      <c r="S51" s="20">
        <f>10*S48</f>
        <v>2.2916666666666661</v>
      </c>
      <c r="T51" s="20">
        <f t="shared" ref="T51:AB51" si="116">10*T48</f>
        <v>1.9097222222222221</v>
      </c>
      <c r="U51" s="20">
        <f t="shared" si="116"/>
        <v>1.5914351851851849</v>
      </c>
      <c r="V51" s="20">
        <f t="shared" si="116"/>
        <v>1.3261959876543208</v>
      </c>
      <c r="W51" s="20">
        <f t="shared" si="116"/>
        <v>1.1051633230452673</v>
      </c>
      <c r="X51" s="20">
        <f t="shared" si="116"/>
        <v>0.92096943587105606</v>
      </c>
      <c r="Y51" s="20">
        <f t="shared" si="116"/>
        <v>0.76747452989254672</v>
      </c>
      <c r="Z51" s="20">
        <f t="shared" si="116"/>
        <v>0.63956210824378901</v>
      </c>
      <c r="AA51" s="20">
        <f t="shared" si="116"/>
        <v>0.53296842353649077</v>
      </c>
      <c r="AB51" s="20">
        <f t="shared" si="116"/>
        <v>0.44414035294707566</v>
      </c>
      <c r="AD51" s="173"/>
      <c r="AE51" s="185"/>
      <c r="AF51" s="19" t="s">
        <v>45</v>
      </c>
      <c r="AG51" s="20">
        <f>10*AG48</f>
        <v>2.2916666666666661</v>
      </c>
      <c r="AH51" s="20">
        <f t="shared" ref="AH51:AP51" si="117">10*AH48</f>
        <v>1.9097222222222221</v>
      </c>
      <c r="AI51" s="20">
        <f t="shared" si="117"/>
        <v>1.5914351851851849</v>
      </c>
      <c r="AJ51" s="20">
        <f t="shared" si="117"/>
        <v>1.3261959876543208</v>
      </c>
      <c r="AK51" s="20">
        <f t="shared" si="117"/>
        <v>1.1051633230452673</v>
      </c>
      <c r="AL51" s="20">
        <f t="shared" si="117"/>
        <v>0.92096943587105606</v>
      </c>
      <c r="AM51" s="20">
        <f t="shared" si="117"/>
        <v>0.76747452989254672</v>
      </c>
      <c r="AN51" s="20">
        <f t="shared" si="117"/>
        <v>0.63956210824378901</v>
      </c>
      <c r="AO51" s="20">
        <f t="shared" si="117"/>
        <v>0.53296842353649077</v>
      </c>
      <c r="AP51" s="20">
        <f t="shared" si="117"/>
        <v>0.44414035294707566</v>
      </c>
      <c r="AR51" s="173"/>
      <c r="AS51" s="185"/>
      <c r="AT51" s="19" t="s">
        <v>45</v>
      </c>
      <c r="AU51" s="20">
        <f>10*AU48</f>
        <v>2.2916666666666661</v>
      </c>
      <c r="AV51" s="20">
        <f t="shared" ref="AV51:BD51" si="118">10*AV48</f>
        <v>1.9097222222222221</v>
      </c>
      <c r="AW51" s="20">
        <f t="shared" si="118"/>
        <v>1.5914351851851849</v>
      </c>
      <c r="AX51" s="20">
        <f t="shared" si="118"/>
        <v>1.3261959876543208</v>
      </c>
      <c r="AY51" s="20">
        <f t="shared" si="118"/>
        <v>1.1051633230452673</v>
      </c>
      <c r="AZ51" s="20">
        <f t="shared" si="118"/>
        <v>0.92096943587105606</v>
      </c>
      <c r="BA51" s="20">
        <f t="shared" si="118"/>
        <v>0.76747452989254672</v>
      </c>
      <c r="BB51" s="20">
        <f t="shared" si="118"/>
        <v>0.63956210824378901</v>
      </c>
      <c r="BC51" s="20">
        <f t="shared" si="118"/>
        <v>0.53296842353649077</v>
      </c>
      <c r="BD51" s="20">
        <f t="shared" si="118"/>
        <v>0.44414035294707566</v>
      </c>
      <c r="BF51" s="173"/>
      <c r="BG51" s="185"/>
      <c r="BH51" s="19" t="s">
        <v>45</v>
      </c>
      <c r="BI51" s="20">
        <f>10*BI48</f>
        <v>2.2916666666666661</v>
      </c>
      <c r="BJ51" s="20">
        <f t="shared" ref="BJ51:BR51" si="119">10*BJ48</f>
        <v>1.9097222222222221</v>
      </c>
      <c r="BK51" s="20">
        <f t="shared" si="119"/>
        <v>1.5914351851851849</v>
      </c>
      <c r="BL51" s="20">
        <f t="shared" si="119"/>
        <v>1.3261959876543208</v>
      </c>
      <c r="BM51" s="20">
        <f t="shared" si="119"/>
        <v>1.1051633230452673</v>
      </c>
      <c r="BN51" s="20">
        <f t="shared" si="119"/>
        <v>0.92096943587105606</v>
      </c>
      <c r="BO51" s="20">
        <f t="shared" si="119"/>
        <v>0.76747452989254672</v>
      </c>
      <c r="BP51" s="20">
        <f t="shared" si="119"/>
        <v>0.63956210824378901</v>
      </c>
      <c r="BQ51" s="20">
        <f t="shared" si="119"/>
        <v>0.53296842353649077</v>
      </c>
      <c r="BR51" s="20">
        <f t="shared" si="119"/>
        <v>0.44414035294707566</v>
      </c>
    </row>
    <row r="52" spans="1:71" ht="14.25" x14ac:dyDescent="0.45">
      <c r="B52" s="173"/>
      <c r="C52" s="185"/>
      <c r="D52" s="19" t="s">
        <v>46</v>
      </c>
      <c r="E52" s="20">
        <f>10*E50</f>
        <v>2.2916666666666661</v>
      </c>
      <c r="F52" s="20">
        <f>10*F50</f>
        <v>4.2013888888888875</v>
      </c>
      <c r="G52" s="20">
        <f>10*G50</f>
        <v>5.7928240740740744</v>
      </c>
      <c r="H52" s="20">
        <f t="shared" ref="H52:N52" si="120">10*H50</f>
        <v>7.1190200617283921</v>
      </c>
      <c r="I52" s="20">
        <f t="shared" si="120"/>
        <v>8.2241833847736636</v>
      </c>
      <c r="J52" s="20">
        <f t="shared" si="120"/>
        <v>9.1451528206447072</v>
      </c>
      <c r="K52" s="20">
        <f t="shared" si="120"/>
        <v>9.9126273505372691</v>
      </c>
      <c r="L52" s="20">
        <f t="shared" si="120"/>
        <v>10.552189458781061</v>
      </c>
      <c r="M52" s="20">
        <f t="shared" si="120"/>
        <v>11.085157882317564</v>
      </c>
      <c r="N52" s="20">
        <f t="shared" si="120"/>
        <v>11.529298235264601</v>
      </c>
      <c r="P52" s="173"/>
      <c r="Q52" s="185"/>
      <c r="R52" s="19" t="s">
        <v>46</v>
      </c>
      <c r="S52" s="20">
        <f>10*S50</f>
        <v>2.2916666666666661</v>
      </c>
      <c r="T52" s="20">
        <f>10*T50</f>
        <v>4.2013888888888875</v>
      </c>
      <c r="U52" s="20">
        <f>10*U50</f>
        <v>5.7928240740740744</v>
      </c>
      <c r="V52" s="20">
        <f t="shared" ref="V52:AB52" si="121">10*V50</f>
        <v>7.1190200617283921</v>
      </c>
      <c r="W52" s="20">
        <f t="shared" si="121"/>
        <v>8.2241833847736636</v>
      </c>
      <c r="X52" s="20">
        <f t="shared" si="121"/>
        <v>9.1451528206447072</v>
      </c>
      <c r="Y52" s="20">
        <f t="shared" si="121"/>
        <v>9.9126273505372691</v>
      </c>
      <c r="Z52" s="20">
        <f t="shared" si="121"/>
        <v>10.552189458781061</v>
      </c>
      <c r="AA52" s="20">
        <f t="shared" si="121"/>
        <v>11.085157882317564</v>
      </c>
      <c r="AB52" s="20">
        <f t="shared" si="121"/>
        <v>11.529298235264601</v>
      </c>
      <c r="AD52" s="173"/>
      <c r="AE52" s="185"/>
      <c r="AF52" s="19" t="s">
        <v>46</v>
      </c>
      <c r="AG52" s="20">
        <f>10*AG50</f>
        <v>2.2916666666666661</v>
      </c>
      <c r="AH52" s="20">
        <f>10*AH50</f>
        <v>4.2013888888888875</v>
      </c>
      <c r="AI52" s="20">
        <f>10*AI50</f>
        <v>5.7928240740740744</v>
      </c>
      <c r="AJ52" s="20">
        <f t="shared" ref="AJ52:AP52" si="122">10*AJ50</f>
        <v>7.1190200617283921</v>
      </c>
      <c r="AK52" s="20">
        <f t="shared" si="122"/>
        <v>8.2241833847736636</v>
      </c>
      <c r="AL52" s="20">
        <f t="shared" si="122"/>
        <v>9.1451528206447072</v>
      </c>
      <c r="AM52" s="20">
        <f t="shared" si="122"/>
        <v>9.9126273505372691</v>
      </c>
      <c r="AN52" s="20">
        <f t="shared" si="122"/>
        <v>10.552189458781061</v>
      </c>
      <c r="AO52" s="20">
        <f t="shared" si="122"/>
        <v>11.085157882317564</v>
      </c>
      <c r="AP52" s="20">
        <f t="shared" si="122"/>
        <v>11.529298235264601</v>
      </c>
      <c r="AR52" s="173"/>
      <c r="AS52" s="185"/>
      <c r="AT52" s="19" t="s">
        <v>46</v>
      </c>
      <c r="AU52" s="20">
        <f>10*AU50</f>
        <v>2.2916666666666661</v>
      </c>
      <c r="AV52" s="20">
        <f>10*AV50</f>
        <v>4.2013888888888875</v>
      </c>
      <c r="AW52" s="20">
        <f>10*AW50</f>
        <v>5.7928240740740744</v>
      </c>
      <c r="AX52" s="20">
        <f t="shared" ref="AX52:BD52" si="123">10*AX50</f>
        <v>7.1190200617283921</v>
      </c>
      <c r="AY52" s="20">
        <f t="shared" si="123"/>
        <v>8.2241833847736636</v>
      </c>
      <c r="AZ52" s="20">
        <f t="shared" si="123"/>
        <v>9.1451528206447072</v>
      </c>
      <c r="BA52" s="20">
        <f t="shared" si="123"/>
        <v>9.9126273505372691</v>
      </c>
      <c r="BB52" s="20">
        <f t="shared" si="123"/>
        <v>10.552189458781061</v>
      </c>
      <c r="BC52" s="20">
        <f t="shared" si="123"/>
        <v>11.085157882317564</v>
      </c>
      <c r="BD52" s="20">
        <f t="shared" si="123"/>
        <v>11.529298235264601</v>
      </c>
      <c r="BF52" s="173"/>
      <c r="BG52" s="185"/>
      <c r="BH52" s="19" t="s">
        <v>46</v>
      </c>
      <c r="BI52" s="20">
        <f>10*BI50</f>
        <v>2.2916666666666661</v>
      </c>
      <c r="BJ52" s="20">
        <f>10*BJ50</f>
        <v>4.2013888888888875</v>
      </c>
      <c r="BK52" s="20">
        <f>10*BK50</f>
        <v>5.7928240740740744</v>
      </c>
      <c r="BL52" s="20">
        <f t="shared" ref="BL52:BR52" si="124">10*BL50</f>
        <v>7.1190200617283921</v>
      </c>
      <c r="BM52" s="20">
        <f t="shared" si="124"/>
        <v>8.2241833847736636</v>
      </c>
      <c r="BN52" s="20">
        <f t="shared" si="124"/>
        <v>9.1451528206447072</v>
      </c>
      <c r="BO52" s="20">
        <f t="shared" si="124"/>
        <v>9.9126273505372691</v>
      </c>
      <c r="BP52" s="20">
        <f t="shared" si="124"/>
        <v>10.552189458781061</v>
      </c>
      <c r="BQ52" s="20">
        <f t="shared" si="124"/>
        <v>11.085157882317564</v>
      </c>
      <c r="BR52" s="20">
        <f t="shared" si="124"/>
        <v>11.529298235264601</v>
      </c>
    </row>
    <row r="53" spans="1:71" ht="14.25" x14ac:dyDescent="0.45">
      <c r="B53" s="173"/>
      <c r="C53" s="184" t="s">
        <v>36</v>
      </c>
      <c r="D53" s="15" t="s">
        <v>43</v>
      </c>
      <c r="E53" s="16">
        <f>$E8+($E$9*$E$10)</f>
        <v>0.27499999999999997</v>
      </c>
      <c r="F53" s="16">
        <f>E53</f>
        <v>0.27499999999999997</v>
      </c>
      <c r="G53" s="16">
        <f t="shared" ref="G53:N53" si="125">F53</f>
        <v>0.27499999999999997</v>
      </c>
      <c r="H53" s="16">
        <f t="shared" si="125"/>
        <v>0.27499999999999997</v>
      </c>
      <c r="I53" s="16">
        <f t="shared" si="125"/>
        <v>0.27499999999999997</v>
      </c>
      <c r="J53" s="16">
        <f t="shared" si="125"/>
        <v>0.27499999999999997</v>
      </c>
      <c r="K53" s="16">
        <f t="shared" si="125"/>
        <v>0.27499999999999997</v>
      </c>
      <c r="L53" s="16">
        <f t="shared" si="125"/>
        <v>0.27499999999999997</v>
      </c>
      <c r="M53" s="16">
        <f t="shared" si="125"/>
        <v>0.27499999999999997</v>
      </c>
      <c r="N53" s="16">
        <f t="shared" si="125"/>
        <v>0.27499999999999997</v>
      </c>
      <c r="P53" s="173"/>
      <c r="Q53" s="184" t="s">
        <v>36</v>
      </c>
      <c r="R53" s="15" t="s">
        <v>43</v>
      </c>
      <c r="S53" s="16">
        <f>$E8+($E$9*$E$10)</f>
        <v>0.27499999999999997</v>
      </c>
      <c r="T53" s="16">
        <f>S53</f>
        <v>0.27499999999999997</v>
      </c>
      <c r="U53" s="16">
        <f t="shared" ref="U53:AB53" si="126">T53</f>
        <v>0.27499999999999997</v>
      </c>
      <c r="V53" s="16">
        <f t="shared" si="126"/>
        <v>0.27499999999999997</v>
      </c>
      <c r="W53" s="16">
        <f t="shared" si="126"/>
        <v>0.27499999999999997</v>
      </c>
      <c r="X53" s="16">
        <f t="shared" si="126"/>
        <v>0.27499999999999997</v>
      </c>
      <c r="Y53" s="16">
        <f t="shared" si="126"/>
        <v>0.27499999999999997</v>
      </c>
      <c r="Z53" s="16">
        <f t="shared" si="126"/>
        <v>0.27499999999999997</v>
      </c>
      <c r="AA53" s="16">
        <f t="shared" si="126"/>
        <v>0.27499999999999997</v>
      </c>
      <c r="AB53" s="16">
        <f t="shared" si="126"/>
        <v>0.27499999999999997</v>
      </c>
      <c r="AD53" s="173"/>
      <c r="AE53" s="184" t="s">
        <v>36</v>
      </c>
      <c r="AF53" s="15" t="s">
        <v>43</v>
      </c>
      <c r="AG53" s="16">
        <f>$E8+($E$9*$E$10)</f>
        <v>0.27499999999999997</v>
      </c>
      <c r="AH53" s="16">
        <f>AG53</f>
        <v>0.27499999999999997</v>
      </c>
      <c r="AI53" s="16">
        <f t="shared" ref="AI53:AP53" si="127">AH53</f>
        <v>0.27499999999999997</v>
      </c>
      <c r="AJ53" s="16">
        <f t="shared" si="127"/>
        <v>0.27499999999999997</v>
      </c>
      <c r="AK53" s="16">
        <f t="shared" si="127"/>
        <v>0.27499999999999997</v>
      </c>
      <c r="AL53" s="16">
        <f t="shared" si="127"/>
        <v>0.27499999999999997</v>
      </c>
      <c r="AM53" s="16">
        <f t="shared" si="127"/>
        <v>0.27499999999999997</v>
      </c>
      <c r="AN53" s="16">
        <f t="shared" si="127"/>
        <v>0.27499999999999997</v>
      </c>
      <c r="AO53" s="16">
        <f t="shared" si="127"/>
        <v>0.27499999999999997</v>
      </c>
      <c r="AP53" s="16">
        <f t="shared" si="127"/>
        <v>0.27499999999999997</v>
      </c>
      <c r="AR53" s="173"/>
      <c r="AS53" s="184" t="s">
        <v>36</v>
      </c>
      <c r="AT53" s="15" t="s">
        <v>43</v>
      </c>
      <c r="AU53" s="16">
        <f>$E8+($E$9*$E$10)</f>
        <v>0.27499999999999997</v>
      </c>
      <c r="AV53" s="16">
        <f>AU53</f>
        <v>0.27499999999999997</v>
      </c>
      <c r="AW53" s="16">
        <f t="shared" ref="AW53:BD53" si="128">AV53</f>
        <v>0.27499999999999997</v>
      </c>
      <c r="AX53" s="16">
        <f t="shared" si="128"/>
        <v>0.27499999999999997</v>
      </c>
      <c r="AY53" s="16">
        <f t="shared" si="128"/>
        <v>0.27499999999999997</v>
      </c>
      <c r="AZ53" s="16">
        <f t="shared" si="128"/>
        <v>0.27499999999999997</v>
      </c>
      <c r="BA53" s="16">
        <f t="shared" si="128"/>
        <v>0.27499999999999997</v>
      </c>
      <c r="BB53" s="16">
        <f t="shared" si="128"/>
        <v>0.27499999999999997</v>
      </c>
      <c r="BC53" s="16">
        <f t="shared" si="128"/>
        <v>0.27499999999999997</v>
      </c>
      <c r="BD53" s="16">
        <f t="shared" si="128"/>
        <v>0.27499999999999997</v>
      </c>
      <c r="BF53" s="173"/>
      <c r="BG53" s="184" t="s">
        <v>36</v>
      </c>
      <c r="BH53" s="15" t="s">
        <v>43</v>
      </c>
      <c r="BI53" s="16">
        <f>$E8+($E$9*$E$10)</f>
        <v>0.27499999999999997</v>
      </c>
      <c r="BJ53" s="16">
        <f>BI53</f>
        <v>0.27499999999999997</v>
      </c>
      <c r="BK53" s="16">
        <f t="shared" ref="BK53:BR53" si="129">BJ53</f>
        <v>0.27499999999999997</v>
      </c>
      <c r="BL53" s="16">
        <f t="shared" si="129"/>
        <v>0.27499999999999997</v>
      </c>
      <c r="BM53" s="16">
        <f t="shared" si="129"/>
        <v>0.27499999999999997</v>
      </c>
      <c r="BN53" s="16">
        <f t="shared" si="129"/>
        <v>0.27499999999999997</v>
      </c>
      <c r="BO53" s="16">
        <f t="shared" si="129"/>
        <v>0.27499999999999997</v>
      </c>
      <c r="BP53" s="16">
        <f t="shared" si="129"/>
        <v>0.27499999999999997</v>
      </c>
      <c r="BQ53" s="16">
        <f t="shared" si="129"/>
        <v>0.27499999999999997</v>
      </c>
      <c r="BR53" s="16">
        <f t="shared" si="129"/>
        <v>0.27499999999999997</v>
      </c>
    </row>
    <row r="54" spans="1:71" ht="14.25" x14ac:dyDescent="0.45">
      <c r="B54" s="173"/>
      <c r="C54" s="185"/>
      <c r="D54" s="19" t="s">
        <v>45</v>
      </c>
      <c r="E54" s="21">
        <f t="shared" ref="E54:N54" si="130">E51*E$14</f>
        <v>274999.99999999994</v>
      </c>
      <c r="F54" s="21">
        <f t="shared" si="130"/>
        <v>275000</v>
      </c>
      <c r="G54" s="21">
        <f t="shared" si="130"/>
        <v>274999.99999999994</v>
      </c>
      <c r="H54" s="21">
        <f t="shared" si="130"/>
        <v>274999.99999999994</v>
      </c>
      <c r="I54" s="21">
        <f t="shared" si="130"/>
        <v>274999.99999999994</v>
      </c>
      <c r="J54" s="21">
        <f t="shared" si="130"/>
        <v>274999.99999999994</v>
      </c>
      <c r="K54" s="21">
        <f t="shared" si="130"/>
        <v>274999.99999999994</v>
      </c>
      <c r="L54" s="21">
        <f t="shared" si="130"/>
        <v>275000</v>
      </c>
      <c r="M54" s="21">
        <f t="shared" si="130"/>
        <v>274999.99999999994</v>
      </c>
      <c r="N54" s="21">
        <f t="shared" si="130"/>
        <v>274999.99999999994</v>
      </c>
      <c r="P54" s="173"/>
      <c r="Q54" s="185"/>
      <c r="R54" s="19" t="s">
        <v>45</v>
      </c>
      <c r="S54" s="21">
        <f t="shared" ref="S54:AB54" si="131">S51*S$14</f>
        <v>274999.99999999994</v>
      </c>
      <c r="T54" s="21">
        <f t="shared" si="131"/>
        <v>275000</v>
      </c>
      <c r="U54" s="21">
        <f t="shared" si="131"/>
        <v>274999.99999999994</v>
      </c>
      <c r="V54" s="21">
        <f t="shared" si="131"/>
        <v>274999.99999999994</v>
      </c>
      <c r="W54" s="21">
        <f t="shared" si="131"/>
        <v>274999.99999999994</v>
      </c>
      <c r="X54" s="21">
        <f t="shared" si="131"/>
        <v>274999.99999999994</v>
      </c>
      <c r="Y54" s="21">
        <f t="shared" si="131"/>
        <v>274999.99999999994</v>
      </c>
      <c r="Z54" s="21">
        <f t="shared" si="131"/>
        <v>275000</v>
      </c>
      <c r="AA54" s="21">
        <f t="shared" si="131"/>
        <v>274999.99999999994</v>
      </c>
      <c r="AB54" s="21">
        <f t="shared" si="131"/>
        <v>274999.99999999994</v>
      </c>
      <c r="AD54" s="173"/>
      <c r="AE54" s="185"/>
      <c r="AF54" s="19" t="s">
        <v>45</v>
      </c>
      <c r="AG54" s="21">
        <f t="shared" ref="AG54:AP54" si="132">AG51*AG$14</f>
        <v>274999.99999999994</v>
      </c>
      <c r="AH54" s="21">
        <f t="shared" si="132"/>
        <v>275000</v>
      </c>
      <c r="AI54" s="21">
        <f t="shared" si="132"/>
        <v>274999.99999999994</v>
      </c>
      <c r="AJ54" s="21">
        <f t="shared" si="132"/>
        <v>274999.99999999994</v>
      </c>
      <c r="AK54" s="21">
        <f t="shared" si="132"/>
        <v>274999.99999999994</v>
      </c>
      <c r="AL54" s="21">
        <f t="shared" si="132"/>
        <v>274999.99999999994</v>
      </c>
      <c r="AM54" s="21">
        <f t="shared" si="132"/>
        <v>274999.99999999994</v>
      </c>
      <c r="AN54" s="21">
        <f t="shared" si="132"/>
        <v>275000</v>
      </c>
      <c r="AO54" s="21">
        <f t="shared" si="132"/>
        <v>274999.99999999994</v>
      </c>
      <c r="AP54" s="21">
        <f t="shared" si="132"/>
        <v>274999.99999999994</v>
      </c>
      <c r="AR54" s="173"/>
      <c r="AS54" s="185"/>
      <c r="AT54" s="19" t="s">
        <v>45</v>
      </c>
      <c r="AU54" s="21">
        <f t="shared" ref="AU54:BD54" si="133">AU51*AU$14</f>
        <v>274999.99999999994</v>
      </c>
      <c r="AV54" s="21">
        <f t="shared" si="133"/>
        <v>275000</v>
      </c>
      <c r="AW54" s="21">
        <f t="shared" si="133"/>
        <v>274999.99999999994</v>
      </c>
      <c r="AX54" s="21">
        <f t="shared" si="133"/>
        <v>274999.99999999994</v>
      </c>
      <c r="AY54" s="21">
        <f t="shared" si="133"/>
        <v>274999.99999999994</v>
      </c>
      <c r="AZ54" s="21">
        <f t="shared" si="133"/>
        <v>274999.99999999994</v>
      </c>
      <c r="BA54" s="21">
        <f t="shared" si="133"/>
        <v>274999.99999999994</v>
      </c>
      <c r="BB54" s="21">
        <f t="shared" si="133"/>
        <v>275000</v>
      </c>
      <c r="BC54" s="21">
        <f t="shared" si="133"/>
        <v>274999.99999999994</v>
      </c>
      <c r="BD54" s="21">
        <f t="shared" si="133"/>
        <v>274999.99999999994</v>
      </c>
      <c r="BF54" s="173"/>
      <c r="BG54" s="185"/>
      <c r="BH54" s="19" t="s">
        <v>45</v>
      </c>
      <c r="BI54" s="21">
        <f t="shared" ref="BI54:BR54" si="134">BI51*BI$14</f>
        <v>274999.99999999994</v>
      </c>
      <c r="BJ54" s="21">
        <f t="shared" si="134"/>
        <v>275000</v>
      </c>
      <c r="BK54" s="21">
        <f t="shared" si="134"/>
        <v>274999.99999999994</v>
      </c>
      <c r="BL54" s="21">
        <f t="shared" si="134"/>
        <v>274999.99999999994</v>
      </c>
      <c r="BM54" s="21">
        <f t="shared" si="134"/>
        <v>274999.99999999994</v>
      </c>
      <c r="BN54" s="21">
        <f t="shared" si="134"/>
        <v>274999.99999999994</v>
      </c>
      <c r="BO54" s="21">
        <f t="shared" si="134"/>
        <v>274999.99999999994</v>
      </c>
      <c r="BP54" s="21">
        <f t="shared" si="134"/>
        <v>275000</v>
      </c>
      <c r="BQ54" s="21">
        <f t="shared" si="134"/>
        <v>274999.99999999994</v>
      </c>
      <c r="BR54" s="21">
        <f t="shared" si="134"/>
        <v>274999.99999999994</v>
      </c>
    </row>
    <row r="55" spans="1:71" ht="14.25" x14ac:dyDescent="0.45">
      <c r="B55" s="173"/>
      <c r="C55" s="185"/>
      <c r="D55" s="19" t="s">
        <v>46</v>
      </c>
      <c r="E55" s="21">
        <f>E54</f>
        <v>274999.99999999994</v>
      </c>
      <c r="F55" s="21">
        <f>E55+F54</f>
        <v>550000</v>
      </c>
      <c r="G55" s="21">
        <f>F55+G54</f>
        <v>825000</v>
      </c>
      <c r="H55" s="21">
        <f t="shared" ref="H55:N55" si="135">G55+H54</f>
        <v>1100000</v>
      </c>
      <c r="I55" s="21">
        <f t="shared" si="135"/>
        <v>1375000</v>
      </c>
      <c r="J55" s="21">
        <f>I55+J54</f>
        <v>1650000</v>
      </c>
      <c r="K55" s="21">
        <f t="shared" si="135"/>
        <v>1925000</v>
      </c>
      <c r="L55" s="21">
        <f t="shared" si="135"/>
        <v>2200000</v>
      </c>
      <c r="M55" s="21">
        <f t="shared" si="135"/>
        <v>2475000</v>
      </c>
      <c r="N55" s="21">
        <f t="shared" si="135"/>
        <v>2750000</v>
      </c>
      <c r="P55" s="173"/>
      <c r="Q55" s="185"/>
      <c r="R55" s="19" t="s">
        <v>46</v>
      </c>
      <c r="S55" s="21">
        <f>S54</f>
        <v>274999.99999999994</v>
      </c>
      <c r="T55" s="21">
        <f>S55+T54</f>
        <v>550000</v>
      </c>
      <c r="U55" s="21">
        <f>T55+U54</f>
        <v>825000</v>
      </c>
      <c r="V55" s="21">
        <f t="shared" ref="V55:AB55" si="136">U55+V54</f>
        <v>1100000</v>
      </c>
      <c r="W55" s="21">
        <f t="shared" si="136"/>
        <v>1375000</v>
      </c>
      <c r="X55" s="21">
        <f>W55+X54</f>
        <v>1650000</v>
      </c>
      <c r="Y55" s="21">
        <f t="shared" si="136"/>
        <v>1925000</v>
      </c>
      <c r="Z55" s="21">
        <f t="shared" si="136"/>
        <v>2200000</v>
      </c>
      <c r="AA55" s="21">
        <f t="shared" si="136"/>
        <v>2475000</v>
      </c>
      <c r="AB55" s="21">
        <f t="shared" si="136"/>
        <v>2750000</v>
      </c>
      <c r="AD55" s="173"/>
      <c r="AE55" s="185"/>
      <c r="AF55" s="19" t="s">
        <v>46</v>
      </c>
      <c r="AG55" s="21">
        <f>AG54</f>
        <v>274999.99999999994</v>
      </c>
      <c r="AH55" s="21">
        <f>AG55+AH54</f>
        <v>550000</v>
      </c>
      <c r="AI55" s="21">
        <f>AH55+AI54</f>
        <v>825000</v>
      </c>
      <c r="AJ55" s="21">
        <f t="shared" ref="AJ55:AP55" si="137">AI55+AJ54</f>
        <v>1100000</v>
      </c>
      <c r="AK55" s="21">
        <f t="shared" si="137"/>
        <v>1375000</v>
      </c>
      <c r="AL55" s="21">
        <f>AK55+AL54</f>
        <v>1650000</v>
      </c>
      <c r="AM55" s="21">
        <f t="shared" si="137"/>
        <v>1925000</v>
      </c>
      <c r="AN55" s="21">
        <f t="shared" si="137"/>
        <v>2200000</v>
      </c>
      <c r="AO55" s="21">
        <f t="shared" si="137"/>
        <v>2475000</v>
      </c>
      <c r="AP55" s="21">
        <f t="shared" si="137"/>
        <v>2750000</v>
      </c>
      <c r="AR55" s="173"/>
      <c r="AS55" s="185"/>
      <c r="AT55" s="19" t="s">
        <v>46</v>
      </c>
      <c r="AU55" s="21">
        <f>AU54</f>
        <v>274999.99999999994</v>
      </c>
      <c r="AV55" s="21">
        <f>AU55+AV54</f>
        <v>550000</v>
      </c>
      <c r="AW55" s="21">
        <f>AV55+AW54</f>
        <v>825000</v>
      </c>
      <c r="AX55" s="21">
        <f t="shared" ref="AX55:BD55" si="138">AW55+AX54</f>
        <v>1100000</v>
      </c>
      <c r="AY55" s="21">
        <f t="shared" si="138"/>
        <v>1375000</v>
      </c>
      <c r="AZ55" s="21">
        <f>AY55+AZ54</f>
        <v>1650000</v>
      </c>
      <c r="BA55" s="21">
        <f t="shared" si="138"/>
        <v>1925000</v>
      </c>
      <c r="BB55" s="21">
        <f t="shared" si="138"/>
        <v>2200000</v>
      </c>
      <c r="BC55" s="21">
        <f t="shared" si="138"/>
        <v>2475000</v>
      </c>
      <c r="BD55" s="21">
        <f t="shared" si="138"/>
        <v>2750000</v>
      </c>
      <c r="BF55" s="173"/>
      <c r="BG55" s="185"/>
      <c r="BH55" s="19" t="s">
        <v>46</v>
      </c>
      <c r="BI55" s="21">
        <f>BI54</f>
        <v>274999.99999999994</v>
      </c>
      <c r="BJ55" s="21">
        <f>BI55+BJ54</f>
        <v>550000</v>
      </c>
      <c r="BK55" s="21">
        <f>BJ55+BK54</f>
        <v>825000</v>
      </c>
      <c r="BL55" s="21">
        <f t="shared" ref="BL55:BR55" si="139">BK55+BL54</f>
        <v>1100000</v>
      </c>
      <c r="BM55" s="21">
        <f t="shared" si="139"/>
        <v>1375000</v>
      </c>
      <c r="BN55" s="21">
        <f>BM55+BN54</f>
        <v>1650000</v>
      </c>
      <c r="BO55" s="21">
        <f t="shared" si="139"/>
        <v>1925000</v>
      </c>
      <c r="BP55" s="21">
        <f t="shared" si="139"/>
        <v>2200000</v>
      </c>
      <c r="BQ55" s="21">
        <f t="shared" si="139"/>
        <v>2475000</v>
      </c>
      <c r="BR55" s="21">
        <f t="shared" si="139"/>
        <v>2750000</v>
      </c>
    </row>
    <row r="56" spans="1:71" ht="14.25" x14ac:dyDescent="0.45">
      <c r="B56" s="173"/>
      <c r="C56" s="184" t="s">
        <v>35</v>
      </c>
      <c r="D56" s="15" t="s">
        <v>43</v>
      </c>
      <c r="E56" s="16">
        <f>E50*E$14/$E$4</f>
        <v>0.27499999999999997</v>
      </c>
      <c r="F56" s="16">
        <f>F50*F$14/$E$4-E56</f>
        <v>0.3299999999999999</v>
      </c>
      <c r="G56" s="16">
        <f>G50*G$14/$E$4-F56-E56</f>
        <v>0.39600000000000007</v>
      </c>
      <c r="H56" s="16">
        <f>H50*H$14/$E$4-G56-F56-E56</f>
        <v>0.47519999999999957</v>
      </c>
      <c r="I56" s="16">
        <f>I50*I$14/$E$4-H56-G56-F56-E56</f>
        <v>0.57024000000000097</v>
      </c>
      <c r="J56" s="16">
        <f>J50*J$14/$E$4-I56-H56-G56-F56-E56</f>
        <v>0.68428799999999645</v>
      </c>
      <c r="K56" s="16">
        <f>K50*K$14/$E$4-J56-I56-H56-G56-F56-E56</f>
        <v>0.8211456000000048</v>
      </c>
      <c r="L56" s="16">
        <f>L50*L$14/$E$4-K56-J56-I56-H56-G56-F56-E56</f>
        <v>0.9853747200000007</v>
      </c>
      <c r="M56" s="16">
        <f>M50*M$14/$E$4-L56-K56-J56-I56-H56-G56-F56-E56</f>
        <v>1.1824496640000057</v>
      </c>
      <c r="N56" s="16">
        <f>N50*N$14/$E$4-M56-L56-K56-J56-I56-H56-G56-F56-E56</f>
        <v>1.4189395967999789</v>
      </c>
      <c r="P56" s="173"/>
      <c r="Q56" s="184" t="s">
        <v>35</v>
      </c>
      <c r="R56" s="15" t="s">
        <v>43</v>
      </c>
      <c r="S56" s="16">
        <f>S50*S$14/$E$4</f>
        <v>0.27499999999999997</v>
      </c>
      <c r="T56" s="16">
        <f>T50*T$14/$E$4-S56</f>
        <v>0.3299999999999999</v>
      </c>
      <c r="U56" s="16">
        <f>U50*U$14/$E$4-T56-S56</f>
        <v>0.39600000000000007</v>
      </c>
      <c r="V56" s="16">
        <f>V50*V$14/$E$4-U56-T56-S56</f>
        <v>0.47519999999999957</v>
      </c>
      <c r="W56" s="16">
        <f>W50*W$14/$E$4-V56-U56-T56-S56</f>
        <v>0.57024000000000097</v>
      </c>
      <c r="X56" s="16">
        <f>X50*X$14/$E$4-W56-V56-U56-T56-S56</f>
        <v>0.68428799999999645</v>
      </c>
      <c r="Y56" s="16">
        <f>Y50*Y$14/$E$4-X56-W56-V56-U56-T56-S56</f>
        <v>0.8211456000000048</v>
      </c>
      <c r="Z56" s="16">
        <f>Z50*Z$14/$E$4-Y56-X56-W56-V56-U56-T56-S56</f>
        <v>0.9853747200000007</v>
      </c>
      <c r="AA56" s="16">
        <f>AA50*AA$14/$E$4-Z56-Y56-X56-W56-V56-U56-T56-S56</f>
        <v>1.1824496640000057</v>
      </c>
      <c r="AB56" s="16">
        <f>AB50*AB$14/$E$4-AA56-Z56-Y56-X56-W56-V56-U56-T56-S56</f>
        <v>1.4189395967999789</v>
      </c>
      <c r="AD56" s="173"/>
      <c r="AE56" s="184" t="s">
        <v>35</v>
      </c>
      <c r="AF56" s="15" t="s">
        <v>43</v>
      </c>
      <c r="AG56" s="16">
        <f>AG50*AG$14/$E$4</f>
        <v>0.27499999999999997</v>
      </c>
      <c r="AH56" s="16">
        <f>AH50*AH$14/$E$4-AG56</f>
        <v>0.3299999999999999</v>
      </c>
      <c r="AI56" s="16">
        <f>AI50*AI$14/$E$4-AH56-AG56</f>
        <v>0.39600000000000007</v>
      </c>
      <c r="AJ56" s="16">
        <f>AJ50*AJ$14/$E$4-AI56-AH56-AG56</f>
        <v>0.47519999999999957</v>
      </c>
      <c r="AK56" s="16">
        <f>AK50*AK$14/$E$4-AJ56-AI56-AH56-AG56</f>
        <v>0.57024000000000097</v>
      </c>
      <c r="AL56" s="16">
        <f>AL50*AL$14/$E$4-AK56-AJ56-AI56-AH56-AG56</f>
        <v>0.68428799999999645</v>
      </c>
      <c r="AM56" s="16">
        <f>AM50*AM$14/$E$4-AL56-AK56-AJ56-AI56-AH56-AG56</f>
        <v>0.8211456000000048</v>
      </c>
      <c r="AN56" s="16">
        <f>AN50*AN$14/$E$4-AM56-AL56-AK56-AJ56-AI56-AH56-AG56</f>
        <v>0.9853747200000007</v>
      </c>
      <c r="AO56" s="16">
        <f>AO50*AO$14/$E$4-AN56-AM56-AL56-AK56-AJ56-AI56-AH56-AG56</f>
        <v>1.1824496640000057</v>
      </c>
      <c r="AP56" s="16">
        <f>AP50*AP$14/$E$4-AO56-AN56-AM56-AL56-AK56-AJ56-AI56-AH56-AG56</f>
        <v>1.4189395967999789</v>
      </c>
      <c r="AR56" s="173"/>
      <c r="AS56" s="184" t="s">
        <v>35</v>
      </c>
      <c r="AT56" s="15" t="s">
        <v>43</v>
      </c>
      <c r="AU56" s="16">
        <f>AU50*AU$14/$E$4</f>
        <v>0.27499999999999997</v>
      </c>
      <c r="AV56" s="16">
        <f>AV50*AV$14/$E$4-AU56</f>
        <v>0.3299999999999999</v>
      </c>
      <c r="AW56" s="16">
        <f>AW50*AW$14/$E$4-AV56-AU56</f>
        <v>0.39600000000000007</v>
      </c>
      <c r="AX56" s="16">
        <f>AX50*AX$14/$E$4-AW56-AV56-AU56</f>
        <v>0.47519999999999957</v>
      </c>
      <c r="AY56" s="16">
        <f>AY50*AY$14/$E$4-AX56-AW56-AV56-AU56</f>
        <v>0.57024000000000097</v>
      </c>
      <c r="AZ56" s="16">
        <f>AZ50*AZ$14/$E$4-AY56-AX56-AW56-AV56-AU56</f>
        <v>0.68428799999999645</v>
      </c>
      <c r="BA56" s="16">
        <f>BA50*BA$14/$E$4-AZ56-AY56-AX56-AW56-AV56-AU56</f>
        <v>0.8211456000000048</v>
      </c>
      <c r="BB56" s="16">
        <f>BB50*BB$14/$E$4-BA56-AZ56-AY56-AX56-AW56-AV56-AU56</f>
        <v>0.9853747200000007</v>
      </c>
      <c r="BC56" s="16">
        <f>BC50*BC$14/$E$4-BB56-BA56-AZ56-AY56-AX56-AW56-AV56-AU56</f>
        <v>1.1824496640000057</v>
      </c>
      <c r="BD56" s="16">
        <f>BD50*BD$14/$E$4-BC56-BB56-BA56-AZ56-AY56-AX56-AW56-AV56-AU56</f>
        <v>1.4189395967999789</v>
      </c>
      <c r="BF56" s="173"/>
      <c r="BG56" s="184" t="s">
        <v>35</v>
      </c>
      <c r="BH56" s="15" t="s">
        <v>43</v>
      </c>
      <c r="BI56" s="16">
        <f>BI50*BI$14/$E$4</f>
        <v>0.27499999999999997</v>
      </c>
      <c r="BJ56" s="16">
        <f>BJ50*BJ$14/$E$4-BI56</f>
        <v>0.3299999999999999</v>
      </c>
      <c r="BK56" s="16">
        <f>BK50*BK$14/$E$4-BJ56-BI56</f>
        <v>0.39600000000000007</v>
      </c>
      <c r="BL56" s="16">
        <f>BL50*BL$14/$E$4-BK56-BJ56-BI56</f>
        <v>0.47519999999999957</v>
      </c>
      <c r="BM56" s="16">
        <f>BM50*BM$14/$E$4-BL56-BK56-BJ56-BI56</f>
        <v>0.57024000000000097</v>
      </c>
      <c r="BN56" s="16">
        <f>BN50*BN$14/$E$4-BM56-BL56-BK56-BJ56-BI56</f>
        <v>0.68428799999999645</v>
      </c>
      <c r="BO56" s="16">
        <f>BO50*BO$14/$E$4-BN56-BM56-BL56-BK56-BJ56-BI56</f>
        <v>0.8211456000000048</v>
      </c>
      <c r="BP56" s="16">
        <f>BP50*BP$14/$E$4-BO56-BN56-BM56-BL56-BK56-BJ56-BI56</f>
        <v>0.9853747200000007</v>
      </c>
      <c r="BQ56" s="16">
        <f>BQ50*BQ$14/$E$4-BP56-BO56-BN56-BM56-BL56-BK56-BJ56-BI56</f>
        <v>1.1824496640000057</v>
      </c>
      <c r="BR56" s="16">
        <f>BR50*BR$14/$E$4-BQ56-BP56-BO56-BN56-BM56-BL56-BK56-BJ56-BI56</f>
        <v>1.4189395967999789</v>
      </c>
    </row>
    <row r="57" spans="1:71" ht="14.25" x14ac:dyDescent="0.45">
      <c r="B57" s="173"/>
      <c r="C57" s="186"/>
      <c r="D57" s="15" t="s">
        <v>44</v>
      </c>
      <c r="E57" s="17"/>
      <c r="F57" s="17"/>
      <c r="G57" s="17"/>
      <c r="H57" s="17"/>
      <c r="I57" s="17">
        <f>AVERAGE(E56:I56)</f>
        <v>0.4092880000000001</v>
      </c>
      <c r="J57" s="17"/>
      <c r="K57" s="17"/>
      <c r="L57" s="17"/>
      <c r="M57" s="17"/>
      <c r="N57" s="17">
        <f>AVERAGE(E56:N56)</f>
        <v>0.7138637580799988</v>
      </c>
      <c r="P57" s="173"/>
      <c r="Q57" s="186"/>
      <c r="R57" s="15" t="s">
        <v>44</v>
      </c>
      <c r="S57" s="17"/>
      <c r="T57" s="17"/>
      <c r="U57" s="17"/>
      <c r="V57" s="17"/>
      <c r="W57" s="17">
        <f>AVERAGE(S56:W56)</f>
        <v>0.4092880000000001</v>
      </c>
      <c r="X57" s="17"/>
      <c r="Y57" s="17"/>
      <c r="Z57" s="17"/>
      <c r="AA57" s="17"/>
      <c r="AB57" s="17">
        <f>AVERAGE(S56:AB56)</f>
        <v>0.7138637580799988</v>
      </c>
      <c r="AD57" s="173"/>
      <c r="AE57" s="186"/>
      <c r="AF57" s="15" t="s">
        <v>44</v>
      </c>
      <c r="AG57" s="17"/>
      <c r="AH57" s="17"/>
      <c r="AI57" s="17"/>
      <c r="AJ57" s="17"/>
      <c r="AK57" s="17">
        <f>AVERAGE(AG56:AK56)</f>
        <v>0.4092880000000001</v>
      </c>
      <c r="AL57" s="17"/>
      <c r="AM57" s="17"/>
      <c r="AN57" s="17"/>
      <c r="AO57" s="17"/>
      <c r="AP57" s="17">
        <f>AVERAGE(AG56:AP56)</f>
        <v>0.7138637580799988</v>
      </c>
      <c r="AR57" s="173"/>
      <c r="AS57" s="186"/>
      <c r="AT57" s="15" t="s">
        <v>44</v>
      </c>
      <c r="AU57" s="17"/>
      <c r="AV57" s="17"/>
      <c r="AW57" s="17"/>
      <c r="AX57" s="17"/>
      <c r="AY57" s="17">
        <f>AVERAGE(AU56:AY56)</f>
        <v>0.4092880000000001</v>
      </c>
      <c r="AZ57" s="17"/>
      <c r="BA57" s="17"/>
      <c r="BB57" s="17"/>
      <c r="BC57" s="17"/>
      <c r="BD57" s="17">
        <f>AVERAGE(AU56:BD56)</f>
        <v>0.7138637580799988</v>
      </c>
      <c r="BF57" s="173"/>
      <c r="BG57" s="186"/>
      <c r="BH57" s="15" t="s">
        <v>44</v>
      </c>
      <c r="BI57" s="17"/>
      <c r="BJ57" s="17"/>
      <c r="BK57" s="17"/>
      <c r="BL57" s="17"/>
      <c r="BM57" s="17">
        <f>AVERAGE(BI56:BM56)</f>
        <v>0.4092880000000001</v>
      </c>
      <c r="BN57" s="17"/>
      <c r="BO57" s="17"/>
      <c r="BP57" s="17"/>
      <c r="BQ57" s="17"/>
      <c r="BR57" s="17">
        <f>AVERAGE(BI56:BR56)</f>
        <v>0.7138637580799988</v>
      </c>
    </row>
    <row r="58" spans="1:71" ht="14.25" x14ac:dyDescent="0.45">
      <c r="B58" s="173"/>
      <c r="C58" s="185"/>
      <c r="D58" s="19" t="s">
        <v>45</v>
      </c>
      <c r="E58" s="22">
        <f>E60</f>
        <v>274999.99999999994</v>
      </c>
      <c r="F58" s="22">
        <f>F60-E60</f>
        <v>329999.99999999983</v>
      </c>
      <c r="G58" s="22">
        <f>G60-F60</f>
        <v>396000.00000000023</v>
      </c>
      <c r="H58" s="22">
        <f t="shared" ref="H58:N58" si="140">H60-G60</f>
        <v>475199.9999999993</v>
      </c>
      <c r="I58" s="22">
        <f t="shared" si="140"/>
        <v>570240.00000000093</v>
      </c>
      <c r="J58" s="22">
        <f>J60-I60</f>
        <v>684287.99999999651</v>
      </c>
      <c r="K58" s="22">
        <f t="shared" si="140"/>
        <v>821145.60000000475</v>
      </c>
      <c r="L58" s="22">
        <f t="shared" si="140"/>
        <v>985374.7200000016</v>
      </c>
      <c r="M58" s="22">
        <f t="shared" si="140"/>
        <v>1182449.6640000064</v>
      </c>
      <c r="N58" s="22">
        <f t="shared" si="140"/>
        <v>1418939.5967999781</v>
      </c>
      <c r="P58" s="173"/>
      <c r="Q58" s="185"/>
      <c r="R58" s="19" t="s">
        <v>45</v>
      </c>
      <c r="S58" s="22">
        <f>S60</f>
        <v>274999.99999999994</v>
      </c>
      <c r="T58" s="22">
        <f>T60-S60</f>
        <v>329999.99999999983</v>
      </c>
      <c r="U58" s="22">
        <f>U60-T60</f>
        <v>396000.00000000023</v>
      </c>
      <c r="V58" s="22">
        <f t="shared" ref="V58:AB58" si="141">V60-U60</f>
        <v>475199.9999999993</v>
      </c>
      <c r="W58" s="22">
        <f t="shared" si="141"/>
        <v>570240.00000000093</v>
      </c>
      <c r="X58" s="22">
        <f>X60-W60</f>
        <v>684287.99999999651</v>
      </c>
      <c r="Y58" s="22">
        <f t="shared" si="141"/>
        <v>821145.60000000475</v>
      </c>
      <c r="Z58" s="22">
        <f t="shared" si="141"/>
        <v>985374.7200000016</v>
      </c>
      <c r="AA58" s="22">
        <f t="shared" si="141"/>
        <v>1182449.6640000064</v>
      </c>
      <c r="AB58" s="22">
        <f t="shared" si="141"/>
        <v>1418939.5967999781</v>
      </c>
      <c r="AD58" s="173"/>
      <c r="AE58" s="185"/>
      <c r="AF58" s="19" t="s">
        <v>45</v>
      </c>
      <c r="AG58" s="22">
        <f>AG60</f>
        <v>274999.99999999994</v>
      </c>
      <c r="AH58" s="22">
        <f>AH60-AG60</f>
        <v>329999.99999999983</v>
      </c>
      <c r="AI58" s="22">
        <f>AI60-AH60</f>
        <v>396000.00000000023</v>
      </c>
      <c r="AJ58" s="22">
        <f t="shared" ref="AJ58:AP58" si="142">AJ60-AI60</f>
        <v>475199.9999999993</v>
      </c>
      <c r="AK58" s="22">
        <f t="shared" si="142"/>
        <v>570240.00000000093</v>
      </c>
      <c r="AL58" s="22">
        <f>AL60-AK60</f>
        <v>684287.99999999651</v>
      </c>
      <c r="AM58" s="22">
        <f t="shared" si="142"/>
        <v>821145.60000000475</v>
      </c>
      <c r="AN58" s="22">
        <f t="shared" si="142"/>
        <v>985374.7200000016</v>
      </c>
      <c r="AO58" s="22">
        <f t="shared" si="142"/>
        <v>1182449.6640000064</v>
      </c>
      <c r="AP58" s="22">
        <f t="shared" si="142"/>
        <v>1418939.5967999781</v>
      </c>
      <c r="AR58" s="173"/>
      <c r="AS58" s="185"/>
      <c r="AT58" s="19" t="s">
        <v>45</v>
      </c>
      <c r="AU58" s="22">
        <f>AU60</f>
        <v>274999.99999999994</v>
      </c>
      <c r="AV58" s="22">
        <f>AV60-AU60</f>
        <v>329999.99999999983</v>
      </c>
      <c r="AW58" s="22">
        <f>AW60-AV60</f>
        <v>396000.00000000023</v>
      </c>
      <c r="AX58" s="22">
        <f t="shared" ref="AX58:BD58" si="143">AX60-AW60</f>
        <v>475199.9999999993</v>
      </c>
      <c r="AY58" s="22">
        <f t="shared" si="143"/>
        <v>570240.00000000093</v>
      </c>
      <c r="AZ58" s="22">
        <f>AZ60-AY60</f>
        <v>684287.99999999651</v>
      </c>
      <c r="BA58" s="22">
        <f t="shared" si="143"/>
        <v>821145.60000000475</v>
      </c>
      <c r="BB58" s="22">
        <f t="shared" si="143"/>
        <v>985374.7200000016</v>
      </c>
      <c r="BC58" s="22">
        <f t="shared" si="143"/>
        <v>1182449.6640000064</v>
      </c>
      <c r="BD58" s="22">
        <f t="shared" si="143"/>
        <v>1418939.5967999781</v>
      </c>
      <c r="BF58" s="173"/>
      <c r="BG58" s="185"/>
      <c r="BH58" s="19" t="s">
        <v>45</v>
      </c>
      <c r="BI58" s="22">
        <f>BI60</f>
        <v>274999.99999999994</v>
      </c>
      <c r="BJ58" s="22">
        <f>BJ60-BI60</f>
        <v>329999.99999999983</v>
      </c>
      <c r="BK58" s="22">
        <f>BK60-BJ60</f>
        <v>396000.00000000023</v>
      </c>
      <c r="BL58" s="22">
        <f t="shared" ref="BL58:BR58" si="144">BL60-BK60</f>
        <v>475199.9999999993</v>
      </c>
      <c r="BM58" s="22">
        <f t="shared" si="144"/>
        <v>570240.00000000093</v>
      </c>
      <c r="BN58" s="22">
        <f>BN60-BM60</f>
        <v>684287.99999999651</v>
      </c>
      <c r="BO58" s="22">
        <f t="shared" si="144"/>
        <v>821145.60000000475</v>
      </c>
      <c r="BP58" s="22">
        <f t="shared" si="144"/>
        <v>985374.7200000016</v>
      </c>
      <c r="BQ58" s="22">
        <f t="shared" si="144"/>
        <v>1182449.6640000064</v>
      </c>
      <c r="BR58" s="22">
        <f t="shared" si="144"/>
        <v>1418939.5967999781</v>
      </c>
    </row>
    <row r="59" spans="1:71" ht="14.25" x14ac:dyDescent="0.45">
      <c r="B59" s="173"/>
      <c r="C59" s="185"/>
      <c r="D59" s="19" t="s">
        <v>47</v>
      </c>
      <c r="E59" s="22"/>
      <c r="F59" s="22"/>
      <c r="G59" s="22"/>
      <c r="H59" s="22"/>
      <c r="I59" s="22">
        <f>AVERAGE(E58:I58)</f>
        <v>409288.00000000006</v>
      </c>
      <c r="J59" s="22"/>
      <c r="K59" s="22"/>
      <c r="L59" s="22"/>
      <c r="M59" s="22"/>
      <c r="N59" s="22">
        <f>AVERAGE(E58:N58)</f>
        <v>713863.75807999878</v>
      </c>
      <c r="P59" s="173"/>
      <c r="Q59" s="185"/>
      <c r="R59" s="19" t="s">
        <v>47</v>
      </c>
      <c r="S59" s="22"/>
      <c r="T59" s="22"/>
      <c r="U59" s="22"/>
      <c r="V59" s="22"/>
      <c r="W59" s="22">
        <f>AVERAGE(S58:W58)</f>
        <v>409288.00000000006</v>
      </c>
      <c r="X59" s="22"/>
      <c r="Y59" s="22"/>
      <c r="Z59" s="22"/>
      <c r="AA59" s="22"/>
      <c r="AB59" s="22">
        <f>AVERAGE(S58:AB58)</f>
        <v>713863.75807999878</v>
      </c>
      <c r="AD59" s="173"/>
      <c r="AE59" s="185"/>
      <c r="AF59" s="19" t="s">
        <v>47</v>
      </c>
      <c r="AG59" s="22"/>
      <c r="AH59" s="22"/>
      <c r="AI59" s="22"/>
      <c r="AJ59" s="22"/>
      <c r="AK59" s="22">
        <f>AVERAGE(AG58:AK58)</f>
        <v>409288.00000000006</v>
      </c>
      <c r="AL59" s="22"/>
      <c r="AM59" s="22"/>
      <c r="AN59" s="22"/>
      <c r="AO59" s="22"/>
      <c r="AP59" s="22">
        <f>AVERAGE(AG58:AP58)</f>
        <v>713863.75807999878</v>
      </c>
      <c r="AR59" s="173"/>
      <c r="AS59" s="185"/>
      <c r="AT59" s="19" t="s">
        <v>47</v>
      </c>
      <c r="AU59" s="22"/>
      <c r="AV59" s="22"/>
      <c r="AW59" s="22"/>
      <c r="AX59" s="22"/>
      <c r="AY59" s="22">
        <f>AVERAGE(AU58:AY58)</f>
        <v>409288.00000000006</v>
      </c>
      <c r="AZ59" s="22"/>
      <c r="BA59" s="22"/>
      <c r="BB59" s="22"/>
      <c r="BC59" s="22"/>
      <c r="BD59" s="22">
        <f>AVERAGE(AU58:BD58)</f>
        <v>713863.75807999878</v>
      </c>
      <c r="BF59" s="173"/>
      <c r="BG59" s="185"/>
      <c r="BH59" s="19" t="s">
        <v>47</v>
      </c>
      <c r="BI59" s="22"/>
      <c r="BJ59" s="22"/>
      <c r="BK59" s="22"/>
      <c r="BL59" s="22"/>
      <c r="BM59" s="22">
        <f>AVERAGE(BI58:BM58)</f>
        <v>409288.00000000006</v>
      </c>
      <c r="BN59" s="22"/>
      <c r="BO59" s="22"/>
      <c r="BP59" s="22"/>
      <c r="BQ59" s="22"/>
      <c r="BR59" s="22">
        <f>AVERAGE(BI58:BR58)</f>
        <v>713863.75807999878</v>
      </c>
    </row>
    <row r="60" spans="1:71" ht="14.25" x14ac:dyDescent="0.45">
      <c r="B60" s="174"/>
      <c r="C60" s="185"/>
      <c r="D60" s="19" t="s">
        <v>46</v>
      </c>
      <c r="E60" s="21">
        <f t="shared" ref="E60:N60" si="145">E52*E$14</f>
        <v>274999.99999999994</v>
      </c>
      <c r="F60" s="21">
        <f t="shared" si="145"/>
        <v>604999.99999999977</v>
      </c>
      <c r="G60" s="21">
        <f t="shared" si="145"/>
        <v>1001000</v>
      </c>
      <c r="H60" s="21">
        <f t="shared" si="145"/>
        <v>1476199.9999999993</v>
      </c>
      <c r="I60" s="21">
        <f t="shared" si="145"/>
        <v>2046440.0000000002</v>
      </c>
      <c r="J60" s="21">
        <f t="shared" si="145"/>
        <v>2730727.9999999967</v>
      </c>
      <c r="K60" s="21">
        <f t="shared" si="145"/>
        <v>3551873.6000000015</v>
      </c>
      <c r="L60" s="21">
        <f t="shared" si="145"/>
        <v>4537248.3200000031</v>
      </c>
      <c r="M60" s="21">
        <f t="shared" si="145"/>
        <v>5719697.9840000095</v>
      </c>
      <c r="N60" s="21">
        <f t="shared" si="145"/>
        <v>7138637.5807999875</v>
      </c>
      <c r="P60" s="174"/>
      <c r="Q60" s="185"/>
      <c r="R60" s="19" t="s">
        <v>46</v>
      </c>
      <c r="S60" s="21">
        <f t="shared" ref="S60:AB60" si="146">S52*S$14</f>
        <v>274999.99999999994</v>
      </c>
      <c r="T60" s="21">
        <f t="shared" si="146"/>
        <v>604999.99999999977</v>
      </c>
      <c r="U60" s="21">
        <f t="shared" si="146"/>
        <v>1001000</v>
      </c>
      <c r="V60" s="21">
        <f t="shared" si="146"/>
        <v>1476199.9999999993</v>
      </c>
      <c r="W60" s="21">
        <f t="shared" si="146"/>
        <v>2046440.0000000002</v>
      </c>
      <c r="X60" s="21">
        <f t="shared" si="146"/>
        <v>2730727.9999999967</v>
      </c>
      <c r="Y60" s="21">
        <f t="shared" si="146"/>
        <v>3551873.6000000015</v>
      </c>
      <c r="Z60" s="21">
        <f t="shared" si="146"/>
        <v>4537248.3200000031</v>
      </c>
      <c r="AA60" s="21">
        <f t="shared" si="146"/>
        <v>5719697.9840000095</v>
      </c>
      <c r="AB60" s="21">
        <f t="shared" si="146"/>
        <v>7138637.5807999875</v>
      </c>
      <c r="AD60" s="174"/>
      <c r="AE60" s="185"/>
      <c r="AF60" s="19" t="s">
        <v>46</v>
      </c>
      <c r="AG60" s="21">
        <f t="shared" ref="AG60:AP60" si="147">AG52*AG$14</f>
        <v>274999.99999999994</v>
      </c>
      <c r="AH60" s="21">
        <f t="shared" si="147"/>
        <v>604999.99999999977</v>
      </c>
      <c r="AI60" s="21">
        <f t="shared" si="147"/>
        <v>1001000</v>
      </c>
      <c r="AJ60" s="21">
        <f t="shared" si="147"/>
        <v>1476199.9999999993</v>
      </c>
      <c r="AK60" s="21">
        <f t="shared" si="147"/>
        <v>2046440.0000000002</v>
      </c>
      <c r="AL60" s="21">
        <f t="shared" si="147"/>
        <v>2730727.9999999967</v>
      </c>
      <c r="AM60" s="21">
        <f t="shared" si="147"/>
        <v>3551873.6000000015</v>
      </c>
      <c r="AN60" s="21">
        <f t="shared" si="147"/>
        <v>4537248.3200000031</v>
      </c>
      <c r="AO60" s="21">
        <f t="shared" si="147"/>
        <v>5719697.9840000095</v>
      </c>
      <c r="AP60" s="21">
        <f t="shared" si="147"/>
        <v>7138637.5807999875</v>
      </c>
      <c r="AR60" s="174"/>
      <c r="AS60" s="185"/>
      <c r="AT60" s="19" t="s">
        <v>46</v>
      </c>
      <c r="AU60" s="21">
        <f t="shared" ref="AU60:BD60" si="148">AU52*AU$14</f>
        <v>274999.99999999994</v>
      </c>
      <c r="AV60" s="21">
        <f t="shared" si="148"/>
        <v>604999.99999999977</v>
      </c>
      <c r="AW60" s="21">
        <f t="shared" si="148"/>
        <v>1001000</v>
      </c>
      <c r="AX60" s="21">
        <f t="shared" si="148"/>
        <v>1476199.9999999993</v>
      </c>
      <c r="AY60" s="21">
        <f t="shared" si="148"/>
        <v>2046440.0000000002</v>
      </c>
      <c r="AZ60" s="21">
        <f t="shared" si="148"/>
        <v>2730727.9999999967</v>
      </c>
      <c r="BA60" s="21">
        <f t="shared" si="148"/>
        <v>3551873.6000000015</v>
      </c>
      <c r="BB60" s="21">
        <f t="shared" si="148"/>
        <v>4537248.3200000031</v>
      </c>
      <c r="BC60" s="21">
        <f t="shared" si="148"/>
        <v>5719697.9840000095</v>
      </c>
      <c r="BD60" s="21">
        <f t="shared" si="148"/>
        <v>7138637.5807999875</v>
      </c>
      <c r="BF60" s="174"/>
      <c r="BG60" s="185"/>
      <c r="BH60" s="19" t="s">
        <v>46</v>
      </c>
      <c r="BI60" s="21">
        <f t="shared" ref="BI60:BR60" si="149">BI52*BI$14</f>
        <v>274999.99999999994</v>
      </c>
      <c r="BJ60" s="21">
        <f t="shared" si="149"/>
        <v>604999.99999999977</v>
      </c>
      <c r="BK60" s="21">
        <f t="shared" si="149"/>
        <v>1001000</v>
      </c>
      <c r="BL60" s="21">
        <f t="shared" si="149"/>
        <v>1476199.9999999993</v>
      </c>
      <c r="BM60" s="21">
        <f t="shared" si="149"/>
        <v>2046440.0000000002</v>
      </c>
      <c r="BN60" s="21">
        <f t="shared" si="149"/>
        <v>2730727.9999999967</v>
      </c>
      <c r="BO60" s="21">
        <f t="shared" si="149"/>
        <v>3551873.6000000015</v>
      </c>
      <c r="BP60" s="21">
        <f t="shared" si="149"/>
        <v>4537248.3200000031</v>
      </c>
      <c r="BQ60" s="21">
        <f t="shared" si="149"/>
        <v>5719697.9840000095</v>
      </c>
      <c r="BR60" s="21">
        <f t="shared" si="149"/>
        <v>7138637.5807999875</v>
      </c>
    </row>
    <row r="61" spans="1:71" ht="15" customHeight="1" x14ac:dyDescent="0.45">
      <c r="A61" s="8"/>
      <c r="B61" s="3"/>
      <c r="C61" s="1"/>
      <c r="D61" s="43"/>
      <c r="E61" s="31"/>
      <c r="F61" s="31"/>
      <c r="G61" s="31"/>
      <c r="H61" s="31"/>
      <c r="I61" s="31"/>
      <c r="J61" s="31"/>
      <c r="K61" s="31"/>
      <c r="L61" s="31"/>
      <c r="M61" s="31"/>
      <c r="N61" s="31"/>
      <c r="O61" s="8"/>
      <c r="P61" s="3"/>
      <c r="Q61" s="1"/>
      <c r="R61" s="43"/>
      <c r="S61" s="31"/>
      <c r="T61" s="31"/>
      <c r="U61" s="31"/>
      <c r="V61" s="31"/>
      <c r="W61" s="31"/>
      <c r="X61" s="31"/>
      <c r="Y61" s="31"/>
      <c r="Z61" s="31"/>
      <c r="AA61" s="31"/>
      <c r="AB61" s="31"/>
      <c r="AC61" s="8"/>
      <c r="AD61" s="3"/>
      <c r="AE61" s="1"/>
      <c r="AF61" s="43"/>
      <c r="AG61" s="31"/>
      <c r="AH61" s="31"/>
      <c r="AI61" s="31"/>
      <c r="AJ61" s="31"/>
      <c r="AK61" s="31"/>
      <c r="AL61" s="31"/>
      <c r="AM61" s="31"/>
      <c r="AN61" s="31"/>
      <c r="AO61" s="31"/>
      <c r="AP61" s="31"/>
      <c r="AQ61" s="8"/>
      <c r="AR61" s="3"/>
      <c r="AS61" s="1"/>
      <c r="AT61" s="43"/>
      <c r="AU61" s="31"/>
      <c r="AV61" s="31"/>
      <c r="AW61" s="31"/>
      <c r="AX61" s="31"/>
      <c r="AY61" s="31"/>
      <c r="AZ61" s="31"/>
      <c r="BA61" s="31"/>
      <c r="BB61" s="31"/>
      <c r="BC61" s="31"/>
      <c r="BD61" s="31"/>
      <c r="BE61" s="8"/>
      <c r="BF61" s="3"/>
      <c r="BG61" s="1"/>
      <c r="BH61" s="43"/>
      <c r="BI61" s="31"/>
      <c r="BJ61" s="31"/>
      <c r="BK61" s="31"/>
      <c r="BL61" s="31"/>
      <c r="BM61" s="31"/>
      <c r="BN61" s="31"/>
      <c r="BO61" s="31"/>
      <c r="BP61" s="31"/>
      <c r="BQ61" s="31"/>
      <c r="BR61" s="31"/>
      <c r="BS61" s="8"/>
    </row>
    <row r="62" spans="1:71" ht="14.25" x14ac:dyDescent="0.45">
      <c r="B62" s="197" t="s">
        <v>147</v>
      </c>
      <c r="C62" s="195" t="s">
        <v>21</v>
      </c>
      <c r="D62" s="189" t="str">
        <f>"10 BTC / "&amp;TEXT($E$4*10, "$###0.00,,")&amp;"M USD"</f>
        <v>10 BTC / $1.00M USD</v>
      </c>
      <c r="E62" s="163" t="s">
        <v>3</v>
      </c>
      <c r="F62" s="163" t="s">
        <v>4</v>
      </c>
      <c r="G62" s="163" t="s">
        <v>5</v>
      </c>
      <c r="H62" s="163" t="s">
        <v>6</v>
      </c>
      <c r="I62" s="163" t="s">
        <v>7</v>
      </c>
      <c r="J62" s="163" t="s">
        <v>8</v>
      </c>
      <c r="K62" s="163" t="s">
        <v>9</v>
      </c>
      <c r="L62" s="163" t="s">
        <v>10</v>
      </c>
      <c r="M62" s="163" t="s">
        <v>11</v>
      </c>
      <c r="N62" s="163" t="s">
        <v>12</v>
      </c>
      <c r="P62" s="197" t="s">
        <v>147</v>
      </c>
      <c r="Q62" s="195" t="s">
        <v>21</v>
      </c>
      <c r="R62" s="189" t="str">
        <f>"10 BTC / "&amp;TEXT($E$4*10, "$###0.00,,")&amp;"M USD"</f>
        <v>10 BTC / $1.00M USD</v>
      </c>
      <c r="S62" s="163" t="s">
        <v>3</v>
      </c>
      <c r="T62" s="163" t="s">
        <v>4</v>
      </c>
      <c r="U62" s="163" t="s">
        <v>5</v>
      </c>
      <c r="V62" s="163" t="s">
        <v>6</v>
      </c>
      <c r="W62" s="163" t="s">
        <v>7</v>
      </c>
      <c r="X62" s="163" t="s">
        <v>8</v>
      </c>
      <c r="Y62" s="163" t="s">
        <v>9</v>
      </c>
      <c r="Z62" s="163" t="s">
        <v>10</v>
      </c>
      <c r="AA62" s="163" t="s">
        <v>11</v>
      </c>
      <c r="AB62" s="163" t="s">
        <v>12</v>
      </c>
      <c r="AD62" s="197" t="s">
        <v>147</v>
      </c>
      <c r="AE62" s="195" t="s">
        <v>21</v>
      </c>
      <c r="AF62" s="189" t="str">
        <f>"10 BTC / "&amp;TEXT($E$4*10, "$###0.00,,")&amp;"M USD"</f>
        <v>10 BTC / $1.00M USD</v>
      </c>
      <c r="AG62" s="163" t="s">
        <v>3</v>
      </c>
      <c r="AH62" s="163" t="s">
        <v>4</v>
      </c>
      <c r="AI62" s="163" t="s">
        <v>5</v>
      </c>
      <c r="AJ62" s="163" t="s">
        <v>6</v>
      </c>
      <c r="AK62" s="163" t="s">
        <v>7</v>
      </c>
      <c r="AL62" s="163" t="s">
        <v>8</v>
      </c>
      <c r="AM62" s="163" t="s">
        <v>9</v>
      </c>
      <c r="AN62" s="163" t="s">
        <v>10</v>
      </c>
      <c r="AO62" s="163" t="s">
        <v>11</v>
      </c>
      <c r="AP62" s="163" t="s">
        <v>12</v>
      </c>
      <c r="AR62" s="197" t="s">
        <v>147</v>
      </c>
      <c r="AS62" s="195" t="s">
        <v>21</v>
      </c>
      <c r="AT62" s="189" t="str">
        <f>"10 BTC / "&amp;TEXT($E$4*10, "$###0.00,,")&amp;"M USD"</f>
        <v>10 BTC / $1.00M USD</v>
      </c>
      <c r="AU62" s="163" t="s">
        <v>3</v>
      </c>
      <c r="AV62" s="163" t="s">
        <v>4</v>
      </c>
      <c r="AW62" s="163" t="s">
        <v>5</v>
      </c>
      <c r="AX62" s="163" t="s">
        <v>6</v>
      </c>
      <c r="AY62" s="163" t="s">
        <v>7</v>
      </c>
      <c r="AZ62" s="163" t="s">
        <v>8</v>
      </c>
      <c r="BA62" s="163" t="s">
        <v>9</v>
      </c>
      <c r="BB62" s="163" t="s">
        <v>10</v>
      </c>
      <c r="BC62" s="163" t="s">
        <v>11</v>
      </c>
      <c r="BD62" s="163" t="s">
        <v>12</v>
      </c>
      <c r="BF62" s="197" t="s">
        <v>147</v>
      </c>
      <c r="BG62" s="195" t="s">
        <v>21</v>
      </c>
      <c r="BH62" s="189" t="str">
        <f>"10 BTC / "&amp;TEXT($E$4*10, "$###0.00,,")&amp;"M USD"</f>
        <v>10 BTC / $1.00M USD</v>
      </c>
      <c r="BI62" s="163" t="s">
        <v>3</v>
      </c>
      <c r="BJ62" s="163" t="s">
        <v>4</v>
      </c>
      <c r="BK62" s="163" t="s">
        <v>5</v>
      </c>
      <c r="BL62" s="163" t="s">
        <v>6</v>
      </c>
      <c r="BM62" s="163" t="s">
        <v>7</v>
      </c>
      <c r="BN62" s="163" t="s">
        <v>8</v>
      </c>
      <c r="BO62" s="163" t="s">
        <v>9</v>
      </c>
      <c r="BP62" s="163" t="s">
        <v>10</v>
      </c>
      <c r="BQ62" s="163" t="s">
        <v>11</v>
      </c>
      <c r="BR62" s="163" t="s">
        <v>12</v>
      </c>
    </row>
    <row r="63" spans="1:71" ht="14.25" x14ac:dyDescent="0.45">
      <c r="B63" s="198"/>
      <c r="C63" s="196"/>
      <c r="D63" s="190"/>
      <c r="E63" s="164"/>
      <c r="F63" s="164"/>
      <c r="G63" s="164"/>
      <c r="H63" s="164"/>
      <c r="I63" s="164"/>
      <c r="J63" s="164"/>
      <c r="K63" s="164"/>
      <c r="L63" s="164"/>
      <c r="M63" s="164"/>
      <c r="N63" s="164"/>
      <c r="P63" s="198"/>
      <c r="Q63" s="196"/>
      <c r="R63" s="190"/>
      <c r="S63" s="164"/>
      <c r="T63" s="164"/>
      <c r="U63" s="164"/>
      <c r="V63" s="164"/>
      <c r="W63" s="164"/>
      <c r="X63" s="164"/>
      <c r="Y63" s="164"/>
      <c r="Z63" s="164"/>
      <c r="AA63" s="164"/>
      <c r="AB63" s="164"/>
      <c r="AD63" s="198"/>
      <c r="AE63" s="196"/>
      <c r="AF63" s="190"/>
      <c r="AG63" s="164"/>
      <c r="AH63" s="164"/>
      <c r="AI63" s="164"/>
      <c r="AJ63" s="164"/>
      <c r="AK63" s="164"/>
      <c r="AL63" s="164"/>
      <c r="AM63" s="164"/>
      <c r="AN63" s="164"/>
      <c r="AO63" s="164"/>
      <c r="AP63" s="164"/>
      <c r="AR63" s="198"/>
      <c r="AS63" s="196"/>
      <c r="AT63" s="190"/>
      <c r="AU63" s="164"/>
      <c r="AV63" s="164"/>
      <c r="AW63" s="164"/>
      <c r="AX63" s="164"/>
      <c r="AY63" s="164"/>
      <c r="AZ63" s="164"/>
      <c r="BA63" s="164"/>
      <c r="BB63" s="164"/>
      <c r="BC63" s="164"/>
      <c r="BD63" s="164"/>
      <c r="BF63" s="198"/>
      <c r="BG63" s="196"/>
      <c r="BH63" s="190"/>
      <c r="BI63" s="164"/>
      <c r="BJ63" s="164"/>
      <c r="BK63" s="164"/>
      <c r="BL63" s="164"/>
      <c r="BM63" s="164"/>
      <c r="BN63" s="164"/>
      <c r="BO63" s="164"/>
      <c r="BP63" s="164"/>
      <c r="BQ63" s="164"/>
      <c r="BR63" s="164"/>
    </row>
    <row r="64" spans="1:71" ht="14.25" x14ac:dyDescent="0.45">
      <c r="B64" s="185" t="s">
        <v>16</v>
      </c>
      <c r="C64" s="186" t="s">
        <v>32</v>
      </c>
      <c r="D64" s="15" t="s">
        <v>61</v>
      </c>
      <c r="E64" s="16">
        <f>E$22</f>
        <v>0.66666666666666663</v>
      </c>
      <c r="F64" s="16">
        <f t="shared" ref="F64:N64" si="150">F$22</f>
        <v>0.55555555555555569</v>
      </c>
      <c r="G64" s="16">
        <f t="shared" si="150"/>
        <v>0.4629629629629628</v>
      </c>
      <c r="H64" s="16">
        <f t="shared" si="150"/>
        <v>0.38580246913580263</v>
      </c>
      <c r="I64" s="16">
        <f t="shared" si="150"/>
        <v>0.32150205761316863</v>
      </c>
      <c r="J64" s="16">
        <f t="shared" si="150"/>
        <v>0.26791838134430757</v>
      </c>
      <c r="K64" s="16">
        <f t="shared" si="150"/>
        <v>0.2232653177869226</v>
      </c>
      <c r="L64" s="16">
        <f t="shared" si="150"/>
        <v>0.18605443148910217</v>
      </c>
      <c r="M64" s="16">
        <f t="shared" si="150"/>
        <v>0.15504535957425158</v>
      </c>
      <c r="N64" s="16">
        <f t="shared" si="150"/>
        <v>0.12920446631187676</v>
      </c>
      <c r="P64" s="185" t="s">
        <v>16</v>
      </c>
      <c r="Q64" s="186" t="s">
        <v>32</v>
      </c>
      <c r="R64" s="15" t="s">
        <v>61</v>
      </c>
      <c r="S64" s="16">
        <f>S$22</f>
        <v>0.66666666666666663</v>
      </c>
      <c r="T64" s="16">
        <f t="shared" ref="T64:AB64" si="151">T$22</f>
        <v>0.55555555555555569</v>
      </c>
      <c r="U64" s="16">
        <f t="shared" si="151"/>
        <v>0.4629629629629628</v>
      </c>
      <c r="V64" s="16">
        <f t="shared" si="151"/>
        <v>0.38580246913580263</v>
      </c>
      <c r="W64" s="16">
        <f t="shared" si="151"/>
        <v>0.32150205761316863</v>
      </c>
      <c r="X64" s="16">
        <f t="shared" si="151"/>
        <v>0.26791838134430757</v>
      </c>
      <c r="Y64" s="16">
        <f t="shared" si="151"/>
        <v>0.2232653177869226</v>
      </c>
      <c r="Z64" s="16">
        <f t="shared" si="151"/>
        <v>0.18605443148910217</v>
      </c>
      <c r="AA64" s="16">
        <f t="shared" si="151"/>
        <v>0.15504535957425158</v>
      </c>
      <c r="AB64" s="16">
        <f t="shared" si="151"/>
        <v>0.12920446631187676</v>
      </c>
      <c r="AD64" s="185" t="s">
        <v>16</v>
      </c>
      <c r="AE64" s="186" t="s">
        <v>32</v>
      </c>
      <c r="AF64" s="15" t="s">
        <v>61</v>
      </c>
      <c r="AG64" s="16">
        <f>AG$22</f>
        <v>0.66666666666666663</v>
      </c>
      <c r="AH64" s="16">
        <f t="shared" ref="AH64:AP64" si="152">AH$22</f>
        <v>0.55555555555555569</v>
      </c>
      <c r="AI64" s="16">
        <f t="shared" si="152"/>
        <v>0.4629629629629628</v>
      </c>
      <c r="AJ64" s="16">
        <f t="shared" si="152"/>
        <v>0.38580246913580263</v>
      </c>
      <c r="AK64" s="16">
        <f t="shared" si="152"/>
        <v>0.32150205761316863</v>
      </c>
      <c r="AL64" s="16">
        <f t="shared" si="152"/>
        <v>0.26791838134430757</v>
      </c>
      <c r="AM64" s="16">
        <f t="shared" si="152"/>
        <v>0.2232653177869226</v>
      </c>
      <c r="AN64" s="16">
        <f t="shared" si="152"/>
        <v>0.18605443148910217</v>
      </c>
      <c r="AO64" s="16">
        <f t="shared" si="152"/>
        <v>0.15504535957425158</v>
      </c>
      <c r="AP64" s="16">
        <f t="shared" si="152"/>
        <v>0.12920446631187676</v>
      </c>
      <c r="AR64" s="185" t="s">
        <v>16</v>
      </c>
      <c r="AS64" s="186" t="s">
        <v>32</v>
      </c>
      <c r="AT64" s="15" t="s">
        <v>61</v>
      </c>
      <c r="AU64" s="16">
        <f>AU$22</f>
        <v>0.66666666666666663</v>
      </c>
      <c r="AV64" s="16">
        <f t="shared" ref="AV64:BD64" si="153">AV$22</f>
        <v>0.55555555555555569</v>
      </c>
      <c r="AW64" s="16">
        <f t="shared" si="153"/>
        <v>0.4629629629629628</v>
      </c>
      <c r="AX64" s="16">
        <f t="shared" si="153"/>
        <v>0.38580246913580263</v>
      </c>
      <c r="AY64" s="16">
        <f t="shared" si="153"/>
        <v>0.32150205761316863</v>
      </c>
      <c r="AZ64" s="16">
        <f t="shared" si="153"/>
        <v>0.26791838134430757</v>
      </c>
      <c r="BA64" s="16">
        <f t="shared" si="153"/>
        <v>0.2232653177869226</v>
      </c>
      <c r="BB64" s="16">
        <f t="shared" si="153"/>
        <v>0.18605443148910217</v>
      </c>
      <c r="BC64" s="16">
        <f t="shared" si="153"/>
        <v>0.15504535957425158</v>
      </c>
      <c r="BD64" s="16">
        <f t="shared" si="153"/>
        <v>0.12920446631187676</v>
      </c>
      <c r="BF64" s="185" t="s">
        <v>16</v>
      </c>
      <c r="BG64" s="186" t="s">
        <v>32</v>
      </c>
      <c r="BH64" s="15" t="s">
        <v>61</v>
      </c>
      <c r="BI64" s="16">
        <f>BI$22</f>
        <v>0.66666666666666663</v>
      </c>
      <c r="BJ64" s="16">
        <f t="shared" ref="BJ64:BR64" si="154">BJ$22</f>
        <v>0.55555555555555569</v>
      </c>
      <c r="BK64" s="16">
        <f t="shared" si="154"/>
        <v>0.4629629629629628</v>
      </c>
      <c r="BL64" s="16">
        <f t="shared" si="154"/>
        <v>0.38580246913580263</v>
      </c>
      <c r="BM64" s="16">
        <f t="shared" si="154"/>
        <v>0.32150205761316863</v>
      </c>
      <c r="BN64" s="16">
        <f t="shared" si="154"/>
        <v>0.26791838134430757</v>
      </c>
      <c r="BO64" s="16">
        <f t="shared" si="154"/>
        <v>0.2232653177869226</v>
      </c>
      <c r="BP64" s="16">
        <f t="shared" si="154"/>
        <v>0.18605443148910217</v>
      </c>
      <c r="BQ64" s="16">
        <f t="shared" si="154"/>
        <v>0.15504535957425158</v>
      </c>
      <c r="BR64" s="16">
        <f t="shared" si="154"/>
        <v>0.12920446631187676</v>
      </c>
    </row>
    <row r="65" spans="2:70" ht="14.25" x14ac:dyDescent="0.45">
      <c r="B65" s="185"/>
      <c r="C65" s="186"/>
      <c r="D65" s="15" t="s">
        <v>62</v>
      </c>
      <c r="E65" s="16"/>
      <c r="F65" s="16"/>
      <c r="G65" s="16"/>
      <c r="H65" s="16"/>
      <c r="I65" s="82">
        <f>AVERAGE(E64:I64)</f>
        <v>0.4784979423868313</v>
      </c>
      <c r="J65" s="16"/>
      <c r="K65" s="16"/>
      <c r="L65" s="16"/>
      <c r="M65" s="16"/>
      <c r="N65" s="17">
        <f>AVERAGE(E64:N64)</f>
        <v>0.3353977668440617</v>
      </c>
      <c r="P65" s="185"/>
      <c r="Q65" s="186"/>
      <c r="R65" s="15" t="s">
        <v>62</v>
      </c>
      <c r="S65" s="16"/>
      <c r="T65" s="16"/>
      <c r="U65" s="16"/>
      <c r="V65" s="16"/>
      <c r="W65" s="82">
        <f>AVERAGE(S64:W64)</f>
        <v>0.4784979423868313</v>
      </c>
      <c r="X65" s="16"/>
      <c r="Y65" s="16"/>
      <c r="Z65" s="16"/>
      <c r="AA65" s="16"/>
      <c r="AB65" s="17">
        <f>AVERAGE(S64:AB64)</f>
        <v>0.3353977668440617</v>
      </c>
      <c r="AD65" s="185"/>
      <c r="AE65" s="186"/>
      <c r="AF65" s="15" t="s">
        <v>62</v>
      </c>
      <c r="AG65" s="16"/>
      <c r="AH65" s="16"/>
      <c r="AI65" s="16"/>
      <c r="AJ65" s="16"/>
      <c r="AK65" s="82">
        <f>AVERAGE(AG64:AK64)</f>
        <v>0.4784979423868313</v>
      </c>
      <c r="AL65" s="16"/>
      <c r="AM65" s="16"/>
      <c r="AN65" s="16"/>
      <c r="AO65" s="16"/>
      <c r="AP65" s="17">
        <f>AVERAGE(AG64:AP64)</f>
        <v>0.3353977668440617</v>
      </c>
      <c r="AR65" s="185"/>
      <c r="AS65" s="186"/>
      <c r="AT65" s="15" t="s">
        <v>62</v>
      </c>
      <c r="AU65" s="16"/>
      <c r="AV65" s="16"/>
      <c r="AW65" s="16"/>
      <c r="AX65" s="16"/>
      <c r="AY65" s="82">
        <f>AVERAGE(AU64:AY64)</f>
        <v>0.4784979423868313</v>
      </c>
      <c r="AZ65" s="16"/>
      <c r="BA65" s="16"/>
      <c r="BB65" s="16"/>
      <c r="BC65" s="16"/>
      <c r="BD65" s="17">
        <f>AVERAGE(AU64:BD64)</f>
        <v>0.3353977668440617</v>
      </c>
      <c r="BF65" s="185"/>
      <c r="BG65" s="186"/>
      <c r="BH65" s="15" t="s">
        <v>62</v>
      </c>
      <c r="BI65" s="16"/>
      <c r="BJ65" s="16"/>
      <c r="BK65" s="16"/>
      <c r="BL65" s="16"/>
      <c r="BM65" s="82">
        <f>AVERAGE(BI64:BM64)</f>
        <v>0.4784979423868313</v>
      </c>
      <c r="BN65" s="16"/>
      <c r="BO65" s="16"/>
      <c r="BP65" s="16"/>
      <c r="BQ65" s="16"/>
      <c r="BR65" s="17">
        <f>AVERAGE(BI64:BR64)</f>
        <v>0.3353977668440617</v>
      </c>
    </row>
    <row r="66" spans="2:70" ht="14.25" x14ac:dyDescent="0.45">
      <c r="B66" s="185"/>
      <c r="C66" s="186"/>
      <c r="D66" s="15" t="s">
        <v>42</v>
      </c>
      <c r="E66" s="16">
        <f>E$16*(E64/E$18)</f>
        <v>0.66666666666666663</v>
      </c>
      <c r="F66" s="16">
        <f t="shared" ref="F66:N66" si="155">F$16*(F64/F$18)</f>
        <v>1.2222222222222223</v>
      </c>
      <c r="G66" s="16">
        <f>G$16*(G64/G$18)</f>
        <v>1.6851851851851851</v>
      </c>
      <c r="H66" s="16">
        <f>H$16*(H64/H$18)</f>
        <v>2.0709876543209877</v>
      </c>
      <c r="I66" s="16">
        <f>I$16*(I64/I$18)</f>
        <v>2.3924897119341564</v>
      </c>
      <c r="J66" s="16">
        <f t="shared" si="155"/>
        <v>2.6604080932784639</v>
      </c>
      <c r="K66" s="16">
        <f t="shared" si="155"/>
        <v>2.8836734110653865</v>
      </c>
      <c r="L66" s="16">
        <f t="shared" si="155"/>
        <v>3.0697278425544887</v>
      </c>
      <c r="M66" s="16">
        <f t="shared" si="155"/>
        <v>3.2247732021287403</v>
      </c>
      <c r="N66" s="16">
        <f t="shared" si="155"/>
        <v>3.3539776684406171</v>
      </c>
      <c r="P66" s="185"/>
      <c r="Q66" s="186"/>
      <c r="R66" s="15" t="s">
        <v>42</v>
      </c>
      <c r="S66" s="16">
        <f>S$16*(S64/S$18)</f>
        <v>0.66666666666666663</v>
      </c>
      <c r="T66" s="16">
        <f t="shared" ref="T66:AB66" si="156">T$16*(T64/T$18)</f>
        <v>1.2222222222222223</v>
      </c>
      <c r="U66" s="16">
        <f>U$16*(U64/U$18)</f>
        <v>1.6851851851851851</v>
      </c>
      <c r="V66" s="16">
        <f>V$16*(V64/V$18)</f>
        <v>2.0709876543209877</v>
      </c>
      <c r="W66" s="16">
        <f>W$16*(W64/W$18)</f>
        <v>2.3924897119341564</v>
      </c>
      <c r="X66" s="16">
        <f t="shared" si="156"/>
        <v>2.6604080932784639</v>
      </c>
      <c r="Y66" s="16">
        <f t="shared" si="156"/>
        <v>2.8836734110653865</v>
      </c>
      <c r="Z66" s="16">
        <f t="shared" si="156"/>
        <v>3.0697278425544887</v>
      </c>
      <c r="AA66" s="16">
        <f t="shared" si="156"/>
        <v>3.2247732021287403</v>
      </c>
      <c r="AB66" s="16">
        <f t="shared" si="156"/>
        <v>3.3539776684406171</v>
      </c>
      <c r="AD66" s="185"/>
      <c r="AE66" s="186"/>
      <c r="AF66" s="15" t="s">
        <v>42</v>
      </c>
      <c r="AG66" s="16">
        <f>AG$16*(AG64/AG$18)</f>
        <v>0.66666666666666663</v>
      </c>
      <c r="AH66" s="16">
        <f t="shared" ref="AH66:AP66" si="157">AH$16*(AH64/AH$18)</f>
        <v>1.2222222222222223</v>
      </c>
      <c r="AI66" s="16">
        <f>AI$16*(AI64/AI$18)</f>
        <v>1.6851851851851851</v>
      </c>
      <c r="AJ66" s="16">
        <f>AJ$16*(AJ64/AJ$18)</f>
        <v>2.0709876543209877</v>
      </c>
      <c r="AK66" s="16">
        <f>AK$16*(AK64/AK$18)</f>
        <v>2.3924897119341564</v>
      </c>
      <c r="AL66" s="16">
        <f t="shared" si="157"/>
        <v>2.6604080932784639</v>
      </c>
      <c r="AM66" s="16">
        <f t="shared" si="157"/>
        <v>2.8836734110653865</v>
      </c>
      <c r="AN66" s="16">
        <f t="shared" si="157"/>
        <v>3.0697278425544887</v>
      </c>
      <c r="AO66" s="16">
        <f t="shared" si="157"/>
        <v>3.2247732021287403</v>
      </c>
      <c r="AP66" s="16">
        <f t="shared" si="157"/>
        <v>3.3539776684406171</v>
      </c>
      <c r="AR66" s="185"/>
      <c r="AS66" s="186"/>
      <c r="AT66" s="15" t="s">
        <v>42</v>
      </c>
      <c r="AU66" s="16">
        <f>AU$16*(AU64/AU$18)</f>
        <v>0.66666666666666663</v>
      </c>
      <c r="AV66" s="16">
        <f t="shared" ref="AV66:BD66" si="158">AV$16*(AV64/AV$18)</f>
        <v>1.2222222222222223</v>
      </c>
      <c r="AW66" s="16">
        <f>AW$16*(AW64/AW$18)</f>
        <v>1.6851851851851851</v>
      </c>
      <c r="AX66" s="16">
        <f>AX$16*(AX64/AX$18)</f>
        <v>2.0709876543209877</v>
      </c>
      <c r="AY66" s="16">
        <f>AY$16*(AY64/AY$18)</f>
        <v>2.3924897119341564</v>
      </c>
      <c r="AZ66" s="16">
        <f t="shared" si="158"/>
        <v>2.6604080932784639</v>
      </c>
      <c r="BA66" s="16">
        <f t="shared" si="158"/>
        <v>2.8836734110653865</v>
      </c>
      <c r="BB66" s="16">
        <f t="shared" si="158"/>
        <v>3.0697278425544887</v>
      </c>
      <c r="BC66" s="16">
        <f t="shared" si="158"/>
        <v>3.2247732021287403</v>
      </c>
      <c r="BD66" s="16">
        <f t="shared" si="158"/>
        <v>3.3539776684406171</v>
      </c>
      <c r="BF66" s="185"/>
      <c r="BG66" s="186"/>
      <c r="BH66" s="15" t="s">
        <v>42</v>
      </c>
      <c r="BI66" s="16">
        <f>BI$16*(BI64/BI$18)</f>
        <v>0.66666666666666663</v>
      </c>
      <c r="BJ66" s="16">
        <f t="shared" ref="BJ66:BR66" si="159">BJ$16*(BJ64/BJ$18)</f>
        <v>1.2222222222222223</v>
      </c>
      <c r="BK66" s="16">
        <f>BK$16*(BK64/BK$18)</f>
        <v>1.6851851851851851</v>
      </c>
      <c r="BL66" s="16">
        <f>BL$16*(BL64/BL$18)</f>
        <v>2.0709876543209877</v>
      </c>
      <c r="BM66" s="16">
        <f>BM$16*(BM64/BM$18)</f>
        <v>2.3924897119341564</v>
      </c>
      <c r="BN66" s="16">
        <f t="shared" si="159"/>
        <v>2.6604080932784639</v>
      </c>
      <c r="BO66" s="16">
        <f t="shared" si="159"/>
        <v>2.8836734110653865</v>
      </c>
      <c r="BP66" s="16">
        <f t="shared" si="159"/>
        <v>3.0697278425544887</v>
      </c>
      <c r="BQ66" s="16">
        <f t="shared" si="159"/>
        <v>3.2247732021287403</v>
      </c>
      <c r="BR66" s="16">
        <f t="shared" si="159"/>
        <v>3.3539776684406171</v>
      </c>
    </row>
    <row r="67" spans="2:70" ht="14.25" x14ac:dyDescent="0.45">
      <c r="B67" s="185"/>
      <c r="C67" s="185"/>
      <c r="D67" s="19" t="s">
        <v>45</v>
      </c>
      <c r="E67" s="20">
        <f>10*E64</f>
        <v>6.6666666666666661</v>
      </c>
      <c r="F67" s="20">
        <f t="shared" ref="F67:N67" si="160">10*F64</f>
        <v>5.5555555555555571</v>
      </c>
      <c r="G67" s="20">
        <f t="shared" si="160"/>
        <v>4.629629629629628</v>
      </c>
      <c r="H67" s="20">
        <f t="shared" si="160"/>
        <v>3.8580246913580263</v>
      </c>
      <c r="I67" s="20">
        <f t="shared" si="160"/>
        <v>3.2150205761316863</v>
      </c>
      <c r="J67" s="20">
        <f t="shared" si="160"/>
        <v>2.6791838134430757</v>
      </c>
      <c r="K67" s="20">
        <f t="shared" si="160"/>
        <v>2.232653177869226</v>
      </c>
      <c r="L67" s="20">
        <f t="shared" si="160"/>
        <v>1.8605443148910217</v>
      </c>
      <c r="M67" s="20">
        <f t="shared" si="160"/>
        <v>1.5504535957425158</v>
      </c>
      <c r="N67" s="20">
        <f t="shared" si="160"/>
        <v>1.2920446631187676</v>
      </c>
      <c r="P67" s="185"/>
      <c r="Q67" s="185"/>
      <c r="R67" s="19" t="s">
        <v>45</v>
      </c>
      <c r="S67" s="20">
        <f>10*S64</f>
        <v>6.6666666666666661</v>
      </c>
      <c r="T67" s="20">
        <f t="shared" ref="T67:AB67" si="161">10*T64</f>
        <v>5.5555555555555571</v>
      </c>
      <c r="U67" s="20">
        <f t="shared" si="161"/>
        <v>4.629629629629628</v>
      </c>
      <c r="V67" s="20">
        <f t="shared" si="161"/>
        <v>3.8580246913580263</v>
      </c>
      <c r="W67" s="20">
        <f t="shared" si="161"/>
        <v>3.2150205761316863</v>
      </c>
      <c r="X67" s="20">
        <f t="shared" si="161"/>
        <v>2.6791838134430757</v>
      </c>
      <c r="Y67" s="20">
        <f t="shared" si="161"/>
        <v>2.232653177869226</v>
      </c>
      <c r="Z67" s="20">
        <f t="shared" si="161"/>
        <v>1.8605443148910217</v>
      </c>
      <c r="AA67" s="20">
        <f t="shared" si="161"/>
        <v>1.5504535957425158</v>
      </c>
      <c r="AB67" s="20">
        <f t="shared" si="161"/>
        <v>1.2920446631187676</v>
      </c>
      <c r="AD67" s="185"/>
      <c r="AE67" s="185"/>
      <c r="AF67" s="19" t="s">
        <v>45</v>
      </c>
      <c r="AG67" s="20">
        <f>10*AG64</f>
        <v>6.6666666666666661</v>
      </c>
      <c r="AH67" s="20">
        <f t="shared" ref="AH67:AP67" si="162">10*AH64</f>
        <v>5.5555555555555571</v>
      </c>
      <c r="AI67" s="20">
        <f t="shared" si="162"/>
        <v>4.629629629629628</v>
      </c>
      <c r="AJ67" s="20">
        <f t="shared" si="162"/>
        <v>3.8580246913580263</v>
      </c>
      <c r="AK67" s="20">
        <f t="shared" si="162"/>
        <v>3.2150205761316863</v>
      </c>
      <c r="AL67" s="20">
        <f t="shared" si="162"/>
        <v>2.6791838134430757</v>
      </c>
      <c r="AM67" s="20">
        <f t="shared" si="162"/>
        <v>2.232653177869226</v>
      </c>
      <c r="AN67" s="20">
        <f t="shared" si="162"/>
        <v>1.8605443148910217</v>
      </c>
      <c r="AO67" s="20">
        <f t="shared" si="162"/>
        <v>1.5504535957425158</v>
      </c>
      <c r="AP67" s="20">
        <f t="shared" si="162"/>
        <v>1.2920446631187676</v>
      </c>
      <c r="AR67" s="185"/>
      <c r="AS67" s="185"/>
      <c r="AT67" s="19" t="s">
        <v>45</v>
      </c>
      <c r="AU67" s="20">
        <f>10*AU64</f>
        <v>6.6666666666666661</v>
      </c>
      <c r="AV67" s="20">
        <f t="shared" ref="AV67:BD67" si="163">10*AV64</f>
        <v>5.5555555555555571</v>
      </c>
      <c r="AW67" s="20">
        <f t="shared" si="163"/>
        <v>4.629629629629628</v>
      </c>
      <c r="AX67" s="20">
        <f t="shared" si="163"/>
        <v>3.8580246913580263</v>
      </c>
      <c r="AY67" s="20">
        <f t="shared" si="163"/>
        <v>3.2150205761316863</v>
      </c>
      <c r="AZ67" s="20">
        <f t="shared" si="163"/>
        <v>2.6791838134430757</v>
      </c>
      <c r="BA67" s="20">
        <f t="shared" si="163"/>
        <v>2.232653177869226</v>
      </c>
      <c r="BB67" s="20">
        <f t="shared" si="163"/>
        <v>1.8605443148910217</v>
      </c>
      <c r="BC67" s="20">
        <f t="shared" si="163"/>
        <v>1.5504535957425158</v>
      </c>
      <c r="BD67" s="20">
        <f t="shared" si="163"/>
        <v>1.2920446631187676</v>
      </c>
      <c r="BF67" s="185"/>
      <c r="BG67" s="185"/>
      <c r="BH67" s="19" t="s">
        <v>45</v>
      </c>
      <c r="BI67" s="20">
        <f>10*BI64</f>
        <v>6.6666666666666661</v>
      </c>
      <c r="BJ67" s="20">
        <f t="shared" ref="BJ67:BR67" si="164">10*BJ64</f>
        <v>5.5555555555555571</v>
      </c>
      <c r="BK67" s="20">
        <f t="shared" si="164"/>
        <v>4.629629629629628</v>
      </c>
      <c r="BL67" s="20">
        <f t="shared" si="164"/>
        <v>3.8580246913580263</v>
      </c>
      <c r="BM67" s="20">
        <f t="shared" si="164"/>
        <v>3.2150205761316863</v>
      </c>
      <c r="BN67" s="20">
        <f t="shared" si="164"/>
        <v>2.6791838134430757</v>
      </c>
      <c r="BO67" s="20">
        <f t="shared" si="164"/>
        <v>2.232653177869226</v>
      </c>
      <c r="BP67" s="20">
        <f t="shared" si="164"/>
        <v>1.8605443148910217</v>
      </c>
      <c r="BQ67" s="20">
        <f t="shared" si="164"/>
        <v>1.5504535957425158</v>
      </c>
      <c r="BR67" s="20">
        <f t="shared" si="164"/>
        <v>1.2920446631187676</v>
      </c>
    </row>
    <row r="68" spans="2:70" ht="14.25" x14ac:dyDescent="0.45">
      <c r="B68" s="185"/>
      <c r="C68" s="185"/>
      <c r="D68" s="19" t="s">
        <v>46</v>
      </c>
      <c r="E68" s="20">
        <f>10*E66</f>
        <v>6.6666666666666661</v>
      </c>
      <c r="F68" s="20">
        <f>10*F66</f>
        <v>12.222222222222223</v>
      </c>
      <c r="G68" s="20">
        <f>10*G66</f>
        <v>16.851851851851851</v>
      </c>
      <c r="H68" s="20">
        <f t="shared" ref="H68:N68" si="165">10*H66</f>
        <v>20.709876543209877</v>
      </c>
      <c r="I68" s="20">
        <f t="shared" si="165"/>
        <v>23.924897119341566</v>
      </c>
      <c r="J68" s="20">
        <f t="shared" si="165"/>
        <v>26.60408093278464</v>
      </c>
      <c r="K68" s="20">
        <f t="shared" si="165"/>
        <v>28.836734110653865</v>
      </c>
      <c r="L68" s="20">
        <f t="shared" si="165"/>
        <v>30.697278425544887</v>
      </c>
      <c r="M68" s="20">
        <f t="shared" si="165"/>
        <v>32.247732021287405</v>
      </c>
      <c r="N68" s="20">
        <f t="shared" si="165"/>
        <v>33.539776684406171</v>
      </c>
      <c r="P68" s="185"/>
      <c r="Q68" s="185"/>
      <c r="R68" s="19" t="s">
        <v>46</v>
      </c>
      <c r="S68" s="20">
        <f>10*S66</f>
        <v>6.6666666666666661</v>
      </c>
      <c r="T68" s="20">
        <f>10*T66</f>
        <v>12.222222222222223</v>
      </c>
      <c r="U68" s="20">
        <f>10*U66</f>
        <v>16.851851851851851</v>
      </c>
      <c r="V68" s="20">
        <f t="shared" ref="V68:AB68" si="166">10*V66</f>
        <v>20.709876543209877</v>
      </c>
      <c r="W68" s="20">
        <f t="shared" si="166"/>
        <v>23.924897119341566</v>
      </c>
      <c r="X68" s="20">
        <f t="shared" si="166"/>
        <v>26.60408093278464</v>
      </c>
      <c r="Y68" s="20">
        <f t="shared" si="166"/>
        <v>28.836734110653865</v>
      </c>
      <c r="Z68" s="20">
        <f t="shared" si="166"/>
        <v>30.697278425544887</v>
      </c>
      <c r="AA68" s="20">
        <f t="shared" si="166"/>
        <v>32.247732021287405</v>
      </c>
      <c r="AB68" s="20">
        <f t="shared" si="166"/>
        <v>33.539776684406171</v>
      </c>
      <c r="AD68" s="185"/>
      <c r="AE68" s="185"/>
      <c r="AF68" s="19" t="s">
        <v>46</v>
      </c>
      <c r="AG68" s="20">
        <f>10*AG66</f>
        <v>6.6666666666666661</v>
      </c>
      <c r="AH68" s="20">
        <f>10*AH66</f>
        <v>12.222222222222223</v>
      </c>
      <c r="AI68" s="20">
        <f>10*AI66</f>
        <v>16.851851851851851</v>
      </c>
      <c r="AJ68" s="20">
        <f t="shared" ref="AJ68:AP68" si="167">10*AJ66</f>
        <v>20.709876543209877</v>
      </c>
      <c r="AK68" s="20">
        <f t="shared" si="167"/>
        <v>23.924897119341566</v>
      </c>
      <c r="AL68" s="20">
        <f t="shared" si="167"/>
        <v>26.60408093278464</v>
      </c>
      <c r="AM68" s="20">
        <f t="shared" si="167"/>
        <v>28.836734110653865</v>
      </c>
      <c r="AN68" s="20">
        <f t="shared" si="167"/>
        <v>30.697278425544887</v>
      </c>
      <c r="AO68" s="20">
        <f t="shared" si="167"/>
        <v>32.247732021287405</v>
      </c>
      <c r="AP68" s="20">
        <f t="shared" si="167"/>
        <v>33.539776684406171</v>
      </c>
      <c r="AR68" s="185"/>
      <c r="AS68" s="185"/>
      <c r="AT68" s="19" t="s">
        <v>46</v>
      </c>
      <c r="AU68" s="20">
        <f>10*AU66</f>
        <v>6.6666666666666661</v>
      </c>
      <c r="AV68" s="20">
        <f>10*AV66</f>
        <v>12.222222222222223</v>
      </c>
      <c r="AW68" s="20">
        <f>10*AW66</f>
        <v>16.851851851851851</v>
      </c>
      <c r="AX68" s="20">
        <f t="shared" ref="AX68:BD68" si="168">10*AX66</f>
        <v>20.709876543209877</v>
      </c>
      <c r="AY68" s="20">
        <f t="shared" si="168"/>
        <v>23.924897119341566</v>
      </c>
      <c r="AZ68" s="20">
        <f t="shared" si="168"/>
        <v>26.60408093278464</v>
      </c>
      <c r="BA68" s="20">
        <f t="shared" si="168"/>
        <v>28.836734110653865</v>
      </c>
      <c r="BB68" s="20">
        <f t="shared" si="168"/>
        <v>30.697278425544887</v>
      </c>
      <c r="BC68" s="20">
        <f t="shared" si="168"/>
        <v>32.247732021287405</v>
      </c>
      <c r="BD68" s="20">
        <f t="shared" si="168"/>
        <v>33.539776684406171</v>
      </c>
      <c r="BF68" s="185"/>
      <c r="BG68" s="185"/>
      <c r="BH68" s="19" t="s">
        <v>46</v>
      </c>
      <c r="BI68" s="20">
        <f>10*BI66</f>
        <v>6.6666666666666661</v>
      </c>
      <c r="BJ68" s="20">
        <f>10*BJ66</f>
        <v>12.222222222222223</v>
      </c>
      <c r="BK68" s="20">
        <f>10*BK66</f>
        <v>16.851851851851851</v>
      </c>
      <c r="BL68" s="20">
        <f t="shared" ref="BL68:BR68" si="169">10*BL66</f>
        <v>20.709876543209877</v>
      </c>
      <c r="BM68" s="20">
        <f t="shared" si="169"/>
        <v>23.924897119341566</v>
      </c>
      <c r="BN68" s="20">
        <f t="shared" si="169"/>
        <v>26.60408093278464</v>
      </c>
      <c r="BO68" s="20">
        <f t="shared" si="169"/>
        <v>28.836734110653865</v>
      </c>
      <c r="BP68" s="20">
        <f t="shared" si="169"/>
        <v>30.697278425544887</v>
      </c>
      <c r="BQ68" s="20">
        <f t="shared" si="169"/>
        <v>32.247732021287405</v>
      </c>
      <c r="BR68" s="20">
        <f t="shared" si="169"/>
        <v>33.539776684406171</v>
      </c>
    </row>
    <row r="69" spans="2:70" ht="14.25" x14ac:dyDescent="0.45">
      <c r="B69" s="185"/>
      <c r="C69" s="184" t="s">
        <v>36</v>
      </c>
      <c r="D69" s="15" t="s">
        <v>43</v>
      </c>
      <c r="E69" s="16">
        <f t="shared" ref="E69:N69" si="170">E64*E$14/$E$4</f>
        <v>0.8</v>
      </c>
      <c r="F69" s="16">
        <f t="shared" si="170"/>
        <v>0.80000000000000016</v>
      </c>
      <c r="G69" s="16">
        <f t="shared" si="170"/>
        <v>0.79999999999999971</v>
      </c>
      <c r="H69" s="16">
        <f t="shared" si="170"/>
        <v>0.80000000000000027</v>
      </c>
      <c r="I69" s="16">
        <f t="shared" si="170"/>
        <v>0.79999999999999971</v>
      </c>
      <c r="J69" s="16">
        <f t="shared" si="170"/>
        <v>0.80000000000000082</v>
      </c>
      <c r="K69" s="16">
        <f t="shared" si="170"/>
        <v>0.7999999999999996</v>
      </c>
      <c r="L69" s="16">
        <f t="shared" si="170"/>
        <v>0.7999999999999996</v>
      </c>
      <c r="M69" s="16">
        <f t="shared" si="170"/>
        <v>0.79999999999999838</v>
      </c>
      <c r="N69" s="16">
        <f t="shared" si="170"/>
        <v>0.80000000000000115</v>
      </c>
      <c r="P69" s="185"/>
      <c r="Q69" s="184" t="s">
        <v>36</v>
      </c>
      <c r="R69" s="15" t="s">
        <v>43</v>
      </c>
      <c r="S69" s="16">
        <f t="shared" ref="S69:AB69" si="171">S64*S$14/$E$4</f>
        <v>0.8</v>
      </c>
      <c r="T69" s="16">
        <f t="shared" si="171"/>
        <v>0.80000000000000016</v>
      </c>
      <c r="U69" s="16">
        <f t="shared" si="171"/>
        <v>0.79999999999999971</v>
      </c>
      <c r="V69" s="16">
        <f t="shared" si="171"/>
        <v>0.80000000000000027</v>
      </c>
      <c r="W69" s="16">
        <f t="shared" si="171"/>
        <v>0.79999999999999971</v>
      </c>
      <c r="X69" s="16">
        <f t="shared" si="171"/>
        <v>0.80000000000000082</v>
      </c>
      <c r="Y69" s="16">
        <f t="shared" si="171"/>
        <v>0.7999999999999996</v>
      </c>
      <c r="Z69" s="16">
        <f t="shared" si="171"/>
        <v>0.7999999999999996</v>
      </c>
      <c r="AA69" s="16">
        <f t="shared" si="171"/>
        <v>0.79999999999999838</v>
      </c>
      <c r="AB69" s="16">
        <f t="shared" si="171"/>
        <v>0.80000000000000115</v>
      </c>
      <c r="AD69" s="185"/>
      <c r="AE69" s="184" t="s">
        <v>36</v>
      </c>
      <c r="AF69" s="15" t="s">
        <v>43</v>
      </c>
      <c r="AG69" s="16">
        <f t="shared" ref="AG69:AP69" si="172">AG64*AG$14/$E$4</f>
        <v>0.8</v>
      </c>
      <c r="AH69" s="16">
        <f t="shared" si="172"/>
        <v>0.80000000000000016</v>
      </c>
      <c r="AI69" s="16">
        <f t="shared" si="172"/>
        <v>0.79999999999999971</v>
      </c>
      <c r="AJ69" s="16">
        <f t="shared" si="172"/>
        <v>0.80000000000000027</v>
      </c>
      <c r="AK69" s="16">
        <f t="shared" si="172"/>
        <v>0.79999999999999971</v>
      </c>
      <c r="AL69" s="16">
        <f t="shared" si="172"/>
        <v>0.80000000000000082</v>
      </c>
      <c r="AM69" s="16">
        <f t="shared" si="172"/>
        <v>0.7999999999999996</v>
      </c>
      <c r="AN69" s="16">
        <f t="shared" si="172"/>
        <v>0.7999999999999996</v>
      </c>
      <c r="AO69" s="16">
        <f t="shared" si="172"/>
        <v>0.79999999999999838</v>
      </c>
      <c r="AP69" s="16">
        <f t="shared" si="172"/>
        <v>0.80000000000000115</v>
      </c>
      <c r="AR69" s="185"/>
      <c r="AS69" s="184" t="s">
        <v>36</v>
      </c>
      <c r="AT69" s="15" t="s">
        <v>43</v>
      </c>
      <c r="AU69" s="16">
        <f t="shared" ref="AU69:BD69" si="173">AU64*AU$14/$E$4</f>
        <v>0.8</v>
      </c>
      <c r="AV69" s="16">
        <f t="shared" si="173"/>
        <v>0.80000000000000016</v>
      </c>
      <c r="AW69" s="16">
        <f t="shared" si="173"/>
        <v>0.79999999999999971</v>
      </c>
      <c r="AX69" s="16">
        <f t="shared" si="173"/>
        <v>0.80000000000000027</v>
      </c>
      <c r="AY69" s="16">
        <f t="shared" si="173"/>
        <v>0.79999999999999971</v>
      </c>
      <c r="AZ69" s="16">
        <f t="shared" si="173"/>
        <v>0.80000000000000082</v>
      </c>
      <c r="BA69" s="16">
        <f t="shared" si="173"/>
        <v>0.7999999999999996</v>
      </c>
      <c r="BB69" s="16">
        <f t="shared" si="173"/>
        <v>0.7999999999999996</v>
      </c>
      <c r="BC69" s="16">
        <f t="shared" si="173"/>
        <v>0.79999999999999838</v>
      </c>
      <c r="BD69" s="16">
        <f t="shared" si="173"/>
        <v>0.80000000000000115</v>
      </c>
      <c r="BF69" s="185"/>
      <c r="BG69" s="184" t="s">
        <v>36</v>
      </c>
      <c r="BH69" s="15" t="s">
        <v>43</v>
      </c>
      <c r="BI69" s="16">
        <f t="shared" ref="BI69:BR69" si="174">BI64*BI$14/$E$4</f>
        <v>0.8</v>
      </c>
      <c r="BJ69" s="16">
        <f t="shared" si="174"/>
        <v>0.80000000000000016</v>
      </c>
      <c r="BK69" s="16">
        <f t="shared" si="174"/>
        <v>0.79999999999999971</v>
      </c>
      <c r="BL69" s="16">
        <f t="shared" si="174"/>
        <v>0.80000000000000027</v>
      </c>
      <c r="BM69" s="16">
        <f t="shared" si="174"/>
        <v>0.79999999999999971</v>
      </c>
      <c r="BN69" s="16">
        <f t="shared" si="174"/>
        <v>0.80000000000000082</v>
      </c>
      <c r="BO69" s="16">
        <f t="shared" si="174"/>
        <v>0.7999999999999996</v>
      </c>
      <c r="BP69" s="16">
        <f t="shared" si="174"/>
        <v>0.7999999999999996</v>
      </c>
      <c r="BQ69" s="16">
        <f t="shared" si="174"/>
        <v>0.79999999999999838</v>
      </c>
      <c r="BR69" s="16">
        <f t="shared" si="174"/>
        <v>0.80000000000000115</v>
      </c>
    </row>
    <row r="70" spans="2:70" ht="14.25" x14ac:dyDescent="0.45">
      <c r="B70" s="185"/>
      <c r="C70" s="185"/>
      <c r="D70" s="19" t="s">
        <v>45</v>
      </c>
      <c r="E70" s="21">
        <f t="shared" ref="E70:N70" si="175">E67*E$14</f>
        <v>799999.99999999988</v>
      </c>
      <c r="F70" s="21">
        <f t="shared" si="175"/>
        <v>800000.00000000023</v>
      </c>
      <c r="G70" s="21">
        <f>G67*G$14</f>
        <v>799999.99999999977</v>
      </c>
      <c r="H70" s="21">
        <f>H67*H$14</f>
        <v>800000.00000000035</v>
      </c>
      <c r="I70" s="21">
        <f>I67*I$14</f>
        <v>799999.99999999977</v>
      </c>
      <c r="J70" s="21">
        <f t="shared" si="175"/>
        <v>800000.00000000093</v>
      </c>
      <c r="K70" s="21">
        <f t="shared" si="175"/>
        <v>799999.99999999953</v>
      </c>
      <c r="L70" s="21">
        <f t="shared" si="175"/>
        <v>799999.99999999953</v>
      </c>
      <c r="M70" s="21">
        <f t="shared" si="175"/>
        <v>799999.99999999837</v>
      </c>
      <c r="N70" s="21">
        <f t="shared" si="175"/>
        <v>800000.00000000105</v>
      </c>
      <c r="P70" s="185"/>
      <c r="Q70" s="185"/>
      <c r="R70" s="19" t="s">
        <v>45</v>
      </c>
      <c r="S70" s="21">
        <f t="shared" ref="S70:AB70" si="176">S67*S$14</f>
        <v>799999.99999999988</v>
      </c>
      <c r="T70" s="21">
        <f t="shared" si="176"/>
        <v>800000.00000000023</v>
      </c>
      <c r="U70" s="21">
        <f>U67*U$14</f>
        <v>799999.99999999977</v>
      </c>
      <c r="V70" s="21">
        <f>V67*V$14</f>
        <v>800000.00000000035</v>
      </c>
      <c r="W70" s="21">
        <f>W67*W$14</f>
        <v>799999.99999999977</v>
      </c>
      <c r="X70" s="21">
        <f t="shared" si="176"/>
        <v>800000.00000000093</v>
      </c>
      <c r="Y70" s="21">
        <f t="shared" si="176"/>
        <v>799999.99999999953</v>
      </c>
      <c r="Z70" s="21">
        <f t="shared" si="176"/>
        <v>799999.99999999953</v>
      </c>
      <c r="AA70" s="21">
        <f t="shared" si="176"/>
        <v>799999.99999999837</v>
      </c>
      <c r="AB70" s="21">
        <f t="shared" si="176"/>
        <v>800000.00000000105</v>
      </c>
      <c r="AD70" s="185"/>
      <c r="AE70" s="185"/>
      <c r="AF70" s="19" t="s">
        <v>45</v>
      </c>
      <c r="AG70" s="21">
        <f t="shared" ref="AG70:AP70" si="177">AG67*AG$14</f>
        <v>799999.99999999988</v>
      </c>
      <c r="AH70" s="21">
        <f t="shared" si="177"/>
        <v>800000.00000000023</v>
      </c>
      <c r="AI70" s="21">
        <f>AI67*AI$14</f>
        <v>799999.99999999977</v>
      </c>
      <c r="AJ70" s="21">
        <f>AJ67*AJ$14</f>
        <v>800000.00000000035</v>
      </c>
      <c r="AK70" s="21">
        <f>AK67*AK$14</f>
        <v>799999.99999999977</v>
      </c>
      <c r="AL70" s="21">
        <f t="shared" si="177"/>
        <v>800000.00000000093</v>
      </c>
      <c r="AM70" s="21">
        <f t="shared" si="177"/>
        <v>799999.99999999953</v>
      </c>
      <c r="AN70" s="21">
        <f t="shared" si="177"/>
        <v>799999.99999999953</v>
      </c>
      <c r="AO70" s="21">
        <f t="shared" si="177"/>
        <v>799999.99999999837</v>
      </c>
      <c r="AP70" s="21">
        <f t="shared" si="177"/>
        <v>800000.00000000105</v>
      </c>
      <c r="AR70" s="185"/>
      <c r="AS70" s="185"/>
      <c r="AT70" s="19" t="s">
        <v>45</v>
      </c>
      <c r="AU70" s="21">
        <f t="shared" ref="AU70:BD70" si="178">AU67*AU$14</f>
        <v>799999.99999999988</v>
      </c>
      <c r="AV70" s="21">
        <f t="shared" si="178"/>
        <v>800000.00000000023</v>
      </c>
      <c r="AW70" s="21">
        <f>AW67*AW$14</f>
        <v>799999.99999999977</v>
      </c>
      <c r="AX70" s="21">
        <f>AX67*AX$14</f>
        <v>800000.00000000035</v>
      </c>
      <c r="AY70" s="21">
        <f>AY67*AY$14</f>
        <v>799999.99999999977</v>
      </c>
      <c r="AZ70" s="21">
        <f t="shared" si="178"/>
        <v>800000.00000000093</v>
      </c>
      <c r="BA70" s="21">
        <f t="shared" si="178"/>
        <v>799999.99999999953</v>
      </c>
      <c r="BB70" s="21">
        <f t="shared" si="178"/>
        <v>799999.99999999953</v>
      </c>
      <c r="BC70" s="21">
        <f t="shared" si="178"/>
        <v>799999.99999999837</v>
      </c>
      <c r="BD70" s="21">
        <f t="shared" si="178"/>
        <v>800000.00000000105</v>
      </c>
      <c r="BF70" s="185"/>
      <c r="BG70" s="185"/>
      <c r="BH70" s="19" t="s">
        <v>45</v>
      </c>
      <c r="BI70" s="21">
        <f t="shared" ref="BI70:BR70" si="179">BI67*BI$14</f>
        <v>799999.99999999988</v>
      </c>
      <c r="BJ70" s="21">
        <f t="shared" si="179"/>
        <v>800000.00000000023</v>
      </c>
      <c r="BK70" s="21">
        <f>BK67*BK$14</f>
        <v>799999.99999999977</v>
      </c>
      <c r="BL70" s="21">
        <f>BL67*BL$14</f>
        <v>800000.00000000035</v>
      </c>
      <c r="BM70" s="21">
        <f>BM67*BM$14</f>
        <v>799999.99999999977</v>
      </c>
      <c r="BN70" s="21">
        <f t="shared" si="179"/>
        <v>800000.00000000093</v>
      </c>
      <c r="BO70" s="21">
        <f t="shared" si="179"/>
        <v>799999.99999999953</v>
      </c>
      <c r="BP70" s="21">
        <f t="shared" si="179"/>
        <v>799999.99999999953</v>
      </c>
      <c r="BQ70" s="21">
        <f t="shared" si="179"/>
        <v>799999.99999999837</v>
      </c>
      <c r="BR70" s="21">
        <f t="shared" si="179"/>
        <v>800000.00000000105</v>
      </c>
    </row>
    <row r="71" spans="2:70" ht="14.25" x14ac:dyDescent="0.45">
      <c r="B71" s="185"/>
      <c r="C71" s="185"/>
      <c r="D71" s="19" t="s">
        <v>46</v>
      </c>
      <c r="E71" s="21">
        <f>E70</f>
        <v>799999.99999999988</v>
      </c>
      <c r="F71" s="21">
        <f>E71+F70</f>
        <v>1600000</v>
      </c>
      <c r="G71" s="21">
        <f>F71+G70</f>
        <v>2400000</v>
      </c>
      <c r="H71" s="21">
        <f t="shared" ref="H71:N71" si="180">G71+H70</f>
        <v>3200000.0000000005</v>
      </c>
      <c r="I71" s="21">
        <f t="shared" si="180"/>
        <v>4000000</v>
      </c>
      <c r="J71" s="21">
        <f>I71+J70</f>
        <v>4800000.0000000009</v>
      </c>
      <c r="K71" s="21">
        <f t="shared" si="180"/>
        <v>5600000</v>
      </c>
      <c r="L71" s="21">
        <f t="shared" si="180"/>
        <v>6400000</v>
      </c>
      <c r="M71" s="21">
        <f t="shared" si="180"/>
        <v>7199999.9999999981</v>
      </c>
      <c r="N71" s="21">
        <f t="shared" si="180"/>
        <v>7999999.9999999991</v>
      </c>
      <c r="P71" s="185"/>
      <c r="Q71" s="185"/>
      <c r="R71" s="19" t="s">
        <v>46</v>
      </c>
      <c r="S71" s="21">
        <f>S70</f>
        <v>799999.99999999988</v>
      </c>
      <c r="T71" s="21">
        <f>S71+T70</f>
        <v>1600000</v>
      </c>
      <c r="U71" s="21">
        <f>T71+U70</f>
        <v>2400000</v>
      </c>
      <c r="V71" s="21">
        <f t="shared" ref="V71:AB71" si="181">U71+V70</f>
        <v>3200000.0000000005</v>
      </c>
      <c r="W71" s="21">
        <f t="shared" si="181"/>
        <v>4000000</v>
      </c>
      <c r="X71" s="21">
        <f>W71+X70</f>
        <v>4800000.0000000009</v>
      </c>
      <c r="Y71" s="21">
        <f t="shared" si="181"/>
        <v>5600000</v>
      </c>
      <c r="Z71" s="21">
        <f t="shared" si="181"/>
        <v>6400000</v>
      </c>
      <c r="AA71" s="21">
        <f t="shared" si="181"/>
        <v>7199999.9999999981</v>
      </c>
      <c r="AB71" s="21">
        <f t="shared" si="181"/>
        <v>7999999.9999999991</v>
      </c>
      <c r="AD71" s="185"/>
      <c r="AE71" s="185"/>
      <c r="AF71" s="19" t="s">
        <v>46</v>
      </c>
      <c r="AG71" s="21">
        <f>AG70</f>
        <v>799999.99999999988</v>
      </c>
      <c r="AH71" s="21">
        <f>AG71+AH70</f>
        <v>1600000</v>
      </c>
      <c r="AI71" s="21">
        <f>AH71+AI70</f>
        <v>2400000</v>
      </c>
      <c r="AJ71" s="21">
        <f t="shared" ref="AJ71:AP71" si="182">AI71+AJ70</f>
        <v>3200000.0000000005</v>
      </c>
      <c r="AK71" s="21">
        <f t="shared" si="182"/>
        <v>4000000</v>
      </c>
      <c r="AL71" s="21">
        <f>AK71+AL70</f>
        <v>4800000.0000000009</v>
      </c>
      <c r="AM71" s="21">
        <f t="shared" si="182"/>
        <v>5600000</v>
      </c>
      <c r="AN71" s="21">
        <f t="shared" si="182"/>
        <v>6400000</v>
      </c>
      <c r="AO71" s="21">
        <f t="shared" si="182"/>
        <v>7199999.9999999981</v>
      </c>
      <c r="AP71" s="21">
        <f t="shared" si="182"/>
        <v>7999999.9999999991</v>
      </c>
      <c r="AR71" s="185"/>
      <c r="AS71" s="185"/>
      <c r="AT71" s="19" t="s">
        <v>46</v>
      </c>
      <c r="AU71" s="21">
        <f>AU70</f>
        <v>799999.99999999988</v>
      </c>
      <c r="AV71" s="21">
        <f>AU71+AV70</f>
        <v>1600000</v>
      </c>
      <c r="AW71" s="21">
        <f>AV71+AW70</f>
        <v>2400000</v>
      </c>
      <c r="AX71" s="21">
        <f t="shared" ref="AX71:BD71" si="183">AW71+AX70</f>
        <v>3200000.0000000005</v>
      </c>
      <c r="AY71" s="21">
        <f t="shared" si="183"/>
        <v>4000000</v>
      </c>
      <c r="AZ71" s="21">
        <f>AY71+AZ70</f>
        <v>4800000.0000000009</v>
      </c>
      <c r="BA71" s="21">
        <f t="shared" si="183"/>
        <v>5600000</v>
      </c>
      <c r="BB71" s="21">
        <f t="shared" si="183"/>
        <v>6400000</v>
      </c>
      <c r="BC71" s="21">
        <f t="shared" si="183"/>
        <v>7199999.9999999981</v>
      </c>
      <c r="BD71" s="21">
        <f t="shared" si="183"/>
        <v>7999999.9999999991</v>
      </c>
      <c r="BF71" s="185"/>
      <c r="BG71" s="185"/>
      <c r="BH71" s="19" t="s">
        <v>46</v>
      </c>
      <c r="BI71" s="21">
        <f>BI70</f>
        <v>799999.99999999988</v>
      </c>
      <c r="BJ71" s="21">
        <f>BI71+BJ70</f>
        <v>1600000</v>
      </c>
      <c r="BK71" s="21">
        <f>BJ71+BK70</f>
        <v>2400000</v>
      </c>
      <c r="BL71" s="21">
        <f t="shared" ref="BL71:BR71" si="184">BK71+BL70</f>
        <v>3200000.0000000005</v>
      </c>
      <c r="BM71" s="21">
        <f t="shared" si="184"/>
        <v>4000000</v>
      </c>
      <c r="BN71" s="21">
        <f>BM71+BN70</f>
        <v>4800000.0000000009</v>
      </c>
      <c r="BO71" s="21">
        <f t="shared" si="184"/>
        <v>5600000</v>
      </c>
      <c r="BP71" s="21">
        <f t="shared" si="184"/>
        <v>6400000</v>
      </c>
      <c r="BQ71" s="21">
        <f t="shared" si="184"/>
        <v>7199999.9999999981</v>
      </c>
      <c r="BR71" s="21">
        <f t="shared" si="184"/>
        <v>7999999.9999999991</v>
      </c>
    </row>
    <row r="72" spans="2:70" ht="14.25" x14ac:dyDescent="0.45">
      <c r="B72" s="185"/>
      <c r="C72" s="184" t="s">
        <v>35</v>
      </c>
      <c r="D72" s="15" t="s">
        <v>43</v>
      </c>
      <c r="E72" s="16">
        <f>E66*E$14/$E$4</f>
        <v>0.8</v>
      </c>
      <c r="F72" s="16">
        <f>F66*F$14/$E$4-E72</f>
        <v>0.96</v>
      </c>
      <c r="G72" s="16">
        <f>G66*G$14/$E$4-F72-E72</f>
        <v>1.1519999999999999</v>
      </c>
      <c r="H72" s="16">
        <f>H66*H$14/$E$4-G72-F72-E72</f>
        <v>1.3824000000000003</v>
      </c>
      <c r="I72" s="16">
        <f>I66*I$14/$E$4-H72-G72-F72-E72</f>
        <v>1.6588799999999997</v>
      </c>
      <c r="J72" s="16">
        <f>J66*J$14/$E$4-I72-H72-G72-F72-E72</f>
        <v>1.9906560000000002</v>
      </c>
      <c r="K72" s="16">
        <f>K66*K$14/$E$4-J72-I72-H72-G72-F72-E72</f>
        <v>2.3887872000000003</v>
      </c>
      <c r="L72" s="16">
        <f>L66*L$14/$E$4-K72-J72-I72-H72-G72-F72-E72</f>
        <v>2.8665446399999981</v>
      </c>
      <c r="M72" s="16">
        <f>M66*M$14/$E$4-L72-K72-J72-I72-H72-G72-F72-E72</f>
        <v>3.4398535680000011</v>
      </c>
      <c r="N72" s="16">
        <f>N66*N$14/$E$4-M72-L72-K72-J72-I72-H72-G72-F72-E72</f>
        <v>4.1278242816000033</v>
      </c>
      <c r="P72" s="185"/>
      <c r="Q72" s="184" t="s">
        <v>35</v>
      </c>
      <c r="R72" s="15" t="s">
        <v>43</v>
      </c>
      <c r="S72" s="16">
        <f>S66*S$14/$E$4</f>
        <v>0.8</v>
      </c>
      <c r="T72" s="16">
        <f>T66*T$14/$E$4-S72</f>
        <v>0.96</v>
      </c>
      <c r="U72" s="16">
        <f>U66*U$14/$E$4-T72-S72</f>
        <v>1.1519999999999999</v>
      </c>
      <c r="V72" s="16">
        <f>V66*V$14/$E$4-U72-T72-S72</f>
        <v>1.3824000000000003</v>
      </c>
      <c r="W72" s="16">
        <f>W66*W$14/$E$4-V72-U72-T72-S72</f>
        <v>1.6588799999999997</v>
      </c>
      <c r="X72" s="16">
        <f>X66*X$14/$E$4-W72-V72-U72-T72-S72</f>
        <v>1.9906560000000002</v>
      </c>
      <c r="Y72" s="16">
        <f>Y66*Y$14/$E$4-X72-W72-V72-U72-T72-S72</f>
        <v>2.3887872000000003</v>
      </c>
      <c r="Z72" s="16">
        <f>Z66*Z$14/$E$4-Y72-X72-W72-V72-U72-T72-S72</f>
        <v>2.8665446399999981</v>
      </c>
      <c r="AA72" s="16">
        <f>AA66*AA$14/$E$4-Z72-Y72-X72-W72-V72-U72-T72-S72</f>
        <v>3.4398535680000011</v>
      </c>
      <c r="AB72" s="16">
        <f>AB66*AB$14/$E$4-AA72-Z72-Y72-X72-W72-V72-U72-T72-S72</f>
        <v>4.1278242816000033</v>
      </c>
      <c r="AD72" s="185"/>
      <c r="AE72" s="184" t="s">
        <v>35</v>
      </c>
      <c r="AF72" s="15" t="s">
        <v>43</v>
      </c>
      <c r="AG72" s="16">
        <f>AG66*AG$14/$E$4</f>
        <v>0.8</v>
      </c>
      <c r="AH72" s="16">
        <f>AH66*AH$14/$E$4-AG72</f>
        <v>0.96</v>
      </c>
      <c r="AI72" s="16">
        <f>AI66*AI$14/$E$4-AH72-AG72</f>
        <v>1.1519999999999999</v>
      </c>
      <c r="AJ72" s="16">
        <f>AJ66*AJ$14/$E$4-AI72-AH72-AG72</f>
        <v>1.3824000000000003</v>
      </c>
      <c r="AK72" s="16">
        <f>AK66*AK$14/$E$4-AJ72-AI72-AH72-AG72</f>
        <v>1.6588799999999997</v>
      </c>
      <c r="AL72" s="16">
        <f>AL66*AL$14/$E$4-AK72-AJ72-AI72-AH72-AG72</f>
        <v>1.9906560000000002</v>
      </c>
      <c r="AM72" s="16">
        <f>AM66*AM$14/$E$4-AL72-AK72-AJ72-AI72-AH72-AG72</f>
        <v>2.3887872000000003</v>
      </c>
      <c r="AN72" s="16">
        <f>AN66*AN$14/$E$4-AM72-AL72-AK72-AJ72-AI72-AH72-AG72</f>
        <v>2.8665446399999981</v>
      </c>
      <c r="AO72" s="16">
        <f>AO66*AO$14/$E$4-AN72-AM72-AL72-AK72-AJ72-AI72-AH72-AG72</f>
        <v>3.4398535680000011</v>
      </c>
      <c r="AP72" s="16">
        <f>AP66*AP$14/$E$4-AO72-AN72-AM72-AL72-AK72-AJ72-AI72-AH72-AG72</f>
        <v>4.1278242816000033</v>
      </c>
      <c r="AR72" s="185"/>
      <c r="AS72" s="184" t="s">
        <v>35</v>
      </c>
      <c r="AT72" s="15" t="s">
        <v>43</v>
      </c>
      <c r="AU72" s="16">
        <f>AU66*AU$14/$E$4</f>
        <v>0.8</v>
      </c>
      <c r="AV72" s="16">
        <f>AV66*AV$14/$E$4-AU72</f>
        <v>0.96</v>
      </c>
      <c r="AW72" s="16">
        <f>AW66*AW$14/$E$4-AV72-AU72</f>
        <v>1.1519999999999999</v>
      </c>
      <c r="AX72" s="16">
        <f>AX66*AX$14/$E$4-AW72-AV72-AU72</f>
        <v>1.3824000000000003</v>
      </c>
      <c r="AY72" s="16">
        <f>AY66*AY$14/$E$4-AX72-AW72-AV72-AU72</f>
        <v>1.6588799999999997</v>
      </c>
      <c r="AZ72" s="16">
        <f>AZ66*AZ$14/$E$4-AY72-AX72-AW72-AV72-AU72</f>
        <v>1.9906560000000002</v>
      </c>
      <c r="BA72" s="16">
        <f>BA66*BA$14/$E$4-AZ72-AY72-AX72-AW72-AV72-AU72</f>
        <v>2.3887872000000003</v>
      </c>
      <c r="BB72" s="16">
        <f>BB66*BB$14/$E$4-BA72-AZ72-AY72-AX72-AW72-AV72-AU72</f>
        <v>2.8665446399999981</v>
      </c>
      <c r="BC72" s="16">
        <f>BC66*BC$14/$E$4-BB72-BA72-AZ72-AY72-AX72-AW72-AV72-AU72</f>
        <v>3.4398535680000011</v>
      </c>
      <c r="BD72" s="16">
        <f>BD66*BD$14/$E$4-BC72-BB72-BA72-AZ72-AY72-AX72-AW72-AV72-AU72</f>
        <v>4.1278242816000033</v>
      </c>
      <c r="BF72" s="185"/>
      <c r="BG72" s="184" t="s">
        <v>35</v>
      </c>
      <c r="BH72" s="15" t="s">
        <v>43</v>
      </c>
      <c r="BI72" s="16">
        <f>BI66*BI$14/$E$4</f>
        <v>0.8</v>
      </c>
      <c r="BJ72" s="16">
        <f>BJ66*BJ$14/$E$4-BI72</f>
        <v>0.96</v>
      </c>
      <c r="BK72" s="16">
        <f>BK66*BK$14/$E$4-BJ72-BI72</f>
        <v>1.1519999999999999</v>
      </c>
      <c r="BL72" s="16">
        <f>BL66*BL$14/$E$4-BK72-BJ72-BI72</f>
        <v>1.3824000000000003</v>
      </c>
      <c r="BM72" s="16">
        <f>BM66*BM$14/$E$4-BL72-BK72-BJ72-BI72</f>
        <v>1.6588799999999997</v>
      </c>
      <c r="BN72" s="16">
        <f>BN66*BN$14/$E$4-BM72-BL72-BK72-BJ72-BI72</f>
        <v>1.9906560000000002</v>
      </c>
      <c r="BO72" s="16">
        <f>BO66*BO$14/$E$4-BN72-BM72-BL72-BK72-BJ72-BI72</f>
        <v>2.3887872000000003</v>
      </c>
      <c r="BP72" s="16">
        <f>BP66*BP$14/$E$4-BO72-BN72-BM72-BL72-BK72-BJ72-BI72</f>
        <v>2.8665446399999981</v>
      </c>
      <c r="BQ72" s="16">
        <f>BQ66*BQ$14/$E$4-BP72-BO72-BN72-BM72-BL72-BK72-BJ72-BI72</f>
        <v>3.4398535680000011</v>
      </c>
      <c r="BR72" s="16">
        <f>BR66*BR$14/$E$4-BQ72-BP72-BO72-BN72-BM72-BL72-BK72-BJ72-BI72</f>
        <v>4.1278242816000033</v>
      </c>
    </row>
    <row r="73" spans="2:70" ht="14.25" x14ac:dyDescent="0.45">
      <c r="B73" s="185"/>
      <c r="C73" s="186"/>
      <c r="D73" s="15" t="s">
        <v>44</v>
      </c>
      <c r="E73" s="17"/>
      <c r="F73" s="17"/>
      <c r="G73" s="17"/>
      <c r="H73" s="17"/>
      <c r="I73" s="17">
        <f>AVERAGE(E72:I72)</f>
        <v>1.1906560000000002</v>
      </c>
      <c r="J73" s="17"/>
      <c r="K73" s="17"/>
      <c r="L73" s="17"/>
      <c r="M73" s="17"/>
      <c r="N73" s="17">
        <f>AVERAGE(E72:N72)</f>
        <v>2.0766945689599998</v>
      </c>
      <c r="P73" s="185"/>
      <c r="Q73" s="186"/>
      <c r="R73" s="15" t="s">
        <v>44</v>
      </c>
      <c r="S73" s="17"/>
      <c r="T73" s="17"/>
      <c r="U73" s="17"/>
      <c r="V73" s="17"/>
      <c r="W73" s="17">
        <f>AVERAGE(S72:W72)</f>
        <v>1.1906560000000002</v>
      </c>
      <c r="X73" s="17"/>
      <c r="Y73" s="17"/>
      <c r="Z73" s="17"/>
      <c r="AA73" s="17"/>
      <c r="AB73" s="17">
        <f>AVERAGE(S72:AB72)</f>
        <v>2.0766945689599998</v>
      </c>
      <c r="AD73" s="185"/>
      <c r="AE73" s="186"/>
      <c r="AF73" s="15" t="s">
        <v>44</v>
      </c>
      <c r="AG73" s="17"/>
      <c r="AH73" s="17"/>
      <c r="AI73" s="17"/>
      <c r="AJ73" s="17"/>
      <c r="AK73" s="17">
        <f>AVERAGE(AG72:AK72)</f>
        <v>1.1906560000000002</v>
      </c>
      <c r="AL73" s="17"/>
      <c r="AM73" s="17"/>
      <c r="AN73" s="17"/>
      <c r="AO73" s="17"/>
      <c r="AP73" s="17">
        <f>AVERAGE(AG72:AP72)</f>
        <v>2.0766945689599998</v>
      </c>
      <c r="AR73" s="185"/>
      <c r="AS73" s="186"/>
      <c r="AT73" s="15" t="s">
        <v>44</v>
      </c>
      <c r="AU73" s="17"/>
      <c r="AV73" s="17"/>
      <c r="AW73" s="17"/>
      <c r="AX73" s="17"/>
      <c r="AY73" s="17">
        <f>AVERAGE(AU72:AY72)</f>
        <v>1.1906560000000002</v>
      </c>
      <c r="AZ73" s="17"/>
      <c r="BA73" s="17"/>
      <c r="BB73" s="17"/>
      <c r="BC73" s="17"/>
      <c r="BD73" s="17">
        <f>AVERAGE(AU72:BD72)</f>
        <v>2.0766945689599998</v>
      </c>
      <c r="BF73" s="185"/>
      <c r="BG73" s="186"/>
      <c r="BH73" s="15" t="s">
        <v>44</v>
      </c>
      <c r="BI73" s="17"/>
      <c r="BJ73" s="17"/>
      <c r="BK73" s="17"/>
      <c r="BL73" s="17"/>
      <c r="BM73" s="17">
        <f>AVERAGE(BI72:BM72)</f>
        <v>1.1906560000000002</v>
      </c>
      <c r="BN73" s="17"/>
      <c r="BO73" s="17"/>
      <c r="BP73" s="17"/>
      <c r="BQ73" s="17"/>
      <c r="BR73" s="17">
        <f>AVERAGE(BI72:BR72)</f>
        <v>2.0766945689599998</v>
      </c>
    </row>
    <row r="74" spans="2:70" ht="14.25" x14ac:dyDescent="0.45">
      <c r="B74" s="185"/>
      <c r="C74" s="185"/>
      <c r="D74" s="19" t="s">
        <v>45</v>
      </c>
      <c r="E74" s="22">
        <f>E76</f>
        <v>799999.99999999988</v>
      </c>
      <c r="F74" s="22">
        <f>F76-E76</f>
        <v>960000.00000000035</v>
      </c>
      <c r="G74" s="22">
        <f>G76-F76</f>
        <v>1151999.9999999998</v>
      </c>
      <c r="H74" s="22">
        <f t="shared" ref="H74:N74" si="185">H76-G76</f>
        <v>1382400</v>
      </c>
      <c r="I74" s="22">
        <f t="shared" si="185"/>
        <v>1658880</v>
      </c>
      <c r="J74" s="22">
        <f>J76-I76</f>
        <v>1990656.0000000019</v>
      </c>
      <c r="K74" s="22">
        <f t="shared" si="185"/>
        <v>2388787.1999999993</v>
      </c>
      <c r="L74" s="22">
        <f t="shared" si="185"/>
        <v>2866544.6399999987</v>
      </c>
      <c r="M74" s="22">
        <f t="shared" si="185"/>
        <v>3439853.568</v>
      </c>
      <c r="N74" s="22">
        <f t="shared" si="185"/>
        <v>4127824.2815999985</v>
      </c>
      <c r="P74" s="185"/>
      <c r="Q74" s="185"/>
      <c r="R74" s="19" t="s">
        <v>45</v>
      </c>
      <c r="S74" s="22">
        <f>S76</f>
        <v>799999.99999999988</v>
      </c>
      <c r="T74" s="22">
        <f>T76-S76</f>
        <v>960000.00000000035</v>
      </c>
      <c r="U74" s="22">
        <f>U76-T76</f>
        <v>1151999.9999999998</v>
      </c>
      <c r="V74" s="22">
        <f t="shared" ref="V74:AB74" si="186">V76-U76</f>
        <v>1382400</v>
      </c>
      <c r="W74" s="22">
        <f t="shared" si="186"/>
        <v>1658880</v>
      </c>
      <c r="X74" s="22">
        <f>X76-W76</f>
        <v>1990656.0000000019</v>
      </c>
      <c r="Y74" s="22">
        <f t="shared" si="186"/>
        <v>2388787.1999999993</v>
      </c>
      <c r="Z74" s="22">
        <f t="shared" si="186"/>
        <v>2866544.6399999987</v>
      </c>
      <c r="AA74" s="22">
        <f t="shared" si="186"/>
        <v>3439853.568</v>
      </c>
      <c r="AB74" s="22">
        <f t="shared" si="186"/>
        <v>4127824.2815999985</v>
      </c>
      <c r="AD74" s="185"/>
      <c r="AE74" s="185"/>
      <c r="AF74" s="19" t="s">
        <v>45</v>
      </c>
      <c r="AG74" s="22">
        <f>AG76</f>
        <v>799999.99999999988</v>
      </c>
      <c r="AH74" s="22">
        <f>AH76-AG76</f>
        <v>960000.00000000035</v>
      </c>
      <c r="AI74" s="22">
        <f>AI76-AH76</f>
        <v>1151999.9999999998</v>
      </c>
      <c r="AJ74" s="22">
        <f t="shared" ref="AJ74:AP74" si="187">AJ76-AI76</f>
        <v>1382400</v>
      </c>
      <c r="AK74" s="22">
        <f t="shared" si="187"/>
        <v>1658880</v>
      </c>
      <c r="AL74" s="22">
        <f>AL76-AK76</f>
        <v>1990656.0000000019</v>
      </c>
      <c r="AM74" s="22">
        <f t="shared" si="187"/>
        <v>2388787.1999999993</v>
      </c>
      <c r="AN74" s="22">
        <f t="shared" si="187"/>
        <v>2866544.6399999987</v>
      </c>
      <c r="AO74" s="22">
        <f t="shared" si="187"/>
        <v>3439853.568</v>
      </c>
      <c r="AP74" s="22">
        <f t="shared" si="187"/>
        <v>4127824.2815999985</v>
      </c>
      <c r="AR74" s="185"/>
      <c r="AS74" s="185"/>
      <c r="AT74" s="19" t="s">
        <v>45</v>
      </c>
      <c r="AU74" s="22">
        <f>AU76</f>
        <v>799999.99999999988</v>
      </c>
      <c r="AV74" s="22">
        <f>AV76-AU76</f>
        <v>960000.00000000035</v>
      </c>
      <c r="AW74" s="22">
        <f>AW76-AV76</f>
        <v>1151999.9999999998</v>
      </c>
      <c r="AX74" s="22">
        <f t="shared" ref="AX74:BD74" si="188">AX76-AW76</f>
        <v>1382400</v>
      </c>
      <c r="AY74" s="22">
        <f t="shared" si="188"/>
        <v>1658880</v>
      </c>
      <c r="AZ74" s="22">
        <f>AZ76-AY76</f>
        <v>1990656.0000000019</v>
      </c>
      <c r="BA74" s="22">
        <f t="shared" si="188"/>
        <v>2388787.1999999993</v>
      </c>
      <c r="BB74" s="22">
        <f t="shared" si="188"/>
        <v>2866544.6399999987</v>
      </c>
      <c r="BC74" s="22">
        <f t="shared" si="188"/>
        <v>3439853.568</v>
      </c>
      <c r="BD74" s="22">
        <f t="shared" si="188"/>
        <v>4127824.2815999985</v>
      </c>
      <c r="BF74" s="185"/>
      <c r="BG74" s="185"/>
      <c r="BH74" s="19" t="s">
        <v>45</v>
      </c>
      <c r="BI74" s="22">
        <f>BI76</f>
        <v>799999.99999999988</v>
      </c>
      <c r="BJ74" s="22">
        <f>BJ76-BI76</f>
        <v>960000.00000000035</v>
      </c>
      <c r="BK74" s="22">
        <f>BK76-BJ76</f>
        <v>1151999.9999999998</v>
      </c>
      <c r="BL74" s="22">
        <f t="shared" ref="BL74:BR74" si="189">BL76-BK76</f>
        <v>1382400</v>
      </c>
      <c r="BM74" s="22">
        <f t="shared" si="189"/>
        <v>1658880</v>
      </c>
      <c r="BN74" s="22">
        <f>BN76-BM76</f>
        <v>1990656.0000000019</v>
      </c>
      <c r="BO74" s="22">
        <f t="shared" si="189"/>
        <v>2388787.1999999993</v>
      </c>
      <c r="BP74" s="22">
        <f t="shared" si="189"/>
        <v>2866544.6399999987</v>
      </c>
      <c r="BQ74" s="22">
        <f t="shared" si="189"/>
        <v>3439853.568</v>
      </c>
      <c r="BR74" s="22">
        <f t="shared" si="189"/>
        <v>4127824.2815999985</v>
      </c>
    </row>
    <row r="75" spans="2:70" ht="14.25" x14ac:dyDescent="0.45">
      <c r="B75" s="185"/>
      <c r="C75" s="185"/>
      <c r="D75" s="19" t="s">
        <v>47</v>
      </c>
      <c r="E75" s="22"/>
      <c r="F75" s="22"/>
      <c r="G75" s="22"/>
      <c r="H75" s="22"/>
      <c r="I75" s="22">
        <f>AVERAGE(E74:I74)</f>
        <v>1190656</v>
      </c>
      <c r="J75" s="22"/>
      <c r="K75" s="22"/>
      <c r="L75" s="22"/>
      <c r="M75" s="22"/>
      <c r="N75" s="22">
        <f>AVERAGE(E74:N74)</f>
        <v>2076694.5689599998</v>
      </c>
      <c r="P75" s="185"/>
      <c r="Q75" s="185"/>
      <c r="R75" s="19" t="s">
        <v>47</v>
      </c>
      <c r="S75" s="22"/>
      <c r="T75" s="22"/>
      <c r="U75" s="22"/>
      <c r="V75" s="22"/>
      <c r="W75" s="22">
        <f>AVERAGE(S74:W74)</f>
        <v>1190656</v>
      </c>
      <c r="X75" s="22"/>
      <c r="Y75" s="22"/>
      <c r="Z75" s="22"/>
      <c r="AA75" s="22"/>
      <c r="AB75" s="22">
        <f>AVERAGE(S74:AB74)</f>
        <v>2076694.5689599998</v>
      </c>
      <c r="AD75" s="185"/>
      <c r="AE75" s="185"/>
      <c r="AF75" s="19" t="s">
        <v>47</v>
      </c>
      <c r="AG75" s="22"/>
      <c r="AH75" s="22"/>
      <c r="AI75" s="22"/>
      <c r="AJ75" s="22"/>
      <c r="AK75" s="22">
        <f>AVERAGE(AG74:AK74)</f>
        <v>1190656</v>
      </c>
      <c r="AL75" s="22"/>
      <c r="AM75" s="22"/>
      <c r="AN75" s="22"/>
      <c r="AO75" s="22"/>
      <c r="AP75" s="22">
        <f>AVERAGE(AG74:AP74)</f>
        <v>2076694.5689599998</v>
      </c>
      <c r="AR75" s="185"/>
      <c r="AS75" s="185"/>
      <c r="AT75" s="19" t="s">
        <v>47</v>
      </c>
      <c r="AU75" s="22"/>
      <c r="AV75" s="22"/>
      <c r="AW75" s="22"/>
      <c r="AX75" s="22"/>
      <c r="AY75" s="22">
        <f>AVERAGE(AU74:AY74)</f>
        <v>1190656</v>
      </c>
      <c r="AZ75" s="22"/>
      <c r="BA75" s="22"/>
      <c r="BB75" s="22"/>
      <c r="BC75" s="22"/>
      <c r="BD75" s="22">
        <f>AVERAGE(AU74:BD74)</f>
        <v>2076694.5689599998</v>
      </c>
      <c r="BF75" s="185"/>
      <c r="BG75" s="185"/>
      <c r="BH75" s="19" t="s">
        <v>47</v>
      </c>
      <c r="BI75" s="22"/>
      <c r="BJ75" s="22"/>
      <c r="BK75" s="22"/>
      <c r="BL75" s="22"/>
      <c r="BM75" s="22">
        <f>AVERAGE(BI74:BM74)</f>
        <v>1190656</v>
      </c>
      <c r="BN75" s="22"/>
      <c r="BO75" s="22"/>
      <c r="BP75" s="22"/>
      <c r="BQ75" s="22"/>
      <c r="BR75" s="22">
        <f>AVERAGE(BI74:BR74)</f>
        <v>2076694.5689599998</v>
      </c>
    </row>
    <row r="76" spans="2:70" ht="14.25" x14ac:dyDescent="0.45">
      <c r="B76" s="185"/>
      <c r="C76" s="185"/>
      <c r="D76" s="19" t="s">
        <v>46</v>
      </c>
      <c r="E76" s="21">
        <f t="shared" ref="E76:N76" si="190">E68*E$14</f>
        <v>799999.99999999988</v>
      </c>
      <c r="F76" s="21">
        <f t="shared" si="190"/>
        <v>1760000.0000000002</v>
      </c>
      <c r="G76" s="21">
        <f>G68*G$14</f>
        <v>2912000</v>
      </c>
      <c r="H76" s="21">
        <f>H68*H$14</f>
        <v>4294400</v>
      </c>
      <c r="I76" s="21">
        <f>I68*I$14</f>
        <v>5953280</v>
      </c>
      <c r="J76" s="21">
        <f t="shared" si="190"/>
        <v>7943936.0000000019</v>
      </c>
      <c r="K76" s="21">
        <f t="shared" si="190"/>
        <v>10332723.200000001</v>
      </c>
      <c r="L76" s="21">
        <f t="shared" si="190"/>
        <v>13199267.84</v>
      </c>
      <c r="M76" s="21">
        <f t="shared" si="190"/>
        <v>16639121.408</v>
      </c>
      <c r="N76" s="21">
        <f t="shared" si="190"/>
        <v>20766945.689599998</v>
      </c>
      <c r="P76" s="185"/>
      <c r="Q76" s="185"/>
      <c r="R76" s="19" t="s">
        <v>46</v>
      </c>
      <c r="S76" s="21">
        <f t="shared" ref="S76:AB76" si="191">S68*S$14</f>
        <v>799999.99999999988</v>
      </c>
      <c r="T76" s="21">
        <f t="shared" si="191"/>
        <v>1760000.0000000002</v>
      </c>
      <c r="U76" s="21">
        <f>U68*U$14</f>
        <v>2912000</v>
      </c>
      <c r="V76" s="21">
        <f>V68*V$14</f>
        <v>4294400</v>
      </c>
      <c r="W76" s="21">
        <f>W68*W$14</f>
        <v>5953280</v>
      </c>
      <c r="X76" s="21">
        <f t="shared" si="191"/>
        <v>7943936.0000000019</v>
      </c>
      <c r="Y76" s="21">
        <f t="shared" si="191"/>
        <v>10332723.200000001</v>
      </c>
      <c r="Z76" s="21">
        <f t="shared" si="191"/>
        <v>13199267.84</v>
      </c>
      <c r="AA76" s="21">
        <f t="shared" si="191"/>
        <v>16639121.408</v>
      </c>
      <c r="AB76" s="21">
        <f t="shared" si="191"/>
        <v>20766945.689599998</v>
      </c>
      <c r="AD76" s="185"/>
      <c r="AE76" s="185"/>
      <c r="AF76" s="19" t="s">
        <v>46</v>
      </c>
      <c r="AG76" s="21">
        <f t="shared" ref="AG76:AP76" si="192">AG68*AG$14</f>
        <v>799999.99999999988</v>
      </c>
      <c r="AH76" s="21">
        <f t="shared" si="192"/>
        <v>1760000.0000000002</v>
      </c>
      <c r="AI76" s="21">
        <f>AI68*AI$14</f>
        <v>2912000</v>
      </c>
      <c r="AJ76" s="21">
        <f>AJ68*AJ$14</f>
        <v>4294400</v>
      </c>
      <c r="AK76" s="21">
        <f>AK68*AK$14</f>
        <v>5953280</v>
      </c>
      <c r="AL76" s="21">
        <f t="shared" si="192"/>
        <v>7943936.0000000019</v>
      </c>
      <c r="AM76" s="21">
        <f t="shared" si="192"/>
        <v>10332723.200000001</v>
      </c>
      <c r="AN76" s="21">
        <f t="shared" si="192"/>
        <v>13199267.84</v>
      </c>
      <c r="AO76" s="21">
        <f t="shared" si="192"/>
        <v>16639121.408</v>
      </c>
      <c r="AP76" s="21">
        <f t="shared" si="192"/>
        <v>20766945.689599998</v>
      </c>
      <c r="AR76" s="185"/>
      <c r="AS76" s="185"/>
      <c r="AT76" s="19" t="s">
        <v>46</v>
      </c>
      <c r="AU76" s="21">
        <f t="shared" ref="AU76:BD76" si="193">AU68*AU$14</f>
        <v>799999.99999999988</v>
      </c>
      <c r="AV76" s="21">
        <f t="shared" si="193"/>
        <v>1760000.0000000002</v>
      </c>
      <c r="AW76" s="21">
        <f>AW68*AW$14</f>
        <v>2912000</v>
      </c>
      <c r="AX76" s="21">
        <f>AX68*AX$14</f>
        <v>4294400</v>
      </c>
      <c r="AY76" s="21">
        <f>AY68*AY$14</f>
        <v>5953280</v>
      </c>
      <c r="AZ76" s="21">
        <f t="shared" si="193"/>
        <v>7943936.0000000019</v>
      </c>
      <c r="BA76" s="21">
        <f t="shared" si="193"/>
        <v>10332723.200000001</v>
      </c>
      <c r="BB76" s="21">
        <f t="shared" si="193"/>
        <v>13199267.84</v>
      </c>
      <c r="BC76" s="21">
        <f t="shared" si="193"/>
        <v>16639121.408</v>
      </c>
      <c r="BD76" s="21">
        <f t="shared" si="193"/>
        <v>20766945.689599998</v>
      </c>
      <c r="BF76" s="185"/>
      <c r="BG76" s="185"/>
      <c r="BH76" s="19" t="s">
        <v>46</v>
      </c>
      <c r="BI76" s="21">
        <f t="shared" ref="BI76:BR76" si="194">BI68*BI$14</f>
        <v>799999.99999999988</v>
      </c>
      <c r="BJ76" s="21">
        <f t="shared" si="194"/>
        <v>1760000.0000000002</v>
      </c>
      <c r="BK76" s="21">
        <f>BK68*BK$14</f>
        <v>2912000</v>
      </c>
      <c r="BL76" s="21">
        <f>BL68*BL$14</f>
        <v>4294400</v>
      </c>
      <c r="BM76" s="21">
        <f>BM68*BM$14</f>
        <v>5953280</v>
      </c>
      <c r="BN76" s="21">
        <f t="shared" si="194"/>
        <v>7943936.0000000019</v>
      </c>
      <c r="BO76" s="21">
        <f t="shared" si="194"/>
        <v>10332723.200000001</v>
      </c>
      <c r="BP76" s="21">
        <f t="shared" si="194"/>
        <v>13199267.84</v>
      </c>
      <c r="BQ76" s="21">
        <f t="shared" si="194"/>
        <v>16639121.408</v>
      </c>
      <c r="BR76" s="21">
        <f t="shared" si="194"/>
        <v>20766945.689599998</v>
      </c>
    </row>
    <row r="77" spans="2:70" ht="14.25" x14ac:dyDescent="0.45">
      <c r="B77" s="185" t="s">
        <v>17</v>
      </c>
      <c r="C77" s="186" t="s">
        <v>32</v>
      </c>
      <c r="D77" s="15" t="s">
        <v>43</v>
      </c>
      <c r="E77" s="16">
        <f>E$24</f>
        <v>4.8333333333333332E-2</v>
      </c>
      <c r="F77" s="16">
        <f t="shared" ref="F77:N77" si="195">F$24</f>
        <v>4.6944444444444441E-2</v>
      </c>
      <c r="G77" s="16">
        <f t="shared" si="195"/>
        <v>4.5787037037037036E-2</v>
      </c>
      <c r="H77" s="16">
        <f t="shared" si="195"/>
        <v>4.4822530864197532E-2</v>
      </c>
      <c r="I77" s="16">
        <f t="shared" si="195"/>
        <v>4.4018775720164612E-2</v>
      </c>
      <c r="J77" s="16">
        <f t="shared" si="195"/>
        <v>4.3348979766803838E-2</v>
      </c>
      <c r="K77" s="16">
        <f t="shared" si="195"/>
        <v>4.2790816472336533E-2</v>
      </c>
      <c r="L77" s="16">
        <f t="shared" si="195"/>
        <v>4.2325680393613778E-2</v>
      </c>
      <c r="M77" s="16">
        <f t="shared" si="195"/>
        <v>4.1938066994678148E-2</v>
      </c>
      <c r="N77" s="16">
        <f t="shared" si="195"/>
        <v>4.1615055828898462E-2</v>
      </c>
      <c r="P77" s="185" t="s">
        <v>17</v>
      </c>
      <c r="Q77" s="186" t="s">
        <v>32</v>
      </c>
      <c r="R77" s="15" t="s">
        <v>43</v>
      </c>
      <c r="S77" s="16">
        <f>S$24</f>
        <v>4.8333333333333332E-2</v>
      </c>
      <c r="T77" s="16">
        <f t="shared" ref="T77:AB77" si="196">T$24</f>
        <v>4.6944444444444441E-2</v>
      </c>
      <c r="U77" s="16">
        <f t="shared" si="196"/>
        <v>4.5787037037037036E-2</v>
      </c>
      <c r="V77" s="16">
        <f t="shared" si="196"/>
        <v>4.4822530864197532E-2</v>
      </c>
      <c r="W77" s="16">
        <f t="shared" si="196"/>
        <v>4.4018775720164612E-2</v>
      </c>
      <c r="X77" s="16">
        <f t="shared" si="196"/>
        <v>4.3348979766803838E-2</v>
      </c>
      <c r="Y77" s="16">
        <f t="shared" si="196"/>
        <v>4.2790816472336533E-2</v>
      </c>
      <c r="Z77" s="16">
        <f t="shared" si="196"/>
        <v>4.2325680393613778E-2</v>
      </c>
      <c r="AA77" s="16">
        <f t="shared" si="196"/>
        <v>4.1938066994678148E-2</v>
      </c>
      <c r="AB77" s="16">
        <f t="shared" si="196"/>
        <v>4.1615055828898462E-2</v>
      </c>
      <c r="AD77" s="185" t="s">
        <v>17</v>
      </c>
      <c r="AE77" s="186" t="s">
        <v>32</v>
      </c>
      <c r="AF77" s="15" t="s">
        <v>43</v>
      </c>
      <c r="AG77" s="16">
        <f>AG$24</f>
        <v>4.8333333333333332E-2</v>
      </c>
      <c r="AH77" s="16">
        <f t="shared" ref="AH77:AP77" si="197">AH$24</f>
        <v>4.6944444444444441E-2</v>
      </c>
      <c r="AI77" s="16">
        <f t="shared" si="197"/>
        <v>4.5787037037037036E-2</v>
      </c>
      <c r="AJ77" s="16">
        <f t="shared" si="197"/>
        <v>4.4822530864197532E-2</v>
      </c>
      <c r="AK77" s="16">
        <f t="shared" si="197"/>
        <v>4.4018775720164612E-2</v>
      </c>
      <c r="AL77" s="16">
        <f t="shared" si="197"/>
        <v>4.3348979766803838E-2</v>
      </c>
      <c r="AM77" s="16">
        <f t="shared" si="197"/>
        <v>4.2790816472336533E-2</v>
      </c>
      <c r="AN77" s="16">
        <f t="shared" si="197"/>
        <v>4.2325680393613778E-2</v>
      </c>
      <c r="AO77" s="16">
        <f t="shared" si="197"/>
        <v>4.1938066994678148E-2</v>
      </c>
      <c r="AP77" s="16">
        <f t="shared" si="197"/>
        <v>4.1615055828898462E-2</v>
      </c>
      <c r="AR77" s="185" t="s">
        <v>17</v>
      </c>
      <c r="AS77" s="186" t="s">
        <v>32</v>
      </c>
      <c r="AT77" s="15" t="s">
        <v>43</v>
      </c>
      <c r="AU77" s="16">
        <f>AU$24</f>
        <v>4.8333333333333332E-2</v>
      </c>
      <c r="AV77" s="16">
        <f t="shared" ref="AV77:BD77" si="198">AV$24</f>
        <v>4.6944444444444441E-2</v>
      </c>
      <c r="AW77" s="16">
        <f t="shared" si="198"/>
        <v>4.5787037037037036E-2</v>
      </c>
      <c r="AX77" s="16">
        <f t="shared" si="198"/>
        <v>4.4822530864197532E-2</v>
      </c>
      <c r="AY77" s="16">
        <f t="shared" si="198"/>
        <v>4.4018775720164612E-2</v>
      </c>
      <c r="AZ77" s="16">
        <f t="shared" si="198"/>
        <v>4.3348979766803838E-2</v>
      </c>
      <c r="BA77" s="16">
        <f t="shared" si="198"/>
        <v>4.2790816472336533E-2</v>
      </c>
      <c r="BB77" s="16">
        <f t="shared" si="198"/>
        <v>4.2325680393613778E-2</v>
      </c>
      <c r="BC77" s="16">
        <f t="shared" si="198"/>
        <v>4.1938066994678148E-2</v>
      </c>
      <c r="BD77" s="16">
        <f t="shared" si="198"/>
        <v>4.1615055828898462E-2</v>
      </c>
      <c r="BF77" s="185" t="s">
        <v>17</v>
      </c>
      <c r="BG77" s="186" t="s">
        <v>32</v>
      </c>
      <c r="BH77" s="15" t="s">
        <v>43</v>
      </c>
      <c r="BI77" s="16">
        <f>BI$24</f>
        <v>4.8333333333333332E-2</v>
      </c>
      <c r="BJ77" s="16">
        <f t="shared" ref="BJ77:BR77" si="199">BJ$24</f>
        <v>4.6944444444444441E-2</v>
      </c>
      <c r="BK77" s="16">
        <f t="shared" si="199"/>
        <v>4.5787037037037036E-2</v>
      </c>
      <c r="BL77" s="16">
        <f t="shared" si="199"/>
        <v>4.4822530864197532E-2</v>
      </c>
      <c r="BM77" s="16">
        <f t="shared" si="199"/>
        <v>4.4018775720164612E-2</v>
      </c>
      <c r="BN77" s="16">
        <f t="shared" si="199"/>
        <v>4.3348979766803838E-2</v>
      </c>
      <c r="BO77" s="16">
        <f t="shared" si="199"/>
        <v>4.2790816472336533E-2</v>
      </c>
      <c r="BP77" s="16">
        <f t="shared" si="199"/>
        <v>4.2325680393613778E-2</v>
      </c>
      <c r="BQ77" s="16">
        <f t="shared" si="199"/>
        <v>4.1938066994678148E-2</v>
      </c>
      <c r="BR77" s="16">
        <f t="shared" si="199"/>
        <v>4.1615055828898462E-2</v>
      </c>
    </row>
    <row r="78" spans="2:70" ht="14.25" x14ac:dyDescent="0.45">
      <c r="B78" s="185"/>
      <c r="C78" s="186"/>
      <c r="D78" s="15" t="s">
        <v>44</v>
      </c>
      <c r="E78" s="16"/>
      <c r="F78" s="16"/>
      <c r="G78" s="16"/>
      <c r="H78" s="16"/>
      <c r="I78" s="82">
        <f>AVERAGE(E77:I77)</f>
        <v>4.5981224279835385E-2</v>
      </c>
      <c r="J78" s="17"/>
      <c r="K78" s="17"/>
      <c r="L78" s="17"/>
      <c r="M78" s="17"/>
      <c r="N78" s="17">
        <f>AVERAGE(E77:N77)</f>
        <v>4.4192472085550771E-2</v>
      </c>
      <c r="P78" s="185"/>
      <c r="Q78" s="186"/>
      <c r="R78" s="15" t="s">
        <v>44</v>
      </c>
      <c r="S78" s="16"/>
      <c r="T78" s="16"/>
      <c r="U78" s="16"/>
      <c r="V78" s="16"/>
      <c r="W78" s="82">
        <f>AVERAGE(S77:W77)</f>
        <v>4.5981224279835385E-2</v>
      </c>
      <c r="X78" s="17"/>
      <c r="Y78" s="17"/>
      <c r="Z78" s="17"/>
      <c r="AA78" s="17"/>
      <c r="AB78" s="17">
        <f>AVERAGE(S77:AB77)</f>
        <v>4.4192472085550771E-2</v>
      </c>
      <c r="AD78" s="185"/>
      <c r="AE78" s="186"/>
      <c r="AF78" s="15" t="s">
        <v>44</v>
      </c>
      <c r="AG78" s="16"/>
      <c r="AH78" s="16"/>
      <c r="AI78" s="16"/>
      <c r="AJ78" s="16"/>
      <c r="AK78" s="82">
        <f>AVERAGE(AG77:AK77)</f>
        <v>4.5981224279835385E-2</v>
      </c>
      <c r="AL78" s="17"/>
      <c r="AM78" s="17"/>
      <c r="AN78" s="17"/>
      <c r="AO78" s="17"/>
      <c r="AP78" s="17">
        <f>AVERAGE(AG77:AP77)</f>
        <v>4.4192472085550771E-2</v>
      </c>
      <c r="AR78" s="185"/>
      <c r="AS78" s="186"/>
      <c r="AT78" s="15" t="s">
        <v>44</v>
      </c>
      <c r="AU78" s="16"/>
      <c r="AV78" s="16"/>
      <c r="AW78" s="16"/>
      <c r="AX78" s="16"/>
      <c r="AY78" s="82">
        <f>AVERAGE(AU77:AY77)</f>
        <v>4.5981224279835385E-2</v>
      </c>
      <c r="AZ78" s="17"/>
      <c r="BA78" s="17"/>
      <c r="BB78" s="17"/>
      <c r="BC78" s="17"/>
      <c r="BD78" s="17">
        <f>AVERAGE(AU77:BD77)</f>
        <v>4.4192472085550771E-2</v>
      </c>
      <c r="BF78" s="185"/>
      <c r="BG78" s="186"/>
      <c r="BH78" s="15" t="s">
        <v>44</v>
      </c>
      <c r="BI78" s="16"/>
      <c r="BJ78" s="16"/>
      <c r="BK78" s="16"/>
      <c r="BL78" s="16"/>
      <c r="BM78" s="82">
        <f>AVERAGE(BI77:BM77)</f>
        <v>4.5981224279835385E-2</v>
      </c>
      <c r="BN78" s="17"/>
      <c r="BO78" s="17"/>
      <c r="BP78" s="17"/>
      <c r="BQ78" s="17"/>
      <c r="BR78" s="17">
        <f>AVERAGE(BI77:BR77)</f>
        <v>4.4192472085550771E-2</v>
      </c>
    </row>
    <row r="79" spans="2:70" ht="14.25" x14ac:dyDescent="0.45">
      <c r="B79" s="185"/>
      <c r="C79" s="186"/>
      <c r="D79" s="15" t="s">
        <v>42</v>
      </c>
      <c r="E79" s="16">
        <f t="shared" ref="E79:N79" si="200">E$26</f>
        <v>4.8333333333333332E-2</v>
      </c>
      <c r="F79" s="16" t="str">
        <f t="shared" si="200"/>
        <v>aa</v>
      </c>
      <c r="G79" s="16" t="e">
        <f t="shared" si="200"/>
        <v>#VALUE!</v>
      </c>
      <c r="H79" s="16" t="e">
        <f t="shared" si="200"/>
        <v>#VALUE!</v>
      </c>
      <c r="I79" s="16" t="e">
        <f t="shared" si="200"/>
        <v>#VALUE!</v>
      </c>
      <c r="J79" s="16" t="e">
        <f t="shared" si="200"/>
        <v>#VALUE!</v>
      </c>
      <c r="K79" s="16" t="e">
        <f t="shared" si="200"/>
        <v>#VALUE!</v>
      </c>
      <c r="L79" s="16" t="e">
        <f t="shared" si="200"/>
        <v>#VALUE!</v>
      </c>
      <c r="M79" s="16" t="e">
        <f t="shared" si="200"/>
        <v>#VALUE!</v>
      </c>
      <c r="N79" s="16" t="e">
        <f t="shared" si="200"/>
        <v>#VALUE!</v>
      </c>
      <c r="P79" s="185"/>
      <c r="Q79" s="186"/>
      <c r="R79" s="15" t="s">
        <v>42</v>
      </c>
      <c r="S79" s="16">
        <f t="shared" ref="S79:AB79" si="201">S$26</f>
        <v>4.8333333333333332E-2</v>
      </c>
      <c r="T79" s="16">
        <f t="shared" si="201"/>
        <v>9.5277777777777767E-2</v>
      </c>
      <c r="U79" s="16">
        <f t="shared" si="201"/>
        <v>0.14106481481481481</v>
      </c>
      <c r="V79" s="16">
        <f t="shared" si="201"/>
        <v>0.18588734567901233</v>
      </c>
      <c r="W79" s="16">
        <f t="shared" si="201"/>
        <v>0.22990612139917693</v>
      </c>
      <c r="X79" s="16">
        <f t="shared" si="201"/>
        <v>0.27325510116598078</v>
      </c>
      <c r="Y79" s="16">
        <f t="shared" si="201"/>
        <v>0.3160459176383173</v>
      </c>
      <c r="Z79" s="16">
        <f t="shared" si="201"/>
        <v>0.35837159803193108</v>
      </c>
      <c r="AA79" s="16">
        <f t="shared" si="201"/>
        <v>0.40030966502660925</v>
      </c>
      <c r="AB79" s="16">
        <f t="shared" si="201"/>
        <v>0.44192472085550771</v>
      </c>
      <c r="AD79" s="185"/>
      <c r="AE79" s="186"/>
      <c r="AF79" s="15" t="s">
        <v>42</v>
      </c>
      <c r="AG79" s="16">
        <f t="shared" ref="AG79:AP79" si="202">AG$26</f>
        <v>4.8333333333333332E-2</v>
      </c>
      <c r="AH79" s="16">
        <f t="shared" si="202"/>
        <v>9.5277777777777767E-2</v>
      </c>
      <c r="AI79" s="16">
        <f t="shared" si="202"/>
        <v>0.14106481481481481</v>
      </c>
      <c r="AJ79" s="16">
        <f t="shared" si="202"/>
        <v>0.18588734567901233</v>
      </c>
      <c r="AK79" s="16">
        <f t="shared" si="202"/>
        <v>0.22990612139917693</v>
      </c>
      <c r="AL79" s="16">
        <f t="shared" si="202"/>
        <v>0.27325510116598078</v>
      </c>
      <c r="AM79" s="16">
        <f t="shared" si="202"/>
        <v>0.3160459176383173</v>
      </c>
      <c r="AN79" s="16">
        <f t="shared" si="202"/>
        <v>0.35837159803193108</v>
      </c>
      <c r="AO79" s="16">
        <f t="shared" si="202"/>
        <v>0.40030966502660925</v>
      </c>
      <c r="AP79" s="16">
        <f t="shared" si="202"/>
        <v>0.44192472085550771</v>
      </c>
      <c r="AR79" s="185"/>
      <c r="AS79" s="186"/>
      <c r="AT79" s="15" t="s">
        <v>42</v>
      </c>
      <c r="AU79" s="16">
        <f t="shared" ref="AU79:BD79" si="203">AU$26</f>
        <v>4.8333333333333332E-2</v>
      </c>
      <c r="AV79" s="16">
        <f t="shared" si="203"/>
        <v>9.5277777777777767E-2</v>
      </c>
      <c r="AW79" s="16">
        <f t="shared" si="203"/>
        <v>0.14106481481481481</v>
      </c>
      <c r="AX79" s="16">
        <f t="shared" si="203"/>
        <v>0.18588734567901233</v>
      </c>
      <c r="AY79" s="16">
        <f t="shared" si="203"/>
        <v>0.22990612139917693</v>
      </c>
      <c r="AZ79" s="16">
        <f t="shared" si="203"/>
        <v>0.27325510116598078</v>
      </c>
      <c r="BA79" s="16">
        <f t="shared" si="203"/>
        <v>0.3160459176383173</v>
      </c>
      <c r="BB79" s="16">
        <f t="shared" si="203"/>
        <v>0.35837159803193108</v>
      </c>
      <c r="BC79" s="16">
        <f t="shared" si="203"/>
        <v>0.40030966502660925</v>
      </c>
      <c r="BD79" s="16">
        <f t="shared" si="203"/>
        <v>0.44192472085550771</v>
      </c>
      <c r="BF79" s="185"/>
      <c r="BG79" s="186"/>
      <c r="BH79" s="15" t="s">
        <v>42</v>
      </c>
      <c r="BI79" s="16">
        <f t="shared" ref="BI79:BR79" si="204">BI$26</f>
        <v>4.8333333333333332E-2</v>
      </c>
      <c r="BJ79" s="16">
        <f t="shared" si="204"/>
        <v>9.5277777777777767E-2</v>
      </c>
      <c r="BK79" s="16">
        <f t="shared" si="204"/>
        <v>0.14106481481481481</v>
      </c>
      <c r="BL79" s="16">
        <f t="shared" si="204"/>
        <v>0.18588734567901233</v>
      </c>
      <c r="BM79" s="16">
        <f t="shared" si="204"/>
        <v>0.22990612139917693</v>
      </c>
      <c r="BN79" s="16">
        <f t="shared" si="204"/>
        <v>0.27325510116598078</v>
      </c>
      <c r="BO79" s="16">
        <f t="shared" si="204"/>
        <v>0.3160459176383173</v>
      </c>
      <c r="BP79" s="16">
        <f t="shared" si="204"/>
        <v>0.35837159803193108</v>
      </c>
      <c r="BQ79" s="16">
        <f t="shared" si="204"/>
        <v>0.40030966502660925</v>
      </c>
      <c r="BR79" s="16">
        <f t="shared" si="204"/>
        <v>0.44192472085550771</v>
      </c>
    </row>
    <row r="80" spans="2:70" ht="14.25" x14ac:dyDescent="0.45">
      <c r="B80" s="185"/>
      <c r="C80" s="185"/>
      <c r="D80" s="19" t="s">
        <v>45</v>
      </c>
      <c r="E80" s="20">
        <f t="shared" ref="E80:N80" si="205">10*E77</f>
        <v>0.48333333333333334</v>
      </c>
      <c r="F80" s="20">
        <f t="shared" si="205"/>
        <v>0.46944444444444444</v>
      </c>
      <c r="G80" s="20">
        <f t="shared" si="205"/>
        <v>0.45787037037037037</v>
      </c>
      <c r="H80" s="20">
        <f t="shared" si="205"/>
        <v>0.4482253086419753</v>
      </c>
      <c r="I80" s="20">
        <f t="shared" si="205"/>
        <v>0.4401877572016461</v>
      </c>
      <c r="J80" s="20">
        <f t="shared" si="205"/>
        <v>0.43348979766803841</v>
      </c>
      <c r="K80" s="20">
        <f t="shared" si="205"/>
        <v>0.42790816472336535</v>
      </c>
      <c r="L80" s="20">
        <f t="shared" si="205"/>
        <v>0.42325680393613779</v>
      </c>
      <c r="M80" s="20">
        <f t="shared" si="205"/>
        <v>0.41938066994678147</v>
      </c>
      <c r="N80" s="20">
        <f t="shared" si="205"/>
        <v>0.41615055828898462</v>
      </c>
      <c r="P80" s="185"/>
      <c r="Q80" s="185"/>
      <c r="R80" s="19" t="s">
        <v>45</v>
      </c>
      <c r="S80" s="20">
        <f t="shared" ref="S80:AB80" si="206">10*S77</f>
        <v>0.48333333333333334</v>
      </c>
      <c r="T80" s="20">
        <f t="shared" si="206"/>
        <v>0.46944444444444444</v>
      </c>
      <c r="U80" s="20">
        <f t="shared" si="206"/>
        <v>0.45787037037037037</v>
      </c>
      <c r="V80" s="20">
        <f t="shared" si="206"/>
        <v>0.4482253086419753</v>
      </c>
      <c r="W80" s="20">
        <f t="shared" si="206"/>
        <v>0.4401877572016461</v>
      </c>
      <c r="X80" s="20">
        <f t="shared" si="206"/>
        <v>0.43348979766803841</v>
      </c>
      <c r="Y80" s="20">
        <f t="shared" si="206"/>
        <v>0.42790816472336535</v>
      </c>
      <c r="Z80" s="20">
        <f t="shared" si="206"/>
        <v>0.42325680393613779</v>
      </c>
      <c r="AA80" s="20">
        <f t="shared" si="206"/>
        <v>0.41938066994678147</v>
      </c>
      <c r="AB80" s="20">
        <f t="shared" si="206"/>
        <v>0.41615055828898462</v>
      </c>
      <c r="AD80" s="185"/>
      <c r="AE80" s="185"/>
      <c r="AF80" s="19" t="s">
        <v>45</v>
      </c>
      <c r="AG80" s="20">
        <f t="shared" ref="AG80:AP80" si="207">10*AG77</f>
        <v>0.48333333333333334</v>
      </c>
      <c r="AH80" s="20">
        <f t="shared" si="207"/>
        <v>0.46944444444444444</v>
      </c>
      <c r="AI80" s="20">
        <f t="shared" si="207"/>
        <v>0.45787037037037037</v>
      </c>
      <c r="AJ80" s="20">
        <f t="shared" si="207"/>
        <v>0.4482253086419753</v>
      </c>
      <c r="AK80" s="20">
        <f t="shared" si="207"/>
        <v>0.4401877572016461</v>
      </c>
      <c r="AL80" s="20">
        <f t="shared" si="207"/>
        <v>0.43348979766803841</v>
      </c>
      <c r="AM80" s="20">
        <f t="shared" si="207"/>
        <v>0.42790816472336535</v>
      </c>
      <c r="AN80" s="20">
        <f t="shared" si="207"/>
        <v>0.42325680393613779</v>
      </c>
      <c r="AO80" s="20">
        <f t="shared" si="207"/>
        <v>0.41938066994678147</v>
      </c>
      <c r="AP80" s="20">
        <f t="shared" si="207"/>
        <v>0.41615055828898462</v>
      </c>
      <c r="AR80" s="185"/>
      <c r="AS80" s="185"/>
      <c r="AT80" s="19" t="s">
        <v>45</v>
      </c>
      <c r="AU80" s="20">
        <f t="shared" ref="AU80:BD80" si="208">10*AU77</f>
        <v>0.48333333333333334</v>
      </c>
      <c r="AV80" s="20">
        <f t="shared" si="208"/>
        <v>0.46944444444444444</v>
      </c>
      <c r="AW80" s="20">
        <f t="shared" si="208"/>
        <v>0.45787037037037037</v>
      </c>
      <c r="AX80" s="20">
        <f t="shared" si="208"/>
        <v>0.4482253086419753</v>
      </c>
      <c r="AY80" s="20">
        <f t="shared" si="208"/>
        <v>0.4401877572016461</v>
      </c>
      <c r="AZ80" s="20">
        <f t="shared" si="208"/>
        <v>0.43348979766803841</v>
      </c>
      <c r="BA80" s="20">
        <f t="shared" si="208"/>
        <v>0.42790816472336535</v>
      </c>
      <c r="BB80" s="20">
        <f t="shared" si="208"/>
        <v>0.42325680393613779</v>
      </c>
      <c r="BC80" s="20">
        <f t="shared" si="208"/>
        <v>0.41938066994678147</v>
      </c>
      <c r="BD80" s="20">
        <f t="shared" si="208"/>
        <v>0.41615055828898462</v>
      </c>
      <c r="BF80" s="185"/>
      <c r="BG80" s="185"/>
      <c r="BH80" s="19" t="s">
        <v>45</v>
      </c>
      <c r="BI80" s="20">
        <f t="shared" ref="BI80:BR80" si="209">10*BI77</f>
        <v>0.48333333333333334</v>
      </c>
      <c r="BJ80" s="20">
        <f t="shared" si="209"/>
        <v>0.46944444444444444</v>
      </c>
      <c r="BK80" s="20">
        <f t="shared" si="209"/>
        <v>0.45787037037037037</v>
      </c>
      <c r="BL80" s="20">
        <f t="shared" si="209"/>
        <v>0.4482253086419753</v>
      </c>
      <c r="BM80" s="20">
        <f t="shared" si="209"/>
        <v>0.4401877572016461</v>
      </c>
      <c r="BN80" s="20">
        <f t="shared" si="209"/>
        <v>0.43348979766803841</v>
      </c>
      <c r="BO80" s="20">
        <f t="shared" si="209"/>
        <v>0.42790816472336535</v>
      </c>
      <c r="BP80" s="20">
        <f t="shared" si="209"/>
        <v>0.42325680393613779</v>
      </c>
      <c r="BQ80" s="20">
        <f t="shared" si="209"/>
        <v>0.41938066994678147</v>
      </c>
      <c r="BR80" s="20">
        <f t="shared" si="209"/>
        <v>0.41615055828898462</v>
      </c>
    </row>
    <row r="81" spans="2:70" ht="14.25" x14ac:dyDescent="0.45">
      <c r="B81" s="185"/>
      <c r="C81" s="185"/>
      <c r="D81" s="19" t="s">
        <v>46</v>
      </c>
      <c r="E81" s="20">
        <f>10*E79</f>
        <v>0.48333333333333334</v>
      </c>
      <c r="F81" s="20" t="e">
        <f t="shared" ref="F81:N81" si="210">10*F79</f>
        <v>#VALUE!</v>
      </c>
      <c r="G81" s="20" t="e">
        <f t="shared" si="210"/>
        <v>#VALUE!</v>
      </c>
      <c r="H81" s="20" t="e">
        <f t="shared" si="210"/>
        <v>#VALUE!</v>
      </c>
      <c r="I81" s="20" t="e">
        <f t="shared" si="210"/>
        <v>#VALUE!</v>
      </c>
      <c r="J81" s="20" t="e">
        <f t="shared" si="210"/>
        <v>#VALUE!</v>
      </c>
      <c r="K81" s="20" t="e">
        <f t="shared" si="210"/>
        <v>#VALUE!</v>
      </c>
      <c r="L81" s="20" t="e">
        <f t="shared" si="210"/>
        <v>#VALUE!</v>
      </c>
      <c r="M81" s="20" t="e">
        <f t="shared" si="210"/>
        <v>#VALUE!</v>
      </c>
      <c r="N81" s="20" t="e">
        <f t="shared" si="210"/>
        <v>#VALUE!</v>
      </c>
      <c r="P81" s="185"/>
      <c r="Q81" s="185"/>
      <c r="R81" s="19" t="s">
        <v>46</v>
      </c>
      <c r="S81" s="20">
        <f>10*S79</f>
        <v>0.48333333333333334</v>
      </c>
      <c r="T81" s="20">
        <f t="shared" ref="T81:AB81" si="211">10*T79</f>
        <v>0.95277777777777772</v>
      </c>
      <c r="U81" s="20">
        <f t="shared" si="211"/>
        <v>1.4106481481481481</v>
      </c>
      <c r="V81" s="20">
        <f t="shared" si="211"/>
        <v>1.8588734567901233</v>
      </c>
      <c r="W81" s="20">
        <f t="shared" si="211"/>
        <v>2.2990612139917692</v>
      </c>
      <c r="X81" s="20">
        <f t="shared" si="211"/>
        <v>2.7325510116598077</v>
      </c>
      <c r="Y81" s="20">
        <f t="shared" si="211"/>
        <v>3.1604591763831729</v>
      </c>
      <c r="Z81" s="20">
        <f t="shared" si="211"/>
        <v>3.5837159803193108</v>
      </c>
      <c r="AA81" s="20">
        <f t="shared" si="211"/>
        <v>4.0030966502660927</v>
      </c>
      <c r="AB81" s="20">
        <f t="shared" si="211"/>
        <v>4.4192472085550776</v>
      </c>
      <c r="AD81" s="185"/>
      <c r="AE81" s="185"/>
      <c r="AF81" s="19" t="s">
        <v>46</v>
      </c>
      <c r="AG81" s="20">
        <f>10*AG79</f>
        <v>0.48333333333333334</v>
      </c>
      <c r="AH81" s="20">
        <f t="shared" ref="AH81:AP81" si="212">10*AH79</f>
        <v>0.95277777777777772</v>
      </c>
      <c r="AI81" s="20">
        <f t="shared" si="212"/>
        <v>1.4106481481481481</v>
      </c>
      <c r="AJ81" s="20">
        <f t="shared" si="212"/>
        <v>1.8588734567901233</v>
      </c>
      <c r="AK81" s="20">
        <f t="shared" si="212"/>
        <v>2.2990612139917692</v>
      </c>
      <c r="AL81" s="20">
        <f t="shared" si="212"/>
        <v>2.7325510116598077</v>
      </c>
      <c r="AM81" s="20">
        <f t="shared" si="212"/>
        <v>3.1604591763831729</v>
      </c>
      <c r="AN81" s="20">
        <f t="shared" si="212"/>
        <v>3.5837159803193108</v>
      </c>
      <c r="AO81" s="20">
        <f t="shared" si="212"/>
        <v>4.0030966502660927</v>
      </c>
      <c r="AP81" s="20">
        <f t="shared" si="212"/>
        <v>4.4192472085550776</v>
      </c>
      <c r="AR81" s="185"/>
      <c r="AS81" s="185"/>
      <c r="AT81" s="19" t="s">
        <v>46</v>
      </c>
      <c r="AU81" s="20">
        <f>10*AU79</f>
        <v>0.48333333333333334</v>
      </c>
      <c r="AV81" s="20">
        <f t="shared" ref="AV81:BD81" si="213">10*AV79</f>
        <v>0.95277777777777772</v>
      </c>
      <c r="AW81" s="20">
        <f t="shared" si="213"/>
        <v>1.4106481481481481</v>
      </c>
      <c r="AX81" s="20">
        <f t="shared" si="213"/>
        <v>1.8588734567901233</v>
      </c>
      <c r="AY81" s="20">
        <f t="shared" si="213"/>
        <v>2.2990612139917692</v>
      </c>
      <c r="AZ81" s="20">
        <f t="shared" si="213"/>
        <v>2.7325510116598077</v>
      </c>
      <c r="BA81" s="20">
        <f t="shared" si="213"/>
        <v>3.1604591763831729</v>
      </c>
      <c r="BB81" s="20">
        <f t="shared" si="213"/>
        <v>3.5837159803193108</v>
      </c>
      <c r="BC81" s="20">
        <f t="shared" si="213"/>
        <v>4.0030966502660927</v>
      </c>
      <c r="BD81" s="20">
        <f t="shared" si="213"/>
        <v>4.4192472085550776</v>
      </c>
      <c r="BF81" s="185"/>
      <c r="BG81" s="185"/>
      <c r="BH81" s="19" t="s">
        <v>46</v>
      </c>
      <c r="BI81" s="20">
        <f>10*BI79</f>
        <v>0.48333333333333334</v>
      </c>
      <c r="BJ81" s="20">
        <f t="shared" ref="BJ81:BR81" si="214">10*BJ79</f>
        <v>0.95277777777777772</v>
      </c>
      <c r="BK81" s="20">
        <f t="shared" si="214"/>
        <v>1.4106481481481481</v>
      </c>
      <c r="BL81" s="20">
        <f t="shared" si="214"/>
        <v>1.8588734567901233</v>
      </c>
      <c r="BM81" s="20">
        <f t="shared" si="214"/>
        <v>2.2990612139917692</v>
      </c>
      <c r="BN81" s="20">
        <f t="shared" si="214"/>
        <v>2.7325510116598077</v>
      </c>
      <c r="BO81" s="20">
        <f t="shared" si="214"/>
        <v>3.1604591763831729</v>
      </c>
      <c r="BP81" s="20">
        <f t="shared" si="214"/>
        <v>3.5837159803193108</v>
      </c>
      <c r="BQ81" s="20">
        <f t="shared" si="214"/>
        <v>4.0030966502660927</v>
      </c>
      <c r="BR81" s="20">
        <f t="shared" si="214"/>
        <v>4.4192472085550776</v>
      </c>
    </row>
    <row r="82" spans="2:70" ht="14.25" x14ac:dyDescent="0.45">
      <c r="B82" s="185"/>
      <c r="C82" s="184" t="s">
        <v>36</v>
      </c>
      <c r="D82" s="15" t="s">
        <v>43</v>
      </c>
      <c r="E82" s="16">
        <f t="shared" ref="E82:N82" si="215">E77*E$14/$E$4</f>
        <v>5.8000000000000003E-2</v>
      </c>
      <c r="F82" s="16">
        <f t="shared" si="215"/>
        <v>6.7599999999999993E-2</v>
      </c>
      <c r="G82" s="16">
        <f t="shared" si="215"/>
        <v>7.9119999999999996E-2</v>
      </c>
      <c r="H82" s="16">
        <f t="shared" si="215"/>
        <v>9.2943999999999999E-2</v>
      </c>
      <c r="I82" s="16">
        <f t="shared" si="215"/>
        <v>0.10953280000000001</v>
      </c>
      <c r="J82" s="16">
        <f t="shared" si="215"/>
        <v>0.12943936</v>
      </c>
      <c r="K82" s="16">
        <f t="shared" si="215"/>
        <v>0.15332723200000001</v>
      </c>
      <c r="L82" s="16">
        <f t="shared" si="215"/>
        <v>0.1819926784</v>
      </c>
      <c r="M82" s="16">
        <f t="shared" si="215"/>
        <v>0.21639121407999998</v>
      </c>
      <c r="N82" s="16">
        <f t="shared" si="215"/>
        <v>0.25766945689600002</v>
      </c>
      <c r="P82" s="185"/>
      <c r="Q82" s="184" t="s">
        <v>36</v>
      </c>
      <c r="R82" s="15" t="s">
        <v>43</v>
      </c>
      <c r="S82" s="16">
        <f t="shared" ref="S82:AB82" si="216">S77*S$14/$E$4</f>
        <v>5.8000000000000003E-2</v>
      </c>
      <c r="T82" s="16">
        <f t="shared" si="216"/>
        <v>6.7599999999999993E-2</v>
      </c>
      <c r="U82" s="16">
        <f t="shared" si="216"/>
        <v>7.9119999999999996E-2</v>
      </c>
      <c r="V82" s="16">
        <f t="shared" si="216"/>
        <v>9.2943999999999999E-2</v>
      </c>
      <c r="W82" s="16">
        <f t="shared" si="216"/>
        <v>0.10953280000000001</v>
      </c>
      <c r="X82" s="16">
        <f t="shared" si="216"/>
        <v>0.12943936</v>
      </c>
      <c r="Y82" s="16">
        <f t="shared" si="216"/>
        <v>0.15332723200000001</v>
      </c>
      <c r="Z82" s="16">
        <f t="shared" si="216"/>
        <v>0.1819926784</v>
      </c>
      <c r="AA82" s="16">
        <f t="shared" si="216"/>
        <v>0.21639121407999998</v>
      </c>
      <c r="AB82" s="16">
        <f t="shared" si="216"/>
        <v>0.25766945689600002</v>
      </c>
      <c r="AD82" s="185"/>
      <c r="AE82" s="184" t="s">
        <v>36</v>
      </c>
      <c r="AF82" s="15" t="s">
        <v>43</v>
      </c>
      <c r="AG82" s="16">
        <f t="shared" ref="AG82:AP82" si="217">AG77*AG$14/$E$4</f>
        <v>5.8000000000000003E-2</v>
      </c>
      <c r="AH82" s="16">
        <f t="shared" si="217"/>
        <v>6.7599999999999993E-2</v>
      </c>
      <c r="AI82" s="16">
        <f t="shared" si="217"/>
        <v>7.9119999999999996E-2</v>
      </c>
      <c r="AJ82" s="16">
        <f t="shared" si="217"/>
        <v>9.2943999999999999E-2</v>
      </c>
      <c r="AK82" s="16">
        <f t="shared" si="217"/>
        <v>0.10953280000000001</v>
      </c>
      <c r="AL82" s="16">
        <f t="shared" si="217"/>
        <v>0.12943936</v>
      </c>
      <c r="AM82" s="16">
        <f t="shared" si="217"/>
        <v>0.15332723200000001</v>
      </c>
      <c r="AN82" s="16">
        <f t="shared" si="217"/>
        <v>0.1819926784</v>
      </c>
      <c r="AO82" s="16">
        <f t="shared" si="217"/>
        <v>0.21639121407999998</v>
      </c>
      <c r="AP82" s="16">
        <f t="shared" si="217"/>
        <v>0.25766945689600002</v>
      </c>
      <c r="AR82" s="185"/>
      <c r="AS82" s="184" t="s">
        <v>36</v>
      </c>
      <c r="AT82" s="15" t="s">
        <v>43</v>
      </c>
      <c r="AU82" s="16">
        <f t="shared" ref="AU82:BD82" si="218">AU77*AU$14/$E$4</f>
        <v>5.8000000000000003E-2</v>
      </c>
      <c r="AV82" s="16">
        <f t="shared" si="218"/>
        <v>6.7599999999999993E-2</v>
      </c>
      <c r="AW82" s="16">
        <f t="shared" si="218"/>
        <v>7.9119999999999996E-2</v>
      </c>
      <c r="AX82" s="16">
        <f t="shared" si="218"/>
        <v>9.2943999999999999E-2</v>
      </c>
      <c r="AY82" s="16">
        <f t="shared" si="218"/>
        <v>0.10953280000000001</v>
      </c>
      <c r="AZ82" s="16">
        <f t="shared" si="218"/>
        <v>0.12943936</v>
      </c>
      <c r="BA82" s="16">
        <f t="shared" si="218"/>
        <v>0.15332723200000001</v>
      </c>
      <c r="BB82" s="16">
        <f t="shared" si="218"/>
        <v>0.1819926784</v>
      </c>
      <c r="BC82" s="16">
        <f t="shared" si="218"/>
        <v>0.21639121407999998</v>
      </c>
      <c r="BD82" s="16">
        <f t="shared" si="218"/>
        <v>0.25766945689600002</v>
      </c>
      <c r="BF82" s="185"/>
      <c r="BG82" s="184" t="s">
        <v>36</v>
      </c>
      <c r="BH82" s="15" t="s">
        <v>43</v>
      </c>
      <c r="BI82" s="16">
        <f t="shared" ref="BI82:BR82" si="219">BI77*BI$14/$E$4</f>
        <v>5.8000000000000003E-2</v>
      </c>
      <c r="BJ82" s="16">
        <f t="shared" si="219"/>
        <v>6.7599999999999993E-2</v>
      </c>
      <c r="BK82" s="16">
        <f t="shared" si="219"/>
        <v>7.9119999999999996E-2</v>
      </c>
      <c r="BL82" s="16">
        <f t="shared" si="219"/>
        <v>9.2943999999999999E-2</v>
      </c>
      <c r="BM82" s="16">
        <f t="shared" si="219"/>
        <v>0.10953280000000001</v>
      </c>
      <c r="BN82" s="16">
        <f t="shared" si="219"/>
        <v>0.12943936</v>
      </c>
      <c r="BO82" s="16">
        <f t="shared" si="219"/>
        <v>0.15332723200000001</v>
      </c>
      <c r="BP82" s="16">
        <f t="shared" si="219"/>
        <v>0.1819926784</v>
      </c>
      <c r="BQ82" s="16">
        <f t="shared" si="219"/>
        <v>0.21639121407999998</v>
      </c>
      <c r="BR82" s="16">
        <f t="shared" si="219"/>
        <v>0.25766945689600002</v>
      </c>
    </row>
    <row r="83" spans="2:70" ht="14.25" x14ac:dyDescent="0.45">
      <c r="B83" s="185"/>
      <c r="C83" s="186"/>
      <c r="D83" s="15" t="s">
        <v>44</v>
      </c>
      <c r="E83" s="16"/>
      <c r="F83" s="16"/>
      <c r="G83" s="16"/>
      <c r="H83" s="16"/>
      <c r="I83" s="17">
        <f>AVERAGE(E82:I82)</f>
        <v>8.1439360000000002E-2</v>
      </c>
      <c r="J83" s="17"/>
      <c r="K83" s="17"/>
      <c r="L83" s="17"/>
      <c r="M83" s="17"/>
      <c r="N83" s="17">
        <f>AVERAGE(E82:N82)</f>
        <v>0.13460167413759999</v>
      </c>
      <c r="P83" s="185"/>
      <c r="Q83" s="186"/>
      <c r="R83" s="15" t="s">
        <v>44</v>
      </c>
      <c r="S83" s="16"/>
      <c r="T83" s="16"/>
      <c r="U83" s="16"/>
      <c r="V83" s="16"/>
      <c r="W83" s="17">
        <f>AVERAGE(S82:W82)</f>
        <v>8.1439360000000002E-2</v>
      </c>
      <c r="X83" s="17"/>
      <c r="Y83" s="17"/>
      <c r="Z83" s="17"/>
      <c r="AA83" s="17"/>
      <c r="AB83" s="17">
        <f>AVERAGE(S82:AB82)</f>
        <v>0.13460167413759999</v>
      </c>
      <c r="AD83" s="185"/>
      <c r="AE83" s="186"/>
      <c r="AF83" s="15" t="s">
        <v>44</v>
      </c>
      <c r="AG83" s="16"/>
      <c r="AH83" s="16"/>
      <c r="AI83" s="16"/>
      <c r="AJ83" s="16"/>
      <c r="AK83" s="17">
        <f>AVERAGE(AG82:AK82)</f>
        <v>8.1439360000000002E-2</v>
      </c>
      <c r="AL83" s="17"/>
      <c r="AM83" s="17"/>
      <c r="AN83" s="17"/>
      <c r="AO83" s="17"/>
      <c r="AP83" s="17">
        <f>AVERAGE(AG82:AP82)</f>
        <v>0.13460167413759999</v>
      </c>
      <c r="AR83" s="185"/>
      <c r="AS83" s="186"/>
      <c r="AT83" s="15" t="s">
        <v>44</v>
      </c>
      <c r="AU83" s="16"/>
      <c r="AV83" s="16"/>
      <c r="AW83" s="16"/>
      <c r="AX83" s="16"/>
      <c r="AY83" s="17">
        <f>AVERAGE(AU82:AY82)</f>
        <v>8.1439360000000002E-2</v>
      </c>
      <c r="AZ83" s="17"/>
      <c r="BA83" s="17"/>
      <c r="BB83" s="17"/>
      <c r="BC83" s="17"/>
      <c r="BD83" s="17">
        <f>AVERAGE(AU82:BD82)</f>
        <v>0.13460167413759999</v>
      </c>
      <c r="BF83" s="185"/>
      <c r="BG83" s="186"/>
      <c r="BH83" s="15" t="s">
        <v>44</v>
      </c>
      <c r="BI83" s="16"/>
      <c r="BJ83" s="16"/>
      <c r="BK83" s="16"/>
      <c r="BL83" s="16"/>
      <c r="BM83" s="17">
        <f>AVERAGE(BI82:BM82)</f>
        <v>8.1439360000000002E-2</v>
      </c>
      <c r="BN83" s="17"/>
      <c r="BO83" s="17"/>
      <c r="BP83" s="17"/>
      <c r="BQ83" s="17"/>
      <c r="BR83" s="17">
        <f>AVERAGE(BI82:BR82)</f>
        <v>0.13460167413759999</v>
      </c>
    </row>
    <row r="84" spans="2:70" ht="14.25" x14ac:dyDescent="0.45">
      <c r="B84" s="185"/>
      <c r="C84" s="185"/>
      <c r="D84" s="19" t="s">
        <v>45</v>
      </c>
      <c r="E84" s="23">
        <f t="shared" ref="E84:N84" si="220">E80*E$14</f>
        <v>58000</v>
      </c>
      <c r="F84" s="23">
        <f t="shared" si="220"/>
        <v>67600</v>
      </c>
      <c r="G84" s="23">
        <f>G80*G$14</f>
        <v>79120</v>
      </c>
      <c r="H84" s="23">
        <f>H80*H$14</f>
        <v>92944</v>
      </c>
      <c r="I84" s="23">
        <f>I80*I$14</f>
        <v>109532.8</v>
      </c>
      <c r="J84" s="23">
        <f t="shared" si="220"/>
        <v>129439.36000000002</v>
      </c>
      <c r="K84" s="23">
        <f t="shared" si="220"/>
        <v>153327.23200000002</v>
      </c>
      <c r="L84" s="23">
        <f t="shared" si="220"/>
        <v>181992.6784</v>
      </c>
      <c r="M84" s="23">
        <f t="shared" si="220"/>
        <v>216391.21407999998</v>
      </c>
      <c r="N84" s="23">
        <f t="shared" si="220"/>
        <v>257669.45689600002</v>
      </c>
      <c r="P84" s="185"/>
      <c r="Q84" s="185"/>
      <c r="R84" s="19" t="s">
        <v>45</v>
      </c>
      <c r="S84" s="23">
        <f t="shared" ref="S84:AB84" si="221">S80*S$14</f>
        <v>58000</v>
      </c>
      <c r="T84" s="23">
        <f t="shared" si="221"/>
        <v>67600</v>
      </c>
      <c r="U84" s="23">
        <f>U80*U$14</f>
        <v>79120</v>
      </c>
      <c r="V84" s="23">
        <f>V80*V$14</f>
        <v>92944</v>
      </c>
      <c r="W84" s="23">
        <f>W80*W$14</f>
        <v>109532.8</v>
      </c>
      <c r="X84" s="23">
        <f t="shared" si="221"/>
        <v>129439.36000000002</v>
      </c>
      <c r="Y84" s="23">
        <f t="shared" si="221"/>
        <v>153327.23200000002</v>
      </c>
      <c r="Z84" s="23">
        <f t="shared" si="221"/>
        <v>181992.6784</v>
      </c>
      <c r="AA84" s="23">
        <f t="shared" si="221"/>
        <v>216391.21407999998</v>
      </c>
      <c r="AB84" s="23">
        <f t="shared" si="221"/>
        <v>257669.45689600002</v>
      </c>
      <c r="AD84" s="185"/>
      <c r="AE84" s="185"/>
      <c r="AF84" s="19" t="s">
        <v>45</v>
      </c>
      <c r="AG84" s="23">
        <f t="shared" ref="AG84:AP84" si="222">AG80*AG$14</f>
        <v>58000</v>
      </c>
      <c r="AH84" s="23">
        <f t="shared" si="222"/>
        <v>67600</v>
      </c>
      <c r="AI84" s="23">
        <f>AI80*AI$14</f>
        <v>79120</v>
      </c>
      <c r="AJ84" s="23">
        <f>AJ80*AJ$14</f>
        <v>92944</v>
      </c>
      <c r="AK84" s="23">
        <f>AK80*AK$14</f>
        <v>109532.8</v>
      </c>
      <c r="AL84" s="23">
        <f t="shared" si="222"/>
        <v>129439.36000000002</v>
      </c>
      <c r="AM84" s="23">
        <f t="shared" si="222"/>
        <v>153327.23200000002</v>
      </c>
      <c r="AN84" s="23">
        <f t="shared" si="222"/>
        <v>181992.6784</v>
      </c>
      <c r="AO84" s="23">
        <f t="shared" si="222"/>
        <v>216391.21407999998</v>
      </c>
      <c r="AP84" s="23">
        <f t="shared" si="222"/>
        <v>257669.45689600002</v>
      </c>
      <c r="AR84" s="185"/>
      <c r="AS84" s="185"/>
      <c r="AT84" s="19" t="s">
        <v>45</v>
      </c>
      <c r="AU84" s="23">
        <f t="shared" ref="AU84:BD84" si="223">AU80*AU$14</f>
        <v>58000</v>
      </c>
      <c r="AV84" s="23">
        <f t="shared" si="223"/>
        <v>67600</v>
      </c>
      <c r="AW84" s="23">
        <f>AW80*AW$14</f>
        <v>79120</v>
      </c>
      <c r="AX84" s="23">
        <f>AX80*AX$14</f>
        <v>92944</v>
      </c>
      <c r="AY84" s="23">
        <f>AY80*AY$14</f>
        <v>109532.8</v>
      </c>
      <c r="AZ84" s="23">
        <f t="shared" si="223"/>
        <v>129439.36000000002</v>
      </c>
      <c r="BA84" s="23">
        <f t="shared" si="223"/>
        <v>153327.23200000002</v>
      </c>
      <c r="BB84" s="23">
        <f t="shared" si="223"/>
        <v>181992.6784</v>
      </c>
      <c r="BC84" s="23">
        <f t="shared" si="223"/>
        <v>216391.21407999998</v>
      </c>
      <c r="BD84" s="23">
        <f t="shared" si="223"/>
        <v>257669.45689600002</v>
      </c>
      <c r="BF84" s="185"/>
      <c r="BG84" s="185"/>
      <c r="BH84" s="19" t="s">
        <v>45</v>
      </c>
      <c r="BI84" s="23">
        <f t="shared" ref="BI84:BR84" si="224">BI80*BI$14</f>
        <v>58000</v>
      </c>
      <c r="BJ84" s="23">
        <f t="shared" si="224"/>
        <v>67600</v>
      </c>
      <c r="BK84" s="23">
        <f>BK80*BK$14</f>
        <v>79120</v>
      </c>
      <c r="BL84" s="23">
        <f>BL80*BL$14</f>
        <v>92944</v>
      </c>
      <c r="BM84" s="23">
        <f>BM80*BM$14</f>
        <v>109532.8</v>
      </c>
      <c r="BN84" s="23">
        <f t="shared" si="224"/>
        <v>129439.36000000002</v>
      </c>
      <c r="BO84" s="23">
        <f t="shared" si="224"/>
        <v>153327.23200000002</v>
      </c>
      <c r="BP84" s="23">
        <f t="shared" si="224"/>
        <v>181992.6784</v>
      </c>
      <c r="BQ84" s="23">
        <f t="shared" si="224"/>
        <v>216391.21407999998</v>
      </c>
      <c r="BR84" s="23">
        <f t="shared" si="224"/>
        <v>257669.45689600002</v>
      </c>
    </row>
    <row r="85" spans="2:70" ht="14.25" x14ac:dyDescent="0.45">
      <c r="B85" s="185"/>
      <c r="C85" s="185"/>
      <c r="D85" s="19" t="s">
        <v>47</v>
      </c>
      <c r="E85" s="24"/>
      <c r="F85" s="24"/>
      <c r="G85" s="24"/>
      <c r="H85" s="24"/>
      <c r="I85" s="23">
        <f>AVERAGE(E84:I84)</f>
        <v>81439.360000000001</v>
      </c>
      <c r="J85" s="23"/>
      <c r="K85" s="23"/>
      <c r="L85" s="23"/>
      <c r="M85" s="23"/>
      <c r="N85" s="23">
        <f>AVERAGE(E84:N84)</f>
        <v>134601.6741376</v>
      </c>
      <c r="P85" s="185"/>
      <c r="Q85" s="185"/>
      <c r="R85" s="19" t="s">
        <v>47</v>
      </c>
      <c r="S85" s="24"/>
      <c r="T85" s="24"/>
      <c r="U85" s="24"/>
      <c r="V85" s="24"/>
      <c r="W85" s="23">
        <f>AVERAGE(S84:W84)</f>
        <v>81439.360000000001</v>
      </c>
      <c r="X85" s="23"/>
      <c r="Y85" s="23"/>
      <c r="Z85" s="23"/>
      <c r="AA85" s="23"/>
      <c r="AB85" s="23">
        <f>AVERAGE(S84:AB84)</f>
        <v>134601.6741376</v>
      </c>
      <c r="AD85" s="185"/>
      <c r="AE85" s="185"/>
      <c r="AF85" s="19" t="s">
        <v>47</v>
      </c>
      <c r="AG85" s="24"/>
      <c r="AH85" s="24"/>
      <c r="AI85" s="24"/>
      <c r="AJ85" s="24"/>
      <c r="AK85" s="23">
        <f>AVERAGE(AG84:AK84)</f>
        <v>81439.360000000001</v>
      </c>
      <c r="AL85" s="23"/>
      <c r="AM85" s="23"/>
      <c r="AN85" s="23"/>
      <c r="AO85" s="23"/>
      <c r="AP85" s="23">
        <f>AVERAGE(AG84:AP84)</f>
        <v>134601.6741376</v>
      </c>
      <c r="AR85" s="185"/>
      <c r="AS85" s="185"/>
      <c r="AT85" s="19" t="s">
        <v>47</v>
      </c>
      <c r="AU85" s="24"/>
      <c r="AV85" s="24"/>
      <c r="AW85" s="24"/>
      <c r="AX85" s="24"/>
      <c r="AY85" s="23">
        <f>AVERAGE(AU84:AY84)</f>
        <v>81439.360000000001</v>
      </c>
      <c r="AZ85" s="23"/>
      <c r="BA85" s="23"/>
      <c r="BB85" s="23"/>
      <c r="BC85" s="23"/>
      <c r="BD85" s="23">
        <f>AVERAGE(AU84:BD84)</f>
        <v>134601.6741376</v>
      </c>
      <c r="BF85" s="185"/>
      <c r="BG85" s="185"/>
      <c r="BH85" s="19" t="s">
        <v>47</v>
      </c>
      <c r="BI85" s="24"/>
      <c r="BJ85" s="24"/>
      <c r="BK85" s="24"/>
      <c r="BL85" s="24"/>
      <c r="BM85" s="23">
        <f>AVERAGE(BI84:BM84)</f>
        <v>81439.360000000001</v>
      </c>
      <c r="BN85" s="23"/>
      <c r="BO85" s="23"/>
      <c r="BP85" s="23"/>
      <c r="BQ85" s="23"/>
      <c r="BR85" s="23">
        <f>AVERAGE(BI84:BR84)</f>
        <v>134601.6741376</v>
      </c>
    </row>
    <row r="86" spans="2:70" ht="14.25" x14ac:dyDescent="0.45">
      <c r="B86" s="185"/>
      <c r="C86" s="185"/>
      <c r="D86" s="19" t="s">
        <v>46</v>
      </c>
      <c r="E86" s="24">
        <f>E84</f>
        <v>58000</v>
      </c>
      <c r="F86" s="24">
        <f t="shared" ref="F86:N86" si="225">E86+F84</f>
        <v>125600</v>
      </c>
      <c r="G86" s="24">
        <f>F86+G84</f>
        <v>204720</v>
      </c>
      <c r="H86" s="24">
        <f t="shared" si="225"/>
        <v>297664</v>
      </c>
      <c r="I86" s="24">
        <f t="shared" si="225"/>
        <v>407196.8</v>
      </c>
      <c r="J86" s="24">
        <f>I86+J84</f>
        <v>536636.16000000003</v>
      </c>
      <c r="K86" s="24">
        <f t="shared" si="225"/>
        <v>689963.39199999999</v>
      </c>
      <c r="L86" s="24">
        <f t="shared" si="225"/>
        <v>871956.07039999997</v>
      </c>
      <c r="M86" s="24">
        <f t="shared" si="225"/>
        <v>1088347.2844799999</v>
      </c>
      <c r="N86" s="24">
        <f t="shared" si="225"/>
        <v>1346016.741376</v>
      </c>
      <c r="P86" s="185"/>
      <c r="Q86" s="185"/>
      <c r="R86" s="19" t="s">
        <v>46</v>
      </c>
      <c r="S86" s="24">
        <f>S84</f>
        <v>58000</v>
      </c>
      <c r="T86" s="24">
        <f t="shared" ref="T86:AB86" si="226">S86+T84</f>
        <v>125600</v>
      </c>
      <c r="U86" s="24">
        <f>T86+U84</f>
        <v>204720</v>
      </c>
      <c r="V86" s="24">
        <f t="shared" si="226"/>
        <v>297664</v>
      </c>
      <c r="W86" s="24">
        <f t="shared" si="226"/>
        <v>407196.8</v>
      </c>
      <c r="X86" s="24">
        <f>W86+X84</f>
        <v>536636.16000000003</v>
      </c>
      <c r="Y86" s="24">
        <f t="shared" si="226"/>
        <v>689963.39199999999</v>
      </c>
      <c r="Z86" s="24">
        <f t="shared" si="226"/>
        <v>871956.07039999997</v>
      </c>
      <c r="AA86" s="24">
        <f t="shared" si="226"/>
        <v>1088347.2844799999</v>
      </c>
      <c r="AB86" s="24">
        <f t="shared" si="226"/>
        <v>1346016.741376</v>
      </c>
      <c r="AD86" s="185"/>
      <c r="AE86" s="185"/>
      <c r="AF86" s="19" t="s">
        <v>46</v>
      </c>
      <c r="AG86" s="24">
        <f>AG84</f>
        <v>58000</v>
      </c>
      <c r="AH86" s="24">
        <f t="shared" ref="AH86:AP86" si="227">AG86+AH84</f>
        <v>125600</v>
      </c>
      <c r="AI86" s="24">
        <f>AH86+AI84</f>
        <v>204720</v>
      </c>
      <c r="AJ86" s="24">
        <f t="shared" si="227"/>
        <v>297664</v>
      </c>
      <c r="AK86" s="24">
        <f t="shared" si="227"/>
        <v>407196.8</v>
      </c>
      <c r="AL86" s="24">
        <f>AK86+AL84</f>
        <v>536636.16000000003</v>
      </c>
      <c r="AM86" s="24">
        <f t="shared" si="227"/>
        <v>689963.39199999999</v>
      </c>
      <c r="AN86" s="24">
        <f t="shared" si="227"/>
        <v>871956.07039999997</v>
      </c>
      <c r="AO86" s="24">
        <f t="shared" si="227"/>
        <v>1088347.2844799999</v>
      </c>
      <c r="AP86" s="24">
        <f t="shared" si="227"/>
        <v>1346016.741376</v>
      </c>
      <c r="AR86" s="185"/>
      <c r="AS86" s="185"/>
      <c r="AT86" s="19" t="s">
        <v>46</v>
      </c>
      <c r="AU86" s="24">
        <f>AU84</f>
        <v>58000</v>
      </c>
      <c r="AV86" s="24">
        <f t="shared" ref="AV86:BD86" si="228">AU86+AV84</f>
        <v>125600</v>
      </c>
      <c r="AW86" s="24">
        <f>AV86+AW84</f>
        <v>204720</v>
      </c>
      <c r="AX86" s="24">
        <f t="shared" si="228"/>
        <v>297664</v>
      </c>
      <c r="AY86" s="24">
        <f t="shared" si="228"/>
        <v>407196.8</v>
      </c>
      <c r="AZ86" s="24">
        <f>AY86+AZ84</f>
        <v>536636.16000000003</v>
      </c>
      <c r="BA86" s="24">
        <f t="shared" si="228"/>
        <v>689963.39199999999</v>
      </c>
      <c r="BB86" s="24">
        <f t="shared" si="228"/>
        <v>871956.07039999997</v>
      </c>
      <c r="BC86" s="24">
        <f t="shared" si="228"/>
        <v>1088347.2844799999</v>
      </c>
      <c r="BD86" s="24">
        <f t="shared" si="228"/>
        <v>1346016.741376</v>
      </c>
      <c r="BF86" s="185"/>
      <c r="BG86" s="185"/>
      <c r="BH86" s="19" t="s">
        <v>46</v>
      </c>
      <c r="BI86" s="24">
        <f>BI84</f>
        <v>58000</v>
      </c>
      <c r="BJ86" s="24">
        <f t="shared" ref="BJ86:BR86" si="229">BI86+BJ84</f>
        <v>125600</v>
      </c>
      <c r="BK86" s="24">
        <f>BJ86+BK84</f>
        <v>204720</v>
      </c>
      <c r="BL86" s="24">
        <f t="shared" si="229"/>
        <v>297664</v>
      </c>
      <c r="BM86" s="24">
        <f t="shared" si="229"/>
        <v>407196.8</v>
      </c>
      <c r="BN86" s="24">
        <f>BM86+BN84</f>
        <v>536636.16000000003</v>
      </c>
      <c r="BO86" s="24">
        <f t="shared" si="229"/>
        <v>689963.39199999999</v>
      </c>
      <c r="BP86" s="24">
        <f t="shared" si="229"/>
        <v>871956.07039999997</v>
      </c>
      <c r="BQ86" s="24">
        <f t="shared" si="229"/>
        <v>1088347.2844799999</v>
      </c>
      <c r="BR86" s="24">
        <f t="shared" si="229"/>
        <v>1346016.741376</v>
      </c>
    </row>
    <row r="87" spans="2:70" ht="14.25" x14ac:dyDescent="0.45">
      <c r="B87" s="185"/>
      <c r="C87" s="184" t="s">
        <v>35</v>
      </c>
      <c r="D87" s="15" t="s">
        <v>43</v>
      </c>
      <c r="E87" s="16">
        <f>E79*E$14/$E$4</f>
        <v>5.8000000000000003E-2</v>
      </c>
      <c r="F87" s="16" t="e">
        <f>F79*F$14/$E$4-E87</f>
        <v>#VALUE!</v>
      </c>
      <c r="G87" s="16" t="e">
        <f>G79*G$14/$E$4-F87-E87</f>
        <v>#VALUE!</v>
      </c>
      <c r="H87" s="16" t="e">
        <f>H79*H$14/$E$4-G87-F87-E87</f>
        <v>#VALUE!</v>
      </c>
      <c r="I87" s="16" t="e">
        <f>I79*I$14/$E$4-H87-G87-F87-E87</f>
        <v>#VALUE!</v>
      </c>
      <c r="J87" s="16" t="e">
        <f>J79*J$14/$E$4-I87-H87-G87-F87-E87</f>
        <v>#VALUE!</v>
      </c>
      <c r="K87" s="16" t="e">
        <f>K79*K$14/$E$4-J87-I87-H87-G87-F87-E87</f>
        <v>#VALUE!</v>
      </c>
      <c r="L87" s="16" t="e">
        <f>L79*L$14/$E$4-K87-J87-I87-H87-G87-F87-E87</f>
        <v>#VALUE!</v>
      </c>
      <c r="M87" s="16" t="e">
        <f>M79*M$14/$E$4-L87-K87-J87-I87-H87-G87-F87-E87</f>
        <v>#VALUE!</v>
      </c>
      <c r="N87" s="16" t="e">
        <f>N79*N$14/$E$4-M87-L87-K87-J87-I87-H87-G87-F87-E87</f>
        <v>#VALUE!</v>
      </c>
      <c r="P87" s="185"/>
      <c r="Q87" s="184" t="s">
        <v>35</v>
      </c>
      <c r="R87" s="15" t="s">
        <v>43</v>
      </c>
      <c r="S87" s="16">
        <f>S79*S$14/$E$4</f>
        <v>5.8000000000000003E-2</v>
      </c>
      <c r="T87" s="16">
        <f>T79*T$14/$E$4-S87</f>
        <v>7.9199999999999993E-2</v>
      </c>
      <c r="U87" s="16">
        <f>U79*U$14/$E$4-T87-S87</f>
        <v>0.10656000000000002</v>
      </c>
      <c r="V87" s="16">
        <f>V79*V$14/$E$4-U87-T87-S87</f>
        <v>0.14169599999999993</v>
      </c>
      <c r="W87" s="16">
        <f>W79*W$14/$E$4-V87-U87-T87-S87</f>
        <v>0.18662400000000001</v>
      </c>
      <c r="X87" s="16">
        <f>X79*X$14/$E$4-W87-V87-U87-T87-S87</f>
        <v>0.24385536000000019</v>
      </c>
      <c r="Y87" s="16">
        <f>Y79*Y$14/$E$4-X87-W87-V87-U87-T87-S87</f>
        <v>0.3165143039999998</v>
      </c>
      <c r="Z87" s="16">
        <f>Z79*Z$14/$E$4-Y87-X87-W87-V87-U87-T87-S87</f>
        <v>0.40848261119999996</v>
      </c>
      <c r="AA87" s="16">
        <f>AA79*AA$14/$E$4-Z87-Y87-X87-W87-V87-U87-T87-S87</f>
        <v>0.5245776691199997</v>
      </c>
      <c r="AB87" s="16">
        <f>AB79*AB$14/$E$4-AA87-Z87-Y87-X87-W87-V87-U87-T87-S87</f>
        <v>0.67077144576000025</v>
      </c>
      <c r="AD87" s="185"/>
      <c r="AE87" s="184" t="s">
        <v>35</v>
      </c>
      <c r="AF87" s="15" t="s">
        <v>43</v>
      </c>
      <c r="AG87" s="16">
        <f>AG79*AG$14/$E$4</f>
        <v>5.8000000000000003E-2</v>
      </c>
      <c r="AH87" s="16">
        <f>AH79*AH$14/$E$4-AG87</f>
        <v>7.9199999999999993E-2</v>
      </c>
      <c r="AI87" s="16">
        <f>AI79*AI$14/$E$4-AH87-AG87</f>
        <v>0.10656000000000002</v>
      </c>
      <c r="AJ87" s="16">
        <f>AJ79*AJ$14/$E$4-AI87-AH87-AG87</f>
        <v>0.14169599999999993</v>
      </c>
      <c r="AK87" s="16">
        <f>AK79*AK$14/$E$4-AJ87-AI87-AH87-AG87</f>
        <v>0.18662400000000001</v>
      </c>
      <c r="AL87" s="16">
        <f>AL79*AL$14/$E$4-AK87-AJ87-AI87-AH87-AG87</f>
        <v>0.24385536000000019</v>
      </c>
      <c r="AM87" s="16">
        <f>AM79*AM$14/$E$4-AL87-AK87-AJ87-AI87-AH87-AG87</f>
        <v>0.3165143039999998</v>
      </c>
      <c r="AN87" s="16">
        <f>AN79*AN$14/$E$4-AM87-AL87-AK87-AJ87-AI87-AH87-AG87</f>
        <v>0.40848261119999996</v>
      </c>
      <c r="AO87" s="16">
        <f>AO79*AO$14/$E$4-AN87-AM87-AL87-AK87-AJ87-AI87-AH87-AG87</f>
        <v>0.5245776691199997</v>
      </c>
      <c r="AP87" s="16">
        <f>AP79*AP$14/$E$4-AO87-AN87-AM87-AL87-AK87-AJ87-AI87-AH87-AG87</f>
        <v>0.67077144576000025</v>
      </c>
      <c r="AR87" s="185"/>
      <c r="AS87" s="184" t="s">
        <v>35</v>
      </c>
      <c r="AT87" s="15" t="s">
        <v>43</v>
      </c>
      <c r="AU87" s="16">
        <f>AU79*AU$14/$E$4</f>
        <v>5.8000000000000003E-2</v>
      </c>
      <c r="AV87" s="16">
        <f>AV79*AV$14/$E$4-AU87</f>
        <v>7.9199999999999993E-2</v>
      </c>
      <c r="AW87" s="16">
        <f>AW79*AW$14/$E$4-AV87-AU87</f>
        <v>0.10656000000000002</v>
      </c>
      <c r="AX87" s="16">
        <f>AX79*AX$14/$E$4-AW87-AV87-AU87</f>
        <v>0.14169599999999993</v>
      </c>
      <c r="AY87" s="16">
        <f>AY79*AY$14/$E$4-AX87-AW87-AV87-AU87</f>
        <v>0.18662400000000001</v>
      </c>
      <c r="AZ87" s="16">
        <f>AZ79*AZ$14/$E$4-AY87-AX87-AW87-AV87-AU87</f>
        <v>0.24385536000000019</v>
      </c>
      <c r="BA87" s="16">
        <f>BA79*BA$14/$E$4-AZ87-AY87-AX87-AW87-AV87-AU87</f>
        <v>0.3165143039999998</v>
      </c>
      <c r="BB87" s="16">
        <f>BB79*BB$14/$E$4-BA87-AZ87-AY87-AX87-AW87-AV87-AU87</f>
        <v>0.40848261119999996</v>
      </c>
      <c r="BC87" s="16">
        <f>BC79*BC$14/$E$4-BB87-BA87-AZ87-AY87-AX87-AW87-AV87-AU87</f>
        <v>0.5245776691199997</v>
      </c>
      <c r="BD87" s="16">
        <f>BD79*BD$14/$E$4-BC87-BB87-BA87-AZ87-AY87-AX87-AW87-AV87-AU87</f>
        <v>0.67077144576000025</v>
      </c>
      <c r="BF87" s="185"/>
      <c r="BG87" s="184" t="s">
        <v>35</v>
      </c>
      <c r="BH87" s="15" t="s">
        <v>43</v>
      </c>
      <c r="BI87" s="16">
        <f>BI79*BI$14/$E$4</f>
        <v>5.8000000000000003E-2</v>
      </c>
      <c r="BJ87" s="16">
        <f>BJ79*BJ$14/$E$4-BI87</f>
        <v>7.9199999999999993E-2</v>
      </c>
      <c r="BK87" s="16">
        <f>BK79*BK$14/$E$4-BJ87-BI87</f>
        <v>0.10656000000000002</v>
      </c>
      <c r="BL87" s="16">
        <f>BL79*BL$14/$E$4-BK87-BJ87-BI87</f>
        <v>0.14169599999999993</v>
      </c>
      <c r="BM87" s="16">
        <f>BM79*BM$14/$E$4-BL87-BK87-BJ87-BI87</f>
        <v>0.18662400000000001</v>
      </c>
      <c r="BN87" s="16">
        <f>BN79*BN$14/$E$4-BM87-BL87-BK87-BJ87-BI87</f>
        <v>0.24385536000000019</v>
      </c>
      <c r="BO87" s="16">
        <f>BO79*BO$14/$E$4-BN87-BM87-BL87-BK87-BJ87-BI87</f>
        <v>0.3165143039999998</v>
      </c>
      <c r="BP87" s="16">
        <f>BP79*BP$14/$E$4-BO87-BN87-BM87-BL87-BK87-BJ87-BI87</f>
        <v>0.40848261119999996</v>
      </c>
      <c r="BQ87" s="16">
        <f>BQ79*BQ$14/$E$4-BP87-BO87-BN87-BM87-BL87-BK87-BJ87-BI87</f>
        <v>0.5245776691199997</v>
      </c>
      <c r="BR87" s="16">
        <f>BR79*BR$14/$E$4-BQ87-BP87-BO87-BN87-BM87-BL87-BK87-BJ87-BI87</f>
        <v>0.67077144576000025</v>
      </c>
    </row>
    <row r="88" spans="2:70" ht="14.25" x14ac:dyDescent="0.45">
      <c r="B88" s="185"/>
      <c r="C88" s="186"/>
      <c r="D88" s="15" t="s">
        <v>44</v>
      </c>
      <c r="E88" s="17"/>
      <c r="F88" s="17"/>
      <c r="G88" s="17"/>
      <c r="H88" s="17"/>
      <c r="I88" s="17" t="e">
        <f>AVERAGE(E87:I87)</f>
        <v>#VALUE!</v>
      </c>
      <c r="J88" s="17"/>
      <c r="K88" s="17"/>
      <c r="L88" s="17"/>
      <c r="M88" s="17"/>
      <c r="N88" s="17" t="e">
        <f>AVERAGE(E87:N87)</f>
        <v>#VALUE!</v>
      </c>
      <c r="P88" s="185"/>
      <c r="Q88" s="186"/>
      <c r="R88" s="15" t="s">
        <v>44</v>
      </c>
      <c r="S88" s="17"/>
      <c r="T88" s="17"/>
      <c r="U88" s="17"/>
      <c r="V88" s="17"/>
      <c r="W88" s="17">
        <f>AVERAGE(S87:W87)</f>
        <v>0.11441599999999999</v>
      </c>
      <c r="X88" s="17"/>
      <c r="Y88" s="17"/>
      <c r="Z88" s="17"/>
      <c r="AA88" s="17"/>
      <c r="AB88" s="17">
        <f>AVERAGE(S87:AB87)</f>
        <v>0.27362813900799998</v>
      </c>
      <c r="AD88" s="185"/>
      <c r="AE88" s="186"/>
      <c r="AF88" s="15" t="s">
        <v>44</v>
      </c>
      <c r="AG88" s="17"/>
      <c r="AH88" s="17"/>
      <c r="AI88" s="17"/>
      <c r="AJ88" s="17"/>
      <c r="AK88" s="17">
        <f>AVERAGE(AG87:AK87)</f>
        <v>0.11441599999999999</v>
      </c>
      <c r="AL88" s="17"/>
      <c r="AM88" s="17"/>
      <c r="AN88" s="17"/>
      <c r="AO88" s="17"/>
      <c r="AP88" s="17">
        <f>AVERAGE(AG87:AP87)</f>
        <v>0.27362813900799998</v>
      </c>
      <c r="AR88" s="185"/>
      <c r="AS88" s="186"/>
      <c r="AT88" s="15" t="s">
        <v>44</v>
      </c>
      <c r="AU88" s="17"/>
      <c r="AV88" s="17"/>
      <c r="AW88" s="17"/>
      <c r="AX88" s="17"/>
      <c r="AY88" s="17">
        <f>AVERAGE(AU87:AY87)</f>
        <v>0.11441599999999999</v>
      </c>
      <c r="AZ88" s="17"/>
      <c r="BA88" s="17"/>
      <c r="BB88" s="17"/>
      <c r="BC88" s="17"/>
      <c r="BD88" s="17">
        <f>AVERAGE(AU87:BD87)</f>
        <v>0.27362813900799998</v>
      </c>
      <c r="BF88" s="185"/>
      <c r="BG88" s="186"/>
      <c r="BH88" s="15" t="s">
        <v>44</v>
      </c>
      <c r="BI88" s="17"/>
      <c r="BJ88" s="17"/>
      <c r="BK88" s="17"/>
      <c r="BL88" s="17"/>
      <c r="BM88" s="17">
        <f>AVERAGE(BI87:BM87)</f>
        <v>0.11441599999999999</v>
      </c>
      <c r="BN88" s="17"/>
      <c r="BO88" s="17"/>
      <c r="BP88" s="17"/>
      <c r="BQ88" s="17"/>
      <c r="BR88" s="17">
        <f>AVERAGE(BI87:BR87)</f>
        <v>0.27362813900799998</v>
      </c>
    </row>
    <row r="89" spans="2:70" ht="14.25" x14ac:dyDescent="0.45">
      <c r="B89" s="185"/>
      <c r="C89" s="185"/>
      <c r="D89" s="19" t="s">
        <v>45</v>
      </c>
      <c r="E89" s="23">
        <f>E91</f>
        <v>58000</v>
      </c>
      <c r="F89" s="23" t="e">
        <f>F91-E91</f>
        <v>#VALUE!</v>
      </c>
      <c r="G89" s="23" t="e">
        <f>G91-F91</f>
        <v>#VALUE!</v>
      </c>
      <c r="H89" s="23" t="e">
        <f>H91-G91</f>
        <v>#VALUE!</v>
      </c>
      <c r="I89" s="23" t="e">
        <f>I91-H91</f>
        <v>#VALUE!</v>
      </c>
      <c r="J89" s="23" t="e">
        <f>J91-I91</f>
        <v>#VALUE!</v>
      </c>
      <c r="K89" s="23" t="e">
        <f t="shared" ref="K89:N89" si="230">K91-J91</f>
        <v>#VALUE!</v>
      </c>
      <c r="L89" s="23" t="e">
        <f t="shared" si="230"/>
        <v>#VALUE!</v>
      </c>
      <c r="M89" s="23" t="e">
        <f t="shared" si="230"/>
        <v>#VALUE!</v>
      </c>
      <c r="N89" s="23" t="e">
        <f t="shared" si="230"/>
        <v>#VALUE!</v>
      </c>
      <c r="P89" s="185"/>
      <c r="Q89" s="185"/>
      <c r="R89" s="19" t="s">
        <v>45</v>
      </c>
      <c r="S89" s="23">
        <f>S91</f>
        <v>58000</v>
      </c>
      <c r="T89" s="23">
        <f>T91-S91</f>
        <v>79200</v>
      </c>
      <c r="U89" s="23">
        <f>U91-T91</f>
        <v>106560</v>
      </c>
      <c r="V89" s="23">
        <f>V91-U91</f>
        <v>141695.99999999994</v>
      </c>
      <c r="W89" s="23">
        <f>W91-V91</f>
        <v>186623.99999999994</v>
      </c>
      <c r="X89" s="23">
        <f>X91-W91</f>
        <v>243855.3600000001</v>
      </c>
      <c r="Y89" s="23">
        <f t="shared" ref="Y89:AB89" si="231">Y91-X91</f>
        <v>316514.30399999989</v>
      </c>
      <c r="Z89" s="23">
        <f t="shared" si="231"/>
        <v>408482.61119999993</v>
      </c>
      <c r="AA89" s="23">
        <f t="shared" si="231"/>
        <v>524577.66912000021</v>
      </c>
      <c r="AB89" s="23">
        <f t="shared" si="231"/>
        <v>670771.44576000026</v>
      </c>
      <c r="AD89" s="185"/>
      <c r="AE89" s="185"/>
      <c r="AF89" s="19" t="s">
        <v>45</v>
      </c>
      <c r="AG89" s="23">
        <f>AG91</f>
        <v>58000</v>
      </c>
      <c r="AH89" s="23">
        <f>AH91-AG91</f>
        <v>79200</v>
      </c>
      <c r="AI89" s="23">
        <f>AI91-AH91</f>
        <v>106560</v>
      </c>
      <c r="AJ89" s="23">
        <f>AJ91-AI91</f>
        <v>141695.99999999994</v>
      </c>
      <c r="AK89" s="23">
        <f>AK91-AJ91</f>
        <v>186623.99999999994</v>
      </c>
      <c r="AL89" s="23">
        <f>AL91-AK91</f>
        <v>243855.3600000001</v>
      </c>
      <c r="AM89" s="23">
        <f t="shared" ref="AM89:AP89" si="232">AM91-AL91</f>
        <v>316514.30399999989</v>
      </c>
      <c r="AN89" s="23">
        <f t="shared" si="232"/>
        <v>408482.61119999993</v>
      </c>
      <c r="AO89" s="23">
        <f t="shared" si="232"/>
        <v>524577.66912000021</v>
      </c>
      <c r="AP89" s="23">
        <f t="shared" si="232"/>
        <v>670771.44576000026</v>
      </c>
      <c r="AR89" s="185"/>
      <c r="AS89" s="185"/>
      <c r="AT89" s="19" t="s">
        <v>45</v>
      </c>
      <c r="AU89" s="23">
        <f>AU91</f>
        <v>58000</v>
      </c>
      <c r="AV89" s="23">
        <f>AV91-AU91</f>
        <v>79200</v>
      </c>
      <c r="AW89" s="23">
        <f>AW91-AV91</f>
        <v>106560</v>
      </c>
      <c r="AX89" s="23">
        <f>AX91-AW91</f>
        <v>141695.99999999994</v>
      </c>
      <c r="AY89" s="23">
        <f>AY91-AX91</f>
        <v>186623.99999999994</v>
      </c>
      <c r="AZ89" s="23">
        <f>AZ91-AY91</f>
        <v>243855.3600000001</v>
      </c>
      <c r="BA89" s="23">
        <f t="shared" ref="BA89:BD89" si="233">BA91-AZ91</f>
        <v>316514.30399999989</v>
      </c>
      <c r="BB89" s="23">
        <f t="shared" si="233"/>
        <v>408482.61119999993</v>
      </c>
      <c r="BC89" s="23">
        <f t="shared" si="233"/>
        <v>524577.66912000021</v>
      </c>
      <c r="BD89" s="23">
        <f t="shared" si="233"/>
        <v>670771.44576000026</v>
      </c>
      <c r="BF89" s="185"/>
      <c r="BG89" s="185"/>
      <c r="BH89" s="19" t="s">
        <v>45</v>
      </c>
      <c r="BI89" s="23">
        <f>BI91</f>
        <v>58000</v>
      </c>
      <c r="BJ89" s="23">
        <f>BJ91-BI91</f>
        <v>79200</v>
      </c>
      <c r="BK89" s="23">
        <f>BK91-BJ91</f>
        <v>106560</v>
      </c>
      <c r="BL89" s="23">
        <f>BL91-BK91</f>
        <v>141695.99999999994</v>
      </c>
      <c r="BM89" s="23">
        <f>BM91-BL91</f>
        <v>186623.99999999994</v>
      </c>
      <c r="BN89" s="23">
        <f>BN91-BM91</f>
        <v>243855.3600000001</v>
      </c>
      <c r="BO89" s="23">
        <f t="shared" ref="BO89:BR89" si="234">BO91-BN91</f>
        <v>316514.30399999989</v>
      </c>
      <c r="BP89" s="23">
        <f t="shared" si="234"/>
        <v>408482.61119999993</v>
      </c>
      <c r="BQ89" s="23">
        <f t="shared" si="234"/>
        <v>524577.66912000021</v>
      </c>
      <c r="BR89" s="23">
        <f t="shared" si="234"/>
        <v>670771.44576000026</v>
      </c>
    </row>
    <row r="90" spans="2:70" ht="14.25" x14ac:dyDescent="0.45">
      <c r="B90" s="185"/>
      <c r="C90" s="185"/>
      <c r="D90" s="19" t="s">
        <v>47</v>
      </c>
      <c r="E90" s="23"/>
      <c r="F90" s="23"/>
      <c r="G90" s="23"/>
      <c r="H90" s="23"/>
      <c r="I90" s="23" t="e">
        <f>AVERAGE(E89:I89)</f>
        <v>#VALUE!</v>
      </c>
      <c r="J90" s="23"/>
      <c r="K90" s="23"/>
      <c r="L90" s="23"/>
      <c r="M90" s="23"/>
      <c r="N90" s="23" t="e">
        <f>AVERAGE(E89:N89)</f>
        <v>#VALUE!</v>
      </c>
      <c r="P90" s="185"/>
      <c r="Q90" s="185"/>
      <c r="R90" s="19" t="s">
        <v>47</v>
      </c>
      <c r="S90" s="23"/>
      <c r="T90" s="23"/>
      <c r="U90" s="23"/>
      <c r="V90" s="23"/>
      <c r="W90" s="23">
        <f>AVERAGE(S89:W89)</f>
        <v>114415.99999999997</v>
      </c>
      <c r="X90" s="23"/>
      <c r="Y90" s="23"/>
      <c r="Z90" s="23"/>
      <c r="AA90" s="23"/>
      <c r="AB90" s="23">
        <f>AVERAGE(S89:AB89)</f>
        <v>273628.13900800003</v>
      </c>
      <c r="AD90" s="185"/>
      <c r="AE90" s="185"/>
      <c r="AF90" s="19" t="s">
        <v>47</v>
      </c>
      <c r="AG90" s="23"/>
      <c r="AH90" s="23"/>
      <c r="AI90" s="23"/>
      <c r="AJ90" s="23"/>
      <c r="AK90" s="23">
        <f>AVERAGE(AG89:AK89)</f>
        <v>114415.99999999997</v>
      </c>
      <c r="AL90" s="23"/>
      <c r="AM90" s="23"/>
      <c r="AN90" s="23"/>
      <c r="AO90" s="23"/>
      <c r="AP90" s="23">
        <f>AVERAGE(AG89:AP89)</f>
        <v>273628.13900800003</v>
      </c>
      <c r="AR90" s="185"/>
      <c r="AS90" s="185"/>
      <c r="AT90" s="19" t="s">
        <v>47</v>
      </c>
      <c r="AU90" s="23"/>
      <c r="AV90" s="23"/>
      <c r="AW90" s="23"/>
      <c r="AX90" s="23"/>
      <c r="AY90" s="23">
        <f>AVERAGE(AU89:AY89)</f>
        <v>114415.99999999997</v>
      </c>
      <c r="AZ90" s="23"/>
      <c r="BA90" s="23"/>
      <c r="BB90" s="23"/>
      <c r="BC90" s="23"/>
      <c r="BD90" s="23">
        <f>AVERAGE(AU89:BD89)</f>
        <v>273628.13900800003</v>
      </c>
      <c r="BF90" s="185"/>
      <c r="BG90" s="185"/>
      <c r="BH90" s="19" t="s">
        <v>47</v>
      </c>
      <c r="BI90" s="23"/>
      <c r="BJ90" s="23"/>
      <c r="BK90" s="23"/>
      <c r="BL90" s="23"/>
      <c r="BM90" s="23">
        <f>AVERAGE(BI89:BM89)</f>
        <v>114415.99999999997</v>
      </c>
      <c r="BN90" s="23"/>
      <c r="BO90" s="23"/>
      <c r="BP90" s="23"/>
      <c r="BQ90" s="23"/>
      <c r="BR90" s="23">
        <f>AVERAGE(BI89:BR89)</f>
        <v>273628.13900800003</v>
      </c>
    </row>
    <row r="91" spans="2:70" ht="14.25" x14ac:dyDescent="0.45">
      <c r="B91" s="185"/>
      <c r="C91" s="185"/>
      <c r="D91" s="19" t="s">
        <v>46</v>
      </c>
      <c r="E91" s="24">
        <f t="shared" ref="E91:N91" si="235">E81*E$14</f>
        <v>58000</v>
      </c>
      <c r="F91" s="24" t="e">
        <f t="shared" si="235"/>
        <v>#VALUE!</v>
      </c>
      <c r="G91" s="24" t="e">
        <f>G81*G$14</f>
        <v>#VALUE!</v>
      </c>
      <c r="H91" s="24" t="e">
        <f>H81*H$14</f>
        <v>#VALUE!</v>
      </c>
      <c r="I91" s="24" t="e">
        <f>I81*I$14</f>
        <v>#VALUE!</v>
      </c>
      <c r="J91" s="24" t="e">
        <f t="shared" si="235"/>
        <v>#VALUE!</v>
      </c>
      <c r="K91" s="24" t="e">
        <f t="shared" si="235"/>
        <v>#VALUE!</v>
      </c>
      <c r="L91" s="24" t="e">
        <f t="shared" si="235"/>
        <v>#VALUE!</v>
      </c>
      <c r="M91" s="24" t="e">
        <f t="shared" si="235"/>
        <v>#VALUE!</v>
      </c>
      <c r="N91" s="24" t="e">
        <f t="shared" si="235"/>
        <v>#VALUE!</v>
      </c>
      <c r="P91" s="185"/>
      <c r="Q91" s="185"/>
      <c r="R91" s="19" t="s">
        <v>46</v>
      </c>
      <c r="S91" s="24">
        <f t="shared" ref="S91:AB91" si="236">S81*S$14</f>
        <v>58000</v>
      </c>
      <c r="T91" s="24">
        <f t="shared" si="236"/>
        <v>137200</v>
      </c>
      <c r="U91" s="24">
        <f>U81*U$14</f>
        <v>243760</v>
      </c>
      <c r="V91" s="24">
        <f>V81*V$14</f>
        <v>385455.99999999994</v>
      </c>
      <c r="W91" s="24">
        <f>W81*W$14</f>
        <v>572079.99999999988</v>
      </c>
      <c r="X91" s="24">
        <f t="shared" si="236"/>
        <v>815935.36</v>
      </c>
      <c r="Y91" s="24">
        <f t="shared" si="236"/>
        <v>1132449.6639999999</v>
      </c>
      <c r="Z91" s="24">
        <f t="shared" si="236"/>
        <v>1540932.2751999998</v>
      </c>
      <c r="AA91" s="24">
        <f t="shared" si="236"/>
        <v>2065509.94432</v>
      </c>
      <c r="AB91" s="24">
        <f t="shared" si="236"/>
        <v>2736281.3900800003</v>
      </c>
      <c r="AD91" s="185"/>
      <c r="AE91" s="185"/>
      <c r="AF91" s="19" t="s">
        <v>46</v>
      </c>
      <c r="AG91" s="24">
        <f t="shared" ref="AG91:AP91" si="237">AG81*AG$14</f>
        <v>58000</v>
      </c>
      <c r="AH91" s="24">
        <f t="shared" si="237"/>
        <v>137200</v>
      </c>
      <c r="AI91" s="24">
        <f>AI81*AI$14</f>
        <v>243760</v>
      </c>
      <c r="AJ91" s="24">
        <f>AJ81*AJ$14</f>
        <v>385455.99999999994</v>
      </c>
      <c r="AK91" s="24">
        <f>AK81*AK$14</f>
        <v>572079.99999999988</v>
      </c>
      <c r="AL91" s="24">
        <f t="shared" si="237"/>
        <v>815935.36</v>
      </c>
      <c r="AM91" s="24">
        <f t="shared" si="237"/>
        <v>1132449.6639999999</v>
      </c>
      <c r="AN91" s="24">
        <f t="shared" si="237"/>
        <v>1540932.2751999998</v>
      </c>
      <c r="AO91" s="24">
        <f t="shared" si="237"/>
        <v>2065509.94432</v>
      </c>
      <c r="AP91" s="24">
        <f t="shared" si="237"/>
        <v>2736281.3900800003</v>
      </c>
      <c r="AR91" s="185"/>
      <c r="AS91" s="185"/>
      <c r="AT91" s="19" t="s">
        <v>46</v>
      </c>
      <c r="AU91" s="24">
        <f t="shared" ref="AU91:BD91" si="238">AU81*AU$14</f>
        <v>58000</v>
      </c>
      <c r="AV91" s="24">
        <f t="shared" si="238"/>
        <v>137200</v>
      </c>
      <c r="AW91" s="24">
        <f>AW81*AW$14</f>
        <v>243760</v>
      </c>
      <c r="AX91" s="24">
        <f>AX81*AX$14</f>
        <v>385455.99999999994</v>
      </c>
      <c r="AY91" s="24">
        <f>AY81*AY$14</f>
        <v>572079.99999999988</v>
      </c>
      <c r="AZ91" s="24">
        <f t="shared" si="238"/>
        <v>815935.36</v>
      </c>
      <c r="BA91" s="24">
        <f t="shared" si="238"/>
        <v>1132449.6639999999</v>
      </c>
      <c r="BB91" s="24">
        <f t="shared" si="238"/>
        <v>1540932.2751999998</v>
      </c>
      <c r="BC91" s="24">
        <f t="shared" si="238"/>
        <v>2065509.94432</v>
      </c>
      <c r="BD91" s="24">
        <f t="shared" si="238"/>
        <v>2736281.3900800003</v>
      </c>
      <c r="BF91" s="185"/>
      <c r="BG91" s="185"/>
      <c r="BH91" s="19" t="s">
        <v>46</v>
      </c>
      <c r="BI91" s="24">
        <f t="shared" ref="BI91:BR91" si="239">BI81*BI$14</f>
        <v>58000</v>
      </c>
      <c r="BJ91" s="24">
        <f t="shared" si="239"/>
        <v>137200</v>
      </c>
      <c r="BK91" s="24">
        <f>BK81*BK$14</f>
        <v>243760</v>
      </c>
      <c r="BL91" s="24">
        <f>BL81*BL$14</f>
        <v>385455.99999999994</v>
      </c>
      <c r="BM91" s="24">
        <f>BM81*BM$14</f>
        <v>572079.99999999988</v>
      </c>
      <c r="BN91" s="24">
        <f t="shared" si="239"/>
        <v>815935.36</v>
      </c>
      <c r="BO91" s="24">
        <f t="shared" si="239"/>
        <v>1132449.6639999999</v>
      </c>
      <c r="BP91" s="24">
        <f t="shared" si="239"/>
        <v>1540932.2751999998</v>
      </c>
      <c r="BQ91" s="24">
        <f t="shared" si="239"/>
        <v>2065509.94432</v>
      </c>
      <c r="BR91" s="24">
        <f t="shared" si="239"/>
        <v>2736281.3900800003</v>
      </c>
    </row>
    <row r="92" spans="2:70" ht="14.25" x14ac:dyDescent="0.45">
      <c r="B92" s="185" t="s">
        <v>18</v>
      </c>
      <c r="C92" s="186" t="s">
        <v>32</v>
      </c>
      <c r="D92" s="15" t="s">
        <v>43</v>
      </c>
      <c r="E92" s="16">
        <f>E64+E77-E32-E48</f>
        <v>0.36083333333333334</v>
      </c>
      <c r="F92" s="16">
        <f t="shared" ref="F92:N92" si="240">F64+F77-F32-F48</f>
        <v>0.30736111111111125</v>
      </c>
      <c r="G92" s="16">
        <f t="shared" si="240"/>
        <v>0.26280092592592574</v>
      </c>
      <c r="H92" s="16">
        <f t="shared" si="240"/>
        <v>0.2256674382716051</v>
      </c>
      <c r="I92" s="16">
        <f t="shared" si="240"/>
        <v>0.19472286522633736</v>
      </c>
      <c r="J92" s="16">
        <f t="shared" si="240"/>
        <v>0.16893572102194823</v>
      </c>
      <c r="K92" s="16">
        <f t="shared" si="240"/>
        <v>0.14744643418495643</v>
      </c>
      <c r="L92" s="16">
        <f t="shared" si="240"/>
        <v>0.12953869515413036</v>
      </c>
      <c r="M92" s="16">
        <f t="shared" si="240"/>
        <v>0.11461557929510842</v>
      </c>
      <c r="N92" s="16">
        <f t="shared" si="240"/>
        <v>0.10217964941259079</v>
      </c>
      <c r="P92" s="185" t="s">
        <v>18</v>
      </c>
      <c r="Q92" s="186" t="s">
        <v>32</v>
      </c>
      <c r="R92" s="15" t="s">
        <v>43</v>
      </c>
      <c r="S92" s="16">
        <f>S64+S77-S32-S48</f>
        <v>0.38166666666666671</v>
      </c>
      <c r="T92" s="16">
        <f t="shared" ref="T92:AB92" si="241">T64+T77-T32-T48</f>
        <v>0.32472222222222236</v>
      </c>
      <c r="U92" s="16">
        <f t="shared" si="241"/>
        <v>0.27726851851851836</v>
      </c>
      <c r="V92" s="16">
        <f t="shared" si="241"/>
        <v>0.23772376543209892</v>
      </c>
      <c r="W92" s="16">
        <f t="shared" si="241"/>
        <v>0.20476980452674887</v>
      </c>
      <c r="X92" s="16">
        <f t="shared" si="241"/>
        <v>0.17730817043895783</v>
      </c>
      <c r="Y92" s="16">
        <f t="shared" si="241"/>
        <v>0.15442347536579776</v>
      </c>
      <c r="Z92" s="16">
        <f t="shared" si="241"/>
        <v>0.13535289613816481</v>
      </c>
      <c r="AA92" s="16">
        <f t="shared" si="241"/>
        <v>0.11946074678180378</v>
      </c>
      <c r="AB92" s="16">
        <f t="shared" si="241"/>
        <v>0.10621728898483694</v>
      </c>
      <c r="AD92" s="185" t="s">
        <v>18</v>
      </c>
      <c r="AE92" s="186" t="s">
        <v>32</v>
      </c>
      <c r="AF92" s="15" t="s">
        <v>43</v>
      </c>
      <c r="AG92" s="16">
        <f>AG64+AG77-AG32-AG48</f>
        <v>0.40249999999999997</v>
      </c>
      <c r="AH92" s="16">
        <f t="shared" ref="AH92:AP92" si="242">AH64+AH77-AH32-AH48</f>
        <v>0.34208333333333352</v>
      </c>
      <c r="AI92" s="16">
        <f t="shared" si="242"/>
        <v>0.29173611111111097</v>
      </c>
      <c r="AJ92" s="16">
        <f t="shared" si="242"/>
        <v>0.24978009259259273</v>
      </c>
      <c r="AK92" s="16">
        <f t="shared" si="242"/>
        <v>0.21481674382716043</v>
      </c>
      <c r="AL92" s="16">
        <f t="shared" si="242"/>
        <v>0.18568061985596743</v>
      </c>
      <c r="AM92" s="16">
        <f t="shared" si="242"/>
        <v>0.16140051654663912</v>
      </c>
      <c r="AN92" s="16">
        <f t="shared" si="242"/>
        <v>0.14116709712219927</v>
      </c>
      <c r="AO92" s="16">
        <f t="shared" si="242"/>
        <v>0.12430591426849917</v>
      </c>
      <c r="AP92" s="16">
        <f t="shared" si="242"/>
        <v>0.11025492855708309</v>
      </c>
      <c r="AR92" s="185" t="s">
        <v>18</v>
      </c>
      <c r="AS92" s="186" t="s">
        <v>32</v>
      </c>
      <c r="AT92" s="15" t="s">
        <v>43</v>
      </c>
      <c r="AU92" s="16">
        <f>AU64+AU77-AU32-AU48</f>
        <v>0.42333333333333334</v>
      </c>
      <c r="AV92" s="16">
        <f t="shared" ref="AV92:BD92" si="243">AV64+AV77-AV32-AV48</f>
        <v>0.35944444444444457</v>
      </c>
      <c r="AW92" s="16">
        <f t="shared" si="243"/>
        <v>0.30620370370370353</v>
      </c>
      <c r="AX92" s="16">
        <f t="shared" si="243"/>
        <v>0.26183641975308658</v>
      </c>
      <c r="AY92" s="16">
        <f t="shared" si="243"/>
        <v>0.22486368312757193</v>
      </c>
      <c r="AZ92" s="16">
        <f t="shared" si="243"/>
        <v>0.19405306927297702</v>
      </c>
      <c r="BA92" s="16">
        <f t="shared" si="243"/>
        <v>0.16837755772748042</v>
      </c>
      <c r="BB92" s="16">
        <f t="shared" si="243"/>
        <v>0.14698129810623373</v>
      </c>
      <c r="BC92" s="16">
        <f t="shared" si="243"/>
        <v>0.12915108175519452</v>
      </c>
      <c r="BD92" s="16">
        <f t="shared" si="243"/>
        <v>0.11429256812932924</v>
      </c>
      <c r="BF92" s="185" t="s">
        <v>18</v>
      </c>
      <c r="BG92" s="186" t="s">
        <v>32</v>
      </c>
      <c r="BH92" s="15" t="s">
        <v>43</v>
      </c>
      <c r="BI92" s="16">
        <f>BI64+BI77-BI32-BI48</f>
        <v>0.44416666666666671</v>
      </c>
      <c r="BJ92" s="16">
        <f t="shared" ref="BJ92:BR92" si="244">BJ64+BJ77-BJ32-BJ48</f>
        <v>0.37680555555555573</v>
      </c>
      <c r="BK92" s="16">
        <f t="shared" si="244"/>
        <v>0.32067129629629615</v>
      </c>
      <c r="BL92" s="16">
        <f t="shared" si="244"/>
        <v>0.27389274691358045</v>
      </c>
      <c r="BM92" s="16">
        <f t="shared" si="244"/>
        <v>0.23491062242798344</v>
      </c>
      <c r="BN92" s="16">
        <f t="shared" si="244"/>
        <v>0.20242551868998662</v>
      </c>
      <c r="BO92" s="16">
        <f t="shared" si="244"/>
        <v>0.17535459890832178</v>
      </c>
      <c r="BP92" s="16">
        <f t="shared" si="244"/>
        <v>0.15279549909026818</v>
      </c>
      <c r="BQ92" s="16">
        <f t="shared" si="244"/>
        <v>0.13399624924188991</v>
      </c>
      <c r="BR92" s="16">
        <f t="shared" si="244"/>
        <v>0.11833020770157536</v>
      </c>
    </row>
    <row r="93" spans="2:70" ht="14.25" x14ac:dyDescent="0.45">
      <c r="B93" s="185"/>
      <c r="C93" s="186"/>
      <c r="D93" s="15" t="s">
        <v>44</v>
      </c>
      <c r="E93" s="16"/>
      <c r="F93" s="16"/>
      <c r="G93" s="16"/>
      <c r="H93" s="16"/>
      <c r="I93" s="38">
        <f>AVERAGE(E92:I92)</f>
        <v>0.27027713477366255</v>
      </c>
      <c r="J93" s="16"/>
      <c r="K93" s="16"/>
      <c r="L93" s="16"/>
      <c r="M93" s="16"/>
      <c r="N93" s="17">
        <f>AVERAGE(E92:N92)</f>
        <v>0.2014101752937047</v>
      </c>
      <c r="P93" s="185"/>
      <c r="Q93" s="186"/>
      <c r="R93" s="15" t="s">
        <v>44</v>
      </c>
      <c r="S93" s="16"/>
      <c r="T93" s="16"/>
      <c r="U93" s="16"/>
      <c r="V93" s="16"/>
      <c r="W93" s="38">
        <f>AVERAGE(S92:W92)</f>
        <v>0.28523019547325107</v>
      </c>
      <c r="X93" s="16"/>
      <c r="Y93" s="16"/>
      <c r="Z93" s="16"/>
      <c r="AA93" s="16"/>
      <c r="AB93" s="17">
        <f>AVERAGE(S92:AB92)</f>
        <v>0.21189135550758165</v>
      </c>
      <c r="AD93" s="185"/>
      <c r="AE93" s="186"/>
      <c r="AF93" s="15" t="s">
        <v>44</v>
      </c>
      <c r="AG93" s="16"/>
      <c r="AH93" s="16"/>
      <c r="AI93" s="16"/>
      <c r="AJ93" s="16"/>
      <c r="AK93" s="38">
        <f>AVERAGE(AG92:AK92)</f>
        <v>0.30018325617283959</v>
      </c>
      <c r="AL93" s="16"/>
      <c r="AM93" s="16"/>
      <c r="AN93" s="16"/>
      <c r="AO93" s="16"/>
      <c r="AP93" s="17">
        <f>AVERAGE(AG92:AP92)</f>
        <v>0.2223725357214586</v>
      </c>
      <c r="AR93" s="185"/>
      <c r="AS93" s="186"/>
      <c r="AT93" s="15" t="s">
        <v>44</v>
      </c>
      <c r="AU93" s="16"/>
      <c r="AV93" s="16"/>
      <c r="AW93" s="16"/>
      <c r="AX93" s="16"/>
      <c r="AY93" s="38">
        <f>AVERAGE(AU92:AY92)</f>
        <v>0.31513631687242799</v>
      </c>
      <c r="AZ93" s="16"/>
      <c r="BA93" s="16"/>
      <c r="BB93" s="16"/>
      <c r="BC93" s="16"/>
      <c r="BD93" s="17">
        <f>AVERAGE(AU92:BD92)</f>
        <v>0.23285371593533549</v>
      </c>
      <c r="BF93" s="185"/>
      <c r="BG93" s="186"/>
      <c r="BH93" s="15" t="s">
        <v>44</v>
      </c>
      <c r="BI93" s="16"/>
      <c r="BJ93" s="16"/>
      <c r="BK93" s="16"/>
      <c r="BL93" s="16"/>
      <c r="BM93" s="38">
        <f>AVERAGE(BI92:BM92)</f>
        <v>0.33008937757201651</v>
      </c>
      <c r="BN93" s="16"/>
      <c r="BO93" s="16"/>
      <c r="BP93" s="16"/>
      <c r="BQ93" s="16"/>
      <c r="BR93" s="17">
        <f>AVERAGE(BI92:BR92)</f>
        <v>0.24333489614921242</v>
      </c>
    </row>
    <row r="94" spans="2:70" ht="14.25" x14ac:dyDescent="0.45">
      <c r="B94" s="185"/>
      <c r="C94" s="186"/>
      <c r="D94" s="15" t="s">
        <v>42</v>
      </c>
      <c r="E94" s="16">
        <f>E66+E79-E34-E50</f>
        <v>0.36083333333333334</v>
      </c>
      <c r="F94" s="16" t="e">
        <f t="shared" ref="F94:N94" si="245">F66+F79-F34-F50</f>
        <v>#VALUE!</v>
      </c>
      <c r="G94" s="16" t="e">
        <f t="shared" si="245"/>
        <v>#VALUE!</v>
      </c>
      <c r="H94" s="16" t="e">
        <f t="shared" si="245"/>
        <v>#VALUE!</v>
      </c>
      <c r="I94" s="16" t="e">
        <f t="shared" si="245"/>
        <v>#VALUE!</v>
      </c>
      <c r="J94" s="16" t="e">
        <f t="shared" si="245"/>
        <v>#VALUE!</v>
      </c>
      <c r="K94" s="16" t="e">
        <f t="shared" si="245"/>
        <v>#VALUE!</v>
      </c>
      <c r="L94" s="16" t="e">
        <f t="shared" si="245"/>
        <v>#VALUE!</v>
      </c>
      <c r="M94" s="16" t="e">
        <f t="shared" si="245"/>
        <v>#VALUE!</v>
      </c>
      <c r="N94" s="16" t="e">
        <f t="shared" si="245"/>
        <v>#VALUE!</v>
      </c>
      <c r="P94" s="185"/>
      <c r="Q94" s="186"/>
      <c r="R94" s="15" t="s">
        <v>42</v>
      </c>
      <c r="S94" s="16">
        <f>S66+S79-S34-S50</f>
        <v>0.38166666666666671</v>
      </c>
      <c r="T94" s="16">
        <f t="shared" ref="T94:AB94" si="246">T66+T79-T34-T50</f>
        <v>0.70638888888888918</v>
      </c>
      <c r="U94" s="16">
        <f t="shared" si="246"/>
        <v>0.98365740740740715</v>
      </c>
      <c r="V94" s="16">
        <f t="shared" si="246"/>
        <v>1.2213811728395065</v>
      </c>
      <c r="W94" s="16">
        <f t="shared" si="246"/>
        <v>1.4261509773662548</v>
      </c>
      <c r="X94" s="16">
        <f t="shared" si="246"/>
        <v>1.6034591478052147</v>
      </c>
      <c r="Y94" s="16">
        <f t="shared" si="246"/>
        <v>1.7578826231710099</v>
      </c>
      <c r="Z94" s="16">
        <f t="shared" si="246"/>
        <v>1.8932355193091746</v>
      </c>
      <c r="AA94" s="16">
        <f t="shared" si="246"/>
        <v>2.0126962660909764</v>
      </c>
      <c r="AB94" s="16">
        <f t="shared" si="246"/>
        <v>2.1189135550758191</v>
      </c>
      <c r="AD94" s="185"/>
      <c r="AE94" s="186"/>
      <c r="AF94" s="15" t="s">
        <v>42</v>
      </c>
      <c r="AG94" s="16">
        <f>AG66+AG79-AG34-AG50</f>
        <v>0.40249999999999997</v>
      </c>
      <c r="AH94" s="16">
        <f t="shared" ref="AH94:AP94" si="247">AH66+AH79-AH34-AH50</f>
        <v>0.7445833333333336</v>
      </c>
      <c r="AI94" s="16">
        <f t="shared" si="247"/>
        <v>1.0363194444444443</v>
      </c>
      <c r="AJ94" s="16">
        <f t="shared" si="247"/>
        <v>1.2860995370370374</v>
      </c>
      <c r="AK94" s="16">
        <f t="shared" si="247"/>
        <v>1.5009162808641974</v>
      </c>
      <c r="AL94" s="16">
        <f t="shared" si="247"/>
        <v>1.6865969007201662</v>
      </c>
      <c r="AM94" s="16">
        <f t="shared" si="247"/>
        <v>1.8479974172668032</v>
      </c>
      <c r="AN94" s="16">
        <f t="shared" si="247"/>
        <v>1.9891645143890022</v>
      </c>
      <c r="AO94" s="16">
        <f t="shared" si="247"/>
        <v>2.1134704286574997</v>
      </c>
      <c r="AP94" s="16">
        <f t="shared" si="247"/>
        <v>2.2237253572145881</v>
      </c>
      <c r="AR94" s="185"/>
      <c r="AS94" s="186"/>
      <c r="AT94" s="15" t="s">
        <v>42</v>
      </c>
      <c r="AU94" s="16">
        <f>AU66+AU79-AU34-AU50</f>
        <v>0.42333333333333334</v>
      </c>
      <c r="AV94" s="16">
        <f t="shared" ref="AV94:BD94" si="248">AV66+AV79-AV34-AV50</f>
        <v>0.78277777777777802</v>
      </c>
      <c r="AW94" s="16">
        <f t="shared" si="248"/>
        <v>1.0889814814814813</v>
      </c>
      <c r="AX94" s="16">
        <f t="shared" si="248"/>
        <v>1.3508179012345682</v>
      </c>
      <c r="AY94" s="16">
        <f t="shared" si="248"/>
        <v>1.5756815843621399</v>
      </c>
      <c r="AZ94" s="16">
        <f t="shared" si="248"/>
        <v>1.7697346536351182</v>
      </c>
      <c r="BA94" s="16">
        <f t="shared" si="248"/>
        <v>1.9381122113625966</v>
      </c>
      <c r="BB94" s="16">
        <f t="shared" si="248"/>
        <v>2.0850935094688303</v>
      </c>
      <c r="BC94" s="16">
        <f t="shared" si="248"/>
        <v>2.214244591224023</v>
      </c>
      <c r="BD94" s="16">
        <f t="shared" si="248"/>
        <v>2.3285371593533575</v>
      </c>
      <c r="BF94" s="185"/>
      <c r="BG94" s="186"/>
      <c r="BH94" s="15" t="s">
        <v>42</v>
      </c>
      <c r="BI94" s="16">
        <f>BI66+BI79-BI34-BI50</f>
        <v>0.44416666666666671</v>
      </c>
      <c r="BJ94" s="16">
        <f t="shared" ref="BJ94:BR94" si="249">BJ66+BJ79-BJ34-BJ50</f>
        <v>0.82097222222222244</v>
      </c>
      <c r="BK94" s="16">
        <f t="shared" si="249"/>
        <v>1.1416435185185183</v>
      </c>
      <c r="BL94" s="16">
        <f t="shared" si="249"/>
        <v>1.4155362654320991</v>
      </c>
      <c r="BM94" s="16">
        <f t="shared" si="249"/>
        <v>1.6504468878600824</v>
      </c>
      <c r="BN94" s="16">
        <f t="shared" si="249"/>
        <v>1.8528724065500701</v>
      </c>
      <c r="BO94" s="16">
        <f t="shared" si="249"/>
        <v>2.02822700545839</v>
      </c>
      <c r="BP94" s="16">
        <f t="shared" si="249"/>
        <v>2.181022504548658</v>
      </c>
      <c r="BQ94" s="16">
        <f t="shared" si="249"/>
        <v>2.3150187537905467</v>
      </c>
      <c r="BR94" s="16">
        <f t="shared" si="249"/>
        <v>2.4333489614921264</v>
      </c>
    </row>
    <row r="95" spans="2:70" ht="14.25" x14ac:dyDescent="0.45">
      <c r="B95" s="185"/>
      <c r="C95" s="185"/>
      <c r="D95" s="19" t="s">
        <v>45</v>
      </c>
      <c r="E95" s="20">
        <f>10*E92</f>
        <v>3.6083333333333334</v>
      </c>
      <c r="F95" s="20">
        <f t="shared" ref="F95:N95" si="250">10*F92</f>
        <v>3.0736111111111124</v>
      </c>
      <c r="G95" s="20">
        <f t="shared" si="250"/>
        <v>2.6280092592592572</v>
      </c>
      <c r="H95" s="20">
        <f t="shared" si="250"/>
        <v>2.2566743827160511</v>
      </c>
      <c r="I95" s="20">
        <f t="shared" si="250"/>
        <v>1.9472286522633735</v>
      </c>
      <c r="J95" s="20">
        <f t="shared" si="250"/>
        <v>1.6893572102194823</v>
      </c>
      <c r="K95" s="20">
        <f t="shared" si="250"/>
        <v>1.4744643418495642</v>
      </c>
      <c r="L95" s="20">
        <f t="shared" si="250"/>
        <v>1.2953869515413037</v>
      </c>
      <c r="M95" s="20">
        <f t="shared" si="250"/>
        <v>1.1461557929510842</v>
      </c>
      <c r="N95" s="20">
        <f t="shared" si="250"/>
        <v>1.0217964941259079</v>
      </c>
      <c r="P95" s="185"/>
      <c r="Q95" s="185"/>
      <c r="R95" s="19" t="s">
        <v>45</v>
      </c>
      <c r="S95" s="20">
        <f>10*S92</f>
        <v>3.8166666666666673</v>
      </c>
      <c r="T95" s="20">
        <f t="shared" ref="T95:AB95" si="251">10*T92</f>
        <v>3.2472222222222236</v>
      </c>
      <c r="U95" s="20">
        <f t="shared" si="251"/>
        <v>2.7726851851851837</v>
      </c>
      <c r="V95" s="20">
        <f t="shared" si="251"/>
        <v>2.377237654320989</v>
      </c>
      <c r="W95" s="20">
        <f t="shared" si="251"/>
        <v>2.0476980452674889</v>
      </c>
      <c r="X95" s="20">
        <f t="shared" si="251"/>
        <v>1.7730817043895784</v>
      </c>
      <c r="Y95" s="20">
        <f t="shared" si="251"/>
        <v>1.5442347536579777</v>
      </c>
      <c r="Z95" s="20">
        <f t="shared" si="251"/>
        <v>1.3535289613816481</v>
      </c>
      <c r="AA95" s="20">
        <f t="shared" si="251"/>
        <v>1.1946074678180378</v>
      </c>
      <c r="AB95" s="20">
        <f t="shared" si="251"/>
        <v>1.0621728898483693</v>
      </c>
      <c r="AD95" s="185"/>
      <c r="AE95" s="185"/>
      <c r="AF95" s="19" t="s">
        <v>45</v>
      </c>
      <c r="AG95" s="20">
        <f>10*AG92</f>
        <v>4.0249999999999995</v>
      </c>
      <c r="AH95" s="20">
        <f t="shared" ref="AH95:AP95" si="252">10*AH92</f>
        <v>3.4208333333333352</v>
      </c>
      <c r="AI95" s="20">
        <f t="shared" si="252"/>
        <v>2.9173611111111097</v>
      </c>
      <c r="AJ95" s="20">
        <f t="shared" si="252"/>
        <v>2.4978009259259273</v>
      </c>
      <c r="AK95" s="20">
        <f t="shared" si="252"/>
        <v>2.1481674382716043</v>
      </c>
      <c r="AL95" s="20">
        <f t="shared" si="252"/>
        <v>1.8568061985596742</v>
      </c>
      <c r="AM95" s="20">
        <f t="shared" si="252"/>
        <v>1.6140051654663912</v>
      </c>
      <c r="AN95" s="20">
        <f t="shared" si="252"/>
        <v>1.4116709712219926</v>
      </c>
      <c r="AO95" s="20">
        <f t="shared" si="252"/>
        <v>1.2430591426849917</v>
      </c>
      <c r="AP95" s="20">
        <f t="shared" si="252"/>
        <v>1.102549285570831</v>
      </c>
      <c r="AR95" s="185"/>
      <c r="AS95" s="185"/>
      <c r="AT95" s="19" t="s">
        <v>45</v>
      </c>
      <c r="AU95" s="20">
        <f>10*AU92</f>
        <v>4.2333333333333334</v>
      </c>
      <c r="AV95" s="20">
        <f t="shared" ref="AV95:BD95" si="253">10*AV92</f>
        <v>3.5944444444444459</v>
      </c>
      <c r="AW95" s="20">
        <f t="shared" si="253"/>
        <v>3.0620370370370353</v>
      </c>
      <c r="AX95" s="20">
        <f t="shared" si="253"/>
        <v>2.618364197530866</v>
      </c>
      <c r="AY95" s="20">
        <f t="shared" si="253"/>
        <v>2.2486368312757192</v>
      </c>
      <c r="AZ95" s="20">
        <f t="shared" si="253"/>
        <v>1.9405306927297703</v>
      </c>
      <c r="BA95" s="20">
        <f t="shared" si="253"/>
        <v>1.6837755772748042</v>
      </c>
      <c r="BB95" s="20">
        <f t="shared" si="253"/>
        <v>1.4698129810623373</v>
      </c>
      <c r="BC95" s="20">
        <f t="shared" si="253"/>
        <v>1.2915108175519452</v>
      </c>
      <c r="BD95" s="20">
        <f t="shared" si="253"/>
        <v>1.1429256812932924</v>
      </c>
      <c r="BF95" s="185"/>
      <c r="BG95" s="185"/>
      <c r="BH95" s="19" t="s">
        <v>45</v>
      </c>
      <c r="BI95" s="20">
        <f>10*BI92</f>
        <v>4.4416666666666673</v>
      </c>
      <c r="BJ95" s="20">
        <f t="shared" ref="BJ95:BR95" si="254">10*BJ92</f>
        <v>3.7680555555555575</v>
      </c>
      <c r="BK95" s="20">
        <f t="shared" si="254"/>
        <v>3.2067129629629614</v>
      </c>
      <c r="BL95" s="20">
        <f t="shared" si="254"/>
        <v>2.7389274691358043</v>
      </c>
      <c r="BM95" s="20">
        <f t="shared" si="254"/>
        <v>2.3491062242798346</v>
      </c>
      <c r="BN95" s="20">
        <f t="shared" si="254"/>
        <v>2.0242551868998664</v>
      </c>
      <c r="BO95" s="20">
        <f t="shared" si="254"/>
        <v>1.7535459890832179</v>
      </c>
      <c r="BP95" s="20">
        <f t="shared" si="254"/>
        <v>1.5279549909026819</v>
      </c>
      <c r="BQ95" s="20">
        <f t="shared" si="254"/>
        <v>1.3399624924188991</v>
      </c>
      <c r="BR95" s="20">
        <f t="shared" si="254"/>
        <v>1.1833020770157536</v>
      </c>
    </row>
    <row r="96" spans="2:70" ht="14.25" x14ac:dyDescent="0.45">
      <c r="B96" s="185"/>
      <c r="C96" s="185"/>
      <c r="D96" s="19" t="s">
        <v>46</v>
      </c>
      <c r="E96" s="20">
        <f>10*E94</f>
        <v>3.6083333333333334</v>
      </c>
      <c r="F96" s="20" t="e">
        <f>10*F94</f>
        <v>#VALUE!</v>
      </c>
      <c r="G96" s="20" t="e">
        <f>10*G94</f>
        <v>#VALUE!</v>
      </c>
      <c r="H96" s="20" t="e">
        <f t="shared" ref="H96:N96" si="255">10*H94</f>
        <v>#VALUE!</v>
      </c>
      <c r="I96" s="20" t="e">
        <f t="shared" si="255"/>
        <v>#VALUE!</v>
      </c>
      <c r="J96" s="20" t="e">
        <f t="shared" si="255"/>
        <v>#VALUE!</v>
      </c>
      <c r="K96" s="20" t="e">
        <f t="shared" si="255"/>
        <v>#VALUE!</v>
      </c>
      <c r="L96" s="20" t="e">
        <f t="shared" si="255"/>
        <v>#VALUE!</v>
      </c>
      <c r="M96" s="20" t="e">
        <f t="shared" si="255"/>
        <v>#VALUE!</v>
      </c>
      <c r="N96" s="20" t="e">
        <f t="shared" si="255"/>
        <v>#VALUE!</v>
      </c>
      <c r="P96" s="185"/>
      <c r="Q96" s="185"/>
      <c r="R96" s="19" t="s">
        <v>46</v>
      </c>
      <c r="S96" s="20">
        <f>10*S94</f>
        <v>3.8166666666666673</v>
      </c>
      <c r="T96" s="20">
        <f>10*T94</f>
        <v>7.0638888888888918</v>
      </c>
      <c r="U96" s="20">
        <f>10*U94</f>
        <v>9.8365740740740719</v>
      </c>
      <c r="V96" s="20">
        <f t="shared" ref="V96:AB96" si="256">10*V94</f>
        <v>12.213811728395065</v>
      </c>
      <c r="W96" s="20">
        <f t="shared" si="256"/>
        <v>14.261509773662549</v>
      </c>
      <c r="X96" s="20">
        <f t="shared" si="256"/>
        <v>16.034591478052146</v>
      </c>
      <c r="Y96" s="20">
        <f t="shared" si="256"/>
        <v>17.578826231710099</v>
      </c>
      <c r="Z96" s="20">
        <f t="shared" si="256"/>
        <v>18.932355193091745</v>
      </c>
      <c r="AA96" s="20">
        <f t="shared" si="256"/>
        <v>20.126962660909765</v>
      </c>
      <c r="AB96" s="20">
        <f t="shared" si="256"/>
        <v>21.189135550758191</v>
      </c>
      <c r="AD96" s="185"/>
      <c r="AE96" s="185"/>
      <c r="AF96" s="19" t="s">
        <v>46</v>
      </c>
      <c r="AG96" s="20">
        <f>10*AG94</f>
        <v>4.0249999999999995</v>
      </c>
      <c r="AH96" s="20">
        <f>10*AH94</f>
        <v>7.4458333333333364</v>
      </c>
      <c r="AI96" s="20">
        <f>10*AI94</f>
        <v>10.363194444444444</v>
      </c>
      <c r="AJ96" s="20">
        <f t="shared" ref="AJ96:AP96" si="257">10*AJ94</f>
        <v>12.860995370370373</v>
      </c>
      <c r="AK96" s="20">
        <f t="shared" si="257"/>
        <v>15.009162808641975</v>
      </c>
      <c r="AL96" s="20">
        <f t="shared" si="257"/>
        <v>16.865969007201663</v>
      </c>
      <c r="AM96" s="20">
        <f t="shared" si="257"/>
        <v>18.479974172668033</v>
      </c>
      <c r="AN96" s="20">
        <f t="shared" si="257"/>
        <v>19.891645143890024</v>
      </c>
      <c r="AO96" s="20">
        <f t="shared" si="257"/>
        <v>21.134704286574998</v>
      </c>
      <c r="AP96" s="20">
        <f t="shared" si="257"/>
        <v>22.237253572145882</v>
      </c>
      <c r="AR96" s="185"/>
      <c r="AS96" s="185"/>
      <c r="AT96" s="19" t="s">
        <v>46</v>
      </c>
      <c r="AU96" s="20">
        <f>10*AU94</f>
        <v>4.2333333333333334</v>
      </c>
      <c r="AV96" s="20">
        <f>10*AV94</f>
        <v>7.8277777777777802</v>
      </c>
      <c r="AW96" s="20">
        <f>10*AW94</f>
        <v>10.889814814814812</v>
      </c>
      <c r="AX96" s="20">
        <f t="shared" ref="AX96:BD96" si="258">10*AX94</f>
        <v>13.508179012345682</v>
      </c>
      <c r="AY96" s="20">
        <f t="shared" si="258"/>
        <v>15.7568158436214</v>
      </c>
      <c r="AZ96" s="20">
        <f t="shared" si="258"/>
        <v>17.697346536351183</v>
      </c>
      <c r="BA96" s="20">
        <f t="shared" si="258"/>
        <v>19.381122113625967</v>
      </c>
      <c r="BB96" s="20">
        <f t="shared" si="258"/>
        <v>20.850935094688303</v>
      </c>
      <c r="BC96" s="20">
        <f t="shared" si="258"/>
        <v>22.14244591224023</v>
      </c>
      <c r="BD96" s="20">
        <f t="shared" si="258"/>
        <v>23.285371593533576</v>
      </c>
      <c r="BF96" s="185"/>
      <c r="BG96" s="185"/>
      <c r="BH96" s="19" t="s">
        <v>46</v>
      </c>
      <c r="BI96" s="20">
        <f>10*BI94</f>
        <v>4.4416666666666673</v>
      </c>
      <c r="BJ96" s="20">
        <f>10*BJ94</f>
        <v>8.2097222222222239</v>
      </c>
      <c r="BK96" s="20">
        <f>10*BK94</f>
        <v>11.416435185185183</v>
      </c>
      <c r="BL96" s="20">
        <f t="shared" ref="BL96:BR96" si="259">10*BL94</f>
        <v>14.155362654320991</v>
      </c>
      <c r="BM96" s="20">
        <f t="shared" si="259"/>
        <v>16.504468878600825</v>
      </c>
      <c r="BN96" s="20">
        <f t="shared" si="259"/>
        <v>18.5287240655007</v>
      </c>
      <c r="BO96" s="20">
        <f t="shared" si="259"/>
        <v>20.282270054583901</v>
      </c>
      <c r="BP96" s="20">
        <f t="shared" si="259"/>
        <v>21.810225045486579</v>
      </c>
      <c r="BQ96" s="20">
        <f t="shared" si="259"/>
        <v>23.150187537905467</v>
      </c>
      <c r="BR96" s="20">
        <f t="shared" si="259"/>
        <v>24.333489614921263</v>
      </c>
    </row>
    <row r="97" spans="1:71" ht="14.25" x14ac:dyDescent="0.45">
      <c r="B97" s="185"/>
      <c r="C97" s="184" t="s">
        <v>36</v>
      </c>
      <c r="D97" s="15" t="s">
        <v>43</v>
      </c>
      <c r="E97" s="16">
        <f>E69+E82-E37-E53</f>
        <v>0.43300000000000011</v>
      </c>
      <c r="F97" s="16">
        <f t="shared" ref="F97:N97" si="260">F69+F82-F37-F53</f>
        <v>0.44260000000000016</v>
      </c>
      <c r="G97" s="16">
        <f t="shared" si="260"/>
        <v>0.45411999999999969</v>
      </c>
      <c r="H97" s="16">
        <f t="shared" si="260"/>
        <v>0.4679440000000003</v>
      </c>
      <c r="I97" s="16">
        <f t="shared" si="260"/>
        <v>0.48453279999999971</v>
      </c>
      <c r="J97" s="16">
        <f t="shared" si="260"/>
        <v>0.50443936000000078</v>
      </c>
      <c r="K97" s="16">
        <f t="shared" si="260"/>
        <v>0.52832723199999965</v>
      </c>
      <c r="L97" s="16">
        <f t="shared" si="260"/>
        <v>0.55699267839999966</v>
      </c>
      <c r="M97" s="16">
        <f t="shared" si="260"/>
        <v>0.5913912140799984</v>
      </c>
      <c r="N97" s="16">
        <f t="shared" si="260"/>
        <v>0.63266945689600118</v>
      </c>
      <c r="P97" s="185"/>
      <c r="Q97" s="184" t="s">
        <v>36</v>
      </c>
      <c r="R97" s="15" t="s">
        <v>43</v>
      </c>
      <c r="S97" s="16">
        <f>S69+S82-S37-S53</f>
        <v>0.45800000000000013</v>
      </c>
      <c r="T97" s="16">
        <f t="shared" ref="T97:AB97" si="261">T69+T82-T37-T53</f>
        <v>0.46760000000000018</v>
      </c>
      <c r="U97" s="16">
        <f t="shared" si="261"/>
        <v>0.47911999999999971</v>
      </c>
      <c r="V97" s="16">
        <f t="shared" si="261"/>
        <v>0.49294400000000033</v>
      </c>
      <c r="W97" s="16">
        <f t="shared" si="261"/>
        <v>0.50953279999999967</v>
      </c>
      <c r="X97" s="16">
        <f t="shared" si="261"/>
        <v>0.52943936000000091</v>
      </c>
      <c r="Y97" s="16">
        <f t="shared" si="261"/>
        <v>0.55332723199999956</v>
      </c>
      <c r="Z97" s="16">
        <f t="shared" si="261"/>
        <v>0.58199267839999957</v>
      </c>
      <c r="AA97" s="16">
        <f t="shared" si="261"/>
        <v>0.61639121407999853</v>
      </c>
      <c r="AB97" s="16">
        <f t="shared" si="261"/>
        <v>0.65766945689600131</v>
      </c>
      <c r="AD97" s="185"/>
      <c r="AE97" s="184" t="s">
        <v>36</v>
      </c>
      <c r="AF97" s="15" t="s">
        <v>43</v>
      </c>
      <c r="AG97" s="16">
        <f>AG69+AG82-AG37-AG53</f>
        <v>0.48300000000000015</v>
      </c>
      <c r="AH97" s="16">
        <f t="shared" ref="AH97:AP97" si="262">AH69+AH82-AH37-AH53</f>
        <v>0.4926000000000002</v>
      </c>
      <c r="AI97" s="16">
        <f t="shared" si="262"/>
        <v>0.50411999999999968</v>
      </c>
      <c r="AJ97" s="16">
        <f t="shared" si="262"/>
        <v>0.5179440000000004</v>
      </c>
      <c r="AK97" s="16">
        <f t="shared" si="262"/>
        <v>0.53453279999999981</v>
      </c>
      <c r="AL97" s="16">
        <f t="shared" si="262"/>
        <v>0.55443936000000082</v>
      </c>
      <c r="AM97" s="16">
        <f t="shared" si="262"/>
        <v>0.57832723199999969</v>
      </c>
      <c r="AN97" s="16">
        <f t="shared" si="262"/>
        <v>0.60699267839999971</v>
      </c>
      <c r="AO97" s="16">
        <f t="shared" si="262"/>
        <v>0.64139121407999844</v>
      </c>
      <c r="AP97" s="16">
        <f t="shared" si="262"/>
        <v>0.68266945689600123</v>
      </c>
      <c r="AR97" s="185"/>
      <c r="AS97" s="184" t="s">
        <v>36</v>
      </c>
      <c r="AT97" s="15" t="s">
        <v>43</v>
      </c>
      <c r="AU97" s="16">
        <f>AU69+AU82-AU37-AU53</f>
        <v>0.50800000000000023</v>
      </c>
      <c r="AV97" s="16">
        <f t="shared" ref="AV97:BD97" si="263">AV69+AV82-AV37-AV53</f>
        <v>0.51760000000000028</v>
      </c>
      <c r="AW97" s="16">
        <f t="shared" si="263"/>
        <v>0.52911999999999981</v>
      </c>
      <c r="AX97" s="16">
        <f t="shared" si="263"/>
        <v>0.54294400000000032</v>
      </c>
      <c r="AY97" s="16">
        <f t="shared" si="263"/>
        <v>0.55953279999999972</v>
      </c>
      <c r="AZ97" s="16">
        <f t="shared" si="263"/>
        <v>0.57943936000000096</v>
      </c>
      <c r="BA97" s="16">
        <f t="shared" si="263"/>
        <v>0.6033272319999996</v>
      </c>
      <c r="BB97" s="16">
        <f t="shared" si="263"/>
        <v>0.63199267839999962</v>
      </c>
      <c r="BC97" s="16">
        <f t="shared" si="263"/>
        <v>0.66639121407999857</v>
      </c>
      <c r="BD97" s="16">
        <f t="shared" si="263"/>
        <v>0.70766945689600136</v>
      </c>
      <c r="BF97" s="185"/>
      <c r="BG97" s="184" t="s">
        <v>36</v>
      </c>
      <c r="BH97" s="15" t="s">
        <v>43</v>
      </c>
      <c r="BI97" s="16">
        <f>BI69+BI82-BI37-BI53</f>
        <v>0.53300000000000014</v>
      </c>
      <c r="BJ97" s="16">
        <f t="shared" ref="BJ97:BR97" si="264">BJ69+BJ82-BJ37-BJ53</f>
        <v>0.54260000000000019</v>
      </c>
      <c r="BK97" s="16">
        <f t="shared" si="264"/>
        <v>0.55411999999999972</v>
      </c>
      <c r="BL97" s="16">
        <f t="shared" si="264"/>
        <v>0.56794400000000023</v>
      </c>
      <c r="BM97" s="16">
        <f t="shared" si="264"/>
        <v>0.58453279999999963</v>
      </c>
      <c r="BN97" s="16">
        <f t="shared" si="264"/>
        <v>0.60443936000000087</v>
      </c>
      <c r="BO97" s="16">
        <f t="shared" si="264"/>
        <v>0.62832723199999951</v>
      </c>
      <c r="BP97" s="16">
        <f t="shared" si="264"/>
        <v>0.65699267839999953</v>
      </c>
      <c r="BQ97" s="16">
        <f t="shared" si="264"/>
        <v>0.69139121407999848</v>
      </c>
      <c r="BR97" s="16">
        <f t="shared" si="264"/>
        <v>0.73266945689600127</v>
      </c>
    </row>
    <row r="98" spans="1:71" ht="14.25" x14ac:dyDescent="0.45">
      <c r="B98" s="185"/>
      <c r="C98" s="186"/>
      <c r="D98" s="15" t="s">
        <v>44</v>
      </c>
      <c r="E98" s="16"/>
      <c r="F98" s="16"/>
      <c r="G98" s="16"/>
      <c r="H98" s="16"/>
      <c r="I98" s="17">
        <f>AVERAGE(E97:I97)</f>
        <v>0.45643935999999996</v>
      </c>
      <c r="J98" s="17"/>
      <c r="K98" s="17"/>
      <c r="L98" s="17"/>
      <c r="M98" s="17"/>
      <c r="N98" s="17">
        <f>AVERAGE(E97:N97)</f>
        <v>0.50960167413759982</v>
      </c>
      <c r="P98" s="185"/>
      <c r="Q98" s="186"/>
      <c r="R98" s="15" t="s">
        <v>44</v>
      </c>
      <c r="S98" s="16"/>
      <c r="T98" s="16"/>
      <c r="U98" s="16"/>
      <c r="V98" s="16"/>
      <c r="W98" s="17">
        <f>AVERAGE(S97:W97)</f>
        <v>0.48143935999999998</v>
      </c>
      <c r="X98" s="17"/>
      <c r="Y98" s="17"/>
      <c r="Z98" s="17"/>
      <c r="AA98" s="17"/>
      <c r="AB98" s="17">
        <f>AVERAGE(S97:AB97)</f>
        <v>0.53460167413759996</v>
      </c>
      <c r="AD98" s="185"/>
      <c r="AE98" s="186"/>
      <c r="AF98" s="15" t="s">
        <v>44</v>
      </c>
      <c r="AG98" s="16"/>
      <c r="AH98" s="16"/>
      <c r="AI98" s="16"/>
      <c r="AJ98" s="16"/>
      <c r="AK98" s="17">
        <f>AVERAGE(AG97:AK97)</f>
        <v>0.50643936000000012</v>
      </c>
      <c r="AL98" s="17"/>
      <c r="AM98" s="17"/>
      <c r="AN98" s="17"/>
      <c r="AO98" s="17"/>
      <c r="AP98" s="17">
        <f>AVERAGE(AG97:AP97)</f>
        <v>0.55960167413759998</v>
      </c>
      <c r="AR98" s="185"/>
      <c r="AS98" s="186"/>
      <c r="AT98" s="15" t="s">
        <v>44</v>
      </c>
      <c r="AU98" s="16"/>
      <c r="AV98" s="16"/>
      <c r="AW98" s="16"/>
      <c r="AX98" s="16"/>
      <c r="AY98" s="17">
        <f>AVERAGE(AU97:AY97)</f>
        <v>0.53143936000000003</v>
      </c>
      <c r="AZ98" s="17"/>
      <c r="BA98" s="17"/>
      <c r="BB98" s="17"/>
      <c r="BC98" s="17"/>
      <c r="BD98" s="17">
        <f>AVERAGE(AU97:BD97)</f>
        <v>0.58460167413760011</v>
      </c>
      <c r="BF98" s="185"/>
      <c r="BG98" s="186"/>
      <c r="BH98" s="15" t="s">
        <v>44</v>
      </c>
      <c r="BI98" s="16"/>
      <c r="BJ98" s="16"/>
      <c r="BK98" s="16"/>
      <c r="BL98" s="16"/>
      <c r="BM98" s="17">
        <f>AVERAGE(BI97:BM97)</f>
        <v>0.55643936000000005</v>
      </c>
      <c r="BN98" s="17"/>
      <c r="BO98" s="17"/>
      <c r="BP98" s="17"/>
      <c r="BQ98" s="17"/>
      <c r="BR98" s="17">
        <f>AVERAGE(BI97:BR97)</f>
        <v>0.60960167413760002</v>
      </c>
    </row>
    <row r="99" spans="1:71" ht="14.25" x14ac:dyDescent="0.45">
      <c r="B99" s="185"/>
      <c r="C99" s="185"/>
      <c r="D99" s="19" t="s">
        <v>45</v>
      </c>
      <c r="E99" s="22">
        <f t="shared" ref="E99:N99" si="265">E95*E$14</f>
        <v>433000</v>
      </c>
      <c r="F99" s="22">
        <f t="shared" si="265"/>
        <v>442600.00000000017</v>
      </c>
      <c r="G99" s="22">
        <f>G95*G$14</f>
        <v>454119.99999999965</v>
      </c>
      <c r="H99" s="22">
        <f>H95*H$14</f>
        <v>467944.00000000035</v>
      </c>
      <c r="I99" s="22">
        <f>I95*I$14</f>
        <v>484532.79999999976</v>
      </c>
      <c r="J99" s="22">
        <f t="shared" si="265"/>
        <v>504439.36000000109</v>
      </c>
      <c r="K99" s="22">
        <f t="shared" si="265"/>
        <v>528327.23199999949</v>
      </c>
      <c r="L99" s="22">
        <f t="shared" si="265"/>
        <v>556992.67839999951</v>
      </c>
      <c r="M99" s="22">
        <f t="shared" si="265"/>
        <v>591391.21407999843</v>
      </c>
      <c r="N99" s="22">
        <f t="shared" si="265"/>
        <v>632669.45689600112</v>
      </c>
      <c r="P99" s="185"/>
      <c r="Q99" s="185"/>
      <c r="R99" s="19" t="s">
        <v>45</v>
      </c>
      <c r="S99" s="22">
        <f t="shared" ref="S99:AB99" si="266">S95*S$14</f>
        <v>458000.00000000006</v>
      </c>
      <c r="T99" s="22">
        <f t="shared" si="266"/>
        <v>467600.00000000017</v>
      </c>
      <c r="U99" s="22">
        <f>U95*U$14</f>
        <v>479119.99999999977</v>
      </c>
      <c r="V99" s="22">
        <f>V95*V$14</f>
        <v>492944.00000000029</v>
      </c>
      <c r="W99" s="22">
        <f>W95*W$14</f>
        <v>509532.79999999981</v>
      </c>
      <c r="X99" s="22">
        <f t="shared" si="266"/>
        <v>529439.36000000115</v>
      </c>
      <c r="Y99" s="22">
        <f t="shared" si="266"/>
        <v>553327.23199999961</v>
      </c>
      <c r="Z99" s="22">
        <f t="shared" si="266"/>
        <v>581992.67839999951</v>
      </c>
      <c r="AA99" s="22">
        <f t="shared" si="266"/>
        <v>616391.21407999843</v>
      </c>
      <c r="AB99" s="22">
        <f t="shared" si="266"/>
        <v>657669.45689600112</v>
      </c>
      <c r="AD99" s="185"/>
      <c r="AE99" s="185"/>
      <c r="AF99" s="19" t="s">
        <v>45</v>
      </c>
      <c r="AG99" s="22">
        <f t="shared" ref="AG99:AP99" si="267">AG95*AG$14</f>
        <v>482999.99999999994</v>
      </c>
      <c r="AH99" s="22">
        <f t="shared" si="267"/>
        <v>492600.00000000029</v>
      </c>
      <c r="AI99" s="22">
        <f>AI95*AI$14</f>
        <v>504119.99999999977</v>
      </c>
      <c r="AJ99" s="22">
        <f>AJ95*AJ$14</f>
        <v>517944.00000000029</v>
      </c>
      <c r="AK99" s="22">
        <f>AK95*AK$14</f>
        <v>534532.79999999981</v>
      </c>
      <c r="AL99" s="22">
        <f t="shared" si="267"/>
        <v>554439.36000000103</v>
      </c>
      <c r="AM99" s="22">
        <f t="shared" si="267"/>
        <v>578327.23199999961</v>
      </c>
      <c r="AN99" s="22">
        <f t="shared" si="267"/>
        <v>606992.67839999951</v>
      </c>
      <c r="AO99" s="22">
        <f t="shared" si="267"/>
        <v>641391.21407999843</v>
      </c>
      <c r="AP99" s="22">
        <f t="shared" si="267"/>
        <v>682669.45689600124</v>
      </c>
      <c r="AR99" s="185"/>
      <c r="AS99" s="185"/>
      <c r="AT99" s="19" t="s">
        <v>45</v>
      </c>
      <c r="AU99" s="22">
        <f t="shared" ref="AU99:BD99" si="268">AU95*AU$14</f>
        <v>508000</v>
      </c>
      <c r="AV99" s="22">
        <f t="shared" si="268"/>
        <v>517600.00000000023</v>
      </c>
      <c r="AW99" s="22">
        <f>AW95*AW$14</f>
        <v>529119.99999999965</v>
      </c>
      <c r="AX99" s="22">
        <f>AX95*AX$14</f>
        <v>542944.00000000035</v>
      </c>
      <c r="AY99" s="22">
        <f>AY95*AY$14</f>
        <v>559532.79999999981</v>
      </c>
      <c r="AZ99" s="22">
        <f t="shared" si="268"/>
        <v>579439.36000000103</v>
      </c>
      <c r="BA99" s="22">
        <f t="shared" si="268"/>
        <v>603327.23199999949</v>
      </c>
      <c r="BB99" s="22">
        <f t="shared" si="268"/>
        <v>631992.67839999963</v>
      </c>
      <c r="BC99" s="22">
        <f t="shared" si="268"/>
        <v>666391.21407999832</v>
      </c>
      <c r="BD99" s="22">
        <f t="shared" si="268"/>
        <v>707669.45689600124</v>
      </c>
      <c r="BF99" s="185"/>
      <c r="BG99" s="185"/>
      <c r="BH99" s="19" t="s">
        <v>45</v>
      </c>
      <c r="BI99" s="22">
        <f t="shared" ref="BI99:BR99" si="269">BI95*BI$14</f>
        <v>533000.00000000012</v>
      </c>
      <c r="BJ99" s="22">
        <f t="shared" si="269"/>
        <v>542600.00000000023</v>
      </c>
      <c r="BK99" s="22">
        <f>BK95*BK$14</f>
        <v>554119.99999999977</v>
      </c>
      <c r="BL99" s="22">
        <f>BL95*BL$14</f>
        <v>567944.00000000035</v>
      </c>
      <c r="BM99" s="22">
        <f>BM95*BM$14</f>
        <v>584532.79999999981</v>
      </c>
      <c r="BN99" s="22">
        <f t="shared" si="269"/>
        <v>604439.36000000115</v>
      </c>
      <c r="BO99" s="22">
        <f t="shared" si="269"/>
        <v>628327.23199999961</v>
      </c>
      <c r="BP99" s="22">
        <f t="shared" si="269"/>
        <v>656992.67839999974</v>
      </c>
      <c r="BQ99" s="22">
        <f t="shared" si="269"/>
        <v>691391.21407999843</v>
      </c>
      <c r="BR99" s="22">
        <f t="shared" si="269"/>
        <v>732669.45689600112</v>
      </c>
    </row>
    <row r="100" spans="1:71" ht="14.25" x14ac:dyDescent="0.45">
      <c r="B100" s="185"/>
      <c r="C100" s="185"/>
      <c r="D100" s="19" t="s">
        <v>47</v>
      </c>
      <c r="E100" s="21"/>
      <c r="F100" s="21"/>
      <c r="G100" s="21"/>
      <c r="H100" s="21"/>
      <c r="I100" s="22">
        <f>AVERAGE(E99:I99)</f>
        <v>456439.36000000004</v>
      </c>
      <c r="J100" s="22"/>
      <c r="K100" s="22"/>
      <c r="L100" s="22"/>
      <c r="M100" s="22"/>
      <c r="N100" s="22">
        <f>AVERAGE(E99:N99)</f>
        <v>509601.67413760006</v>
      </c>
      <c r="P100" s="185"/>
      <c r="Q100" s="185"/>
      <c r="R100" s="19" t="s">
        <v>47</v>
      </c>
      <c r="S100" s="21"/>
      <c r="T100" s="21"/>
      <c r="U100" s="21"/>
      <c r="V100" s="21"/>
      <c r="W100" s="22">
        <f>AVERAGE(S99:W99)</f>
        <v>481439.36</v>
      </c>
      <c r="X100" s="22"/>
      <c r="Y100" s="22"/>
      <c r="Z100" s="22"/>
      <c r="AA100" s="22"/>
      <c r="AB100" s="22">
        <f>AVERAGE(S99:AB99)</f>
        <v>534601.6741376</v>
      </c>
      <c r="AD100" s="185"/>
      <c r="AE100" s="185"/>
      <c r="AF100" s="19" t="s">
        <v>47</v>
      </c>
      <c r="AG100" s="21"/>
      <c r="AH100" s="21"/>
      <c r="AI100" s="21"/>
      <c r="AJ100" s="21"/>
      <c r="AK100" s="22">
        <f>AVERAGE(AG99:AK99)</f>
        <v>506439.36</v>
      </c>
      <c r="AL100" s="22"/>
      <c r="AM100" s="22"/>
      <c r="AN100" s="22"/>
      <c r="AO100" s="22"/>
      <c r="AP100" s="22">
        <f>AVERAGE(AG99:AP99)</f>
        <v>559601.6741376</v>
      </c>
      <c r="AR100" s="185"/>
      <c r="AS100" s="185"/>
      <c r="AT100" s="19" t="s">
        <v>47</v>
      </c>
      <c r="AU100" s="21"/>
      <c r="AV100" s="21"/>
      <c r="AW100" s="21"/>
      <c r="AX100" s="21"/>
      <c r="AY100" s="22">
        <f>AVERAGE(AU99:AY99)</f>
        <v>531439.3600000001</v>
      </c>
      <c r="AZ100" s="22"/>
      <c r="BA100" s="22"/>
      <c r="BB100" s="22"/>
      <c r="BC100" s="22"/>
      <c r="BD100" s="22">
        <f>AVERAGE(AU99:BD99)</f>
        <v>584601.6741376</v>
      </c>
      <c r="BF100" s="185"/>
      <c r="BG100" s="185"/>
      <c r="BH100" s="19" t="s">
        <v>47</v>
      </c>
      <c r="BI100" s="21"/>
      <c r="BJ100" s="21"/>
      <c r="BK100" s="21"/>
      <c r="BL100" s="21"/>
      <c r="BM100" s="22">
        <f>AVERAGE(BI99:BM99)</f>
        <v>556439.3600000001</v>
      </c>
      <c r="BN100" s="22"/>
      <c r="BO100" s="22"/>
      <c r="BP100" s="22"/>
      <c r="BQ100" s="22"/>
      <c r="BR100" s="22">
        <f>AVERAGE(BI99:BR99)</f>
        <v>609601.6741376</v>
      </c>
    </row>
    <row r="101" spans="1:71" ht="14.25" x14ac:dyDescent="0.45">
      <c r="B101" s="185"/>
      <c r="C101" s="185"/>
      <c r="D101" s="19" t="s">
        <v>46</v>
      </c>
      <c r="E101" s="21">
        <f>E99</f>
        <v>433000</v>
      </c>
      <c r="F101" s="21">
        <f t="shared" ref="F101:N101" si="270">E101+F99</f>
        <v>875600.00000000023</v>
      </c>
      <c r="G101" s="21">
        <f>F101+G99</f>
        <v>1329720</v>
      </c>
      <c r="H101" s="21">
        <f t="shared" si="270"/>
        <v>1797664.0000000005</v>
      </c>
      <c r="I101" s="21">
        <f t="shared" si="270"/>
        <v>2282196.8000000003</v>
      </c>
      <c r="J101" s="21">
        <f>I101+J99</f>
        <v>2786636.1600000015</v>
      </c>
      <c r="K101" s="21">
        <f t="shared" si="270"/>
        <v>3314963.3920000009</v>
      </c>
      <c r="L101" s="21">
        <f t="shared" si="270"/>
        <v>3871956.0704000005</v>
      </c>
      <c r="M101" s="21">
        <f t="shared" si="270"/>
        <v>4463347.284479999</v>
      </c>
      <c r="N101" s="21">
        <f t="shared" si="270"/>
        <v>5096016.7413760005</v>
      </c>
      <c r="P101" s="185"/>
      <c r="Q101" s="185"/>
      <c r="R101" s="19" t="s">
        <v>46</v>
      </c>
      <c r="S101" s="21">
        <f>S99</f>
        <v>458000.00000000006</v>
      </c>
      <c r="T101" s="21">
        <f t="shared" ref="T101:AB101" si="271">S101+T99</f>
        <v>925600.00000000023</v>
      </c>
      <c r="U101" s="21">
        <f>T101+U99</f>
        <v>1404720</v>
      </c>
      <c r="V101" s="21">
        <f t="shared" si="271"/>
        <v>1897664.0000000002</v>
      </c>
      <c r="W101" s="21">
        <f t="shared" si="271"/>
        <v>2407196.7999999998</v>
      </c>
      <c r="X101" s="21">
        <f>W101+X99</f>
        <v>2936636.1600000011</v>
      </c>
      <c r="Y101" s="21">
        <f t="shared" si="271"/>
        <v>3489963.3920000009</v>
      </c>
      <c r="Z101" s="21">
        <f t="shared" si="271"/>
        <v>4071956.0704000005</v>
      </c>
      <c r="AA101" s="21">
        <f t="shared" si="271"/>
        <v>4688347.284479999</v>
      </c>
      <c r="AB101" s="21">
        <f t="shared" si="271"/>
        <v>5346016.7413760005</v>
      </c>
      <c r="AD101" s="185"/>
      <c r="AE101" s="185"/>
      <c r="AF101" s="19" t="s">
        <v>46</v>
      </c>
      <c r="AG101" s="21">
        <f>AG99</f>
        <v>482999.99999999994</v>
      </c>
      <c r="AH101" s="21">
        <f t="shared" ref="AH101:AP101" si="272">AG101+AH99</f>
        <v>975600.00000000023</v>
      </c>
      <c r="AI101" s="21">
        <f>AH101+AI99</f>
        <v>1479720</v>
      </c>
      <c r="AJ101" s="21">
        <f t="shared" si="272"/>
        <v>1997664.0000000002</v>
      </c>
      <c r="AK101" s="21">
        <f t="shared" si="272"/>
        <v>2532196.7999999998</v>
      </c>
      <c r="AL101" s="21">
        <f>AK101+AL99</f>
        <v>3086636.1600000011</v>
      </c>
      <c r="AM101" s="21">
        <f t="shared" si="272"/>
        <v>3664963.3920000009</v>
      </c>
      <c r="AN101" s="21">
        <f t="shared" si="272"/>
        <v>4271956.0704000005</v>
      </c>
      <c r="AO101" s="21">
        <f t="shared" si="272"/>
        <v>4913347.284479999</v>
      </c>
      <c r="AP101" s="21">
        <f t="shared" si="272"/>
        <v>5596016.7413760005</v>
      </c>
      <c r="AR101" s="185"/>
      <c r="AS101" s="185"/>
      <c r="AT101" s="19" t="s">
        <v>46</v>
      </c>
      <c r="AU101" s="21">
        <f>AU99</f>
        <v>508000</v>
      </c>
      <c r="AV101" s="21">
        <f t="shared" ref="AV101:BD101" si="273">AU101+AV99</f>
        <v>1025600.0000000002</v>
      </c>
      <c r="AW101" s="21">
        <f>AV101+AW99</f>
        <v>1554720</v>
      </c>
      <c r="AX101" s="21">
        <f t="shared" si="273"/>
        <v>2097664.0000000005</v>
      </c>
      <c r="AY101" s="21">
        <f t="shared" si="273"/>
        <v>2657196.8000000003</v>
      </c>
      <c r="AZ101" s="21">
        <f>AY101+AZ99</f>
        <v>3236636.1600000011</v>
      </c>
      <c r="BA101" s="21">
        <f t="shared" si="273"/>
        <v>3839963.3920000005</v>
      </c>
      <c r="BB101" s="21">
        <f t="shared" si="273"/>
        <v>4471956.0703999996</v>
      </c>
      <c r="BC101" s="21">
        <f t="shared" si="273"/>
        <v>5138347.2844799981</v>
      </c>
      <c r="BD101" s="21">
        <f t="shared" si="273"/>
        <v>5846016.7413759995</v>
      </c>
      <c r="BF101" s="185"/>
      <c r="BG101" s="185"/>
      <c r="BH101" s="19" t="s">
        <v>46</v>
      </c>
      <c r="BI101" s="21">
        <f>BI99</f>
        <v>533000.00000000012</v>
      </c>
      <c r="BJ101" s="21">
        <f t="shared" ref="BJ101:BR101" si="274">BI101+BJ99</f>
        <v>1075600.0000000005</v>
      </c>
      <c r="BK101" s="21">
        <f>BJ101+BK99</f>
        <v>1629720.0000000002</v>
      </c>
      <c r="BL101" s="21">
        <f t="shared" si="274"/>
        <v>2197664.0000000005</v>
      </c>
      <c r="BM101" s="21">
        <f t="shared" si="274"/>
        <v>2782196.8000000003</v>
      </c>
      <c r="BN101" s="21">
        <f>BM101+BN99</f>
        <v>3386636.1600000015</v>
      </c>
      <c r="BO101" s="21">
        <f t="shared" si="274"/>
        <v>4014963.3920000009</v>
      </c>
      <c r="BP101" s="21">
        <f t="shared" si="274"/>
        <v>4671956.0704000005</v>
      </c>
      <c r="BQ101" s="21">
        <f t="shared" si="274"/>
        <v>5363347.284479999</v>
      </c>
      <c r="BR101" s="21">
        <f t="shared" si="274"/>
        <v>6096016.7413760005</v>
      </c>
    </row>
    <row r="102" spans="1:71" ht="14.25" x14ac:dyDescent="0.45">
      <c r="B102" s="185"/>
      <c r="C102" s="184" t="s">
        <v>35</v>
      </c>
      <c r="D102" s="15" t="s">
        <v>43</v>
      </c>
      <c r="E102" s="16">
        <f>E72+E87-E40-E56</f>
        <v>0.43300000000000011</v>
      </c>
      <c r="F102" s="16" t="e">
        <f t="shared" ref="F102:N102" si="275">F72+F87-F40-F56</f>
        <v>#VALUE!</v>
      </c>
      <c r="G102" s="16" t="e">
        <f t="shared" si="275"/>
        <v>#VALUE!</v>
      </c>
      <c r="H102" s="16" t="e">
        <f t="shared" si="275"/>
        <v>#VALUE!</v>
      </c>
      <c r="I102" s="16" t="e">
        <f t="shared" si="275"/>
        <v>#VALUE!</v>
      </c>
      <c r="J102" s="16" t="e">
        <f t="shared" si="275"/>
        <v>#VALUE!</v>
      </c>
      <c r="K102" s="16" t="e">
        <f t="shared" si="275"/>
        <v>#VALUE!</v>
      </c>
      <c r="L102" s="16" t="e">
        <f t="shared" si="275"/>
        <v>#VALUE!</v>
      </c>
      <c r="M102" s="16" t="e">
        <f t="shared" si="275"/>
        <v>#VALUE!</v>
      </c>
      <c r="N102" s="16" t="e">
        <f t="shared" si="275"/>
        <v>#VALUE!</v>
      </c>
      <c r="P102" s="185"/>
      <c r="Q102" s="184" t="s">
        <v>35</v>
      </c>
      <c r="R102" s="15" t="s">
        <v>43</v>
      </c>
      <c r="S102" s="16">
        <f>S72+S87-S40-S56</f>
        <v>0.45800000000000013</v>
      </c>
      <c r="T102" s="16">
        <f t="shared" ref="T102:AB102" si="276">T72+T87-T40-T56</f>
        <v>0.55920000000000014</v>
      </c>
      <c r="U102" s="16">
        <f t="shared" si="276"/>
        <v>0.68255999999999961</v>
      </c>
      <c r="V102" s="16">
        <f t="shared" si="276"/>
        <v>0.83289600000000097</v>
      </c>
      <c r="W102" s="16">
        <f t="shared" si="276"/>
        <v>1.0160639999999981</v>
      </c>
      <c r="X102" s="16">
        <f t="shared" si="276"/>
        <v>1.2391833600000055</v>
      </c>
      <c r="Y102" s="16">
        <f t="shared" si="276"/>
        <v>1.5109079039999931</v>
      </c>
      <c r="Z102" s="16">
        <f t="shared" si="276"/>
        <v>1.8417549311999974</v>
      </c>
      <c r="AA102" s="16">
        <f t="shared" si="276"/>
        <v>2.2445044531199914</v>
      </c>
      <c r="AB102" s="16">
        <f t="shared" si="276"/>
        <v>2.7346835865600347</v>
      </c>
      <c r="AD102" s="185"/>
      <c r="AE102" s="184" t="s">
        <v>35</v>
      </c>
      <c r="AF102" s="15" t="s">
        <v>43</v>
      </c>
      <c r="AG102" s="16">
        <f>AG72+AG87-AG40-AG56</f>
        <v>0.48300000000000015</v>
      </c>
      <c r="AH102" s="16">
        <f t="shared" ref="AH102:AP102" si="277">AH72+AH87-AH40-AH56</f>
        <v>0.58919999999999995</v>
      </c>
      <c r="AI102" s="16">
        <f t="shared" si="277"/>
        <v>0.71855999999999964</v>
      </c>
      <c r="AJ102" s="16">
        <f t="shared" si="277"/>
        <v>0.87609600000000087</v>
      </c>
      <c r="AK102" s="16">
        <f t="shared" si="277"/>
        <v>1.0679039999999982</v>
      </c>
      <c r="AL102" s="16">
        <f t="shared" si="277"/>
        <v>1.3013913600000051</v>
      </c>
      <c r="AM102" s="16">
        <f t="shared" si="277"/>
        <v>1.5855575039999943</v>
      </c>
      <c r="AN102" s="16">
        <f t="shared" si="277"/>
        <v>1.931334451199997</v>
      </c>
      <c r="AO102" s="16">
        <f t="shared" si="277"/>
        <v>2.3519998771199924</v>
      </c>
      <c r="AP102" s="16">
        <f t="shared" si="277"/>
        <v>2.8636780953600329</v>
      </c>
      <c r="AR102" s="185"/>
      <c r="AS102" s="184" t="s">
        <v>35</v>
      </c>
      <c r="AT102" s="15" t="s">
        <v>43</v>
      </c>
      <c r="AU102" s="16">
        <f>AU72+AU87-AU40-AU56</f>
        <v>0.50800000000000001</v>
      </c>
      <c r="AV102" s="16">
        <f t="shared" ref="AV102:BD102" si="278">AV72+AV87-AV40-AV56</f>
        <v>0.61919999999999997</v>
      </c>
      <c r="AW102" s="16">
        <f t="shared" si="278"/>
        <v>0.75455999999999968</v>
      </c>
      <c r="AX102" s="16">
        <f t="shared" si="278"/>
        <v>0.91929600000000078</v>
      </c>
      <c r="AY102" s="16">
        <f t="shared" si="278"/>
        <v>1.1197439999999983</v>
      </c>
      <c r="AZ102" s="16">
        <f t="shared" si="278"/>
        <v>1.3635993600000047</v>
      </c>
      <c r="BA102" s="16">
        <f t="shared" si="278"/>
        <v>1.6602071039999942</v>
      </c>
      <c r="BB102" s="16">
        <f t="shared" si="278"/>
        <v>2.0209139711999975</v>
      </c>
      <c r="BC102" s="16">
        <f t="shared" si="278"/>
        <v>2.459495301119992</v>
      </c>
      <c r="BD102" s="16">
        <f t="shared" si="278"/>
        <v>2.9926726041600311</v>
      </c>
      <c r="BF102" s="185"/>
      <c r="BG102" s="184" t="s">
        <v>35</v>
      </c>
      <c r="BH102" s="15" t="s">
        <v>43</v>
      </c>
      <c r="BI102" s="16">
        <f>BI72+BI87-BI40-BI56</f>
        <v>0.53300000000000014</v>
      </c>
      <c r="BJ102" s="16">
        <f t="shared" ref="BJ102:BR102" si="279">BJ72+BJ87-BJ40-BJ56</f>
        <v>0.6492</v>
      </c>
      <c r="BK102" s="16">
        <f t="shared" si="279"/>
        <v>0.79055999999999971</v>
      </c>
      <c r="BL102" s="16">
        <f t="shared" si="279"/>
        <v>0.96249600000000068</v>
      </c>
      <c r="BM102" s="16">
        <f t="shared" si="279"/>
        <v>1.1715839999999984</v>
      </c>
      <c r="BN102" s="16">
        <f t="shared" si="279"/>
        <v>1.4258073600000043</v>
      </c>
      <c r="BO102" s="16">
        <f t="shared" si="279"/>
        <v>1.7348567039999949</v>
      </c>
      <c r="BP102" s="16">
        <f t="shared" si="279"/>
        <v>2.1104934911999975</v>
      </c>
      <c r="BQ102" s="16">
        <f t="shared" si="279"/>
        <v>2.5669907251199935</v>
      </c>
      <c r="BR102" s="16">
        <f t="shared" si="279"/>
        <v>3.1216671129600284</v>
      </c>
    </row>
    <row r="103" spans="1:71" ht="14.25" x14ac:dyDescent="0.45">
      <c r="B103" s="185"/>
      <c r="C103" s="186"/>
      <c r="D103" s="15" t="s">
        <v>44</v>
      </c>
      <c r="E103" s="17"/>
      <c r="F103" s="17"/>
      <c r="G103" s="17"/>
      <c r="H103" s="17"/>
      <c r="I103" s="17" t="e">
        <f>AVERAGE(E102:I102)</f>
        <v>#VALUE!</v>
      </c>
      <c r="J103" s="17"/>
      <c r="K103" s="17"/>
      <c r="L103" s="17"/>
      <c r="M103" s="17"/>
      <c r="N103" s="17" t="e">
        <f>AVERAGE(E102:N102)</f>
        <v>#VALUE!</v>
      </c>
      <c r="P103" s="185"/>
      <c r="Q103" s="186"/>
      <c r="R103" s="15" t="s">
        <v>44</v>
      </c>
      <c r="S103" s="17"/>
      <c r="T103" s="17"/>
      <c r="U103" s="17"/>
      <c r="V103" s="17"/>
      <c r="W103" s="17">
        <f>AVERAGE(S102:W102)</f>
        <v>0.70974399999999993</v>
      </c>
      <c r="X103" s="17"/>
      <c r="Y103" s="17"/>
      <c r="Z103" s="17"/>
      <c r="AA103" s="17"/>
      <c r="AB103" s="17">
        <f>AVERAGE(S102:AB102)</f>
        <v>1.3119754234880019</v>
      </c>
      <c r="AD103" s="185"/>
      <c r="AE103" s="186"/>
      <c r="AF103" s="15" t="s">
        <v>44</v>
      </c>
      <c r="AG103" s="17"/>
      <c r="AH103" s="17"/>
      <c r="AI103" s="17"/>
      <c r="AJ103" s="17"/>
      <c r="AK103" s="17">
        <f>AVERAGE(AG102:AK102)</f>
        <v>0.74695199999999973</v>
      </c>
      <c r="AL103" s="17"/>
      <c r="AM103" s="17"/>
      <c r="AN103" s="17"/>
      <c r="AO103" s="17"/>
      <c r="AP103" s="17">
        <f>AVERAGE(AG102:AP102)</f>
        <v>1.3768721287680019</v>
      </c>
      <c r="AR103" s="185"/>
      <c r="AS103" s="186"/>
      <c r="AT103" s="15" t="s">
        <v>44</v>
      </c>
      <c r="AU103" s="17"/>
      <c r="AV103" s="17"/>
      <c r="AW103" s="17"/>
      <c r="AX103" s="17"/>
      <c r="AY103" s="17">
        <f>AVERAGE(AU102:AY102)</f>
        <v>0.78415999999999975</v>
      </c>
      <c r="AZ103" s="17"/>
      <c r="BA103" s="17"/>
      <c r="BB103" s="17"/>
      <c r="BC103" s="17"/>
      <c r="BD103" s="17">
        <f>AVERAGE(AU102:BD102)</f>
        <v>1.4417688340480017</v>
      </c>
      <c r="BF103" s="185"/>
      <c r="BG103" s="186"/>
      <c r="BH103" s="15" t="s">
        <v>44</v>
      </c>
      <c r="BI103" s="17"/>
      <c r="BJ103" s="17"/>
      <c r="BK103" s="17"/>
      <c r="BL103" s="17"/>
      <c r="BM103" s="17">
        <f>AVERAGE(BI102:BM102)</f>
        <v>0.82136799999999988</v>
      </c>
      <c r="BN103" s="17"/>
      <c r="BO103" s="17"/>
      <c r="BP103" s="17"/>
      <c r="BQ103" s="17"/>
      <c r="BR103" s="17">
        <f>AVERAGE(BI102:BR102)</f>
        <v>1.506665539328002</v>
      </c>
    </row>
    <row r="104" spans="1:71" ht="14.25" x14ac:dyDescent="0.45">
      <c r="B104" s="185"/>
      <c r="C104" s="185"/>
      <c r="D104" s="19" t="s">
        <v>45</v>
      </c>
      <c r="E104" s="22">
        <f>E106</f>
        <v>433000</v>
      </c>
      <c r="F104" s="22" t="e">
        <f>F106-E106</f>
        <v>#VALUE!</v>
      </c>
      <c r="G104" s="22" t="e">
        <f>G106-F106</f>
        <v>#VALUE!</v>
      </c>
      <c r="H104" s="22" t="e">
        <f t="shared" ref="H104:N104" si="280">H106-G106</f>
        <v>#VALUE!</v>
      </c>
      <c r="I104" s="22" t="e">
        <f t="shared" si="280"/>
        <v>#VALUE!</v>
      </c>
      <c r="J104" s="22" t="e">
        <f>J106-I106</f>
        <v>#VALUE!</v>
      </c>
      <c r="K104" s="22" t="e">
        <f t="shared" si="280"/>
        <v>#VALUE!</v>
      </c>
      <c r="L104" s="22" t="e">
        <f t="shared" si="280"/>
        <v>#VALUE!</v>
      </c>
      <c r="M104" s="22" t="e">
        <f t="shared" si="280"/>
        <v>#VALUE!</v>
      </c>
      <c r="N104" s="22" t="e">
        <f t="shared" si="280"/>
        <v>#VALUE!</v>
      </c>
      <c r="P104" s="185"/>
      <c r="Q104" s="185"/>
      <c r="R104" s="19" t="s">
        <v>45</v>
      </c>
      <c r="S104" s="22">
        <f>S106</f>
        <v>458000.00000000006</v>
      </c>
      <c r="T104" s="22">
        <f>T106-S106</f>
        <v>559200.00000000047</v>
      </c>
      <c r="U104" s="22">
        <f>U106-T106</f>
        <v>682559.99999999907</v>
      </c>
      <c r="V104" s="22">
        <f t="shared" ref="V104:AB104" si="281">V106-U106</f>
        <v>832896.00000000093</v>
      </c>
      <c r="W104" s="22">
        <f t="shared" si="281"/>
        <v>1016063.9999999991</v>
      </c>
      <c r="X104" s="22">
        <f>X106-W106</f>
        <v>1239183.3600000064</v>
      </c>
      <c r="Y104" s="22">
        <f t="shared" si="281"/>
        <v>1510907.9039999926</v>
      </c>
      <c r="Z104" s="22">
        <f t="shared" si="281"/>
        <v>1841754.9311999977</v>
      </c>
      <c r="AA104" s="22">
        <f t="shared" si="281"/>
        <v>2244504.4531199876</v>
      </c>
      <c r="AB104" s="22">
        <f t="shared" si="281"/>
        <v>2734683.5865600333</v>
      </c>
      <c r="AD104" s="185"/>
      <c r="AE104" s="185"/>
      <c r="AF104" s="19" t="s">
        <v>45</v>
      </c>
      <c r="AG104" s="22">
        <f>AG106</f>
        <v>482999.99999999994</v>
      </c>
      <c r="AH104" s="22">
        <f>AH106-AG106</f>
        <v>589200.00000000047</v>
      </c>
      <c r="AI104" s="22">
        <f>AI106-AH106</f>
        <v>718559.99999999953</v>
      </c>
      <c r="AJ104" s="22">
        <f t="shared" ref="AJ104:AP104" si="282">AJ106-AI106</f>
        <v>876096.00000000047</v>
      </c>
      <c r="AK104" s="22">
        <f t="shared" si="282"/>
        <v>1067903.9999999995</v>
      </c>
      <c r="AL104" s="22">
        <f>AL106-AK106</f>
        <v>1301391.360000005</v>
      </c>
      <c r="AM104" s="22">
        <f t="shared" si="282"/>
        <v>1585557.5039999932</v>
      </c>
      <c r="AN104" s="22">
        <f t="shared" si="282"/>
        <v>1931334.4511999991</v>
      </c>
      <c r="AO104" s="22">
        <f t="shared" si="282"/>
        <v>2351999.8771199882</v>
      </c>
      <c r="AP104" s="22">
        <f t="shared" si="282"/>
        <v>2863678.0953600295</v>
      </c>
      <c r="AR104" s="185"/>
      <c r="AS104" s="185"/>
      <c r="AT104" s="19" t="s">
        <v>45</v>
      </c>
      <c r="AU104" s="22">
        <f>AU106</f>
        <v>508000</v>
      </c>
      <c r="AV104" s="22">
        <f>AV106-AU106</f>
        <v>619200.00000000023</v>
      </c>
      <c r="AW104" s="22">
        <f>AW106-AV106</f>
        <v>754559.9999999993</v>
      </c>
      <c r="AX104" s="22">
        <f t="shared" ref="AX104:BD104" si="283">AX106-AW106</f>
        <v>919296.00000000093</v>
      </c>
      <c r="AY104" s="22">
        <f t="shared" si="283"/>
        <v>1119743.9999999995</v>
      </c>
      <c r="AZ104" s="22">
        <f>AZ106-AY106</f>
        <v>1363599.3600000059</v>
      </c>
      <c r="BA104" s="22">
        <f t="shared" si="283"/>
        <v>1660207.1039999928</v>
      </c>
      <c r="BB104" s="22">
        <f t="shared" si="283"/>
        <v>2020913.9711999977</v>
      </c>
      <c r="BC104" s="22">
        <f t="shared" si="283"/>
        <v>2459495.3011199888</v>
      </c>
      <c r="BD104" s="22">
        <f t="shared" si="283"/>
        <v>2992672.6041600313</v>
      </c>
      <c r="BF104" s="185"/>
      <c r="BG104" s="185"/>
      <c r="BH104" s="19" t="s">
        <v>45</v>
      </c>
      <c r="BI104" s="22">
        <f>BI106</f>
        <v>533000.00000000012</v>
      </c>
      <c r="BJ104" s="22">
        <f>BJ106-BI106</f>
        <v>649200.00000000012</v>
      </c>
      <c r="BK104" s="22">
        <f>BK106-BJ106</f>
        <v>790559.9999999993</v>
      </c>
      <c r="BL104" s="22">
        <f t="shared" ref="BL104:BR104" si="284">BL106-BK106</f>
        <v>962496.00000000093</v>
      </c>
      <c r="BM104" s="22">
        <f t="shared" si="284"/>
        <v>1171584</v>
      </c>
      <c r="BN104" s="22">
        <f>BN106-BM106</f>
        <v>1425807.3600000045</v>
      </c>
      <c r="BO104" s="22">
        <f t="shared" si="284"/>
        <v>1734856.7039999934</v>
      </c>
      <c r="BP104" s="22">
        <f t="shared" si="284"/>
        <v>2110493.4911999973</v>
      </c>
      <c r="BQ104" s="22">
        <f t="shared" si="284"/>
        <v>2566990.7251199931</v>
      </c>
      <c r="BR104" s="22">
        <f t="shared" si="284"/>
        <v>3121667.1129600238</v>
      </c>
    </row>
    <row r="105" spans="1:71" ht="14.25" x14ac:dyDescent="0.45">
      <c r="A105" s="8"/>
      <c r="B105" s="185"/>
      <c r="C105" s="185"/>
      <c r="D105" s="19" t="s">
        <v>47</v>
      </c>
      <c r="E105" s="22"/>
      <c r="F105" s="22"/>
      <c r="G105" s="22"/>
      <c r="H105" s="22"/>
      <c r="I105" s="22" t="e">
        <f>AVERAGE(E104:I104)</f>
        <v>#VALUE!</v>
      </c>
      <c r="J105" s="22"/>
      <c r="K105" s="22"/>
      <c r="L105" s="22"/>
      <c r="M105" s="22"/>
      <c r="N105" s="22" t="e">
        <f>AVERAGE(E104:N104)</f>
        <v>#VALUE!</v>
      </c>
      <c r="O105" s="8"/>
      <c r="P105" s="185"/>
      <c r="Q105" s="185"/>
      <c r="R105" s="19" t="s">
        <v>47</v>
      </c>
      <c r="S105" s="22"/>
      <c r="T105" s="22"/>
      <c r="U105" s="22"/>
      <c r="V105" s="22"/>
      <c r="W105" s="22">
        <f>AVERAGE(S104:W104)</f>
        <v>709743.99999999988</v>
      </c>
      <c r="X105" s="22"/>
      <c r="Y105" s="22"/>
      <c r="Z105" s="22"/>
      <c r="AA105" s="22"/>
      <c r="AB105" s="22">
        <f>AVERAGE(S104:AB104)</f>
        <v>1311975.4234880018</v>
      </c>
      <c r="AC105" s="8"/>
      <c r="AD105" s="185"/>
      <c r="AE105" s="185"/>
      <c r="AF105" s="19" t="s">
        <v>47</v>
      </c>
      <c r="AG105" s="22"/>
      <c r="AH105" s="22"/>
      <c r="AI105" s="22"/>
      <c r="AJ105" s="22"/>
      <c r="AK105" s="22">
        <f>AVERAGE(AG104:AK104)</f>
        <v>746952</v>
      </c>
      <c r="AL105" s="22"/>
      <c r="AM105" s="22"/>
      <c r="AN105" s="22"/>
      <c r="AO105" s="22"/>
      <c r="AP105" s="22">
        <f>AVERAGE(AG104:AP104)</f>
        <v>1376872.1287680015</v>
      </c>
      <c r="AQ105" s="8"/>
      <c r="AR105" s="185"/>
      <c r="AS105" s="185"/>
      <c r="AT105" s="19" t="s">
        <v>47</v>
      </c>
      <c r="AU105" s="22"/>
      <c r="AV105" s="22"/>
      <c r="AW105" s="22"/>
      <c r="AX105" s="22"/>
      <c r="AY105" s="22">
        <f>AVERAGE(AU104:AY104)</f>
        <v>784160</v>
      </c>
      <c r="AZ105" s="22"/>
      <c r="BA105" s="22"/>
      <c r="BB105" s="22"/>
      <c r="BC105" s="22"/>
      <c r="BD105" s="22">
        <f>AVERAGE(AU104:BD104)</f>
        <v>1441768.8340480016</v>
      </c>
      <c r="BE105" s="8"/>
      <c r="BF105" s="185"/>
      <c r="BG105" s="185"/>
      <c r="BH105" s="19" t="s">
        <v>47</v>
      </c>
      <c r="BI105" s="22"/>
      <c r="BJ105" s="22"/>
      <c r="BK105" s="22"/>
      <c r="BL105" s="22"/>
      <c r="BM105" s="22">
        <f>AVERAGE(BI104:BM104)</f>
        <v>821368.00000000012</v>
      </c>
      <c r="BN105" s="22"/>
      <c r="BO105" s="22"/>
      <c r="BP105" s="22"/>
      <c r="BQ105" s="22"/>
      <c r="BR105" s="22">
        <f>AVERAGE(BI104:BR104)</f>
        <v>1506665.5393280012</v>
      </c>
      <c r="BS105" s="8"/>
    </row>
    <row r="106" spans="1:71" ht="14.25" x14ac:dyDescent="0.45">
      <c r="B106" s="185"/>
      <c r="C106" s="185"/>
      <c r="D106" s="19" t="s">
        <v>46</v>
      </c>
      <c r="E106" s="21">
        <f t="shared" ref="E106:N106" si="285">E96*E$14</f>
        <v>433000</v>
      </c>
      <c r="F106" s="21" t="e">
        <f t="shared" si="285"/>
        <v>#VALUE!</v>
      </c>
      <c r="G106" s="21" t="e">
        <f>G96*G$14</f>
        <v>#VALUE!</v>
      </c>
      <c r="H106" s="21" t="e">
        <f>H96*H$14</f>
        <v>#VALUE!</v>
      </c>
      <c r="I106" s="21" t="e">
        <f>I96*I$14</f>
        <v>#VALUE!</v>
      </c>
      <c r="J106" s="21" t="e">
        <f t="shared" si="285"/>
        <v>#VALUE!</v>
      </c>
      <c r="K106" s="21" t="e">
        <f t="shared" si="285"/>
        <v>#VALUE!</v>
      </c>
      <c r="L106" s="21" t="e">
        <f t="shared" si="285"/>
        <v>#VALUE!</v>
      </c>
      <c r="M106" s="21" t="e">
        <f t="shared" si="285"/>
        <v>#VALUE!</v>
      </c>
      <c r="N106" s="21" t="e">
        <f t="shared" si="285"/>
        <v>#VALUE!</v>
      </c>
      <c r="P106" s="185"/>
      <c r="Q106" s="185"/>
      <c r="R106" s="19" t="s">
        <v>46</v>
      </c>
      <c r="S106" s="21">
        <f t="shared" ref="S106:AB106" si="286">S96*S$14</f>
        <v>458000.00000000006</v>
      </c>
      <c r="T106" s="21">
        <f t="shared" si="286"/>
        <v>1017200.0000000005</v>
      </c>
      <c r="U106" s="21">
        <f>U96*U$14</f>
        <v>1699759.9999999995</v>
      </c>
      <c r="V106" s="21">
        <f>V96*V$14</f>
        <v>2532656.0000000005</v>
      </c>
      <c r="W106" s="21">
        <f>W96*W$14</f>
        <v>3548719.9999999995</v>
      </c>
      <c r="X106" s="21">
        <f t="shared" si="286"/>
        <v>4787903.3600000059</v>
      </c>
      <c r="Y106" s="21">
        <f t="shared" si="286"/>
        <v>6298811.2639999986</v>
      </c>
      <c r="Z106" s="21">
        <f t="shared" si="286"/>
        <v>8140566.1951999962</v>
      </c>
      <c r="AA106" s="21">
        <f t="shared" si="286"/>
        <v>10385070.648319984</v>
      </c>
      <c r="AB106" s="21">
        <f t="shared" si="286"/>
        <v>13119754.234880017</v>
      </c>
      <c r="AD106" s="185"/>
      <c r="AE106" s="185"/>
      <c r="AF106" s="19" t="s">
        <v>46</v>
      </c>
      <c r="AG106" s="21">
        <f t="shared" ref="AG106:AP106" si="287">AG96*AG$14</f>
        <v>482999.99999999994</v>
      </c>
      <c r="AH106" s="21">
        <f t="shared" si="287"/>
        <v>1072200.0000000005</v>
      </c>
      <c r="AI106" s="21">
        <f>AI96*AI$14</f>
        <v>1790760</v>
      </c>
      <c r="AJ106" s="21">
        <f>AJ96*AJ$14</f>
        <v>2666856.0000000005</v>
      </c>
      <c r="AK106" s="21">
        <f>AK96*AK$14</f>
        <v>3734760</v>
      </c>
      <c r="AL106" s="21">
        <f t="shared" si="287"/>
        <v>5036151.360000005</v>
      </c>
      <c r="AM106" s="21">
        <f t="shared" si="287"/>
        <v>6621708.8639999982</v>
      </c>
      <c r="AN106" s="21">
        <f t="shared" si="287"/>
        <v>8553043.3151999973</v>
      </c>
      <c r="AO106" s="21">
        <f t="shared" si="287"/>
        <v>10905043.192319985</v>
      </c>
      <c r="AP106" s="21">
        <f t="shared" si="287"/>
        <v>13768721.287680015</v>
      </c>
      <c r="AR106" s="185"/>
      <c r="AS106" s="185"/>
      <c r="AT106" s="19" t="s">
        <v>46</v>
      </c>
      <c r="AU106" s="21">
        <f t="shared" ref="AU106:BD106" si="288">AU96*AU$14</f>
        <v>508000</v>
      </c>
      <c r="AV106" s="21">
        <f t="shared" si="288"/>
        <v>1127200.0000000002</v>
      </c>
      <c r="AW106" s="21">
        <f>AW96*AW$14</f>
        <v>1881759.9999999995</v>
      </c>
      <c r="AX106" s="21">
        <f>AX96*AX$14</f>
        <v>2801056.0000000005</v>
      </c>
      <c r="AY106" s="21">
        <f>AY96*AY$14</f>
        <v>3920800</v>
      </c>
      <c r="AZ106" s="21">
        <f t="shared" si="288"/>
        <v>5284399.3600000059</v>
      </c>
      <c r="BA106" s="21">
        <f t="shared" si="288"/>
        <v>6944606.4639999988</v>
      </c>
      <c r="BB106" s="21">
        <f t="shared" si="288"/>
        <v>8965520.4351999965</v>
      </c>
      <c r="BC106" s="21">
        <f t="shared" si="288"/>
        <v>11425015.736319985</v>
      </c>
      <c r="BD106" s="21">
        <f t="shared" si="288"/>
        <v>14417688.340480017</v>
      </c>
      <c r="BF106" s="185"/>
      <c r="BG106" s="185"/>
      <c r="BH106" s="19" t="s">
        <v>46</v>
      </c>
      <c r="BI106" s="21">
        <f t="shared" ref="BI106:BR106" si="289">BI96*BI$14</f>
        <v>533000.00000000012</v>
      </c>
      <c r="BJ106" s="21">
        <f t="shared" si="289"/>
        <v>1182200.0000000002</v>
      </c>
      <c r="BK106" s="21">
        <f>BK96*BK$14</f>
        <v>1972759.9999999995</v>
      </c>
      <c r="BL106" s="21">
        <f>BL96*BL$14</f>
        <v>2935256.0000000005</v>
      </c>
      <c r="BM106" s="21">
        <f>BM96*BM$14</f>
        <v>4106840.0000000005</v>
      </c>
      <c r="BN106" s="21">
        <f t="shared" si="289"/>
        <v>5532647.360000005</v>
      </c>
      <c r="BO106" s="21">
        <f t="shared" si="289"/>
        <v>7267504.0639999984</v>
      </c>
      <c r="BP106" s="21">
        <f t="shared" si="289"/>
        <v>9377997.5551999956</v>
      </c>
      <c r="BQ106" s="21">
        <f t="shared" si="289"/>
        <v>11944988.280319989</v>
      </c>
      <c r="BR106" s="21">
        <f t="shared" si="289"/>
        <v>15066655.393280013</v>
      </c>
    </row>
    <row r="107" spans="1:71" ht="15" customHeight="1" x14ac:dyDescent="0.45">
      <c r="B107" s="1"/>
      <c r="C107" s="1"/>
      <c r="D107" s="40"/>
      <c r="E107" s="10"/>
      <c r="F107" s="10"/>
      <c r="G107" s="10"/>
      <c r="H107" s="10"/>
      <c r="I107" s="10"/>
      <c r="J107" s="10"/>
      <c r="K107" s="10"/>
      <c r="L107" s="10"/>
      <c r="M107" s="10"/>
      <c r="N107" s="10"/>
      <c r="P107" s="1"/>
      <c r="Q107" s="1"/>
      <c r="R107" s="40"/>
      <c r="S107" s="10"/>
      <c r="T107" s="10"/>
      <c r="U107" s="10"/>
      <c r="V107" s="10"/>
      <c r="W107" s="10"/>
      <c r="X107" s="10"/>
      <c r="Y107" s="10"/>
      <c r="Z107" s="10"/>
      <c r="AA107" s="10"/>
      <c r="AB107" s="10"/>
      <c r="AD107" s="1"/>
      <c r="AE107" s="1"/>
      <c r="AF107" s="40"/>
      <c r="AG107" s="10"/>
      <c r="AH107" s="10"/>
      <c r="AI107" s="10"/>
      <c r="AJ107" s="10"/>
      <c r="AK107" s="10"/>
      <c r="AL107" s="10"/>
      <c r="AM107" s="10"/>
      <c r="AN107" s="10"/>
      <c r="AO107" s="10"/>
      <c r="AP107" s="10"/>
      <c r="AR107" s="1"/>
      <c r="AS107" s="1"/>
      <c r="AT107" s="40"/>
      <c r="AU107" s="10"/>
      <c r="AV107" s="10"/>
      <c r="AW107" s="10"/>
      <c r="AX107" s="10"/>
      <c r="AY107" s="10"/>
      <c r="AZ107" s="10"/>
      <c r="BA107" s="10"/>
      <c r="BB107" s="10"/>
      <c r="BC107" s="10"/>
      <c r="BD107" s="10"/>
      <c r="BF107" s="1"/>
      <c r="BG107" s="1"/>
      <c r="BH107" s="40"/>
      <c r="BI107" s="10"/>
      <c r="BJ107" s="10"/>
      <c r="BK107" s="10"/>
      <c r="BL107" s="10"/>
      <c r="BM107" s="10"/>
      <c r="BN107" s="10"/>
      <c r="BO107" s="10"/>
      <c r="BP107" s="10"/>
      <c r="BQ107" s="10"/>
      <c r="BR107" s="10"/>
    </row>
    <row r="108" spans="1:71" ht="14.25" x14ac:dyDescent="0.45">
      <c r="B108" s="187" t="s">
        <v>148</v>
      </c>
      <c r="C108" s="193" t="s">
        <v>55</v>
      </c>
      <c r="D108" s="193" t="s">
        <v>54</v>
      </c>
      <c r="E108" s="163" t="s">
        <v>3</v>
      </c>
      <c r="F108" s="163" t="s">
        <v>4</v>
      </c>
      <c r="G108" s="163" t="s">
        <v>5</v>
      </c>
      <c r="H108" s="163" t="s">
        <v>6</v>
      </c>
      <c r="I108" s="163" t="s">
        <v>7</v>
      </c>
      <c r="J108" s="163" t="s">
        <v>8</v>
      </c>
      <c r="K108" s="163" t="s">
        <v>9</v>
      </c>
      <c r="L108" s="163" t="s">
        <v>10</v>
      </c>
      <c r="M108" s="163" t="s">
        <v>11</v>
      </c>
      <c r="N108" s="163" t="s">
        <v>12</v>
      </c>
      <c r="P108" s="187" t="s">
        <v>148</v>
      </c>
      <c r="Q108" s="193" t="s">
        <v>55</v>
      </c>
      <c r="R108" s="193" t="s">
        <v>54</v>
      </c>
      <c r="S108" s="163" t="s">
        <v>3</v>
      </c>
      <c r="T108" s="163" t="s">
        <v>4</v>
      </c>
      <c r="U108" s="163" t="s">
        <v>5</v>
      </c>
      <c r="V108" s="163" t="s">
        <v>6</v>
      </c>
      <c r="W108" s="163" t="s">
        <v>7</v>
      </c>
      <c r="X108" s="163" t="s">
        <v>8</v>
      </c>
      <c r="Y108" s="163" t="s">
        <v>9</v>
      </c>
      <c r="Z108" s="163" t="s">
        <v>10</v>
      </c>
      <c r="AA108" s="163" t="s">
        <v>11</v>
      </c>
      <c r="AB108" s="163" t="s">
        <v>12</v>
      </c>
      <c r="AD108" s="187" t="s">
        <v>148</v>
      </c>
      <c r="AE108" s="193" t="s">
        <v>55</v>
      </c>
      <c r="AF108" s="193" t="s">
        <v>54</v>
      </c>
      <c r="AG108" s="163" t="s">
        <v>3</v>
      </c>
      <c r="AH108" s="163" t="s">
        <v>4</v>
      </c>
      <c r="AI108" s="163" t="s">
        <v>5</v>
      </c>
      <c r="AJ108" s="163" t="s">
        <v>6</v>
      </c>
      <c r="AK108" s="163" t="s">
        <v>7</v>
      </c>
      <c r="AL108" s="163" t="s">
        <v>8</v>
      </c>
      <c r="AM108" s="163" t="s">
        <v>9</v>
      </c>
      <c r="AN108" s="163" t="s">
        <v>10</v>
      </c>
      <c r="AO108" s="163" t="s">
        <v>11</v>
      </c>
      <c r="AP108" s="163" t="s">
        <v>12</v>
      </c>
      <c r="AR108" s="187" t="s">
        <v>148</v>
      </c>
      <c r="AS108" s="193" t="s">
        <v>55</v>
      </c>
      <c r="AT108" s="193" t="s">
        <v>54</v>
      </c>
      <c r="AU108" s="163" t="s">
        <v>3</v>
      </c>
      <c r="AV108" s="163" t="s">
        <v>4</v>
      </c>
      <c r="AW108" s="163" t="s">
        <v>5</v>
      </c>
      <c r="AX108" s="163" t="s">
        <v>6</v>
      </c>
      <c r="AY108" s="163" t="s">
        <v>7</v>
      </c>
      <c r="AZ108" s="163" t="s">
        <v>8</v>
      </c>
      <c r="BA108" s="163" t="s">
        <v>9</v>
      </c>
      <c r="BB108" s="163" t="s">
        <v>10</v>
      </c>
      <c r="BC108" s="163" t="s">
        <v>11</v>
      </c>
      <c r="BD108" s="163" t="s">
        <v>12</v>
      </c>
      <c r="BF108" s="187" t="s">
        <v>148</v>
      </c>
      <c r="BG108" s="193" t="s">
        <v>55</v>
      </c>
      <c r="BH108" s="193" t="s">
        <v>54</v>
      </c>
      <c r="BI108" s="163" t="s">
        <v>3</v>
      </c>
      <c r="BJ108" s="163" t="s">
        <v>4</v>
      </c>
      <c r="BK108" s="163" t="s">
        <v>5</v>
      </c>
      <c r="BL108" s="163" t="s">
        <v>6</v>
      </c>
      <c r="BM108" s="163" t="s">
        <v>7</v>
      </c>
      <c r="BN108" s="163" t="s">
        <v>8</v>
      </c>
      <c r="BO108" s="163" t="s">
        <v>9</v>
      </c>
      <c r="BP108" s="163" t="s">
        <v>10</v>
      </c>
      <c r="BQ108" s="163" t="s">
        <v>11</v>
      </c>
      <c r="BR108" s="163" t="s">
        <v>12</v>
      </c>
    </row>
    <row r="109" spans="1:71" ht="14.25" x14ac:dyDescent="0.45">
      <c r="B109" s="188"/>
      <c r="C109" s="194"/>
      <c r="D109" s="194"/>
      <c r="E109" s="164"/>
      <c r="F109" s="164"/>
      <c r="G109" s="164"/>
      <c r="H109" s="164"/>
      <c r="I109" s="164"/>
      <c r="J109" s="164"/>
      <c r="K109" s="164"/>
      <c r="L109" s="164"/>
      <c r="M109" s="164"/>
      <c r="N109" s="164"/>
      <c r="P109" s="188"/>
      <c r="Q109" s="194"/>
      <c r="R109" s="194"/>
      <c r="S109" s="164"/>
      <c r="T109" s="164"/>
      <c r="U109" s="164"/>
      <c r="V109" s="164"/>
      <c r="W109" s="164"/>
      <c r="X109" s="164"/>
      <c r="Y109" s="164"/>
      <c r="Z109" s="164"/>
      <c r="AA109" s="164"/>
      <c r="AB109" s="164"/>
      <c r="AD109" s="188"/>
      <c r="AE109" s="194"/>
      <c r="AF109" s="194"/>
      <c r="AG109" s="164"/>
      <c r="AH109" s="164"/>
      <c r="AI109" s="164"/>
      <c r="AJ109" s="164"/>
      <c r="AK109" s="164"/>
      <c r="AL109" s="164"/>
      <c r="AM109" s="164"/>
      <c r="AN109" s="164"/>
      <c r="AO109" s="164"/>
      <c r="AP109" s="164"/>
      <c r="AR109" s="188"/>
      <c r="AS109" s="194"/>
      <c r="AT109" s="194"/>
      <c r="AU109" s="164"/>
      <c r="AV109" s="164"/>
      <c r="AW109" s="164"/>
      <c r="AX109" s="164"/>
      <c r="AY109" s="164"/>
      <c r="AZ109" s="164"/>
      <c r="BA109" s="164"/>
      <c r="BB109" s="164"/>
      <c r="BC109" s="164"/>
      <c r="BD109" s="164"/>
      <c r="BF109" s="188"/>
      <c r="BG109" s="194"/>
      <c r="BH109" s="194"/>
      <c r="BI109" s="164"/>
      <c r="BJ109" s="164"/>
      <c r="BK109" s="164"/>
      <c r="BL109" s="164"/>
      <c r="BM109" s="164"/>
      <c r="BN109" s="164"/>
      <c r="BO109" s="164"/>
      <c r="BP109" s="164"/>
      <c r="BQ109" s="164"/>
      <c r="BR109" s="164"/>
    </row>
    <row r="110" spans="1:71" ht="14.25" x14ac:dyDescent="0.45">
      <c r="B110" s="172" t="s">
        <v>57</v>
      </c>
      <c r="C110" s="199">
        <v>20000</v>
      </c>
      <c r="D110" s="44" t="s">
        <v>19</v>
      </c>
      <c r="E110" s="27">
        <f t="shared" ref="E110:N110" si="290">E$51/10*$C110/(2+$E$10)</f>
        <v>916.6666666666664</v>
      </c>
      <c r="F110" s="27">
        <f t="shared" si="290"/>
        <v>763.88888888888891</v>
      </c>
      <c r="G110" s="27">
        <f t="shared" si="290"/>
        <v>636.57407407407402</v>
      </c>
      <c r="H110" s="27">
        <f t="shared" si="290"/>
        <v>530.47839506172829</v>
      </c>
      <c r="I110" s="27">
        <f t="shared" si="290"/>
        <v>442.06532921810697</v>
      </c>
      <c r="J110" s="27">
        <f t="shared" si="290"/>
        <v>368.3877743484224</v>
      </c>
      <c r="K110" s="27">
        <f t="shared" si="290"/>
        <v>306.98981195701867</v>
      </c>
      <c r="L110" s="27">
        <f t="shared" si="290"/>
        <v>255.8248432975156</v>
      </c>
      <c r="M110" s="27">
        <f t="shared" si="290"/>
        <v>213.18736941459633</v>
      </c>
      <c r="N110" s="27">
        <f t="shared" si="290"/>
        <v>177.6561411788303</v>
      </c>
      <c r="P110" s="172" t="s">
        <v>57</v>
      </c>
      <c r="Q110" s="199">
        <v>20000</v>
      </c>
      <c r="R110" s="44" t="s">
        <v>19</v>
      </c>
      <c r="S110" s="27">
        <f t="shared" ref="S110:AB110" si="291">S$51/10*$C110/(2+$E$10)</f>
        <v>916.6666666666664</v>
      </c>
      <c r="T110" s="27">
        <f t="shared" si="291"/>
        <v>763.88888888888891</v>
      </c>
      <c r="U110" s="27">
        <f t="shared" si="291"/>
        <v>636.57407407407402</v>
      </c>
      <c r="V110" s="27">
        <f t="shared" si="291"/>
        <v>530.47839506172829</v>
      </c>
      <c r="W110" s="27">
        <f t="shared" si="291"/>
        <v>442.06532921810697</v>
      </c>
      <c r="X110" s="27">
        <f t="shared" si="291"/>
        <v>368.3877743484224</v>
      </c>
      <c r="Y110" s="27">
        <f t="shared" si="291"/>
        <v>306.98981195701867</v>
      </c>
      <c r="Z110" s="27">
        <f t="shared" si="291"/>
        <v>255.8248432975156</v>
      </c>
      <c r="AA110" s="27">
        <f t="shared" si="291"/>
        <v>213.18736941459633</v>
      </c>
      <c r="AB110" s="27">
        <f t="shared" si="291"/>
        <v>177.6561411788303</v>
      </c>
      <c r="AD110" s="172" t="s">
        <v>57</v>
      </c>
      <c r="AE110" s="199">
        <v>20000</v>
      </c>
      <c r="AF110" s="44" t="s">
        <v>19</v>
      </c>
      <c r="AG110" s="27">
        <f t="shared" ref="AG110:AP110" si="292">AG$51/10*$C110/(2+$E$10)</f>
        <v>916.6666666666664</v>
      </c>
      <c r="AH110" s="27">
        <f t="shared" si="292"/>
        <v>763.88888888888891</v>
      </c>
      <c r="AI110" s="27">
        <f t="shared" si="292"/>
        <v>636.57407407407402</v>
      </c>
      <c r="AJ110" s="27">
        <f t="shared" si="292"/>
        <v>530.47839506172829</v>
      </c>
      <c r="AK110" s="27">
        <f t="shared" si="292"/>
        <v>442.06532921810697</v>
      </c>
      <c r="AL110" s="27">
        <f t="shared" si="292"/>
        <v>368.3877743484224</v>
      </c>
      <c r="AM110" s="27">
        <f t="shared" si="292"/>
        <v>306.98981195701867</v>
      </c>
      <c r="AN110" s="27">
        <f t="shared" si="292"/>
        <v>255.8248432975156</v>
      </c>
      <c r="AO110" s="27">
        <f t="shared" si="292"/>
        <v>213.18736941459633</v>
      </c>
      <c r="AP110" s="27">
        <f t="shared" si="292"/>
        <v>177.6561411788303</v>
      </c>
      <c r="AR110" s="172" t="s">
        <v>57</v>
      </c>
      <c r="AS110" s="199">
        <v>20000</v>
      </c>
      <c r="AT110" s="44" t="s">
        <v>19</v>
      </c>
      <c r="AU110" s="27">
        <f t="shared" ref="AU110:BD110" si="293">AU$51/10*$C110/(2+$E$10)</f>
        <v>916.6666666666664</v>
      </c>
      <c r="AV110" s="27">
        <f t="shared" si="293"/>
        <v>763.88888888888891</v>
      </c>
      <c r="AW110" s="27">
        <f t="shared" si="293"/>
        <v>636.57407407407402</v>
      </c>
      <c r="AX110" s="27">
        <f t="shared" si="293"/>
        <v>530.47839506172829</v>
      </c>
      <c r="AY110" s="27">
        <f t="shared" si="293"/>
        <v>442.06532921810697</v>
      </c>
      <c r="AZ110" s="27">
        <f t="shared" si="293"/>
        <v>368.3877743484224</v>
      </c>
      <c r="BA110" s="27">
        <f t="shared" si="293"/>
        <v>306.98981195701867</v>
      </c>
      <c r="BB110" s="27">
        <f t="shared" si="293"/>
        <v>255.8248432975156</v>
      </c>
      <c r="BC110" s="27">
        <f t="shared" si="293"/>
        <v>213.18736941459633</v>
      </c>
      <c r="BD110" s="27">
        <f t="shared" si="293"/>
        <v>177.6561411788303</v>
      </c>
      <c r="BF110" s="172" t="s">
        <v>57</v>
      </c>
      <c r="BG110" s="199">
        <v>20000</v>
      </c>
      <c r="BH110" s="44" t="s">
        <v>19</v>
      </c>
      <c r="BI110" s="27">
        <f t="shared" ref="BI110:BR110" si="294">BI$51/10*$C110/(2+$E$10)</f>
        <v>916.6666666666664</v>
      </c>
      <c r="BJ110" s="27">
        <f t="shared" si="294"/>
        <v>763.88888888888891</v>
      </c>
      <c r="BK110" s="27">
        <f t="shared" si="294"/>
        <v>636.57407407407402</v>
      </c>
      <c r="BL110" s="27">
        <f t="shared" si="294"/>
        <v>530.47839506172829</v>
      </c>
      <c r="BM110" s="27">
        <f t="shared" si="294"/>
        <v>442.06532921810697</v>
      </c>
      <c r="BN110" s="27">
        <f t="shared" si="294"/>
        <v>368.3877743484224</v>
      </c>
      <c r="BO110" s="27">
        <f t="shared" si="294"/>
        <v>306.98981195701867</v>
      </c>
      <c r="BP110" s="27">
        <f t="shared" si="294"/>
        <v>255.8248432975156</v>
      </c>
      <c r="BQ110" s="27">
        <f t="shared" si="294"/>
        <v>213.18736941459633</v>
      </c>
      <c r="BR110" s="27">
        <f t="shared" si="294"/>
        <v>177.6561411788303</v>
      </c>
    </row>
    <row r="111" spans="1:71" ht="14.25" x14ac:dyDescent="0.45">
      <c r="B111" s="173"/>
      <c r="C111" s="199"/>
      <c r="D111" s="19" t="s">
        <v>22</v>
      </c>
      <c r="E111" s="27"/>
      <c r="F111" s="27"/>
      <c r="G111" s="27"/>
      <c r="H111" s="27"/>
      <c r="I111" s="28">
        <f>AVERAGE(E110:I110)</f>
        <v>657.93467078189292</v>
      </c>
      <c r="J111" s="27"/>
      <c r="K111" s="27"/>
      <c r="L111" s="27"/>
      <c r="M111" s="27"/>
      <c r="N111" s="27">
        <f>AVERAGE(E110:N110)</f>
        <v>461.17192941058482</v>
      </c>
      <c r="P111" s="173"/>
      <c r="Q111" s="199"/>
      <c r="R111" s="19" t="s">
        <v>22</v>
      </c>
      <c r="S111" s="27"/>
      <c r="T111" s="27"/>
      <c r="U111" s="27"/>
      <c r="V111" s="27"/>
      <c r="W111" s="28">
        <f>AVERAGE(S110:W110)</f>
        <v>657.93467078189292</v>
      </c>
      <c r="X111" s="27"/>
      <c r="Y111" s="27"/>
      <c r="Z111" s="27"/>
      <c r="AA111" s="27"/>
      <c r="AB111" s="27">
        <f>AVERAGE(S110:AB110)</f>
        <v>461.17192941058482</v>
      </c>
      <c r="AD111" s="173"/>
      <c r="AE111" s="199"/>
      <c r="AF111" s="19" t="s">
        <v>22</v>
      </c>
      <c r="AG111" s="27"/>
      <c r="AH111" s="27"/>
      <c r="AI111" s="27"/>
      <c r="AJ111" s="27"/>
      <c r="AK111" s="28">
        <f>AVERAGE(AG110:AK110)</f>
        <v>657.93467078189292</v>
      </c>
      <c r="AL111" s="27"/>
      <c r="AM111" s="27"/>
      <c r="AN111" s="27"/>
      <c r="AO111" s="27"/>
      <c r="AP111" s="27">
        <f>AVERAGE(AG110:AP110)</f>
        <v>461.17192941058482</v>
      </c>
      <c r="AR111" s="173"/>
      <c r="AS111" s="199"/>
      <c r="AT111" s="19" t="s">
        <v>22</v>
      </c>
      <c r="AU111" s="27"/>
      <c r="AV111" s="27"/>
      <c r="AW111" s="27"/>
      <c r="AX111" s="27"/>
      <c r="AY111" s="28">
        <f>AVERAGE(AU110:AY110)</f>
        <v>657.93467078189292</v>
      </c>
      <c r="AZ111" s="27"/>
      <c r="BA111" s="27"/>
      <c r="BB111" s="27"/>
      <c r="BC111" s="27"/>
      <c r="BD111" s="27">
        <f>AVERAGE(AU110:BD110)</f>
        <v>461.17192941058482</v>
      </c>
      <c r="BF111" s="173"/>
      <c r="BG111" s="199"/>
      <c r="BH111" s="19" t="s">
        <v>22</v>
      </c>
      <c r="BI111" s="27"/>
      <c r="BJ111" s="27"/>
      <c r="BK111" s="27"/>
      <c r="BL111" s="27"/>
      <c r="BM111" s="28">
        <f>AVERAGE(BI110:BM110)</f>
        <v>657.93467078189292</v>
      </c>
      <c r="BN111" s="27"/>
      <c r="BO111" s="27"/>
      <c r="BP111" s="27"/>
      <c r="BQ111" s="27"/>
      <c r="BR111" s="27">
        <f>AVERAGE(BI110:BR110)</f>
        <v>461.17192941058482</v>
      </c>
    </row>
    <row r="112" spans="1:71" ht="14.25" x14ac:dyDescent="0.45">
      <c r="B112" s="173"/>
      <c r="C112" s="199"/>
      <c r="D112" s="19" t="s">
        <v>41</v>
      </c>
      <c r="E112" s="27">
        <f t="shared" ref="E112:N112" si="295">E$52/10*$C110/(2+$E$10)</f>
        <v>916.6666666666664</v>
      </c>
      <c r="F112" s="27">
        <f t="shared" si="295"/>
        <v>1680.5555555555547</v>
      </c>
      <c r="G112" s="27">
        <f t="shared" si="295"/>
        <v>2317.12962962963</v>
      </c>
      <c r="H112" s="27">
        <f t="shared" si="295"/>
        <v>2847.6080246913566</v>
      </c>
      <c r="I112" s="28">
        <f t="shared" si="295"/>
        <v>3289.6733539094653</v>
      </c>
      <c r="J112" s="27">
        <f t="shared" si="295"/>
        <v>3658.061128257883</v>
      </c>
      <c r="K112" s="27">
        <f t="shared" si="295"/>
        <v>3965.0509402149073</v>
      </c>
      <c r="L112" s="27">
        <f t="shared" si="295"/>
        <v>4220.8757835124243</v>
      </c>
      <c r="M112" s="27">
        <f t="shared" si="295"/>
        <v>4434.0631529270258</v>
      </c>
      <c r="N112" s="27">
        <f t="shared" si="295"/>
        <v>4611.7192941058411</v>
      </c>
      <c r="P112" s="173"/>
      <c r="Q112" s="199"/>
      <c r="R112" s="19" t="s">
        <v>41</v>
      </c>
      <c r="S112" s="27">
        <f t="shared" ref="S112:AB112" si="296">S$52/10*$C110/(2+$E$10)</f>
        <v>916.6666666666664</v>
      </c>
      <c r="T112" s="27">
        <f t="shared" si="296"/>
        <v>1680.5555555555547</v>
      </c>
      <c r="U112" s="27">
        <f t="shared" si="296"/>
        <v>2317.12962962963</v>
      </c>
      <c r="V112" s="27">
        <f t="shared" si="296"/>
        <v>2847.6080246913566</v>
      </c>
      <c r="W112" s="28">
        <f t="shared" si="296"/>
        <v>3289.6733539094653</v>
      </c>
      <c r="X112" s="27">
        <f t="shared" si="296"/>
        <v>3658.061128257883</v>
      </c>
      <c r="Y112" s="27">
        <f t="shared" si="296"/>
        <v>3965.0509402149073</v>
      </c>
      <c r="Z112" s="27">
        <f t="shared" si="296"/>
        <v>4220.8757835124243</v>
      </c>
      <c r="AA112" s="27">
        <f t="shared" si="296"/>
        <v>4434.0631529270258</v>
      </c>
      <c r="AB112" s="27">
        <f t="shared" si="296"/>
        <v>4611.7192941058411</v>
      </c>
      <c r="AD112" s="173"/>
      <c r="AE112" s="199"/>
      <c r="AF112" s="19" t="s">
        <v>41</v>
      </c>
      <c r="AG112" s="27">
        <f t="shared" ref="AG112:AP112" si="297">AG$52/10*$C110/(2+$E$10)</f>
        <v>916.6666666666664</v>
      </c>
      <c r="AH112" s="27">
        <f t="shared" si="297"/>
        <v>1680.5555555555547</v>
      </c>
      <c r="AI112" s="27">
        <f t="shared" si="297"/>
        <v>2317.12962962963</v>
      </c>
      <c r="AJ112" s="27">
        <f t="shared" si="297"/>
        <v>2847.6080246913566</v>
      </c>
      <c r="AK112" s="28">
        <f t="shared" si="297"/>
        <v>3289.6733539094653</v>
      </c>
      <c r="AL112" s="27">
        <f t="shared" si="297"/>
        <v>3658.061128257883</v>
      </c>
      <c r="AM112" s="27">
        <f t="shared" si="297"/>
        <v>3965.0509402149073</v>
      </c>
      <c r="AN112" s="27">
        <f t="shared" si="297"/>
        <v>4220.8757835124243</v>
      </c>
      <c r="AO112" s="27">
        <f t="shared" si="297"/>
        <v>4434.0631529270258</v>
      </c>
      <c r="AP112" s="27">
        <f t="shared" si="297"/>
        <v>4611.7192941058411</v>
      </c>
      <c r="AR112" s="173"/>
      <c r="AS112" s="199"/>
      <c r="AT112" s="19" t="s">
        <v>41</v>
      </c>
      <c r="AU112" s="27">
        <f t="shared" ref="AU112:BD112" si="298">AU$52/10*$C110/(2+$E$10)</f>
        <v>916.6666666666664</v>
      </c>
      <c r="AV112" s="27">
        <f t="shared" si="298"/>
        <v>1680.5555555555547</v>
      </c>
      <c r="AW112" s="27">
        <f t="shared" si="298"/>
        <v>2317.12962962963</v>
      </c>
      <c r="AX112" s="27">
        <f t="shared" si="298"/>
        <v>2847.6080246913566</v>
      </c>
      <c r="AY112" s="28">
        <f t="shared" si="298"/>
        <v>3289.6733539094653</v>
      </c>
      <c r="AZ112" s="27">
        <f t="shared" si="298"/>
        <v>3658.061128257883</v>
      </c>
      <c r="BA112" s="27">
        <f t="shared" si="298"/>
        <v>3965.0509402149073</v>
      </c>
      <c r="BB112" s="27">
        <f t="shared" si="298"/>
        <v>4220.8757835124243</v>
      </c>
      <c r="BC112" s="27">
        <f t="shared" si="298"/>
        <v>4434.0631529270258</v>
      </c>
      <c r="BD112" s="27">
        <f t="shared" si="298"/>
        <v>4611.7192941058411</v>
      </c>
      <c r="BF112" s="173"/>
      <c r="BG112" s="199"/>
      <c r="BH112" s="19" t="s">
        <v>41</v>
      </c>
      <c r="BI112" s="27">
        <f t="shared" ref="BI112:BR112" si="299">BI$52/10*$C110/(2+$E$10)</f>
        <v>916.6666666666664</v>
      </c>
      <c r="BJ112" s="27">
        <f t="shared" si="299"/>
        <v>1680.5555555555547</v>
      </c>
      <c r="BK112" s="27">
        <f t="shared" si="299"/>
        <v>2317.12962962963</v>
      </c>
      <c r="BL112" s="27">
        <f t="shared" si="299"/>
        <v>2847.6080246913566</v>
      </c>
      <c r="BM112" s="28">
        <f t="shared" si="299"/>
        <v>3289.6733539094653</v>
      </c>
      <c r="BN112" s="27">
        <f t="shared" si="299"/>
        <v>3658.061128257883</v>
      </c>
      <c r="BO112" s="27">
        <f t="shared" si="299"/>
        <v>3965.0509402149073</v>
      </c>
      <c r="BP112" s="27">
        <f t="shared" si="299"/>
        <v>4220.8757835124243</v>
      </c>
      <c r="BQ112" s="27">
        <f t="shared" si="299"/>
        <v>4434.0631529270258</v>
      </c>
      <c r="BR112" s="27">
        <f t="shared" si="299"/>
        <v>4611.7192941058411</v>
      </c>
    </row>
    <row r="113" spans="2:70" ht="14.25" x14ac:dyDescent="0.45">
      <c r="B113" s="173"/>
      <c r="C113" s="199">
        <v>400000</v>
      </c>
      <c r="D113" s="44" t="s">
        <v>19</v>
      </c>
      <c r="E113" s="27">
        <f>E$51/10*$C113/(2+$E$10)</f>
        <v>18333.333333333328</v>
      </c>
      <c r="F113" s="27">
        <f t="shared" ref="F113:N113" si="300">F$51/10*$C113/(2+$E$10)</f>
        <v>15277.777777777777</v>
      </c>
      <c r="G113" s="27">
        <f t="shared" si="300"/>
        <v>12731.481481481478</v>
      </c>
      <c r="H113" s="27">
        <f t="shared" si="300"/>
        <v>10609.567901234568</v>
      </c>
      <c r="I113" s="27">
        <f t="shared" si="300"/>
        <v>8841.3065843621389</v>
      </c>
      <c r="J113" s="27">
        <f t="shared" si="300"/>
        <v>7367.7554869684482</v>
      </c>
      <c r="K113" s="27">
        <f t="shared" si="300"/>
        <v>6139.7962391403735</v>
      </c>
      <c r="L113" s="27">
        <f t="shared" si="300"/>
        <v>5116.496865950312</v>
      </c>
      <c r="M113" s="27">
        <f t="shared" si="300"/>
        <v>4263.7473882919267</v>
      </c>
      <c r="N113" s="27">
        <f t="shared" si="300"/>
        <v>3553.1228235766052</v>
      </c>
      <c r="P113" s="173"/>
      <c r="Q113" s="199">
        <v>400000</v>
      </c>
      <c r="R113" s="44" t="s">
        <v>19</v>
      </c>
      <c r="S113" s="27">
        <f>S$51/10*$C113/(2+$E$10)</f>
        <v>18333.333333333328</v>
      </c>
      <c r="T113" s="27">
        <f t="shared" ref="T113:AB113" si="301">T$51/10*$C113/(2+$E$10)</f>
        <v>15277.777777777777</v>
      </c>
      <c r="U113" s="27">
        <f t="shared" si="301"/>
        <v>12731.481481481478</v>
      </c>
      <c r="V113" s="27">
        <f t="shared" si="301"/>
        <v>10609.567901234568</v>
      </c>
      <c r="W113" s="27">
        <f t="shared" si="301"/>
        <v>8841.3065843621389</v>
      </c>
      <c r="X113" s="27">
        <f t="shared" si="301"/>
        <v>7367.7554869684482</v>
      </c>
      <c r="Y113" s="27">
        <f t="shared" si="301"/>
        <v>6139.7962391403735</v>
      </c>
      <c r="Z113" s="27">
        <f t="shared" si="301"/>
        <v>5116.496865950312</v>
      </c>
      <c r="AA113" s="27">
        <f t="shared" si="301"/>
        <v>4263.7473882919267</v>
      </c>
      <c r="AB113" s="27">
        <f t="shared" si="301"/>
        <v>3553.1228235766052</v>
      </c>
      <c r="AD113" s="173"/>
      <c r="AE113" s="199">
        <v>400000</v>
      </c>
      <c r="AF113" s="44" t="s">
        <v>19</v>
      </c>
      <c r="AG113" s="27">
        <f>AG$51/10*$C113/(2+$E$10)</f>
        <v>18333.333333333328</v>
      </c>
      <c r="AH113" s="27">
        <f t="shared" ref="AH113:AP113" si="302">AH$51/10*$C113/(2+$E$10)</f>
        <v>15277.777777777777</v>
      </c>
      <c r="AI113" s="27">
        <f t="shared" si="302"/>
        <v>12731.481481481478</v>
      </c>
      <c r="AJ113" s="27">
        <f t="shared" si="302"/>
        <v>10609.567901234568</v>
      </c>
      <c r="AK113" s="27">
        <f t="shared" si="302"/>
        <v>8841.3065843621389</v>
      </c>
      <c r="AL113" s="27">
        <f t="shared" si="302"/>
        <v>7367.7554869684482</v>
      </c>
      <c r="AM113" s="27">
        <f t="shared" si="302"/>
        <v>6139.7962391403735</v>
      </c>
      <c r="AN113" s="27">
        <f t="shared" si="302"/>
        <v>5116.496865950312</v>
      </c>
      <c r="AO113" s="27">
        <f t="shared" si="302"/>
        <v>4263.7473882919267</v>
      </c>
      <c r="AP113" s="27">
        <f t="shared" si="302"/>
        <v>3553.1228235766052</v>
      </c>
      <c r="AR113" s="173"/>
      <c r="AS113" s="199">
        <v>400000</v>
      </c>
      <c r="AT113" s="44" t="s">
        <v>19</v>
      </c>
      <c r="AU113" s="27">
        <f>AU$51/10*$C113/(2+$E$10)</f>
        <v>18333.333333333328</v>
      </c>
      <c r="AV113" s="27">
        <f t="shared" ref="AV113:BD113" si="303">AV$51/10*$C113/(2+$E$10)</f>
        <v>15277.777777777777</v>
      </c>
      <c r="AW113" s="27">
        <f t="shared" si="303"/>
        <v>12731.481481481478</v>
      </c>
      <c r="AX113" s="27">
        <f t="shared" si="303"/>
        <v>10609.567901234568</v>
      </c>
      <c r="AY113" s="27">
        <f t="shared" si="303"/>
        <v>8841.3065843621389</v>
      </c>
      <c r="AZ113" s="27">
        <f t="shared" si="303"/>
        <v>7367.7554869684482</v>
      </c>
      <c r="BA113" s="27">
        <f t="shared" si="303"/>
        <v>6139.7962391403735</v>
      </c>
      <c r="BB113" s="27">
        <f t="shared" si="303"/>
        <v>5116.496865950312</v>
      </c>
      <c r="BC113" s="27">
        <f t="shared" si="303"/>
        <v>4263.7473882919267</v>
      </c>
      <c r="BD113" s="27">
        <f t="shared" si="303"/>
        <v>3553.1228235766052</v>
      </c>
      <c r="BF113" s="173"/>
      <c r="BG113" s="199">
        <v>400000</v>
      </c>
      <c r="BH113" s="44" t="s">
        <v>19</v>
      </c>
      <c r="BI113" s="27">
        <f>BI$51/10*$C113/(2+$E$10)</f>
        <v>18333.333333333328</v>
      </c>
      <c r="BJ113" s="27">
        <f t="shared" ref="BJ113:BR113" si="304">BJ$51/10*$C113/(2+$E$10)</f>
        <v>15277.777777777777</v>
      </c>
      <c r="BK113" s="27">
        <f t="shared" si="304"/>
        <v>12731.481481481478</v>
      </c>
      <c r="BL113" s="27">
        <f t="shared" si="304"/>
        <v>10609.567901234568</v>
      </c>
      <c r="BM113" s="27">
        <f t="shared" si="304"/>
        <v>8841.3065843621389</v>
      </c>
      <c r="BN113" s="27">
        <f t="shared" si="304"/>
        <v>7367.7554869684482</v>
      </c>
      <c r="BO113" s="27">
        <f t="shared" si="304"/>
        <v>6139.7962391403735</v>
      </c>
      <c r="BP113" s="27">
        <f t="shared" si="304"/>
        <v>5116.496865950312</v>
      </c>
      <c r="BQ113" s="27">
        <f t="shared" si="304"/>
        <v>4263.7473882919267</v>
      </c>
      <c r="BR113" s="27">
        <f t="shared" si="304"/>
        <v>3553.1228235766052</v>
      </c>
    </row>
    <row r="114" spans="2:70" ht="14.25" x14ac:dyDescent="0.45">
      <c r="B114" s="173"/>
      <c r="C114" s="199"/>
      <c r="D114" s="19" t="s">
        <v>22</v>
      </c>
      <c r="E114" s="27"/>
      <c r="F114" s="27"/>
      <c r="G114" s="27"/>
      <c r="H114" s="27"/>
      <c r="I114" s="28">
        <f>AVERAGE(E113:I113)</f>
        <v>13158.693415637859</v>
      </c>
      <c r="J114" s="27"/>
      <c r="K114" s="27"/>
      <c r="L114" s="27"/>
      <c r="M114" s="27"/>
      <c r="N114" s="27">
        <f>AVERAGE(E113:N113)</f>
        <v>9223.4385882116949</v>
      </c>
      <c r="P114" s="173"/>
      <c r="Q114" s="199"/>
      <c r="R114" s="19" t="s">
        <v>22</v>
      </c>
      <c r="S114" s="27"/>
      <c r="T114" s="27"/>
      <c r="U114" s="27"/>
      <c r="V114" s="27"/>
      <c r="W114" s="28">
        <f>AVERAGE(S113:W113)</f>
        <v>13158.693415637859</v>
      </c>
      <c r="X114" s="27"/>
      <c r="Y114" s="27"/>
      <c r="Z114" s="27"/>
      <c r="AA114" s="27"/>
      <c r="AB114" s="27">
        <f>AVERAGE(S113:AB113)</f>
        <v>9223.4385882116949</v>
      </c>
      <c r="AD114" s="173"/>
      <c r="AE114" s="199"/>
      <c r="AF114" s="19" t="s">
        <v>22</v>
      </c>
      <c r="AG114" s="27"/>
      <c r="AH114" s="27"/>
      <c r="AI114" s="27"/>
      <c r="AJ114" s="27"/>
      <c r="AK114" s="28">
        <f>AVERAGE(AG113:AK113)</f>
        <v>13158.693415637859</v>
      </c>
      <c r="AL114" s="27"/>
      <c r="AM114" s="27"/>
      <c r="AN114" s="27"/>
      <c r="AO114" s="27"/>
      <c r="AP114" s="27">
        <f>AVERAGE(AG113:AP113)</f>
        <v>9223.4385882116949</v>
      </c>
      <c r="AR114" s="173"/>
      <c r="AS114" s="199"/>
      <c r="AT114" s="19" t="s">
        <v>22</v>
      </c>
      <c r="AU114" s="27"/>
      <c r="AV114" s="27"/>
      <c r="AW114" s="27"/>
      <c r="AX114" s="27"/>
      <c r="AY114" s="28">
        <f>AVERAGE(AU113:AY113)</f>
        <v>13158.693415637859</v>
      </c>
      <c r="AZ114" s="27"/>
      <c r="BA114" s="27"/>
      <c r="BB114" s="27"/>
      <c r="BC114" s="27"/>
      <c r="BD114" s="27">
        <f>AVERAGE(AU113:BD113)</f>
        <v>9223.4385882116949</v>
      </c>
      <c r="BF114" s="173"/>
      <c r="BG114" s="199"/>
      <c r="BH114" s="19" t="s">
        <v>22</v>
      </c>
      <c r="BI114" s="27"/>
      <c r="BJ114" s="27"/>
      <c r="BK114" s="27"/>
      <c r="BL114" s="27"/>
      <c r="BM114" s="28">
        <f>AVERAGE(BI113:BM113)</f>
        <v>13158.693415637859</v>
      </c>
      <c r="BN114" s="27"/>
      <c r="BO114" s="27"/>
      <c r="BP114" s="27"/>
      <c r="BQ114" s="27"/>
      <c r="BR114" s="27">
        <f>AVERAGE(BI113:BR113)</f>
        <v>9223.4385882116949</v>
      </c>
    </row>
    <row r="115" spans="2:70" ht="14.25" x14ac:dyDescent="0.45">
      <c r="B115" s="173"/>
      <c r="C115" s="199"/>
      <c r="D115" s="19" t="s">
        <v>41</v>
      </c>
      <c r="E115" s="27">
        <f t="shared" ref="E115:N115" si="305">E$52/10*$C113/(2+$E$10)</f>
        <v>18333.333333333328</v>
      </c>
      <c r="F115" s="27">
        <f t="shared" si="305"/>
        <v>33611.111111111102</v>
      </c>
      <c r="G115" s="27">
        <f t="shared" si="305"/>
        <v>46342.592592592599</v>
      </c>
      <c r="H115" s="27">
        <f t="shared" si="305"/>
        <v>56952.160493827134</v>
      </c>
      <c r="I115" s="28">
        <f t="shared" si="305"/>
        <v>65793.467078189307</v>
      </c>
      <c r="J115" s="27">
        <f t="shared" si="305"/>
        <v>73161.222565157659</v>
      </c>
      <c r="K115" s="27">
        <f t="shared" si="305"/>
        <v>79301.018804298146</v>
      </c>
      <c r="L115" s="27">
        <f t="shared" si="305"/>
        <v>84417.515670248482</v>
      </c>
      <c r="M115" s="27">
        <f t="shared" si="305"/>
        <v>88681.263058540513</v>
      </c>
      <c r="N115" s="27">
        <f t="shared" si="305"/>
        <v>92234.385882116825</v>
      </c>
      <c r="P115" s="173"/>
      <c r="Q115" s="199"/>
      <c r="R115" s="19" t="s">
        <v>41</v>
      </c>
      <c r="S115" s="27">
        <f t="shared" ref="S115:AB115" si="306">S$52/10*$C113/(2+$E$10)</f>
        <v>18333.333333333328</v>
      </c>
      <c r="T115" s="27">
        <f t="shared" si="306"/>
        <v>33611.111111111102</v>
      </c>
      <c r="U115" s="27">
        <f t="shared" si="306"/>
        <v>46342.592592592599</v>
      </c>
      <c r="V115" s="27">
        <f t="shared" si="306"/>
        <v>56952.160493827134</v>
      </c>
      <c r="W115" s="28">
        <f t="shared" si="306"/>
        <v>65793.467078189307</v>
      </c>
      <c r="X115" s="27">
        <f t="shared" si="306"/>
        <v>73161.222565157659</v>
      </c>
      <c r="Y115" s="27">
        <f t="shared" si="306"/>
        <v>79301.018804298146</v>
      </c>
      <c r="Z115" s="27">
        <f t="shared" si="306"/>
        <v>84417.515670248482</v>
      </c>
      <c r="AA115" s="27">
        <f t="shared" si="306"/>
        <v>88681.263058540513</v>
      </c>
      <c r="AB115" s="27">
        <f t="shared" si="306"/>
        <v>92234.385882116825</v>
      </c>
      <c r="AD115" s="173"/>
      <c r="AE115" s="199"/>
      <c r="AF115" s="19" t="s">
        <v>41</v>
      </c>
      <c r="AG115" s="27">
        <f t="shared" ref="AG115:AP115" si="307">AG$52/10*$C113/(2+$E$10)</f>
        <v>18333.333333333328</v>
      </c>
      <c r="AH115" s="27">
        <f t="shared" si="307"/>
        <v>33611.111111111102</v>
      </c>
      <c r="AI115" s="27">
        <f t="shared" si="307"/>
        <v>46342.592592592599</v>
      </c>
      <c r="AJ115" s="27">
        <f t="shared" si="307"/>
        <v>56952.160493827134</v>
      </c>
      <c r="AK115" s="28">
        <f t="shared" si="307"/>
        <v>65793.467078189307</v>
      </c>
      <c r="AL115" s="27">
        <f t="shared" si="307"/>
        <v>73161.222565157659</v>
      </c>
      <c r="AM115" s="27">
        <f t="shared" si="307"/>
        <v>79301.018804298146</v>
      </c>
      <c r="AN115" s="27">
        <f t="shared" si="307"/>
        <v>84417.515670248482</v>
      </c>
      <c r="AO115" s="27">
        <f t="shared" si="307"/>
        <v>88681.263058540513</v>
      </c>
      <c r="AP115" s="27">
        <f t="shared" si="307"/>
        <v>92234.385882116825</v>
      </c>
      <c r="AR115" s="173"/>
      <c r="AS115" s="199"/>
      <c r="AT115" s="19" t="s">
        <v>41</v>
      </c>
      <c r="AU115" s="27">
        <f t="shared" ref="AU115:BD115" si="308">AU$52/10*$C113/(2+$E$10)</f>
        <v>18333.333333333328</v>
      </c>
      <c r="AV115" s="27">
        <f t="shared" si="308"/>
        <v>33611.111111111102</v>
      </c>
      <c r="AW115" s="27">
        <f t="shared" si="308"/>
        <v>46342.592592592599</v>
      </c>
      <c r="AX115" s="27">
        <f t="shared" si="308"/>
        <v>56952.160493827134</v>
      </c>
      <c r="AY115" s="28">
        <f t="shared" si="308"/>
        <v>65793.467078189307</v>
      </c>
      <c r="AZ115" s="27">
        <f t="shared" si="308"/>
        <v>73161.222565157659</v>
      </c>
      <c r="BA115" s="27">
        <f t="shared" si="308"/>
        <v>79301.018804298146</v>
      </c>
      <c r="BB115" s="27">
        <f t="shared" si="308"/>
        <v>84417.515670248482</v>
      </c>
      <c r="BC115" s="27">
        <f t="shared" si="308"/>
        <v>88681.263058540513</v>
      </c>
      <c r="BD115" s="27">
        <f t="shared" si="308"/>
        <v>92234.385882116825</v>
      </c>
      <c r="BF115" s="173"/>
      <c r="BG115" s="199"/>
      <c r="BH115" s="19" t="s">
        <v>41</v>
      </c>
      <c r="BI115" s="27">
        <f t="shared" ref="BI115:BR115" si="309">BI$52/10*$C113/(2+$E$10)</f>
        <v>18333.333333333328</v>
      </c>
      <c r="BJ115" s="27">
        <f t="shared" si="309"/>
        <v>33611.111111111102</v>
      </c>
      <c r="BK115" s="27">
        <f t="shared" si="309"/>
        <v>46342.592592592599</v>
      </c>
      <c r="BL115" s="27">
        <f t="shared" si="309"/>
        <v>56952.160493827134</v>
      </c>
      <c r="BM115" s="28">
        <f t="shared" si="309"/>
        <v>65793.467078189307</v>
      </c>
      <c r="BN115" s="27">
        <f t="shared" si="309"/>
        <v>73161.222565157659</v>
      </c>
      <c r="BO115" s="27">
        <f t="shared" si="309"/>
        <v>79301.018804298146</v>
      </c>
      <c r="BP115" s="27">
        <f t="shared" si="309"/>
        <v>84417.515670248482</v>
      </c>
      <c r="BQ115" s="27">
        <f t="shared" si="309"/>
        <v>88681.263058540513</v>
      </c>
      <c r="BR115" s="27">
        <f t="shared" si="309"/>
        <v>92234.385882116825</v>
      </c>
    </row>
    <row r="116" spans="2:70" ht="14.25" x14ac:dyDescent="0.45">
      <c r="B116" s="173"/>
      <c r="C116" s="200">
        <v>1000000</v>
      </c>
      <c r="D116" s="15" t="s">
        <v>19</v>
      </c>
      <c r="E116" s="29">
        <f t="shared" ref="E116:N116" si="310">E$51/10*$C116/(2+$E$10)</f>
        <v>45833.333333333321</v>
      </c>
      <c r="F116" s="29">
        <f t="shared" si="310"/>
        <v>38194.444444444445</v>
      </c>
      <c r="G116" s="29">
        <f t="shared" si="310"/>
        <v>31828.703703703697</v>
      </c>
      <c r="H116" s="29">
        <f t="shared" si="310"/>
        <v>26523.919753086415</v>
      </c>
      <c r="I116" s="29">
        <f t="shared" si="310"/>
        <v>22103.266460905346</v>
      </c>
      <c r="J116" s="29">
        <f t="shared" si="310"/>
        <v>18419.38871742112</v>
      </c>
      <c r="K116" s="29">
        <f t="shared" si="310"/>
        <v>15349.490597850934</v>
      </c>
      <c r="L116" s="29">
        <f t="shared" si="310"/>
        <v>12791.242164875779</v>
      </c>
      <c r="M116" s="29">
        <f t="shared" si="310"/>
        <v>10659.368470729816</v>
      </c>
      <c r="N116" s="29">
        <f t="shared" si="310"/>
        <v>8882.8070589415129</v>
      </c>
      <c r="P116" s="173"/>
      <c r="Q116" s="200">
        <v>1000000</v>
      </c>
      <c r="R116" s="15" t="s">
        <v>19</v>
      </c>
      <c r="S116" s="29">
        <f t="shared" ref="S116:AB116" si="311">S$51/10*$C116/(2+$E$10)</f>
        <v>45833.333333333321</v>
      </c>
      <c r="T116" s="29">
        <f t="shared" si="311"/>
        <v>38194.444444444445</v>
      </c>
      <c r="U116" s="29">
        <f t="shared" si="311"/>
        <v>31828.703703703697</v>
      </c>
      <c r="V116" s="29">
        <f t="shared" si="311"/>
        <v>26523.919753086415</v>
      </c>
      <c r="W116" s="29">
        <f t="shared" si="311"/>
        <v>22103.266460905346</v>
      </c>
      <c r="X116" s="29">
        <f t="shared" si="311"/>
        <v>18419.38871742112</v>
      </c>
      <c r="Y116" s="29">
        <f t="shared" si="311"/>
        <v>15349.490597850934</v>
      </c>
      <c r="Z116" s="29">
        <f t="shared" si="311"/>
        <v>12791.242164875779</v>
      </c>
      <c r="AA116" s="29">
        <f t="shared" si="311"/>
        <v>10659.368470729816</v>
      </c>
      <c r="AB116" s="29">
        <f t="shared" si="311"/>
        <v>8882.8070589415129</v>
      </c>
      <c r="AD116" s="173"/>
      <c r="AE116" s="200">
        <v>1000000</v>
      </c>
      <c r="AF116" s="15" t="s">
        <v>19</v>
      </c>
      <c r="AG116" s="29">
        <f t="shared" ref="AG116:AP116" si="312">AG$51/10*$C116/(2+$E$10)</f>
        <v>45833.333333333321</v>
      </c>
      <c r="AH116" s="29">
        <f t="shared" si="312"/>
        <v>38194.444444444445</v>
      </c>
      <c r="AI116" s="29">
        <f t="shared" si="312"/>
        <v>31828.703703703697</v>
      </c>
      <c r="AJ116" s="29">
        <f t="shared" si="312"/>
        <v>26523.919753086415</v>
      </c>
      <c r="AK116" s="29">
        <f t="shared" si="312"/>
        <v>22103.266460905346</v>
      </c>
      <c r="AL116" s="29">
        <f t="shared" si="312"/>
        <v>18419.38871742112</v>
      </c>
      <c r="AM116" s="29">
        <f t="shared" si="312"/>
        <v>15349.490597850934</v>
      </c>
      <c r="AN116" s="29">
        <f t="shared" si="312"/>
        <v>12791.242164875779</v>
      </c>
      <c r="AO116" s="29">
        <f t="shared" si="312"/>
        <v>10659.368470729816</v>
      </c>
      <c r="AP116" s="29">
        <f t="shared" si="312"/>
        <v>8882.8070589415129</v>
      </c>
      <c r="AR116" s="173"/>
      <c r="AS116" s="200">
        <v>1000000</v>
      </c>
      <c r="AT116" s="15" t="s">
        <v>19</v>
      </c>
      <c r="AU116" s="29">
        <f t="shared" ref="AU116:BD116" si="313">AU$51/10*$C116/(2+$E$10)</f>
        <v>45833.333333333321</v>
      </c>
      <c r="AV116" s="29">
        <f t="shared" si="313"/>
        <v>38194.444444444445</v>
      </c>
      <c r="AW116" s="29">
        <f t="shared" si="313"/>
        <v>31828.703703703697</v>
      </c>
      <c r="AX116" s="29">
        <f t="shared" si="313"/>
        <v>26523.919753086415</v>
      </c>
      <c r="AY116" s="29">
        <f t="shared" si="313"/>
        <v>22103.266460905346</v>
      </c>
      <c r="AZ116" s="29">
        <f t="shared" si="313"/>
        <v>18419.38871742112</v>
      </c>
      <c r="BA116" s="29">
        <f t="shared" si="313"/>
        <v>15349.490597850934</v>
      </c>
      <c r="BB116" s="29">
        <f t="shared" si="313"/>
        <v>12791.242164875779</v>
      </c>
      <c r="BC116" s="29">
        <f t="shared" si="313"/>
        <v>10659.368470729816</v>
      </c>
      <c r="BD116" s="29">
        <f t="shared" si="313"/>
        <v>8882.8070589415129</v>
      </c>
      <c r="BF116" s="173"/>
      <c r="BG116" s="200">
        <v>1000000</v>
      </c>
      <c r="BH116" s="15" t="s">
        <v>19</v>
      </c>
      <c r="BI116" s="29">
        <f t="shared" ref="BI116:BR116" si="314">BI$51/10*$C116/(2+$E$10)</f>
        <v>45833.333333333321</v>
      </c>
      <c r="BJ116" s="29">
        <f t="shared" si="314"/>
        <v>38194.444444444445</v>
      </c>
      <c r="BK116" s="29">
        <f t="shared" si="314"/>
        <v>31828.703703703697</v>
      </c>
      <c r="BL116" s="29">
        <f t="shared" si="314"/>
        <v>26523.919753086415</v>
      </c>
      <c r="BM116" s="29">
        <f t="shared" si="314"/>
        <v>22103.266460905346</v>
      </c>
      <c r="BN116" s="29">
        <f t="shared" si="314"/>
        <v>18419.38871742112</v>
      </c>
      <c r="BO116" s="29">
        <f t="shared" si="314"/>
        <v>15349.490597850934</v>
      </c>
      <c r="BP116" s="29">
        <f t="shared" si="314"/>
        <v>12791.242164875779</v>
      </c>
      <c r="BQ116" s="29">
        <f t="shared" si="314"/>
        <v>10659.368470729816</v>
      </c>
      <c r="BR116" s="29">
        <f t="shared" si="314"/>
        <v>8882.8070589415129</v>
      </c>
    </row>
    <row r="117" spans="2:70" ht="14.25" x14ac:dyDescent="0.45">
      <c r="B117" s="173"/>
      <c r="C117" s="200"/>
      <c r="D117" s="15" t="s">
        <v>22</v>
      </c>
      <c r="E117" s="29"/>
      <c r="F117" s="29"/>
      <c r="G117" s="29"/>
      <c r="H117" s="29"/>
      <c r="I117" s="30">
        <f>AVERAGE(E116:I116)</f>
        <v>32896.733539094639</v>
      </c>
      <c r="J117" s="29"/>
      <c r="K117" s="29"/>
      <c r="L117" s="29"/>
      <c r="M117" s="29"/>
      <c r="N117" s="29">
        <f>AVERAGE(E116:N116)</f>
        <v>23058.596470529239</v>
      </c>
      <c r="P117" s="173"/>
      <c r="Q117" s="200"/>
      <c r="R117" s="15" t="s">
        <v>22</v>
      </c>
      <c r="S117" s="29"/>
      <c r="T117" s="29"/>
      <c r="U117" s="29"/>
      <c r="V117" s="29"/>
      <c r="W117" s="30">
        <f>AVERAGE(S116:W116)</f>
        <v>32896.733539094639</v>
      </c>
      <c r="X117" s="29"/>
      <c r="Y117" s="29"/>
      <c r="Z117" s="29"/>
      <c r="AA117" s="29"/>
      <c r="AB117" s="29">
        <f>AVERAGE(S116:AB116)</f>
        <v>23058.596470529239</v>
      </c>
      <c r="AD117" s="173"/>
      <c r="AE117" s="200"/>
      <c r="AF117" s="15" t="s">
        <v>22</v>
      </c>
      <c r="AG117" s="29"/>
      <c r="AH117" s="29"/>
      <c r="AI117" s="29"/>
      <c r="AJ117" s="29"/>
      <c r="AK117" s="30">
        <f>AVERAGE(AG116:AK116)</f>
        <v>32896.733539094639</v>
      </c>
      <c r="AL117" s="29"/>
      <c r="AM117" s="29"/>
      <c r="AN117" s="29"/>
      <c r="AO117" s="29"/>
      <c r="AP117" s="29">
        <f>AVERAGE(AG116:AP116)</f>
        <v>23058.596470529239</v>
      </c>
      <c r="AR117" s="173"/>
      <c r="AS117" s="200"/>
      <c r="AT117" s="15" t="s">
        <v>22</v>
      </c>
      <c r="AU117" s="29"/>
      <c r="AV117" s="29"/>
      <c r="AW117" s="29"/>
      <c r="AX117" s="29"/>
      <c r="AY117" s="30">
        <f>AVERAGE(AU116:AY116)</f>
        <v>32896.733539094639</v>
      </c>
      <c r="AZ117" s="29"/>
      <c r="BA117" s="29"/>
      <c r="BB117" s="29"/>
      <c r="BC117" s="29"/>
      <c r="BD117" s="29">
        <f>AVERAGE(AU116:BD116)</f>
        <v>23058.596470529239</v>
      </c>
      <c r="BF117" s="173"/>
      <c r="BG117" s="200"/>
      <c r="BH117" s="15" t="s">
        <v>22</v>
      </c>
      <c r="BI117" s="29"/>
      <c r="BJ117" s="29"/>
      <c r="BK117" s="29"/>
      <c r="BL117" s="29"/>
      <c r="BM117" s="30">
        <f>AVERAGE(BI116:BM116)</f>
        <v>32896.733539094639</v>
      </c>
      <c r="BN117" s="29"/>
      <c r="BO117" s="29"/>
      <c r="BP117" s="29"/>
      <c r="BQ117" s="29"/>
      <c r="BR117" s="29">
        <f>AVERAGE(BI116:BR116)</f>
        <v>23058.596470529239</v>
      </c>
    </row>
    <row r="118" spans="2:70" ht="14.25" x14ac:dyDescent="0.45">
      <c r="B118" s="174"/>
      <c r="C118" s="200"/>
      <c r="D118" s="15" t="s">
        <v>41</v>
      </c>
      <c r="E118" s="29">
        <f t="shared" ref="E118:N118" si="315">E$52/10*$C116/(2+$E$10)</f>
        <v>45833.333333333321</v>
      </c>
      <c r="F118" s="29">
        <f t="shared" si="315"/>
        <v>84027.777777777737</v>
      </c>
      <c r="G118" s="29">
        <f t="shared" si="315"/>
        <v>115856.48148148149</v>
      </c>
      <c r="H118" s="29">
        <f t="shared" si="315"/>
        <v>142380.40123456783</v>
      </c>
      <c r="I118" s="30">
        <f t="shared" si="315"/>
        <v>164483.66769547327</v>
      </c>
      <c r="J118" s="29">
        <f t="shared" si="315"/>
        <v>182903.05641289413</v>
      </c>
      <c r="K118" s="29">
        <f t="shared" si="315"/>
        <v>198252.54701074536</v>
      </c>
      <c r="L118" s="29">
        <f t="shared" si="315"/>
        <v>211043.78917562118</v>
      </c>
      <c r="M118" s="29">
        <f t="shared" si="315"/>
        <v>221703.15764635132</v>
      </c>
      <c r="N118" s="29">
        <f t="shared" si="315"/>
        <v>230585.96470529205</v>
      </c>
      <c r="P118" s="174"/>
      <c r="Q118" s="200"/>
      <c r="R118" s="15" t="s">
        <v>41</v>
      </c>
      <c r="S118" s="29">
        <f t="shared" ref="S118:AB118" si="316">S$52/10*$C116/(2+$E$10)</f>
        <v>45833.333333333321</v>
      </c>
      <c r="T118" s="29">
        <f t="shared" si="316"/>
        <v>84027.777777777737</v>
      </c>
      <c r="U118" s="29">
        <f t="shared" si="316"/>
        <v>115856.48148148149</v>
      </c>
      <c r="V118" s="29">
        <f t="shared" si="316"/>
        <v>142380.40123456783</v>
      </c>
      <c r="W118" s="30">
        <f t="shared" si="316"/>
        <v>164483.66769547327</v>
      </c>
      <c r="X118" s="29">
        <f t="shared" si="316"/>
        <v>182903.05641289413</v>
      </c>
      <c r="Y118" s="29">
        <f t="shared" si="316"/>
        <v>198252.54701074536</v>
      </c>
      <c r="Z118" s="29">
        <f t="shared" si="316"/>
        <v>211043.78917562118</v>
      </c>
      <c r="AA118" s="29">
        <f t="shared" si="316"/>
        <v>221703.15764635132</v>
      </c>
      <c r="AB118" s="29">
        <f t="shared" si="316"/>
        <v>230585.96470529205</v>
      </c>
      <c r="AD118" s="174"/>
      <c r="AE118" s="200"/>
      <c r="AF118" s="15" t="s">
        <v>41</v>
      </c>
      <c r="AG118" s="29">
        <f t="shared" ref="AG118:AP118" si="317">AG$52/10*$C116/(2+$E$10)</f>
        <v>45833.333333333321</v>
      </c>
      <c r="AH118" s="29">
        <f t="shared" si="317"/>
        <v>84027.777777777737</v>
      </c>
      <c r="AI118" s="29">
        <f t="shared" si="317"/>
        <v>115856.48148148149</v>
      </c>
      <c r="AJ118" s="29">
        <f t="shared" si="317"/>
        <v>142380.40123456783</v>
      </c>
      <c r="AK118" s="30">
        <f t="shared" si="317"/>
        <v>164483.66769547327</v>
      </c>
      <c r="AL118" s="29">
        <f t="shared" si="317"/>
        <v>182903.05641289413</v>
      </c>
      <c r="AM118" s="29">
        <f t="shared" si="317"/>
        <v>198252.54701074536</v>
      </c>
      <c r="AN118" s="29">
        <f t="shared" si="317"/>
        <v>211043.78917562118</v>
      </c>
      <c r="AO118" s="29">
        <f t="shared" si="317"/>
        <v>221703.15764635132</v>
      </c>
      <c r="AP118" s="29">
        <f t="shared" si="317"/>
        <v>230585.96470529205</v>
      </c>
      <c r="AR118" s="174"/>
      <c r="AS118" s="200"/>
      <c r="AT118" s="15" t="s">
        <v>41</v>
      </c>
      <c r="AU118" s="29">
        <f t="shared" ref="AU118:BD118" si="318">AU$52/10*$C116/(2+$E$10)</f>
        <v>45833.333333333321</v>
      </c>
      <c r="AV118" s="29">
        <f t="shared" si="318"/>
        <v>84027.777777777737</v>
      </c>
      <c r="AW118" s="29">
        <f t="shared" si="318"/>
        <v>115856.48148148149</v>
      </c>
      <c r="AX118" s="29">
        <f t="shared" si="318"/>
        <v>142380.40123456783</v>
      </c>
      <c r="AY118" s="30">
        <f t="shared" si="318"/>
        <v>164483.66769547327</v>
      </c>
      <c r="AZ118" s="29">
        <f t="shared" si="318"/>
        <v>182903.05641289413</v>
      </c>
      <c r="BA118" s="29">
        <f t="shared" si="318"/>
        <v>198252.54701074536</v>
      </c>
      <c r="BB118" s="29">
        <f t="shared" si="318"/>
        <v>211043.78917562118</v>
      </c>
      <c r="BC118" s="29">
        <f t="shared" si="318"/>
        <v>221703.15764635132</v>
      </c>
      <c r="BD118" s="29">
        <f t="shared" si="318"/>
        <v>230585.96470529205</v>
      </c>
      <c r="BF118" s="174"/>
      <c r="BG118" s="200"/>
      <c r="BH118" s="15" t="s">
        <v>41</v>
      </c>
      <c r="BI118" s="29">
        <f t="shared" ref="BI118:BR118" si="319">BI$52/10*$C116/(2+$E$10)</f>
        <v>45833.333333333321</v>
      </c>
      <c r="BJ118" s="29">
        <f t="shared" si="319"/>
        <v>84027.777777777737</v>
      </c>
      <c r="BK118" s="29">
        <f t="shared" si="319"/>
        <v>115856.48148148149</v>
      </c>
      <c r="BL118" s="29">
        <f t="shared" si="319"/>
        <v>142380.40123456783</v>
      </c>
      <c r="BM118" s="30">
        <f t="shared" si="319"/>
        <v>164483.66769547327</v>
      </c>
      <c r="BN118" s="29">
        <f t="shared" si="319"/>
        <v>182903.05641289413</v>
      </c>
      <c r="BO118" s="29">
        <f t="shared" si="319"/>
        <v>198252.54701074536</v>
      </c>
      <c r="BP118" s="29">
        <f t="shared" si="319"/>
        <v>211043.78917562118</v>
      </c>
      <c r="BQ118" s="29">
        <f t="shared" si="319"/>
        <v>221703.15764635132</v>
      </c>
      <c r="BR118" s="29">
        <f t="shared" si="319"/>
        <v>230585.96470529205</v>
      </c>
    </row>
    <row r="119" spans="2:70" ht="15" customHeight="1" x14ac:dyDescent="0.45">
      <c r="B119" s="3"/>
      <c r="C119" s="1"/>
      <c r="D119" s="40"/>
      <c r="E119" s="10"/>
      <c r="F119" s="10"/>
      <c r="G119" s="10"/>
      <c r="H119" s="10"/>
      <c r="I119" s="10"/>
      <c r="J119" s="10"/>
      <c r="K119" s="10"/>
      <c r="L119" s="10"/>
      <c r="M119" s="10"/>
      <c r="N119" s="10"/>
      <c r="P119" s="3"/>
      <c r="Q119" s="1"/>
      <c r="R119" s="40"/>
      <c r="S119" s="10"/>
      <c r="T119" s="10"/>
      <c r="U119" s="10"/>
      <c r="V119" s="10"/>
      <c r="W119" s="10"/>
      <c r="X119" s="10"/>
      <c r="Y119" s="10"/>
      <c r="Z119" s="10"/>
      <c r="AA119" s="10"/>
      <c r="AB119" s="10"/>
      <c r="AD119" s="3"/>
      <c r="AE119" s="1"/>
      <c r="AF119" s="40"/>
      <c r="AG119" s="10"/>
      <c r="AH119" s="10"/>
      <c r="AI119" s="10"/>
      <c r="AJ119" s="10"/>
      <c r="AK119" s="10"/>
      <c r="AL119" s="10"/>
      <c r="AM119" s="10"/>
      <c r="AN119" s="10"/>
      <c r="AO119" s="10"/>
      <c r="AP119" s="10"/>
      <c r="AR119" s="3"/>
      <c r="AS119" s="1"/>
      <c r="AT119" s="40"/>
      <c r="AU119" s="10"/>
      <c r="AV119" s="10"/>
      <c r="AW119" s="10"/>
      <c r="AX119" s="10"/>
      <c r="AY119" s="10"/>
      <c r="AZ119" s="10"/>
      <c r="BA119" s="10"/>
      <c r="BB119" s="10"/>
      <c r="BC119" s="10"/>
      <c r="BD119" s="10"/>
      <c r="BF119" s="3"/>
      <c r="BG119" s="1"/>
      <c r="BH119" s="40"/>
      <c r="BI119" s="10"/>
      <c r="BJ119" s="10"/>
      <c r="BK119" s="10"/>
      <c r="BL119" s="10"/>
      <c r="BM119" s="10"/>
      <c r="BN119" s="10"/>
      <c r="BO119" s="10"/>
      <c r="BP119" s="10"/>
      <c r="BQ119" s="10"/>
      <c r="BR119" s="10"/>
    </row>
    <row r="120" spans="2:70" ht="15" customHeight="1" x14ac:dyDescent="0.45">
      <c r="D120" s="14"/>
      <c r="E120" s="13"/>
      <c r="F120" s="13"/>
      <c r="G120" s="13"/>
      <c r="H120" s="13"/>
      <c r="I120" s="13"/>
      <c r="J120" s="13"/>
      <c r="K120" s="13"/>
      <c r="L120" s="13"/>
      <c r="M120" s="13"/>
      <c r="N120" s="13"/>
      <c r="R120" s="14"/>
      <c r="S120" s="13"/>
      <c r="T120" s="13"/>
      <c r="U120" s="13"/>
      <c r="V120" s="13"/>
      <c r="W120" s="13"/>
      <c r="X120" s="13"/>
      <c r="Y120" s="13"/>
      <c r="Z120" s="13"/>
      <c r="AA120" s="13"/>
      <c r="AB120" s="13"/>
      <c r="AF120" s="14"/>
      <c r="AG120" s="13"/>
      <c r="AH120" s="13"/>
      <c r="AI120" s="13"/>
      <c r="AJ120" s="13"/>
      <c r="AK120" s="13"/>
      <c r="AL120" s="13"/>
      <c r="AM120" s="13"/>
      <c r="AN120" s="13"/>
      <c r="AO120" s="13"/>
      <c r="AP120" s="13"/>
      <c r="AT120" s="14"/>
      <c r="AU120" s="13"/>
      <c r="AV120" s="13"/>
      <c r="AW120" s="13"/>
      <c r="AX120" s="13"/>
      <c r="AY120" s="13"/>
      <c r="AZ120" s="13"/>
      <c r="BA120" s="13"/>
      <c r="BB120" s="13"/>
      <c r="BC120" s="13"/>
      <c r="BD120" s="13"/>
      <c r="BH120" s="14"/>
      <c r="BI120" s="13"/>
      <c r="BJ120" s="13"/>
      <c r="BK120" s="13"/>
      <c r="BL120" s="13"/>
      <c r="BM120" s="13"/>
      <c r="BN120" s="13"/>
      <c r="BO120" s="13"/>
      <c r="BP120" s="13"/>
      <c r="BQ120" s="13"/>
      <c r="BR120" s="13"/>
    </row>
    <row r="121" spans="2:70" ht="15" customHeight="1" x14ac:dyDescent="0.45">
      <c r="G121" s="12"/>
      <c r="U121" s="12"/>
      <c r="AI121" s="12"/>
      <c r="AW121" s="12"/>
      <c r="BK121" s="12"/>
    </row>
  </sheetData>
  <mergeCells count="495">
    <mergeCell ref="T108:T109"/>
    <mergeCell ref="U108:U109"/>
    <mergeCell ref="B92:B106"/>
    <mergeCell ref="K108:K109"/>
    <mergeCell ref="L108:L109"/>
    <mergeCell ref="M108:M109"/>
    <mergeCell ref="N108:N109"/>
    <mergeCell ref="P108:P109"/>
    <mergeCell ref="Q108:Q109"/>
    <mergeCell ref="R108:R109"/>
    <mergeCell ref="S108:S109"/>
    <mergeCell ref="Q97:Q101"/>
    <mergeCell ref="BG77:BG81"/>
    <mergeCell ref="BG82:BG86"/>
    <mergeCell ref="AE87:AE91"/>
    <mergeCell ref="AS87:AS91"/>
    <mergeCell ref="BG87:BG91"/>
    <mergeCell ref="C92:C96"/>
    <mergeCell ref="P92:P106"/>
    <mergeCell ref="Q92:Q96"/>
    <mergeCell ref="AD92:AD106"/>
    <mergeCell ref="AE92:AE96"/>
    <mergeCell ref="AR92:AR106"/>
    <mergeCell ref="AS92:AS96"/>
    <mergeCell ref="BF92:BF106"/>
    <mergeCell ref="AR77:AR91"/>
    <mergeCell ref="AS77:AS81"/>
    <mergeCell ref="BF77:BF91"/>
    <mergeCell ref="C82:C86"/>
    <mergeCell ref="Q82:Q86"/>
    <mergeCell ref="AE82:AE86"/>
    <mergeCell ref="AS82:AS86"/>
    <mergeCell ref="C87:C91"/>
    <mergeCell ref="Q87:Q91"/>
    <mergeCell ref="BG92:BG96"/>
    <mergeCell ref="C97:C101"/>
    <mergeCell ref="AH62:AH63"/>
    <mergeCell ref="AI62:AI63"/>
    <mergeCell ref="AJ62:AJ63"/>
    <mergeCell ref="AK62:AK63"/>
    <mergeCell ref="B77:B91"/>
    <mergeCell ref="C77:C81"/>
    <mergeCell ref="P77:P91"/>
    <mergeCell ref="Q77:Q81"/>
    <mergeCell ref="AD77:AD91"/>
    <mergeCell ref="AE77:AE81"/>
    <mergeCell ref="B62:B63"/>
    <mergeCell ref="I62:I63"/>
    <mergeCell ref="J62:J63"/>
    <mergeCell ref="K62:K63"/>
    <mergeCell ref="L62:L63"/>
    <mergeCell ref="M62:M63"/>
    <mergeCell ref="N62:N63"/>
    <mergeCell ref="P62:P63"/>
    <mergeCell ref="Q62:Q63"/>
    <mergeCell ref="AE56:AE60"/>
    <mergeCell ref="AS56:AS60"/>
    <mergeCell ref="BG56:BG60"/>
    <mergeCell ref="C62:C63"/>
    <mergeCell ref="D62:D63"/>
    <mergeCell ref="E62:E63"/>
    <mergeCell ref="F62:F63"/>
    <mergeCell ref="G62:G63"/>
    <mergeCell ref="H62:H63"/>
    <mergeCell ref="R62:R63"/>
    <mergeCell ref="S62:S63"/>
    <mergeCell ref="T62:T63"/>
    <mergeCell ref="U62:U63"/>
    <mergeCell ref="V62:V63"/>
    <mergeCell ref="W62:W63"/>
    <mergeCell ref="X62:X63"/>
    <mergeCell ref="Y62:Y63"/>
    <mergeCell ref="Z62:Z63"/>
    <mergeCell ref="AA62:AA63"/>
    <mergeCell ref="AB62:AB63"/>
    <mergeCell ref="AD62:AD63"/>
    <mergeCell ref="AE62:AE63"/>
    <mergeCell ref="AF62:AF63"/>
    <mergeCell ref="AG62:AG63"/>
    <mergeCell ref="BG40:BG44"/>
    <mergeCell ref="B46:B47"/>
    <mergeCell ref="C46:C47"/>
    <mergeCell ref="D46:D47"/>
    <mergeCell ref="E46:E47"/>
    <mergeCell ref="F46:F47"/>
    <mergeCell ref="G46:G47"/>
    <mergeCell ref="H46:H47"/>
    <mergeCell ref="I46:I47"/>
    <mergeCell ref="J46:J47"/>
    <mergeCell ref="K46:K47"/>
    <mergeCell ref="L46:L47"/>
    <mergeCell ref="M46:M47"/>
    <mergeCell ref="N46:N47"/>
    <mergeCell ref="P46:P47"/>
    <mergeCell ref="Q46:Q47"/>
    <mergeCell ref="R46:R47"/>
    <mergeCell ref="S46:S47"/>
    <mergeCell ref="T46:T47"/>
    <mergeCell ref="U46:U47"/>
    <mergeCell ref="V46:V47"/>
    <mergeCell ref="W46:W47"/>
    <mergeCell ref="X46:X47"/>
    <mergeCell ref="Y46:Y47"/>
    <mergeCell ref="BG24:BG28"/>
    <mergeCell ref="B30:B31"/>
    <mergeCell ref="C30:C31"/>
    <mergeCell ref="D30:D31"/>
    <mergeCell ref="E30:E31"/>
    <mergeCell ref="F30:F31"/>
    <mergeCell ref="G30:G31"/>
    <mergeCell ref="H30:H31"/>
    <mergeCell ref="I30:I31"/>
    <mergeCell ref="J30:J31"/>
    <mergeCell ref="K30:K31"/>
    <mergeCell ref="L30:L31"/>
    <mergeCell ref="M30:M31"/>
    <mergeCell ref="N30:N31"/>
    <mergeCell ref="P30:P31"/>
    <mergeCell ref="Q30:Q31"/>
    <mergeCell ref="B24:B28"/>
    <mergeCell ref="C24:C28"/>
    <mergeCell ref="P24:P28"/>
    <mergeCell ref="Q24:Q28"/>
    <mergeCell ref="AD24:AD28"/>
    <mergeCell ref="AE24:AE28"/>
    <mergeCell ref="AR24:AR28"/>
    <mergeCell ref="AS24:AS28"/>
    <mergeCell ref="AP12:AP13"/>
    <mergeCell ref="BF24:BF28"/>
    <mergeCell ref="AI12:AI13"/>
    <mergeCell ref="AJ12:AJ13"/>
    <mergeCell ref="P14:P15"/>
    <mergeCell ref="BK2:BM3"/>
    <mergeCell ref="BO2:BR2"/>
    <mergeCell ref="B14:B15"/>
    <mergeCell ref="C14:C15"/>
    <mergeCell ref="AT2:AU3"/>
    <mergeCell ref="AW2:AY3"/>
    <mergeCell ref="BA2:BD2"/>
    <mergeCell ref="BH2:BI3"/>
    <mergeCell ref="U2:W3"/>
    <mergeCell ref="Y2:AB2"/>
    <mergeCell ref="Q14:Q15"/>
    <mergeCell ref="AD14:AD15"/>
    <mergeCell ref="AE14:AE15"/>
    <mergeCell ref="AR14:AR15"/>
    <mergeCell ref="AS14:AS15"/>
    <mergeCell ref="BF14:BF15"/>
    <mergeCell ref="BG14:BG15"/>
    <mergeCell ref="Y12:Y13"/>
    <mergeCell ref="Z12:Z13"/>
    <mergeCell ref="D2:E3"/>
    <mergeCell ref="G2:I3"/>
    <mergeCell ref="K2:N2"/>
    <mergeCell ref="R2:S3"/>
    <mergeCell ref="B2:C10"/>
    <mergeCell ref="P2:Q10"/>
    <mergeCell ref="AD2:AE10"/>
    <mergeCell ref="AR2:AS10"/>
    <mergeCell ref="BF2:BG10"/>
    <mergeCell ref="AF2:AG3"/>
    <mergeCell ref="AI2:AK3"/>
    <mergeCell ref="AM2:AP2"/>
    <mergeCell ref="B12:B13"/>
    <mergeCell ref="C12:C13"/>
    <mergeCell ref="D12:D13"/>
    <mergeCell ref="E12:E13"/>
    <mergeCell ref="F12:F13"/>
    <mergeCell ref="G12:G13"/>
    <mergeCell ref="H12:H13"/>
    <mergeCell ref="I12:I13"/>
    <mergeCell ref="J12:J13"/>
    <mergeCell ref="K12:K13"/>
    <mergeCell ref="L12:L13"/>
    <mergeCell ref="M12:M13"/>
    <mergeCell ref="N12:N13"/>
    <mergeCell ref="P12:P13"/>
    <mergeCell ref="Q12:Q13"/>
    <mergeCell ref="R12:R13"/>
    <mergeCell ref="S12:S13"/>
    <mergeCell ref="T12:T13"/>
    <mergeCell ref="U12:U13"/>
    <mergeCell ref="V12:V13"/>
    <mergeCell ref="W12:W13"/>
    <mergeCell ref="X12:X13"/>
    <mergeCell ref="AK12:AK13"/>
    <mergeCell ref="AL12:AL13"/>
    <mergeCell ref="AM12:AM13"/>
    <mergeCell ref="AN12:AN13"/>
    <mergeCell ref="AO12:AO13"/>
    <mergeCell ref="AB12:AB13"/>
    <mergeCell ref="AD12:AD13"/>
    <mergeCell ref="AE12:AE13"/>
    <mergeCell ref="AF12:AF13"/>
    <mergeCell ref="AG12:AG13"/>
    <mergeCell ref="AH12:AH13"/>
    <mergeCell ref="AA12:AA13"/>
    <mergeCell ref="AR12:AR13"/>
    <mergeCell ref="AS12:AS13"/>
    <mergeCell ref="AT12:AT13"/>
    <mergeCell ref="AU12:AU13"/>
    <mergeCell ref="AV12:AV13"/>
    <mergeCell ref="AW12:AW13"/>
    <mergeCell ref="AX12:AX13"/>
    <mergeCell ref="AY12:AY13"/>
    <mergeCell ref="AZ12:AZ13"/>
    <mergeCell ref="BA12:BA13"/>
    <mergeCell ref="BB12:BB13"/>
    <mergeCell ref="BC12:BC13"/>
    <mergeCell ref="BN12:BN13"/>
    <mergeCell ref="BO12:BO13"/>
    <mergeCell ref="BP12:BP13"/>
    <mergeCell ref="BQ12:BQ13"/>
    <mergeCell ref="BR12:BR13"/>
    <mergeCell ref="B16:B23"/>
    <mergeCell ref="C16:C23"/>
    <mergeCell ref="P16:P23"/>
    <mergeCell ref="Q16:Q23"/>
    <mergeCell ref="AD16:AD23"/>
    <mergeCell ref="AE16:AE23"/>
    <mergeCell ref="AR16:AR23"/>
    <mergeCell ref="AS16:AS23"/>
    <mergeCell ref="BF16:BF23"/>
    <mergeCell ref="BG16:BG23"/>
    <mergeCell ref="BD12:BD13"/>
    <mergeCell ref="BF12:BF13"/>
    <mergeCell ref="BG12:BG13"/>
    <mergeCell ref="BH12:BH13"/>
    <mergeCell ref="BI12:BI13"/>
    <mergeCell ref="BJ12:BJ13"/>
    <mergeCell ref="BK12:BK13"/>
    <mergeCell ref="BL12:BL13"/>
    <mergeCell ref="BM12:BM13"/>
    <mergeCell ref="R30:R31"/>
    <mergeCell ref="S30:S31"/>
    <mergeCell ref="T30:T31"/>
    <mergeCell ref="U30:U31"/>
    <mergeCell ref="V30:V31"/>
    <mergeCell ref="W30:W31"/>
    <mergeCell ref="X30:X31"/>
    <mergeCell ref="Y30:Y31"/>
    <mergeCell ref="Z30:Z31"/>
    <mergeCell ref="AA30:AA31"/>
    <mergeCell ref="AB30:AB31"/>
    <mergeCell ref="AD30:AD31"/>
    <mergeCell ref="AE30:AE31"/>
    <mergeCell ref="AF30:AF31"/>
    <mergeCell ref="AG30:AG31"/>
    <mergeCell ref="AH30:AH31"/>
    <mergeCell ref="AI30:AI31"/>
    <mergeCell ref="AJ30:AJ31"/>
    <mergeCell ref="AK30:AK31"/>
    <mergeCell ref="AL30:AL31"/>
    <mergeCell ref="AM30:AM31"/>
    <mergeCell ref="AN30:AN31"/>
    <mergeCell ref="AO30:AO31"/>
    <mergeCell ref="AP30:AP31"/>
    <mergeCell ref="AR30:AR31"/>
    <mergeCell ref="AS30:AS31"/>
    <mergeCell ref="AT30:AT31"/>
    <mergeCell ref="AU30:AU31"/>
    <mergeCell ref="AV30:AV31"/>
    <mergeCell ref="AW30:AW31"/>
    <mergeCell ref="BK30:BK31"/>
    <mergeCell ref="BL30:BL31"/>
    <mergeCell ref="BM30:BM31"/>
    <mergeCell ref="BN30:BN31"/>
    <mergeCell ref="BO30:BO31"/>
    <mergeCell ref="BP30:BP31"/>
    <mergeCell ref="AX30:AX31"/>
    <mergeCell ref="AY30:AY31"/>
    <mergeCell ref="AZ30:AZ31"/>
    <mergeCell ref="BA30:BA31"/>
    <mergeCell ref="BB30:BB31"/>
    <mergeCell ref="BC30:BC31"/>
    <mergeCell ref="BD30:BD31"/>
    <mergeCell ref="BF30:BF31"/>
    <mergeCell ref="BG30:BG31"/>
    <mergeCell ref="BQ30:BQ31"/>
    <mergeCell ref="BR30:BR31"/>
    <mergeCell ref="B32:B44"/>
    <mergeCell ref="C32:C36"/>
    <mergeCell ref="P32:P44"/>
    <mergeCell ref="Q32:Q36"/>
    <mergeCell ref="AD32:AD44"/>
    <mergeCell ref="AE32:AE36"/>
    <mergeCell ref="AR32:AR44"/>
    <mergeCell ref="AS32:AS36"/>
    <mergeCell ref="BF32:BF44"/>
    <mergeCell ref="BG32:BG36"/>
    <mergeCell ref="C37:C39"/>
    <mergeCell ref="Q37:Q39"/>
    <mergeCell ref="AE37:AE39"/>
    <mergeCell ref="AS37:AS39"/>
    <mergeCell ref="BG37:BG39"/>
    <mergeCell ref="C40:C44"/>
    <mergeCell ref="Q40:Q44"/>
    <mergeCell ref="AE40:AE44"/>
    <mergeCell ref="AS40:AS44"/>
    <mergeCell ref="BH30:BH31"/>
    <mergeCell ref="BI30:BI31"/>
    <mergeCell ref="BJ30:BJ31"/>
    <mergeCell ref="Z46:Z47"/>
    <mergeCell ref="AA46:AA47"/>
    <mergeCell ref="AB46:AB47"/>
    <mergeCell ref="AD46:AD47"/>
    <mergeCell ref="AE46:AE47"/>
    <mergeCell ref="AF46:AF47"/>
    <mergeCell ref="AG46:AG47"/>
    <mergeCell ref="AH46:AH47"/>
    <mergeCell ref="AI46:AI47"/>
    <mergeCell ref="AJ46:AJ47"/>
    <mergeCell ref="AK46:AK47"/>
    <mergeCell ref="AL46:AL47"/>
    <mergeCell ref="AM46:AM47"/>
    <mergeCell ref="AN46:AN47"/>
    <mergeCell ref="AO46:AO47"/>
    <mergeCell ref="AP46:AP47"/>
    <mergeCell ref="AR46:AR47"/>
    <mergeCell ref="AS46:AS47"/>
    <mergeCell ref="BD46:BD47"/>
    <mergeCell ref="BF46:BF47"/>
    <mergeCell ref="BG46:BG47"/>
    <mergeCell ref="BH46:BH47"/>
    <mergeCell ref="BI46:BI47"/>
    <mergeCell ref="BJ46:BJ47"/>
    <mergeCell ref="BK46:BK47"/>
    <mergeCell ref="BL46:BL47"/>
    <mergeCell ref="AT46:AT47"/>
    <mergeCell ref="AU46:AU47"/>
    <mergeCell ref="AV46:AV47"/>
    <mergeCell ref="AW46:AW47"/>
    <mergeCell ref="AX46:AX47"/>
    <mergeCell ref="AY46:AY47"/>
    <mergeCell ref="AZ46:AZ47"/>
    <mergeCell ref="BA46:BA47"/>
    <mergeCell ref="BB46:BB47"/>
    <mergeCell ref="BM46:BM47"/>
    <mergeCell ref="BN46:BN47"/>
    <mergeCell ref="BO46:BO47"/>
    <mergeCell ref="BP46:BP47"/>
    <mergeCell ref="BQ46:BQ47"/>
    <mergeCell ref="BR46:BR47"/>
    <mergeCell ref="B48:B60"/>
    <mergeCell ref="C48:C52"/>
    <mergeCell ref="P48:P60"/>
    <mergeCell ref="Q48:Q52"/>
    <mergeCell ref="AD48:AD60"/>
    <mergeCell ref="AE48:AE52"/>
    <mergeCell ref="AR48:AR60"/>
    <mergeCell ref="AS48:AS52"/>
    <mergeCell ref="BF48:BF60"/>
    <mergeCell ref="BG48:BG52"/>
    <mergeCell ref="C53:C55"/>
    <mergeCell ref="Q53:Q55"/>
    <mergeCell ref="AE53:AE55"/>
    <mergeCell ref="AS53:AS55"/>
    <mergeCell ref="BG53:BG55"/>
    <mergeCell ref="C56:C60"/>
    <mergeCell ref="Q56:Q60"/>
    <mergeCell ref="BC46:BC47"/>
    <mergeCell ref="AL62:AL63"/>
    <mergeCell ref="AM62:AM63"/>
    <mergeCell ref="AN62:AN63"/>
    <mergeCell ref="AO62:AO63"/>
    <mergeCell ref="AP62:AP63"/>
    <mergeCell ref="AR62:AR63"/>
    <mergeCell ref="AS62:AS63"/>
    <mergeCell ref="AT62:AT63"/>
    <mergeCell ref="AU62:AU63"/>
    <mergeCell ref="AV62:AV63"/>
    <mergeCell ref="AW62:AW63"/>
    <mergeCell ref="AX62:AX63"/>
    <mergeCell ref="AY62:AY63"/>
    <mergeCell ref="AZ62:AZ63"/>
    <mergeCell ref="BA62:BA63"/>
    <mergeCell ref="BB62:BB63"/>
    <mergeCell ref="BC62:BC63"/>
    <mergeCell ref="BD62:BD63"/>
    <mergeCell ref="BF62:BF63"/>
    <mergeCell ref="BG62:BG63"/>
    <mergeCell ref="BH62:BH63"/>
    <mergeCell ref="BI62:BI63"/>
    <mergeCell ref="BJ62:BJ63"/>
    <mergeCell ref="BK62:BK63"/>
    <mergeCell ref="BL62:BL63"/>
    <mergeCell ref="BM62:BM63"/>
    <mergeCell ref="BN62:BN63"/>
    <mergeCell ref="BO62:BO63"/>
    <mergeCell ref="BP62:BP63"/>
    <mergeCell ref="BQ62:BQ63"/>
    <mergeCell ref="BR62:BR63"/>
    <mergeCell ref="B64:B76"/>
    <mergeCell ref="C64:C68"/>
    <mergeCell ref="P64:P76"/>
    <mergeCell ref="Q64:Q68"/>
    <mergeCell ref="AD64:AD76"/>
    <mergeCell ref="AE64:AE68"/>
    <mergeCell ref="AR64:AR76"/>
    <mergeCell ref="AS64:AS68"/>
    <mergeCell ref="BF64:BF76"/>
    <mergeCell ref="BG64:BG68"/>
    <mergeCell ref="C69:C71"/>
    <mergeCell ref="Q69:Q71"/>
    <mergeCell ref="AE69:AE71"/>
    <mergeCell ref="AS69:AS71"/>
    <mergeCell ref="BG69:BG71"/>
    <mergeCell ref="C72:C76"/>
    <mergeCell ref="Q72:Q76"/>
    <mergeCell ref="AE72:AE76"/>
    <mergeCell ref="AS72:AS76"/>
    <mergeCell ref="BG72:BG76"/>
    <mergeCell ref="AE97:AE101"/>
    <mergeCell ref="AS97:AS101"/>
    <mergeCell ref="BG97:BG101"/>
    <mergeCell ref="C102:C106"/>
    <mergeCell ref="Q102:Q106"/>
    <mergeCell ref="AE102:AE106"/>
    <mergeCell ref="AS102:AS106"/>
    <mergeCell ref="BG102:BG106"/>
    <mergeCell ref="B108:B109"/>
    <mergeCell ref="C108:C109"/>
    <mergeCell ref="D108:D109"/>
    <mergeCell ref="E108:E109"/>
    <mergeCell ref="F108:F109"/>
    <mergeCell ref="G108:G109"/>
    <mergeCell ref="H108:H109"/>
    <mergeCell ref="I108:I109"/>
    <mergeCell ref="J108:J109"/>
    <mergeCell ref="V108:V109"/>
    <mergeCell ref="W108:W109"/>
    <mergeCell ref="X108:X109"/>
    <mergeCell ref="Y108:Y109"/>
    <mergeCell ref="Z108:Z109"/>
    <mergeCell ref="AA108:AA109"/>
    <mergeCell ref="AB108:AB109"/>
    <mergeCell ref="AD108:AD109"/>
    <mergeCell ref="AE108:AE109"/>
    <mergeCell ref="AF108:AF109"/>
    <mergeCell ref="AG108:AG109"/>
    <mergeCell ref="AH108:AH109"/>
    <mergeCell ref="AI108:AI109"/>
    <mergeCell ref="AJ108:AJ109"/>
    <mergeCell ref="AK108:AK109"/>
    <mergeCell ref="AL108:AL109"/>
    <mergeCell ref="AM108:AM109"/>
    <mergeCell ref="AN108:AN109"/>
    <mergeCell ref="AO108:AO109"/>
    <mergeCell ref="AP108:AP109"/>
    <mergeCell ref="AR108:AR109"/>
    <mergeCell ref="AS108:AS109"/>
    <mergeCell ref="AT108:AT109"/>
    <mergeCell ref="AU108:AU109"/>
    <mergeCell ref="AV108:AV109"/>
    <mergeCell ref="AW108:AW109"/>
    <mergeCell ref="AX108:AX109"/>
    <mergeCell ref="BL108:BL109"/>
    <mergeCell ref="BM108:BM109"/>
    <mergeCell ref="BN108:BN109"/>
    <mergeCell ref="BO108:BO109"/>
    <mergeCell ref="BP108:BP109"/>
    <mergeCell ref="BQ108:BQ109"/>
    <mergeCell ref="AY108:AY109"/>
    <mergeCell ref="AZ108:AZ109"/>
    <mergeCell ref="BA108:BA109"/>
    <mergeCell ref="BB108:BB109"/>
    <mergeCell ref="BC108:BC109"/>
    <mergeCell ref="BD108:BD109"/>
    <mergeCell ref="BF108:BF109"/>
    <mergeCell ref="BG108:BG109"/>
    <mergeCell ref="BH108:BH109"/>
    <mergeCell ref="BR108:BR109"/>
    <mergeCell ref="B110:B118"/>
    <mergeCell ref="C110:C112"/>
    <mergeCell ref="P110:P118"/>
    <mergeCell ref="Q110:Q112"/>
    <mergeCell ref="AD110:AD118"/>
    <mergeCell ref="AE110:AE112"/>
    <mergeCell ref="AR110:AR118"/>
    <mergeCell ref="AS110:AS112"/>
    <mergeCell ref="BF110:BF118"/>
    <mergeCell ref="BG110:BG112"/>
    <mergeCell ref="C113:C115"/>
    <mergeCell ref="Q113:Q115"/>
    <mergeCell ref="AE113:AE115"/>
    <mergeCell ref="AS113:AS115"/>
    <mergeCell ref="BG113:BG115"/>
    <mergeCell ref="C116:C118"/>
    <mergeCell ref="Q116:Q118"/>
    <mergeCell ref="AE116:AE118"/>
    <mergeCell ref="AS116:AS118"/>
    <mergeCell ref="BG116:BG118"/>
    <mergeCell ref="BI108:BI109"/>
    <mergeCell ref="BJ108:BJ109"/>
    <mergeCell ref="BK108:BK109"/>
  </mergeCell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1B7C77-03C1-4334-9586-DCEE8B235CEE}">
  <dimension ref="A1:BS121"/>
  <sheetViews>
    <sheetView zoomScaleNormal="100" workbookViewId="0">
      <selection activeCell="E8" sqref="E8"/>
    </sheetView>
  </sheetViews>
  <sheetFormatPr defaultRowHeight="15" customHeight="1" x14ac:dyDescent="0.45"/>
  <cols>
    <col min="1" max="1" width="1.73046875" style="4" customWidth="1"/>
    <col min="2" max="2" width="38.19921875" style="2" bestFit="1" customWidth="1"/>
    <col min="3" max="3" width="14.46484375" style="2" bestFit="1" customWidth="1"/>
    <col min="4" max="4" width="22.46484375" style="2" bestFit="1" customWidth="1"/>
    <col min="5" max="14" width="13.6640625" style="2" customWidth="1"/>
    <col min="15" max="15" width="1.73046875" style="4" customWidth="1"/>
    <col min="16" max="16" width="38.19921875" style="2" bestFit="1" customWidth="1"/>
    <col min="17" max="17" width="14.46484375" style="2" bestFit="1" customWidth="1"/>
    <col min="18" max="18" width="22.46484375" style="2" bestFit="1" customWidth="1"/>
    <col min="19" max="28" width="13.6640625" style="2" customWidth="1"/>
    <col min="29" max="29" width="1.73046875" style="4" customWidth="1"/>
    <col min="30" max="30" width="38.19921875" style="2" bestFit="1" customWidth="1"/>
    <col min="31" max="31" width="14.46484375" style="2" bestFit="1" customWidth="1"/>
    <col min="32" max="32" width="22.46484375" style="2" bestFit="1" customWidth="1"/>
    <col min="33" max="42" width="13.6640625" style="2" customWidth="1"/>
    <col min="43" max="43" width="1.73046875" style="4" customWidth="1"/>
    <col min="44" max="44" width="38.19921875" style="2" bestFit="1" customWidth="1"/>
    <col min="45" max="45" width="14.46484375" style="2" bestFit="1" customWidth="1"/>
    <col min="46" max="46" width="22.46484375" style="2" bestFit="1" customWidth="1"/>
    <col min="47" max="56" width="13.6640625" style="2" customWidth="1"/>
    <col min="57" max="57" width="1.73046875" style="4" customWidth="1"/>
    <col min="58" max="58" width="38.19921875" style="2" bestFit="1" customWidth="1"/>
    <col min="59" max="59" width="14.46484375" style="2" bestFit="1" customWidth="1"/>
    <col min="60" max="60" width="22.46484375" style="2" bestFit="1" customWidth="1"/>
    <col min="61" max="70" width="13.6640625" style="2" customWidth="1"/>
    <col min="71" max="71" width="1.73046875" style="4" customWidth="1"/>
    <col min="72" max="16384" width="9.06640625" style="2"/>
  </cols>
  <sheetData>
    <row r="1" spans="1:71" ht="15" customHeight="1" x14ac:dyDescent="0.45">
      <c r="A1" s="8"/>
      <c r="B1" s="8"/>
      <c r="C1" s="8"/>
      <c r="D1" s="8"/>
      <c r="E1" s="8"/>
      <c r="F1" s="8"/>
      <c r="G1" s="8"/>
      <c r="H1" s="8"/>
      <c r="I1" s="8"/>
      <c r="J1" s="8"/>
      <c r="K1" s="63"/>
      <c r="L1" s="63"/>
      <c r="M1" s="63"/>
      <c r="N1" s="63"/>
      <c r="O1" s="8"/>
      <c r="P1" s="8"/>
      <c r="Q1" s="8"/>
      <c r="R1" s="8"/>
      <c r="S1" s="8"/>
      <c r="T1" s="8"/>
      <c r="U1" s="8"/>
      <c r="V1" s="8"/>
      <c r="W1" s="8"/>
      <c r="X1" s="8"/>
      <c r="Y1" s="63"/>
      <c r="Z1" s="63"/>
      <c r="AA1" s="63"/>
      <c r="AB1" s="63"/>
      <c r="AC1" s="8"/>
      <c r="AD1" s="8"/>
      <c r="AE1" s="8"/>
      <c r="AF1" s="8"/>
      <c r="AG1" s="8"/>
      <c r="AH1" s="8"/>
      <c r="AI1" s="8"/>
      <c r="AJ1" s="8"/>
      <c r="AK1" s="8"/>
      <c r="AL1" s="8"/>
      <c r="AM1" s="63"/>
      <c r="AN1" s="63"/>
      <c r="AO1" s="63"/>
      <c r="AP1" s="63"/>
      <c r="AQ1" s="8"/>
      <c r="AR1" s="8"/>
      <c r="AS1" s="8"/>
      <c r="AT1" s="8"/>
      <c r="AU1" s="8"/>
      <c r="AV1" s="8"/>
      <c r="AW1" s="8"/>
      <c r="AX1" s="8"/>
      <c r="AY1" s="8"/>
      <c r="AZ1" s="8"/>
      <c r="BA1" s="63"/>
      <c r="BB1" s="63"/>
      <c r="BC1" s="63"/>
      <c r="BD1" s="63"/>
      <c r="BE1" s="8"/>
      <c r="BF1" s="8"/>
      <c r="BG1" s="8"/>
      <c r="BH1" s="8"/>
      <c r="BI1" s="8"/>
      <c r="BJ1" s="8"/>
      <c r="BK1" s="8"/>
      <c r="BL1" s="8"/>
      <c r="BM1" s="8"/>
      <c r="BN1" s="8"/>
      <c r="BO1" s="63"/>
      <c r="BP1" s="63"/>
      <c r="BQ1" s="63"/>
      <c r="BR1" s="63"/>
    </row>
    <row r="2" spans="1:71" ht="14.25" x14ac:dyDescent="0.45">
      <c r="A2" s="8"/>
      <c r="B2" s="157" t="s">
        <v>140</v>
      </c>
      <c r="C2" s="158"/>
      <c r="D2" s="165" t="s">
        <v>152</v>
      </c>
      <c r="E2" s="166"/>
      <c r="F2" s="8"/>
      <c r="G2" s="168" t="s">
        <v>145</v>
      </c>
      <c r="H2" s="165"/>
      <c r="I2" s="165"/>
      <c r="J2" s="4"/>
      <c r="K2" s="171" t="s">
        <v>144</v>
      </c>
      <c r="L2" s="171"/>
      <c r="M2" s="171"/>
      <c r="N2" s="171"/>
      <c r="O2" s="8"/>
      <c r="P2" s="157" t="s">
        <v>140</v>
      </c>
      <c r="Q2" s="158"/>
      <c r="R2" s="165" t="s">
        <v>152</v>
      </c>
      <c r="S2" s="166"/>
      <c r="T2" s="8"/>
      <c r="U2" s="168" t="s">
        <v>145</v>
      </c>
      <c r="V2" s="165"/>
      <c r="W2" s="165"/>
      <c r="X2" s="4"/>
      <c r="Y2" s="171" t="s">
        <v>144</v>
      </c>
      <c r="Z2" s="171"/>
      <c r="AA2" s="171"/>
      <c r="AB2" s="171"/>
      <c r="AC2" s="8"/>
      <c r="AD2" s="157" t="s">
        <v>140</v>
      </c>
      <c r="AE2" s="158"/>
      <c r="AF2" s="165" t="s">
        <v>152</v>
      </c>
      <c r="AG2" s="166"/>
      <c r="AH2" s="8"/>
      <c r="AI2" s="168" t="s">
        <v>145</v>
      </c>
      <c r="AJ2" s="165"/>
      <c r="AK2" s="165"/>
      <c r="AL2" s="4"/>
      <c r="AM2" s="171" t="s">
        <v>144</v>
      </c>
      <c r="AN2" s="171"/>
      <c r="AO2" s="171"/>
      <c r="AP2" s="171"/>
      <c r="AQ2" s="8"/>
      <c r="AR2" s="157" t="s">
        <v>140</v>
      </c>
      <c r="AS2" s="158"/>
      <c r="AT2" s="165" t="s">
        <v>152</v>
      </c>
      <c r="AU2" s="166"/>
      <c r="AV2" s="8"/>
      <c r="AW2" s="168" t="s">
        <v>145</v>
      </c>
      <c r="AX2" s="165"/>
      <c r="AY2" s="165"/>
      <c r="AZ2" s="4"/>
      <c r="BA2" s="171" t="s">
        <v>144</v>
      </c>
      <c r="BB2" s="171"/>
      <c r="BC2" s="171"/>
      <c r="BD2" s="171"/>
      <c r="BE2" s="8"/>
      <c r="BF2" s="157" t="s">
        <v>140</v>
      </c>
      <c r="BG2" s="158"/>
      <c r="BH2" s="165" t="s">
        <v>152</v>
      </c>
      <c r="BI2" s="166"/>
      <c r="BJ2" s="8"/>
      <c r="BK2" s="168" t="s">
        <v>145</v>
      </c>
      <c r="BL2" s="165"/>
      <c r="BM2" s="165"/>
      <c r="BN2" s="4"/>
      <c r="BO2" s="171" t="s">
        <v>144</v>
      </c>
      <c r="BP2" s="171"/>
      <c r="BQ2" s="171"/>
      <c r="BR2" s="171"/>
    </row>
    <row r="3" spans="1:71" ht="14.25" x14ac:dyDescent="0.45">
      <c r="A3" s="8"/>
      <c r="B3" s="159"/>
      <c r="C3" s="160"/>
      <c r="D3" s="162"/>
      <c r="E3" s="167"/>
      <c r="F3" s="8"/>
      <c r="G3" s="169"/>
      <c r="H3" s="170"/>
      <c r="I3" s="170"/>
      <c r="J3" s="4"/>
      <c r="K3" s="64" t="s">
        <v>53</v>
      </c>
      <c r="L3" s="64" t="s">
        <v>51</v>
      </c>
      <c r="M3" s="64" t="s">
        <v>32</v>
      </c>
      <c r="N3" s="64" t="s">
        <v>33</v>
      </c>
      <c r="O3" s="8"/>
      <c r="P3" s="159"/>
      <c r="Q3" s="160"/>
      <c r="R3" s="162"/>
      <c r="S3" s="167"/>
      <c r="T3" s="8"/>
      <c r="U3" s="169"/>
      <c r="V3" s="170"/>
      <c r="W3" s="170"/>
      <c r="X3" s="4"/>
      <c r="Y3" s="64" t="s">
        <v>53</v>
      </c>
      <c r="Z3" s="64" t="s">
        <v>51</v>
      </c>
      <c r="AA3" s="64" t="s">
        <v>32</v>
      </c>
      <c r="AB3" s="64" t="s">
        <v>33</v>
      </c>
      <c r="AC3" s="8"/>
      <c r="AD3" s="159"/>
      <c r="AE3" s="160"/>
      <c r="AF3" s="162"/>
      <c r="AG3" s="167"/>
      <c r="AH3" s="8"/>
      <c r="AI3" s="169"/>
      <c r="AJ3" s="170"/>
      <c r="AK3" s="170"/>
      <c r="AL3" s="4"/>
      <c r="AM3" s="64" t="s">
        <v>53</v>
      </c>
      <c r="AN3" s="64" t="s">
        <v>51</v>
      </c>
      <c r="AO3" s="64" t="s">
        <v>32</v>
      </c>
      <c r="AP3" s="64" t="s">
        <v>33</v>
      </c>
      <c r="AQ3" s="8"/>
      <c r="AR3" s="159"/>
      <c r="AS3" s="160"/>
      <c r="AT3" s="162"/>
      <c r="AU3" s="167"/>
      <c r="AV3" s="8"/>
      <c r="AW3" s="169"/>
      <c r="AX3" s="170"/>
      <c r="AY3" s="170"/>
      <c r="AZ3" s="4"/>
      <c r="BA3" s="64" t="s">
        <v>53</v>
      </c>
      <c r="BB3" s="64" t="s">
        <v>51</v>
      </c>
      <c r="BC3" s="64" t="s">
        <v>32</v>
      </c>
      <c r="BD3" s="64" t="s">
        <v>33</v>
      </c>
      <c r="BE3" s="8"/>
      <c r="BF3" s="159"/>
      <c r="BG3" s="160"/>
      <c r="BH3" s="162"/>
      <c r="BI3" s="167"/>
      <c r="BJ3" s="8"/>
      <c r="BK3" s="169"/>
      <c r="BL3" s="170"/>
      <c r="BM3" s="170"/>
      <c r="BN3" s="4"/>
      <c r="BO3" s="64" t="s">
        <v>53</v>
      </c>
      <c r="BP3" s="64" t="s">
        <v>51</v>
      </c>
      <c r="BQ3" s="64" t="s">
        <v>32</v>
      </c>
      <c r="BR3" s="64" t="s">
        <v>33</v>
      </c>
      <c r="BS3" s="9"/>
    </row>
    <row r="4" spans="1:71" ht="14.25" x14ac:dyDescent="0.45">
      <c r="A4" s="9"/>
      <c r="B4" s="159"/>
      <c r="C4" s="160"/>
      <c r="D4" s="32" t="s">
        <v>2</v>
      </c>
      <c r="E4" s="33">
        <v>100000</v>
      </c>
      <c r="F4" s="9"/>
      <c r="G4" s="76" t="s">
        <v>34</v>
      </c>
      <c r="H4" s="75" t="s">
        <v>39</v>
      </c>
      <c r="I4" s="41">
        <f>I41</f>
        <v>0.32836799999999994</v>
      </c>
      <c r="J4" s="9"/>
      <c r="K4" s="68">
        <f>C110</f>
        <v>20000</v>
      </c>
      <c r="L4" s="69" t="s">
        <v>40</v>
      </c>
      <c r="M4" s="42">
        <f>I111</f>
        <v>447.73606235497107</v>
      </c>
      <c r="N4" s="65">
        <f t="shared" ref="N4:N9" si="0">M4*$I$14</f>
        <v>240803199.99999997</v>
      </c>
      <c r="O4" s="9"/>
      <c r="P4" s="159"/>
      <c r="Q4" s="160"/>
      <c r="R4" s="32" t="s">
        <v>2</v>
      </c>
      <c r="S4" s="33">
        <f>E4</f>
        <v>100000</v>
      </c>
      <c r="T4" s="9"/>
      <c r="U4" s="76" t="s">
        <v>34</v>
      </c>
      <c r="V4" s="75" t="s">
        <v>39</v>
      </c>
      <c r="W4" s="41">
        <f>W41</f>
        <v>0.27363999999999999</v>
      </c>
      <c r="X4" s="9"/>
      <c r="Y4" s="68">
        <f>Q110</f>
        <v>20000</v>
      </c>
      <c r="Z4" s="69" t="s">
        <v>40</v>
      </c>
      <c r="AA4" s="42">
        <f>W111</f>
        <v>447.73606235497107</v>
      </c>
      <c r="AB4" s="65">
        <f t="shared" ref="AB4:AB9" si="1">AA4*$I$14</f>
        <v>240803199.99999997</v>
      </c>
      <c r="AC4" s="9"/>
      <c r="AD4" s="159"/>
      <c r="AE4" s="160"/>
      <c r="AF4" s="32" t="s">
        <v>2</v>
      </c>
      <c r="AG4" s="33">
        <f>S4</f>
        <v>100000</v>
      </c>
      <c r="AH4" s="9"/>
      <c r="AI4" s="76" t="s">
        <v>34</v>
      </c>
      <c r="AJ4" s="75" t="s">
        <v>39</v>
      </c>
      <c r="AK4" s="41">
        <f>AK41</f>
        <v>0.218912</v>
      </c>
      <c r="AL4" s="9"/>
      <c r="AM4" s="68">
        <f>AE110</f>
        <v>20000</v>
      </c>
      <c r="AN4" s="69" t="s">
        <v>40</v>
      </c>
      <c r="AO4" s="42">
        <f>AK111</f>
        <v>447.73606235497107</v>
      </c>
      <c r="AP4" s="65">
        <f t="shared" ref="AP4:AP9" si="2">AO4*$I$14</f>
        <v>240803199.99999997</v>
      </c>
      <c r="AQ4" s="9"/>
      <c r="AR4" s="159"/>
      <c r="AS4" s="160"/>
      <c r="AT4" s="32" t="s">
        <v>2</v>
      </c>
      <c r="AU4" s="33">
        <f>AG4</f>
        <v>100000</v>
      </c>
      <c r="AV4" s="9"/>
      <c r="AW4" s="76" t="s">
        <v>34</v>
      </c>
      <c r="AX4" s="75" t="s">
        <v>39</v>
      </c>
      <c r="AY4" s="41">
        <f>AY41</f>
        <v>0.16418400000000002</v>
      </c>
      <c r="AZ4" s="9"/>
      <c r="BA4" s="68">
        <f>AS110</f>
        <v>20000</v>
      </c>
      <c r="BB4" s="69" t="s">
        <v>40</v>
      </c>
      <c r="BC4" s="42">
        <f>AY111</f>
        <v>447.73606235497107</v>
      </c>
      <c r="BD4" s="65">
        <f t="shared" ref="BD4:BD9" si="3">BC4*$I$14</f>
        <v>240803199.99999997</v>
      </c>
      <c r="BE4" s="9"/>
      <c r="BF4" s="159"/>
      <c r="BG4" s="160"/>
      <c r="BH4" s="32" t="s">
        <v>2</v>
      </c>
      <c r="BI4" s="33">
        <f>AU4</f>
        <v>100000</v>
      </c>
      <c r="BJ4" s="9"/>
      <c r="BK4" s="76" t="s">
        <v>34</v>
      </c>
      <c r="BL4" s="75" t="s">
        <v>39</v>
      </c>
      <c r="BM4" s="41">
        <f>BM41</f>
        <v>0.10945600000000003</v>
      </c>
      <c r="BN4" s="9"/>
      <c r="BO4" s="68">
        <f>BG110</f>
        <v>20000</v>
      </c>
      <c r="BP4" s="69" t="s">
        <v>40</v>
      </c>
      <c r="BQ4" s="42">
        <f>BM111</f>
        <v>447.73606235497107</v>
      </c>
      <c r="BR4" s="65">
        <f t="shared" ref="BR4:BR9" si="4">BQ4*$I$14</f>
        <v>240803199.99999997</v>
      </c>
      <c r="BS4" s="9"/>
    </row>
    <row r="5" spans="1:71" ht="14.25" x14ac:dyDescent="0.45">
      <c r="A5" s="37"/>
      <c r="B5" s="159"/>
      <c r="C5" s="160"/>
      <c r="D5" s="18" t="s">
        <v>59</v>
      </c>
      <c r="E5" s="34">
        <v>0.01</v>
      </c>
      <c r="F5" s="37"/>
      <c r="G5" s="45" t="s">
        <v>37</v>
      </c>
      <c r="H5" s="66" t="s">
        <v>39</v>
      </c>
      <c r="I5" s="81">
        <f>I65</f>
        <v>0.65125245433450352</v>
      </c>
      <c r="J5" s="37"/>
      <c r="K5" s="68">
        <f>C110</f>
        <v>20000</v>
      </c>
      <c r="L5" s="67" t="s">
        <v>41</v>
      </c>
      <c r="M5" s="42">
        <f>I112</f>
        <v>2238.6803117748555</v>
      </c>
      <c r="N5" s="65">
        <f t="shared" si="0"/>
        <v>1204015999.9999998</v>
      </c>
      <c r="O5" s="37"/>
      <c r="P5" s="159"/>
      <c r="Q5" s="160"/>
      <c r="R5" s="18" t="s">
        <v>59</v>
      </c>
      <c r="S5" s="34">
        <f>E5</f>
        <v>0.01</v>
      </c>
      <c r="T5" s="37"/>
      <c r="U5" s="45" t="s">
        <v>37</v>
      </c>
      <c r="V5" s="66" t="s">
        <v>39</v>
      </c>
      <c r="W5" s="81">
        <f>W65</f>
        <v>0.65125245433450352</v>
      </c>
      <c r="X5" s="37"/>
      <c r="Y5" s="68">
        <f>Q110</f>
        <v>20000</v>
      </c>
      <c r="Z5" s="67" t="s">
        <v>41</v>
      </c>
      <c r="AA5" s="42">
        <f>W112</f>
        <v>2238.6803117748555</v>
      </c>
      <c r="AB5" s="65">
        <f t="shared" si="1"/>
        <v>1204015999.9999998</v>
      </c>
      <c r="AC5" s="37"/>
      <c r="AD5" s="159"/>
      <c r="AE5" s="160"/>
      <c r="AF5" s="18" t="s">
        <v>59</v>
      </c>
      <c r="AG5" s="34">
        <f>S5</f>
        <v>0.01</v>
      </c>
      <c r="AH5" s="37"/>
      <c r="AI5" s="45" t="s">
        <v>37</v>
      </c>
      <c r="AJ5" s="66" t="s">
        <v>39</v>
      </c>
      <c r="AK5" s="81">
        <f>AK65</f>
        <v>0.65125245433450352</v>
      </c>
      <c r="AL5" s="37"/>
      <c r="AM5" s="68">
        <f>AE110</f>
        <v>20000</v>
      </c>
      <c r="AN5" s="67" t="s">
        <v>41</v>
      </c>
      <c r="AO5" s="42">
        <f>AK112</f>
        <v>2238.6803117748555</v>
      </c>
      <c r="AP5" s="65">
        <f t="shared" si="2"/>
        <v>1204015999.9999998</v>
      </c>
      <c r="AQ5" s="37"/>
      <c r="AR5" s="159"/>
      <c r="AS5" s="160"/>
      <c r="AT5" s="18" t="s">
        <v>59</v>
      </c>
      <c r="AU5" s="34">
        <f>AG5</f>
        <v>0.01</v>
      </c>
      <c r="AV5" s="37"/>
      <c r="AW5" s="45" t="s">
        <v>37</v>
      </c>
      <c r="AX5" s="66" t="s">
        <v>39</v>
      </c>
      <c r="AY5" s="81">
        <f>AY65</f>
        <v>0.65125245433450352</v>
      </c>
      <c r="AZ5" s="37"/>
      <c r="BA5" s="68">
        <f>AS110</f>
        <v>20000</v>
      </c>
      <c r="BB5" s="67" t="s">
        <v>41</v>
      </c>
      <c r="BC5" s="42">
        <f>AY112</f>
        <v>2238.6803117748555</v>
      </c>
      <c r="BD5" s="65">
        <f t="shared" si="3"/>
        <v>1204015999.9999998</v>
      </c>
      <c r="BE5" s="37"/>
      <c r="BF5" s="159"/>
      <c r="BG5" s="160"/>
      <c r="BH5" s="18" t="s">
        <v>59</v>
      </c>
      <c r="BI5" s="34">
        <f>AU5</f>
        <v>0.01</v>
      </c>
      <c r="BJ5" s="37"/>
      <c r="BK5" s="45" t="s">
        <v>37</v>
      </c>
      <c r="BL5" s="66" t="s">
        <v>39</v>
      </c>
      <c r="BM5" s="81">
        <f>BM65</f>
        <v>0.65125245433450352</v>
      </c>
      <c r="BN5" s="37"/>
      <c r="BO5" s="68">
        <f>BG110</f>
        <v>20000</v>
      </c>
      <c r="BP5" s="67" t="s">
        <v>41</v>
      </c>
      <c r="BQ5" s="42">
        <f>BM112</f>
        <v>2238.6803117748555</v>
      </c>
      <c r="BR5" s="65">
        <f t="shared" si="4"/>
        <v>1204015999.9999998</v>
      </c>
      <c r="BS5" s="37"/>
    </row>
    <row r="6" spans="1:71" ht="14.25" x14ac:dyDescent="0.45">
      <c r="A6" s="37"/>
      <c r="B6" s="159"/>
      <c r="C6" s="160"/>
      <c r="D6" s="18" t="s">
        <v>143</v>
      </c>
      <c r="E6" s="35">
        <v>0.4</v>
      </c>
      <c r="F6" s="37"/>
      <c r="G6" s="45" t="s">
        <v>58</v>
      </c>
      <c r="H6" s="66" t="s">
        <v>39</v>
      </c>
      <c r="I6" s="81">
        <f>I78</f>
        <v>4.4070327839590646E-2</v>
      </c>
      <c r="J6" s="37"/>
      <c r="K6" s="68">
        <f>C113</f>
        <v>400000</v>
      </c>
      <c r="L6" s="69" t="s">
        <v>40</v>
      </c>
      <c r="M6" s="42">
        <f>I114</f>
        <v>8954.7212470994218</v>
      </c>
      <c r="N6" s="65">
        <f t="shared" si="0"/>
        <v>4816063999.999999</v>
      </c>
      <c r="O6" s="37"/>
      <c r="P6" s="159"/>
      <c r="Q6" s="160"/>
      <c r="R6" s="18" t="s">
        <v>143</v>
      </c>
      <c r="S6" s="35">
        <f>E6</f>
        <v>0.4</v>
      </c>
      <c r="T6" s="37"/>
      <c r="U6" s="45" t="s">
        <v>58</v>
      </c>
      <c r="V6" s="66" t="s">
        <v>39</v>
      </c>
      <c r="W6" s="81">
        <f>W78</f>
        <v>4.4070327839590646E-2</v>
      </c>
      <c r="X6" s="37"/>
      <c r="Y6" s="68">
        <f>Q113</f>
        <v>400000</v>
      </c>
      <c r="Z6" s="69" t="s">
        <v>40</v>
      </c>
      <c r="AA6" s="42">
        <f>W114</f>
        <v>8954.7212470994218</v>
      </c>
      <c r="AB6" s="65">
        <f t="shared" si="1"/>
        <v>4816063999.999999</v>
      </c>
      <c r="AC6" s="37"/>
      <c r="AD6" s="159"/>
      <c r="AE6" s="160"/>
      <c r="AF6" s="18" t="s">
        <v>143</v>
      </c>
      <c r="AG6" s="35">
        <f>S6</f>
        <v>0.4</v>
      </c>
      <c r="AH6" s="37"/>
      <c r="AI6" s="45" t="s">
        <v>58</v>
      </c>
      <c r="AJ6" s="66" t="s">
        <v>39</v>
      </c>
      <c r="AK6" s="81">
        <f>AK78</f>
        <v>4.4070327839590646E-2</v>
      </c>
      <c r="AL6" s="37"/>
      <c r="AM6" s="68">
        <f>AE113</f>
        <v>400000</v>
      </c>
      <c r="AN6" s="69" t="s">
        <v>40</v>
      </c>
      <c r="AO6" s="42">
        <f>AK114</f>
        <v>8954.7212470994218</v>
      </c>
      <c r="AP6" s="65">
        <f t="shared" si="2"/>
        <v>4816063999.999999</v>
      </c>
      <c r="AQ6" s="37"/>
      <c r="AR6" s="159"/>
      <c r="AS6" s="160"/>
      <c r="AT6" s="18" t="s">
        <v>143</v>
      </c>
      <c r="AU6" s="35">
        <f>AG6</f>
        <v>0.4</v>
      </c>
      <c r="AV6" s="37"/>
      <c r="AW6" s="45" t="s">
        <v>58</v>
      </c>
      <c r="AX6" s="66" t="s">
        <v>39</v>
      </c>
      <c r="AY6" s="81">
        <f>AY78</f>
        <v>4.4070327839590646E-2</v>
      </c>
      <c r="AZ6" s="37"/>
      <c r="BA6" s="68">
        <f>AS113</f>
        <v>400000</v>
      </c>
      <c r="BB6" s="69" t="s">
        <v>40</v>
      </c>
      <c r="BC6" s="42">
        <f>AY114</f>
        <v>8954.7212470994218</v>
      </c>
      <c r="BD6" s="65">
        <f t="shared" si="3"/>
        <v>4816063999.999999</v>
      </c>
      <c r="BE6" s="37"/>
      <c r="BF6" s="159"/>
      <c r="BG6" s="160"/>
      <c r="BH6" s="18" t="s">
        <v>143</v>
      </c>
      <c r="BI6" s="35">
        <f>AU6</f>
        <v>0.4</v>
      </c>
      <c r="BJ6" s="37"/>
      <c r="BK6" s="45" t="s">
        <v>58</v>
      </c>
      <c r="BL6" s="66" t="s">
        <v>39</v>
      </c>
      <c r="BM6" s="81">
        <f>BM78</f>
        <v>4.4070327839590646E-2</v>
      </c>
      <c r="BN6" s="37"/>
      <c r="BO6" s="68">
        <f>BG113</f>
        <v>400000</v>
      </c>
      <c r="BP6" s="69" t="s">
        <v>40</v>
      </c>
      <c r="BQ6" s="42">
        <f>BM114</f>
        <v>8954.7212470994218</v>
      </c>
      <c r="BR6" s="65">
        <f t="shared" si="4"/>
        <v>4816063999.999999</v>
      </c>
      <c r="BS6" s="37"/>
    </row>
    <row r="7" spans="1:71" ht="14.25" x14ac:dyDescent="0.45">
      <c r="A7" s="9"/>
      <c r="B7" s="159"/>
      <c r="C7" s="160"/>
      <c r="D7" s="32" t="s">
        <v>149</v>
      </c>
      <c r="E7" s="36">
        <v>0.15</v>
      </c>
      <c r="F7" s="9"/>
      <c r="G7" s="45" t="s">
        <v>154</v>
      </c>
      <c r="H7" s="66" t="s">
        <v>39</v>
      </c>
      <c r="I7" s="81">
        <f>-I33</f>
        <v>-6.1054917593859705E-2</v>
      </c>
      <c r="J7" s="9"/>
      <c r="K7" s="68">
        <f>C113</f>
        <v>400000</v>
      </c>
      <c r="L7" s="67" t="s">
        <v>41</v>
      </c>
      <c r="M7" s="42">
        <f>I115</f>
        <v>44773.606235497107</v>
      </c>
      <c r="N7" s="65">
        <f t="shared" si="0"/>
        <v>24080319999.999996</v>
      </c>
      <c r="O7" s="9"/>
      <c r="P7" s="159"/>
      <c r="Q7" s="160"/>
      <c r="R7" s="32" t="s">
        <v>149</v>
      </c>
      <c r="S7" s="36">
        <f>E7-0.025</f>
        <v>0.125</v>
      </c>
      <c r="T7" s="9"/>
      <c r="U7" s="45" t="s">
        <v>154</v>
      </c>
      <c r="V7" s="66" t="s">
        <v>39</v>
      </c>
      <c r="W7" s="81">
        <f>-W33</f>
        <v>-5.0879097994883084E-2</v>
      </c>
      <c r="X7" s="9"/>
      <c r="Y7" s="68">
        <f>Q113</f>
        <v>400000</v>
      </c>
      <c r="Z7" s="67" t="s">
        <v>41</v>
      </c>
      <c r="AA7" s="42">
        <f>W115</f>
        <v>44773.606235497107</v>
      </c>
      <c r="AB7" s="65">
        <f t="shared" si="1"/>
        <v>24080319999.999996</v>
      </c>
      <c r="AC7" s="9"/>
      <c r="AD7" s="159"/>
      <c r="AE7" s="160"/>
      <c r="AF7" s="32" t="s">
        <v>149</v>
      </c>
      <c r="AG7" s="36">
        <f>S7-0.025</f>
        <v>0.1</v>
      </c>
      <c r="AH7" s="9"/>
      <c r="AI7" s="45" t="s">
        <v>154</v>
      </c>
      <c r="AJ7" s="66" t="s">
        <v>39</v>
      </c>
      <c r="AK7" s="81">
        <f>-AK33</f>
        <v>-4.070327839590647E-2</v>
      </c>
      <c r="AL7" s="9"/>
      <c r="AM7" s="68">
        <f>AE113</f>
        <v>400000</v>
      </c>
      <c r="AN7" s="67" t="s">
        <v>41</v>
      </c>
      <c r="AO7" s="42">
        <f>AK115</f>
        <v>44773.606235497107</v>
      </c>
      <c r="AP7" s="65">
        <f t="shared" si="2"/>
        <v>24080319999.999996</v>
      </c>
      <c r="AQ7" s="9"/>
      <c r="AR7" s="159"/>
      <c r="AS7" s="160"/>
      <c r="AT7" s="32" t="s">
        <v>149</v>
      </c>
      <c r="AU7" s="36">
        <f>AG7-0.025</f>
        <v>7.5000000000000011E-2</v>
      </c>
      <c r="AV7" s="9"/>
      <c r="AW7" s="45" t="s">
        <v>154</v>
      </c>
      <c r="AX7" s="66" t="s">
        <v>39</v>
      </c>
      <c r="AY7" s="81">
        <f>-AY33</f>
        <v>-3.0527458796929856E-2</v>
      </c>
      <c r="AZ7" s="9"/>
      <c r="BA7" s="68">
        <f>AS113</f>
        <v>400000</v>
      </c>
      <c r="BB7" s="67" t="s">
        <v>41</v>
      </c>
      <c r="BC7" s="42">
        <f>AY115</f>
        <v>44773.606235497107</v>
      </c>
      <c r="BD7" s="65">
        <f t="shared" si="3"/>
        <v>24080319999.999996</v>
      </c>
      <c r="BE7" s="9"/>
      <c r="BF7" s="159"/>
      <c r="BG7" s="160"/>
      <c r="BH7" s="32" t="s">
        <v>149</v>
      </c>
      <c r="BI7" s="36">
        <f>AU7-0.025</f>
        <v>5.000000000000001E-2</v>
      </c>
      <c r="BJ7" s="9"/>
      <c r="BK7" s="45" t="s">
        <v>154</v>
      </c>
      <c r="BL7" s="66" t="s">
        <v>39</v>
      </c>
      <c r="BM7" s="81">
        <f>-BM33</f>
        <v>-2.0351639197953235E-2</v>
      </c>
      <c r="BN7" s="9"/>
      <c r="BO7" s="68">
        <f>BG113</f>
        <v>400000</v>
      </c>
      <c r="BP7" s="67" t="s">
        <v>41</v>
      </c>
      <c r="BQ7" s="42">
        <f>BM115</f>
        <v>44773.606235497107</v>
      </c>
      <c r="BR7" s="65">
        <f t="shared" si="4"/>
        <v>24080319999.999996</v>
      </c>
      <c r="BS7" s="9"/>
    </row>
    <row r="8" spans="1:71" ht="14.25" x14ac:dyDescent="0.45">
      <c r="A8" s="9"/>
      <c r="B8" s="159"/>
      <c r="C8" s="160"/>
      <c r="D8" s="32" t="s">
        <v>150</v>
      </c>
      <c r="E8" s="36">
        <v>0.05</v>
      </c>
      <c r="F8" s="9"/>
      <c r="G8" s="45" t="s">
        <v>153</v>
      </c>
      <c r="H8" s="66" t="s">
        <v>39</v>
      </c>
      <c r="I8" s="81">
        <f>-I49</f>
        <v>-0.11193401558874279</v>
      </c>
      <c r="J8" s="9"/>
      <c r="K8" s="77">
        <f>C116</f>
        <v>1000000</v>
      </c>
      <c r="L8" s="78" t="s">
        <v>40</v>
      </c>
      <c r="M8" s="42">
        <f>I117</f>
        <v>22386.803117748554</v>
      </c>
      <c r="N8" s="65">
        <f t="shared" si="0"/>
        <v>12040159999.999998</v>
      </c>
      <c r="O8" s="9"/>
      <c r="P8" s="159"/>
      <c r="Q8" s="160"/>
      <c r="R8" s="32" t="s">
        <v>150</v>
      </c>
      <c r="S8" s="36">
        <f>E8</f>
        <v>0.05</v>
      </c>
      <c r="T8" s="9"/>
      <c r="U8" s="45" t="s">
        <v>153</v>
      </c>
      <c r="V8" s="66" t="s">
        <v>39</v>
      </c>
      <c r="W8" s="81">
        <f>-W49</f>
        <v>-0.11193401558874279</v>
      </c>
      <c r="X8" s="9"/>
      <c r="Y8" s="77">
        <f>Q116</f>
        <v>1000000</v>
      </c>
      <c r="Z8" s="78" t="s">
        <v>40</v>
      </c>
      <c r="AA8" s="42">
        <f>W117</f>
        <v>22386.803117748554</v>
      </c>
      <c r="AB8" s="65">
        <f t="shared" si="1"/>
        <v>12040159999.999998</v>
      </c>
      <c r="AC8" s="9"/>
      <c r="AD8" s="159"/>
      <c r="AE8" s="160"/>
      <c r="AF8" s="32" t="s">
        <v>150</v>
      </c>
      <c r="AG8" s="36">
        <f>S8</f>
        <v>0.05</v>
      </c>
      <c r="AH8" s="9"/>
      <c r="AI8" s="45" t="s">
        <v>153</v>
      </c>
      <c r="AJ8" s="66" t="s">
        <v>39</v>
      </c>
      <c r="AK8" s="81">
        <f>-AK49</f>
        <v>-0.11193401558874279</v>
      </c>
      <c r="AL8" s="9"/>
      <c r="AM8" s="77">
        <f>AE116</f>
        <v>1000000</v>
      </c>
      <c r="AN8" s="78" t="s">
        <v>40</v>
      </c>
      <c r="AO8" s="42">
        <f>AK117</f>
        <v>22386.803117748554</v>
      </c>
      <c r="AP8" s="65">
        <f t="shared" si="2"/>
        <v>12040159999.999998</v>
      </c>
      <c r="AQ8" s="9"/>
      <c r="AR8" s="159"/>
      <c r="AS8" s="160"/>
      <c r="AT8" s="32" t="s">
        <v>150</v>
      </c>
      <c r="AU8" s="36">
        <f>AG8</f>
        <v>0.05</v>
      </c>
      <c r="AV8" s="9"/>
      <c r="AW8" s="45" t="s">
        <v>153</v>
      </c>
      <c r="AX8" s="66" t="s">
        <v>39</v>
      </c>
      <c r="AY8" s="81">
        <f>-AY49</f>
        <v>-0.11193401558874279</v>
      </c>
      <c r="AZ8" s="9"/>
      <c r="BA8" s="77">
        <f>AS116</f>
        <v>1000000</v>
      </c>
      <c r="BB8" s="78" t="s">
        <v>40</v>
      </c>
      <c r="BC8" s="42">
        <f>AY117</f>
        <v>22386.803117748554</v>
      </c>
      <c r="BD8" s="65">
        <f t="shared" si="3"/>
        <v>12040159999.999998</v>
      </c>
      <c r="BE8" s="9"/>
      <c r="BF8" s="159"/>
      <c r="BG8" s="160"/>
      <c r="BH8" s="32" t="s">
        <v>150</v>
      </c>
      <c r="BI8" s="36">
        <f>AU8</f>
        <v>0.05</v>
      </c>
      <c r="BJ8" s="9"/>
      <c r="BK8" s="45" t="s">
        <v>153</v>
      </c>
      <c r="BL8" s="66" t="s">
        <v>39</v>
      </c>
      <c r="BM8" s="81">
        <f>-BM49</f>
        <v>-0.11193401558874279</v>
      </c>
      <c r="BN8" s="9"/>
      <c r="BO8" s="77">
        <f>BG116</f>
        <v>1000000</v>
      </c>
      <c r="BP8" s="78" t="s">
        <v>40</v>
      </c>
      <c r="BQ8" s="42">
        <f>BM117</f>
        <v>22386.803117748554</v>
      </c>
      <c r="BR8" s="65">
        <f t="shared" si="4"/>
        <v>12040159999.999998</v>
      </c>
      <c r="BS8" s="9"/>
    </row>
    <row r="9" spans="1:71" ht="14.25" x14ac:dyDescent="0.45">
      <c r="A9" s="9"/>
      <c r="B9" s="159"/>
      <c r="C9" s="160"/>
      <c r="D9" s="32" t="s">
        <v>151</v>
      </c>
      <c r="E9" s="36">
        <v>7.4999999999999997E-2</v>
      </c>
      <c r="F9" s="9"/>
      <c r="G9" s="74" t="s">
        <v>38</v>
      </c>
      <c r="H9" s="75" t="s">
        <v>39</v>
      </c>
      <c r="I9" s="41">
        <f>I93</f>
        <v>0.52233384899149171</v>
      </c>
      <c r="J9" s="8"/>
      <c r="K9" s="77">
        <f>C116</f>
        <v>1000000</v>
      </c>
      <c r="L9" s="79" t="s">
        <v>41</v>
      </c>
      <c r="M9" s="42">
        <f>I118</f>
        <v>111934.01558874277</v>
      </c>
      <c r="N9" s="65">
        <f t="shared" si="0"/>
        <v>60200799999.999992</v>
      </c>
      <c r="O9" s="9"/>
      <c r="P9" s="159"/>
      <c r="Q9" s="160"/>
      <c r="R9" s="32" t="s">
        <v>151</v>
      </c>
      <c r="S9" s="36">
        <f>E9</f>
        <v>7.4999999999999997E-2</v>
      </c>
      <c r="T9" s="9"/>
      <c r="U9" s="74" t="s">
        <v>38</v>
      </c>
      <c r="V9" s="75" t="s">
        <v>39</v>
      </c>
      <c r="W9" s="41">
        <f>W93</f>
        <v>0.53250966859046833</v>
      </c>
      <c r="X9" s="8"/>
      <c r="Y9" s="77">
        <f>Q116</f>
        <v>1000000</v>
      </c>
      <c r="Z9" s="79" t="s">
        <v>41</v>
      </c>
      <c r="AA9" s="42">
        <f>W118</f>
        <v>111934.01558874277</v>
      </c>
      <c r="AB9" s="65">
        <f t="shared" si="1"/>
        <v>60200799999.999992</v>
      </c>
      <c r="AC9" s="9"/>
      <c r="AD9" s="159"/>
      <c r="AE9" s="160"/>
      <c r="AF9" s="32" t="s">
        <v>151</v>
      </c>
      <c r="AG9" s="36">
        <f>S9</f>
        <v>7.4999999999999997E-2</v>
      </c>
      <c r="AH9" s="9"/>
      <c r="AI9" s="74" t="s">
        <v>38</v>
      </c>
      <c r="AJ9" s="75" t="s">
        <v>39</v>
      </c>
      <c r="AK9" s="41">
        <f>AK93</f>
        <v>0.54268548818944495</v>
      </c>
      <c r="AL9" s="8"/>
      <c r="AM9" s="77">
        <f>AE116</f>
        <v>1000000</v>
      </c>
      <c r="AN9" s="79" t="s">
        <v>41</v>
      </c>
      <c r="AO9" s="42">
        <f>AK118</f>
        <v>111934.01558874277</v>
      </c>
      <c r="AP9" s="65">
        <f t="shared" si="2"/>
        <v>60200799999.999992</v>
      </c>
      <c r="AQ9" s="9"/>
      <c r="AR9" s="159"/>
      <c r="AS9" s="160"/>
      <c r="AT9" s="32" t="s">
        <v>151</v>
      </c>
      <c r="AU9" s="36">
        <f>AG9</f>
        <v>7.4999999999999997E-2</v>
      </c>
      <c r="AV9" s="9"/>
      <c r="AW9" s="74" t="s">
        <v>38</v>
      </c>
      <c r="AX9" s="75" t="s">
        <v>39</v>
      </c>
      <c r="AY9" s="41">
        <f>AY93</f>
        <v>0.55286130778842146</v>
      </c>
      <c r="AZ9" s="8"/>
      <c r="BA9" s="77">
        <f>AS116</f>
        <v>1000000</v>
      </c>
      <c r="BB9" s="79" t="s">
        <v>41</v>
      </c>
      <c r="BC9" s="42">
        <f>AY118</f>
        <v>111934.01558874277</v>
      </c>
      <c r="BD9" s="65">
        <f t="shared" si="3"/>
        <v>60200799999.999992</v>
      </c>
      <c r="BE9" s="9"/>
      <c r="BF9" s="159"/>
      <c r="BG9" s="160"/>
      <c r="BH9" s="32" t="s">
        <v>151</v>
      </c>
      <c r="BI9" s="36">
        <f>AU9</f>
        <v>7.4999999999999997E-2</v>
      </c>
      <c r="BJ9" s="9"/>
      <c r="BK9" s="74" t="s">
        <v>38</v>
      </c>
      <c r="BL9" s="75" t="s">
        <v>39</v>
      </c>
      <c r="BM9" s="41">
        <f>BM93</f>
        <v>0.5630371273873982</v>
      </c>
      <c r="BN9" s="8"/>
      <c r="BO9" s="77">
        <f>BG116</f>
        <v>1000000</v>
      </c>
      <c r="BP9" s="79" t="s">
        <v>41</v>
      </c>
      <c r="BQ9" s="42">
        <f>BM118</f>
        <v>111934.01558874277</v>
      </c>
      <c r="BR9" s="65">
        <f t="shared" si="4"/>
        <v>60200799999.999992</v>
      </c>
      <c r="BS9" s="9"/>
    </row>
    <row r="10" spans="1:71" ht="14.25" x14ac:dyDescent="0.45">
      <c r="A10" s="9"/>
      <c r="B10" s="159"/>
      <c r="C10" s="160"/>
      <c r="D10" s="32" t="s">
        <v>60</v>
      </c>
      <c r="E10" s="36">
        <v>3</v>
      </c>
      <c r="F10" s="3"/>
      <c r="G10" s="10"/>
      <c r="H10" s="10"/>
      <c r="I10" s="3"/>
      <c r="J10" s="8"/>
      <c r="K10" s="10"/>
      <c r="L10" s="10"/>
      <c r="M10" s="3"/>
      <c r="N10" s="8"/>
      <c r="O10" s="9"/>
      <c r="P10" s="159"/>
      <c r="Q10" s="160"/>
      <c r="R10" s="32" t="s">
        <v>60</v>
      </c>
      <c r="S10" s="36">
        <f>E10</f>
        <v>3</v>
      </c>
      <c r="T10" s="3"/>
      <c r="U10" s="10"/>
      <c r="V10" s="10"/>
      <c r="W10" s="3"/>
      <c r="X10" s="8"/>
      <c r="Y10" s="10"/>
      <c r="Z10" s="10"/>
      <c r="AA10" s="3"/>
      <c r="AB10" s="8"/>
      <c r="AC10" s="9"/>
      <c r="AD10" s="159"/>
      <c r="AE10" s="160"/>
      <c r="AF10" s="32" t="s">
        <v>60</v>
      </c>
      <c r="AG10" s="36">
        <f>S10</f>
        <v>3</v>
      </c>
      <c r="AH10" s="3"/>
      <c r="AI10" s="10"/>
      <c r="AJ10" s="10"/>
      <c r="AK10" s="3"/>
      <c r="AL10" s="8"/>
      <c r="AM10" s="10"/>
      <c r="AN10" s="10"/>
      <c r="AO10" s="3"/>
      <c r="AP10" s="8"/>
      <c r="AQ10" s="9"/>
      <c r="AR10" s="159"/>
      <c r="AS10" s="160"/>
      <c r="AT10" s="32" t="s">
        <v>60</v>
      </c>
      <c r="AU10" s="36">
        <f>AG10</f>
        <v>3</v>
      </c>
      <c r="AV10" s="3"/>
      <c r="AW10" s="10"/>
      <c r="AX10" s="10"/>
      <c r="AY10" s="3"/>
      <c r="AZ10" s="8"/>
      <c r="BA10" s="10"/>
      <c r="BB10" s="10"/>
      <c r="BC10" s="3"/>
      <c r="BD10" s="8"/>
      <c r="BE10" s="9"/>
      <c r="BF10" s="159"/>
      <c r="BG10" s="160"/>
      <c r="BH10" s="32" t="s">
        <v>60</v>
      </c>
      <c r="BI10" s="36">
        <f>AU10</f>
        <v>3</v>
      </c>
      <c r="BJ10" s="3"/>
      <c r="BK10" s="10"/>
      <c r="BL10" s="10"/>
      <c r="BM10" s="3"/>
      <c r="BN10" s="8"/>
      <c r="BO10" s="10"/>
      <c r="BP10" s="10"/>
      <c r="BQ10" s="3"/>
      <c r="BR10" s="8"/>
      <c r="BS10" s="9"/>
    </row>
    <row r="11" spans="1:71" ht="15" customHeight="1" x14ac:dyDescent="0.45">
      <c r="A11" s="8"/>
      <c r="B11" s="10"/>
      <c r="C11" s="8"/>
      <c r="D11" s="10"/>
      <c r="E11" s="3"/>
      <c r="F11" s="3"/>
      <c r="G11" s="10"/>
      <c r="H11" s="10"/>
      <c r="I11" s="3"/>
      <c r="J11" s="8"/>
      <c r="K11" s="8"/>
      <c r="L11" s="8"/>
      <c r="M11" s="8"/>
      <c r="N11" s="8"/>
      <c r="O11" s="8"/>
      <c r="P11" s="10"/>
      <c r="Q11" s="8"/>
      <c r="R11" s="10"/>
      <c r="S11" s="3"/>
      <c r="T11" s="3"/>
      <c r="U11" s="10"/>
      <c r="V11" s="10"/>
      <c r="W11" s="3"/>
      <c r="X11" s="8"/>
      <c r="Y11" s="8"/>
      <c r="Z11" s="8"/>
      <c r="AA11" s="8"/>
      <c r="AB11" s="8"/>
      <c r="AC11" s="8"/>
      <c r="AD11" s="10"/>
      <c r="AE11" s="8"/>
      <c r="AF11" s="10"/>
      <c r="AG11" s="3"/>
      <c r="AH11" s="3"/>
      <c r="AI11" s="10"/>
      <c r="AJ11" s="10"/>
      <c r="AK11" s="3"/>
      <c r="AL11" s="8"/>
      <c r="AM11" s="8"/>
      <c r="AN11" s="8"/>
      <c r="AO11" s="8"/>
      <c r="AP11" s="8"/>
      <c r="AQ11" s="8"/>
      <c r="AR11" s="10"/>
      <c r="AS11" s="8"/>
      <c r="AT11" s="10"/>
      <c r="AU11" s="3"/>
      <c r="AV11" s="3"/>
      <c r="AW11" s="10"/>
      <c r="AX11" s="10"/>
      <c r="AY11" s="3"/>
      <c r="AZ11" s="8"/>
      <c r="BA11" s="8"/>
      <c r="BB11" s="8"/>
      <c r="BC11" s="8"/>
      <c r="BD11" s="8"/>
      <c r="BE11" s="8"/>
      <c r="BF11" s="10"/>
      <c r="BG11" s="8"/>
      <c r="BH11" s="10"/>
      <c r="BI11" s="3"/>
      <c r="BJ11" s="3"/>
      <c r="BK11" s="10"/>
      <c r="BL11" s="10"/>
      <c r="BM11" s="3"/>
      <c r="BN11" s="8"/>
      <c r="BO11" s="8"/>
      <c r="BP11" s="8"/>
      <c r="BQ11" s="8"/>
      <c r="BR11" s="8"/>
      <c r="BS11" s="8"/>
    </row>
    <row r="12" spans="1:71" ht="14.25" x14ac:dyDescent="0.45">
      <c r="B12" s="161" t="s">
        <v>52</v>
      </c>
      <c r="C12" s="161" t="s">
        <v>50</v>
      </c>
      <c r="D12" s="161" t="s">
        <v>51</v>
      </c>
      <c r="E12" s="163" t="s">
        <v>3</v>
      </c>
      <c r="F12" s="163" t="s">
        <v>4</v>
      </c>
      <c r="G12" s="163" t="s">
        <v>5</v>
      </c>
      <c r="H12" s="163" t="s">
        <v>6</v>
      </c>
      <c r="I12" s="163" t="s">
        <v>7</v>
      </c>
      <c r="J12" s="163" t="s">
        <v>8</v>
      </c>
      <c r="K12" s="163" t="s">
        <v>9</v>
      </c>
      <c r="L12" s="163" t="s">
        <v>10</v>
      </c>
      <c r="M12" s="163" t="s">
        <v>11</v>
      </c>
      <c r="N12" s="163" t="s">
        <v>12</v>
      </c>
      <c r="P12" s="161" t="s">
        <v>52</v>
      </c>
      <c r="Q12" s="161" t="s">
        <v>50</v>
      </c>
      <c r="R12" s="161" t="s">
        <v>51</v>
      </c>
      <c r="S12" s="163" t="s">
        <v>3</v>
      </c>
      <c r="T12" s="163" t="s">
        <v>4</v>
      </c>
      <c r="U12" s="163" t="s">
        <v>5</v>
      </c>
      <c r="V12" s="163" t="s">
        <v>6</v>
      </c>
      <c r="W12" s="163" t="s">
        <v>7</v>
      </c>
      <c r="X12" s="163" t="s">
        <v>8</v>
      </c>
      <c r="Y12" s="163" t="s">
        <v>9</v>
      </c>
      <c r="Z12" s="163" t="s">
        <v>10</v>
      </c>
      <c r="AA12" s="163" t="s">
        <v>11</v>
      </c>
      <c r="AB12" s="163" t="s">
        <v>12</v>
      </c>
      <c r="AD12" s="161" t="s">
        <v>52</v>
      </c>
      <c r="AE12" s="161" t="s">
        <v>50</v>
      </c>
      <c r="AF12" s="161" t="s">
        <v>51</v>
      </c>
      <c r="AG12" s="163" t="s">
        <v>3</v>
      </c>
      <c r="AH12" s="163" t="s">
        <v>4</v>
      </c>
      <c r="AI12" s="163" t="s">
        <v>5</v>
      </c>
      <c r="AJ12" s="163" t="s">
        <v>6</v>
      </c>
      <c r="AK12" s="163" t="s">
        <v>7</v>
      </c>
      <c r="AL12" s="163" t="s">
        <v>8</v>
      </c>
      <c r="AM12" s="163" t="s">
        <v>9</v>
      </c>
      <c r="AN12" s="163" t="s">
        <v>10</v>
      </c>
      <c r="AO12" s="163" t="s">
        <v>11</v>
      </c>
      <c r="AP12" s="163" t="s">
        <v>12</v>
      </c>
      <c r="AR12" s="161" t="s">
        <v>52</v>
      </c>
      <c r="AS12" s="161" t="s">
        <v>50</v>
      </c>
      <c r="AT12" s="161" t="s">
        <v>51</v>
      </c>
      <c r="AU12" s="163" t="s">
        <v>3</v>
      </c>
      <c r="AV12" s="163" t="s">
        <v>4</v>
      </c>
      <c r="AW12" s="163" t="s">
        <v>5</v>
      </c>
      <c r="AX12" s="163" t="s">
        <v>6</v>
      </c>
      <c r="AY12" s="163" t="s">
        <v>7</v>
      </c>
      <c r="AZ12" s="163" t="s">
        <v>8</v>
      </c>
      <c r="BA12" s="163" t="s">
        <v>9</v>
      </c>
      <c r="BB12" s="163" t="s">
        <v>10</v>
      </c>
      <c r="BC12" s="163" t="s">
        <v>11</v>
      </c>
      <c r="BD12" s="163" t="s">
        <v>12</v>
      </c>
      <c r="BF12" s="161" t="s">
        <v>52</v>
      </c>
      <c r="BG12" s="161" t="s">
        <v>50</v>
      </c>
      <c r="BH12" s="161" t="s">
        <v>51</v>
      </c>
      <c r="BI12" s="163" t="s">
        <v>3</v>
      </c>
      <c r="BJ12" s="163" t="s">
        <v>4</v>
      </c>
      <c r="BK12" s="163" t="s">
        <v>5</v>
      </c>
      <c r="BL12" s="163" t="s">
        <v>6</v>
      </c>
      <c r="BM12" s="163" t="s">
        <v>7</v>
      </c>
      <c r="BN12" s="163" t="s">
        <v>8</v>
      </c>
      <c r="BO12" s="163" t="s">
        <v>9</v>
      </c>
      <c r="BP12" s="163" t="s">
        <v>10</v>
      </c>
      <c r="BQ12" s="163" t="s">
        <v>11</v>
      </c>
      <c r="BR12" s="163" t="s">
        <v>12</v>
      </c>
    </row>
    <row r="13" spans="1:71" ht="14.25" x14ac:dyDescent="0.45">
      <c r="B13" s="162"/>
      <c r="C13" s="162"/>
      <c r="D13" s="162"/>
      <c r="E13" s="164"/>
      <c r="F13" s="164"/>
      <c r="G13" s="164"/>
      <c r="H13" s="164"/>
      <c r="I13" s="164"/>
      <c r="J13" s="164"/>
      <c r="K13" s="164"/>
      <c r="L13" s="164"/>
      <c r="M13" s="164"/>
      <c r="N13" s="164"/>
      <c r="P13" s="162"/>
      <c r="Q13" s="162"/>
      <c r="R13" s="162"/>
      <c r="S13" s="164"/>
      <c r="T13" s="164"/>
      <c r="U13" s="164"/>
      <c r="V13" s="164"/>
      <c r="W13" s="164"/>
      <c r="X13" s="164"/>
      <c r="Y13" s="164"/>
      <c r="Z13" s="164"/>
      <c r="AA13" s="164"/>
      <c r="AB13" s="164"/>
      <c r="AD13" s="162"/>
      <c r="AE13" s="162"/>
      <c r="AF13" s="162"/>
      <c r="AG13" s="164"/>
      <c r="AH13" s="164"/>
      <c r="AI13" s="164"/>
      <c r="AJ13" s="164"/>
      <c r="AK13" s="164"/>
      <c r="AL13" s="164"/>
      <c r="AM13" s="164"/>
      <c r="AN13" s="164"/>
      <c r="AO13" s="164"/>
      <c r="AP13" s="164"/>
      <c r="AR13" s="162"/>
      <c r="AS13" s="162"/>
      <c r="AT13" s="162"/>
      <c r="AU13" s="164"/>
      <c r="AV13" s="164"/>
      <c r="AW13" s="164"/>
      <c r="AX13" s="164"/>
      <c r="AY13" s="164"/>
      <c r="AZ13" s="164"/>
      <c r="BA13" s="164"/>
      <c r="BB13" s="164"/>
      <c r="BC13" s="164"/>
      <c r="BD13" s="164"/>
      <c r="BF13" s="162"/>
      <c r="BG13" s="162"/>
      <c r="BH13" s="162"/>
      <c r="BI13" s="164"/>
      <c r="BJ13" s="164"/>
      <c r="BK13" s="164"/>
      <c r="BL13" s="164"/>
      <c r="BM13" s="164"/>
      <c r="BN13" s="164"/>
      <c r="BO13" s="164"/>
      <c r="BP13" s="164"/>
      <c r="BQ13" s="164"/>
      <c r="BR13" s="164"/>
    </row>
    <row r="14" spans="1:71" ht="14.25" x14ac:dyDescent="0.45">
      <c r="B14" s="172" t="s">
        <v>20</v>
      </c>
      <c r="C14" s="172" t="s">
        <v>33</v>
      </c>
      <c r="D14" s="19" t="s">
        <v>48</v>
      </c>
      <c r="E14" s="21">
        <f>($E$4 * $E$6) + $E$4</f>
        <v>140000</v>
      </c>
      <c r="F14" s="21">
        <f t="shared" ref="F14:N14" si="5">(E14 * $E$6) + E14</f>
        <v>196000</v>
      </c>
      <c r="G14" s="21">
        <f>(F14 * $E$6) + F14</f>
        <v>274400</v>
      </c>
      <c r="H14" s="21">
        <f t="shared" si="5"/>
        <v>384160</v>
      </c>
      <c r="I14" s="21">
        <f t="shared" si="5"/>
        <v>537824</v>
      </c>
      <c r="J14" s="21">
        <f>(I14 * $E$6) + I14</f>
        <v>752953.6</v>
      </c>
      <c r="K14" s="21">
        <f t="shared" si="5"/>
        <v>1054135.04</v>
      </c>
      <c r="L14" s="21">
        <f t="shared" si="5"/>
        <v>1475789.0560000001</v>
      </c>
      <c r="M14" s="21">
        <f t="shared" si="5"/>
        <v>2066104.6784000001</v>
      </c>
      <c r="N14" s="21">
        <f t="shared" si="5"/>
        <v>2892546.5497600003</v>
      </c>
      <c r="P14" s="172" t="s">
        <v>20</v>
      </c>
      <c r="Q14" s="172" t="s">
        <v>33</v>
      </c>
      <c r="R14" s="19" t="s">
        <v>48</v>
      </c>
      <c r="S14" s="21">
        <f>($E$4 * $E$6) + $E$4</f>
        <v>140000</v>
      </c>
      <c r="T14" s="21">
        <f t="shared" ref="T14:AB14" si="6">(S14 * $E$6) + S14</f>
        <v>196000</v>
      </c>
      <c r="U14" s="21">
        <f>(T14 * $E$6) + T14</f>
        <v>274400</v>
      </c>
      <c r="V14" s="21">
        <f t="shared" si="6"/>
        <v>384160</v>
      </c>
      <c r="W14" s="21">
        <f t="shared" si="6"/>
        <v>537824</v>
      </c>
      <c r="X14" s="21">
        <f>(W14 * $E$6) + W14</f>
        <v>752953.6</v>
      </c>
      <c r="Y14" s="21">
        <f t="shared" si="6"/>
        <v>1054135.04</v>
      </c>
      <c r="Z14" s="21">
        <f t="shared" si="6"/>
        <v>1475789.0560000001</v>
      </c>
      <c r="AA14" s="21">
        <f t="shared" si="6"/>
        <v>2066104.6784000001</v>
      </c>
      <c r="AB14" s="21">
        <f t="shared" si="6"/>
        <v>2892546.5497600003</v>
      </c>
      <c r="AD14" s="172" t="s">
        <v>20</v>
      </c>
      <c r="AE14" s="172" t="s">
        <v>33</v>
      </c>
      <c r="AF14" s="19" t="s">
        <v>48</v>
      </c>
      <c r="AG14" s="21">
        <f>($E$4 * $E$6) + $E$4</f>
        <v>140000</v>
      </c>
      <c r="AH14" s="21">
        <f t="shared" ref="AH14:AP14" si="7">(AG14 * $E$6) + AG14</f>
        <v>196000</v>
      </c>
      <c r="AI14" s="21">
        <f>(AH14 * $E$6) + AH14</f>
        <v>274400</v>
      </c>
      <c r="AJ14" s="21">
        <f t="shared" si="7"/>
        <v>384160</v>
      </c>
      <c r="AK14" s="21">
        <f t="shared" si="7"/>
        <v>537824</v>
      </c>
      <c r="AL14" s="21">
        <f>(AK14 * $E$6) + AK14</f>
        <v>752953.6</v>
      </c>
      <c r="AM14" s="21">
        <f t="shared" si="7"/>
        <v>1054135.04</v>
      </c>
      <c r="AN14" s="21">
        <f t="shared" si="7"/>
        <v>1475789.0560000001</v>
      </c>
      <c r="AO14" s="21">
        <f t="shared" si="7"/>
        <v>2066104.6784000001</v>
      </c>
      <c r="AP14" s="21">
        <f t="shared" si="7"/>
        <v>2892546.5497600003</v>
      </c>
      <c r="AR14" s="172" t="s">
        <v>20</v>
      </c>
      <c r="AS14" s="172" t="s">
        <v>33</v>
      </c>
      <c r="AT14" s="19" t="s">
        <v>48</v>
      </c>
      <c r="AU14" s="21">
        <f>($E$4 * $E$6) + $E$4</f>
        <v>140000</v>
      </c>
      <c r="AV14" s="21">
        <f t="shared" ref="AV14:BD14" si="8">(AU14 * $E$6) + AU14</f>
        <v>196000</v>
      </c>
      <c r="AW14" s="21">
        <f>(AV14 * $E$6) + AV14</f>
        <v>274400</v>
      </c>
      <c r="AX14" s="21">
        <f t="shared" si="8"/>
        <v>384160</v>
      </c>
      <c r="AY14" s="21">
        <f t="shared" si="8"/>
        <v>537824</v>
      </c>
      <c r="AZ14" s="21">
        <f>(AY14 * $E$6) + AY14</f>
        <v>752953.6</v>
      </c>
      <c r="BA14" s="21">
        <f t="shared" si="8"/>
        <v>1054135.04</v>
      </c>
      <c r="BB14" s="21">
        <f t="shared" si="8"/>
        <v>1475789.0560000001</v>
      </c>
      <c r="BC14" s="21">
        <f t="shared" si="8"/>
        <v>2066104.6784000001</v>
      </c>
      <c r="BD14" s="21">
        <f t="shared" si="8"/>
        <v>2892546.5497600003</v>
      </c>
      <c r="BF14" s="172" t="s">
        <v>20</v>
      </c>
      <c r="BG14" s="172" t="s">
        <v>33</v>
      </c>
      <c r="BH14" s="19" t="s">
        <v>48</v>
      </c>
      <c r="BI14" s="21">
        <f>($E$4 * $E$6) + $E$4</f>
        <v>140000</v>
      </c>
      <c r="BJ14" s="21">
        <f t="shared" ref="BJ14:BR14" si="9">(BI14 * $E$6) + BI14</f>
        <v>196000</v>
      </c>
      <c r="BK14" s="21">
        <f>(BJ14 * $E$6) + BJ14</f>
        <v>274400</v>
      </c>
      <c r="BL14" s="21">
        <f t="shared" si="9"/>
        <v>384160</v>
      </c>
      <c r="BM14" s="21">
        <f t="shared" si="9"/>
        <v>537824</v>
      </c>
      <c r="BN14" s="21">
        <f>(BM14 * $E$6) + BM14</f>
        <v>752953.6</v>
      </c>
      <c r="BO14" s="21">
        <f t="shared" si="9"/>
        <v>1054135.04</v>
      </c>
      <c r="BP14" s="21">
        <f t="shared" si="9"/>
        <v>1475789.0560000001</v>
      </c>
      <c r="BQ14" s="21">
        <f t="shared" si="9"/>
        <v>2066104.6784000001</v>
      </c>
      <c r="BR14" s="21">
        <f t="shared" si="9"/>
        <v>2892546.5497600003</v>
      </c>
    </row>
    <row r="15" spans="1:71" ht="14.25" x14ac:dyDescent="0.45">
      <c r="B15" s="174"/>
      <c r="C15" s="174"/>
      <c r="D15" s="19" t="s">
        <v>49</v>
      </c>
      <c r="E15" s="25">
        <f>E14*21000000</f>
        <v>2940000000000</v>
      </c>
      <c r="F15" s="25">
        <f t="shared" ref="F15:N15" si="10">F14*21000000</f>
        <v>4116000000000</v>
      </c>
      <c r="G15" s="25">
        <f t="shared" si="10"/>
        <v>5762400000000</v>
      </c>
      <c r="H15" s="25">
        <f t="shared" si="10"/>
        <v>8067360000000</v>
      </c>
      <c r="I15" s="25">
        <f t="shared" si="10"/>
        <v>11294304000000</v>
      </c>
      <c r="J15" s="25">
        <f t="shared" si="10"/>
        <v>15812025600000</v>
      </c>
      <c r="K15" s="25">
        <f t="shared" si="10"/>
        <v>22136835840000</v>
      </c>
      <c r="L15" s="25">
        <f t="shared" si="10"/>
        <v>30991570176000.004</v>
      </c>
      <c r="M15" s="25">
        <f t="shared" si="10"/>
        <v>43388198246400</v>
      </c>
      <c r="N15" s="25">
        <f t="shared" si="10"/>
        <v>60743477544960.008</v>
      </c>
      <c r="P15" s="174"/>
      <c r="Q15" s="174"/>
      <c r="R15" s="19" t="s">
        <v>49</v>
      </c>
      <c r="S15" s="25">
        <f>S14*21000000</f>
        <v>2940000000000</v>
      </c>
      <c r="T15" s="25">
        <f t="shared" ref="T15:AB15" si="11">T14*21000000</f>
        <v>4116000000000</v>
      </c>
      <c r="U15" s="25">
        <f t="shared" si="11"/>
        <v>5762400000000</v>
      </c>
      <c r="V15" s="25">
        <f t="shared" si="11"/>
        <v>8067360000000</v>
      </c>
      <c r="W15" s="25">
        <f t="shared" si="11"/>
        <v>11294304000000</v>
      </c>
      <c r="X15" s="25">
        <f t="shared" si="11"/>
        <v>15812025600000</v>
      </c>
      <c r="Y15" s="25">
        <f t="shared" si="11"/>
        <v>22136835840000</v>
      </c>
      <c r="Z15" s="25">
        <f t="shared" si="11"/>
        <v>30991570176000.004</v>
      </c>
      <c r="AA15" s="25">
        <f t="shared" si="11"/>
        <v>43388198246400</v>
      </c>
      <c r="AB15" s="25">
        <f t="shared" si="11"/>
        <v>60743477544960.008</v>
      </c>
      <c r="AD15" s="174"/>
      <c r="AE15" s="174"/>
      <c r="AF15" s="19" t="s">
        <v>49</v>
      </c>
      <c r="AG15" s="25">
        <f>AG14*21000000</f>
        <v>2940000000000</v>
      </c>
      <c r="AH15" s="25">
        <f t="shared" ref="AH15:AP15" si="12">AH14*21000000</f>
        <v>4116000000000</v>
      </c>
      <c r="AI15" s="25">
        <f t="shared" si="12"/>
        <v>5762400000000</v>
      </c>
      <c r="AJ15" s="25">
        <f t="shared" si="12"/>
        <v>8067360000000</v>
      </c>
      <c r="AK15" s="25">
        <f t="shared" si="12"/>
        <v>11294304000000</v>
      </c>
      <c r="AL15" s="25">
        <f t="shared" si="12"/>
        <v>15812025600000</v>
      </c>
      <c r="AM15" s="25">
        <f t="shared" si="12"/>
        <v>22136835840000</v>
      </c>
      <c r="AN15" s="25">
        <f t="shared" si="12"/>
        <v>30991570176000.004</v>
      </c>
      <c r="AO15" s="25">
        <f t="shared" si="12"/>
        <v>43388198246400</v>
      </c>
      <c r="AP15" s="25">
        <f t="shared" si="12"/>
        <v>60743477544960.008</v>
      </c>
      <c r="AR15" s="174"/>
      <c r="AS15" s="174"/>
      <c r="AT15" s="19" t="s">
        <v>49</v>
      </c>
      <c r="AU15" s="25">
        <f>AU14*21000000</f>
        <v>2940000000000</v>
      </c>
      <c r="AV15" s="25">
        <f t="shared" ref="AV15:BD15" si="13">AV14*21000000</f>
        <v>4116000000000</v>
      </c>
      <c r="AW15" s="25">
        <f t="shared" si="13"/>
        <v>5762400000000</v>
      </c>
      <c r="AX15" s="25">
        <f t="shared" si="13"/>
        <v>8067360000000</v>
      </c>
      <c r="AY15" s="25">
        <f t="shared" si="13"/>
        <v>11294304000000</v>
      </c>
      <c r="AZ15" s="25">
        <f t="shared" si="13"/>
        <v>15812025600000</v>
      </c>
      <c r="BA15" s="25">
        <f t="shared" si="13"/>
        <v>22136835840000</v>
      </c>
      <c r="BB15" s="25">
        <f t="shared" si="13"/>
        <v>30991570176000.004</v>
      </c>
      <c r="BC15" s="25">
        <f t="shared" si="13"/>
        <v>43388198246400</v>
      </c>
      <c r="BD15" s="25">
        <f t="shared" si="13"/>
        <v>60743477544960.008</v>
      </c>
      <c r="BF15" s="174"/>
      <c r="BG15" s="174"/>
      <c r="BH15" s="19" t="s">
        <v>49</v>
      </c>
      <c r="BI15" s="25">
        <f>BI14*21000000</f>
        <v>2940000000000</v>
      </c>
      <c r="BJ15" s="25">
        <f t="shared" ref="BJ15:BR15" si="14">BJ14*21000000</f>
        <v>4116000000000</v>
      </c>
      <c r="BK15" s="25">
        <f t="shared" si="14"/>
        <v>5762400000000</v>
      </c>
      <c r="BL15" s="25">
        <f t="shared" si="14"/>
        <v>8067360000000</v>
      </c>
      <c r="BM15" s="25">
        <f t="shared" si="14"/>
        <v>11294304000000</v>
      </c>
      <c r="BN15" s="25">
        <f t="shared" si="14"/>
        <v>15812025600000</v>
      </c>
      <c r="BO15" s="25">
        <f t="shared" si="14"/>
        <v>22136835840000</v>
      </c>
      <c r="BP15" s="25">
        <f t="shared" si="14"/>
        <v>30991570176000.004</v>
      </c>
      <c r="BQ15" s="25">
        <f t="shared" si="14"/>
        <v>43388198246400</v>
      </c>
      <c r="BR15" s="25">
        <f t="shared" si="14"/>
        <v>60743477544960.008</v>
      </c>
    </row>
    <row r="16" spans="1:71" ht="14.25" x14ac:dyDescent="0.45">
      <c r="B16" s="172" t="s">
        <v>16</v>
      </c>
      <c r="C16" s="175" t="s">
        <v>32</v>
      </c>
      <c r="D16" s="19" t="s">
        <v>160</v>
      </c>
      <c r="E16" s="26">
        <f t="shared" ref="E16:N16" si="15">(E14-$E4)/E14</f>
        <v>0.2857142857142857</v>
      </c>
      <c r="F16" s="26">
        <f t="shared" si="15"/>
        <v>0.48979591836734693</v>
      </c>
      <c r="G16" s="26">
        <f t="shared" si="15"/>
        <v>0.63556851311953355</v>
      </c>
      <c r="H16" s="26">
        <f t="shared" si="15"/>
        <v>0.73969179508538108</v>
      </c>
      <c r="I16" s="26">
        <f t="shared" si="15"/>
        <v>0.81406556791812934</v>
      </c>
      <c r="J16" s="26">
        <f t="shared" si="15"/>
        <v>0.86718969137009239</v>
      </c>
      <c r="K16" s="26">
        <f t="shared" si="15"/>
        <v>0.90513549383578029</v>
      </c>
      <c r="L16" s="26">
        <f t="shared" si="15"/>
        <v>0.93223963845412883</v>
      </c>
      <c r="M16" s="26">
        <f t="shared" si="15"/>
        <v>0.95159974175294915</v>
      </c>
      <c r="N16" s="26">
        <f t="shared" si="15"/>
        <v>0.96542838696639222</v>
      </c>
      <c r="P16" s="172" t="s">
        <v>16</v>
      </c>
      <c r="Q16" s="175" t="s">
        <v>32</v>
      </c>
      <c r="R16" s="19" t="s">
        <v>160</v>
      </c>
      <c r="S16" s="26">
        <f t="shared" ref="S16:AB16" si="16">(S14-$E4)/S14</f>
        <v>0.2857142857142857</v>
      </c>
      <c r="T16" s="26">
        <f t="shared" si="16"/>
        <v>0.48979591836734693</v>
      </c>
      <c r="U16" s="26">
        <f t="shared" si="16"/>
        <v>0.63556851311953355</v>
      </c>
      <c r="V16" s="26">
        <f t="shared" si="16"/>
        <v>0.73969179508538108</v>
      </c>
      <c r="W16" s="26">
        <f t="shared" si="16"/>
        <v>0.81406556791812934</v>
      </c>
      <c r="X16" s="26">
        <f t="shared" si="16"/>
        <v>0.86718969137009239</v>
      </c>
      <c r="Y16" s="26">
        <f t="shared" si="16"/>
        <v>0.90513549383578029</v>
      </c>
      <c r="Z16" s="26">
        <f t="shared" si="16"/>
        <v>0.93223963845412883</v>
      </c>
      <c r="AA16" s="26">
        <f t="shared" si="16"/>
        <v>0.95159974175294915</v>
      </c>
      <c r="AB16" s="26">
        <f t="shared" si="16"/>
        <v>0.96542838696639222</v>
      </c>
      <c r="AD16" s="172" t="s">
        <v>16</v>
      </c>
      <c r="AE16" s="175" t="s">
        <v>32</v>
      </c>
      <c r="AF16" s="19" t="s">
        <v>160</v>
      </c>
      <c r="AG16" s="26">
        <f t="shared" ref="AG16:AP16" si="17">(AG14-$E4)/AG14</f>
        <v>0.2857142857142857</v>
      </c>
      <c r="AH16" s="26">
        <f t="shared" si="17"/>
        <v>0.48979591836734693</v>
      </c>
      <c r="AI16" s="26">
        <f t="shared" si="17"/>
        <v>0.63556851311953355</v>
      </c>
      <c r="AJ16" s="26">
        <f t="shared" si="17"/>
        <v>0.73969179508538108</v>
      </c>
      <c r="AK16" s="26">
        <f t="shared" si="17"/>
        <v>0.81406556791812934</v>
      </c>
      <c r="AL16" s="26">
        <f t="shared" si="17"/>
        <v>0.86718969137009239</v>
      </c>
      <c r="AM16" s="26">
        <f t="shared" si="17"/>
        <v>0.90513549383578029</v>
      </c>
      <c r="AN16" s="26">
        <f t="shared" si="17"/>
        <v>0.93223963845412883</v>
      </c>
      <c r="AO16" s="26">
        <f t="shared" si="17"/>
        <v>0.95159974175294915</v>
      </c>
      <c r="AP16" s="26">
        <f t="shared" si="17"/>
        <v>0.96542838696639222</v>
      </c>
      <c r="AR16" s="172" t="s">
        <v>16</v>
      </c>
      <c r="AS16" s="175" t="s">
        <v>32</v>
      </c>
      <c r="AT16" s="19" t="s">
        <v>160</v>
      </c>
      <c r="AU16" s="26">
        <f t="shared" ref="AU16:BD16" si="18">(AU14-$E4)/AU14</f>
        <v>0.2857142857142857</v>
      </c>
      <c r="AV16" s="26">
        <f t="shared" si="18"/>
        <v>0.48979591836734693</v>
      </c>
      <c r="AW16" s="26">
        <f t="shared" si="18"/>
        <v>0.63556851311953355</v>
      </c>
      <c r="AX16" s="26">
        <f t="shared" si="18"/>
        <v>0.73969179508538108</v>
      </c>
      <c r="AY16" s="26">
        <f t="shared" si="18"/>
        <v>0.81406556791812934</v>
      </c>
      <c r="AZ16" s="26">
        <f t="shared" si="18"/>
        <v>0.86718969137009239</v>
      </c>
      <c r="BA16" s="26">
        <f t="shared" si="18"/>
        <v>0.90513549383578029</v>
      </c>
      <c r="BB16" s="26">
        <f t="shared" si="18"/>
        <v>0.93223963845412883</v>
      </c>
      <c r="BC16" s="26">
        <f t="shared" si="18"/>
        <v>0.95159974175294915</v>
      </c>
      <c r="BD16" s="26">
        <f t="shared" si="18"/>
        <v>0.96542838696639222</v>
      </c>
      <c r="BF16" s="172" t="s">
        <v>16</v>
      </c>
      <c r="BG16" s="175" t="s">
        <v>32</v>
      </c>
      <c r="BH16" s="19" t="s">
        <v>160</v>
      </c>
      <c r="BI16" s="26">
        <f t="shared" ref="BI16:BR16" si="19">(BI14-$E4)/BI14</f>
        <v>0.2857142857142857</v>
      </c>
      <c r="BJ16" s="26">
        <f t="shared" si="19"/>
        <v>0.48979591836734693</v>
      </c>
      <c r="BK16" s="26">
        <f t="shared" si="19"/>
        <v>0.63556851311953355</v>
      </c>
      <c r="BL16" s="26">
        <f t="shared" si="19"/>
        <v>0.73969179508538108</v>
      </c>
      <c r="BM16" s="26">
        <f t="shared" si="19"/>
        <v>0.81406556791812934</v>
      </c>
      <c r="BN16" s="26">
        <f t="shared" si="19"/>
        <v>0.86718969137009239</v>
      </c>
      <c r="BO16" s="26">
        <f t="shared" si="19"/>
        <v>0.90513549383578029</v>
      </c>
      <c r="BP16" s="26">
        <f t="shared" si="19"/>
        <v>0.93223963845412883</v>
      </c>
      <c r="BQ16" s="26">
        <f t="shared" si="19"/>
        <v>0.95159974175294915</v>
      </c>
      <c r="BR16" s="26">
        <f t="shared" si="19"/>
        <v>0.96542838696639222</v>
      </c>
    </row>
    <row r="17" spans="1:71" ht="14.25" x14ac:dyDescent="0.45">
      <c r="B17" s="173"/>
      <c r="C17" s="176"/>
      <c r="D17" s="19" t="s">
        <v>159</v>
      </c>
      <c r="E17" s="26">
        <f>1-E16</f>
        <v>0.7142857142857143</v>
      </c>
      <c r="F17" s="26">
        <f t="shared" ref="F17:N17" si="20">1-F16</f>
        <v>0.51020408163265307</v>
      </c>
      <c r="G17" s="26">
        <f t="shared" si="20"/>
        <v>0.36443148688046645</v>
      </c>
      <c r="H17" s="26">
        <f t="shared" si="20"/>
        <v>0.26030820491461892</v>
      </c>
      <c r="I17" s="26">
        <f t="shared" si="20"/>
        <v>0.18593443208187066</v>
      </c>
      <c r="J17" s="26">
        <f t="shared" si="20"/>
        <v>0.13281030862990761</v>
      </c>
      <c r="K17" s="26">
        <f t="shared" si="20"/>
        <v>9.4864506164219708E-2</v>
      </c>
      <c r="L17" s="26">
        <f t="shared" si="20"/>
        <v>6.7760361545871173E-2</v>
      </c>
      <c r="M17" s="26">
        <f t="shared" si="20"/>
        <v>4.8400258247050854E-2</v>
      </c>
      <c r="N17" s="26">
        <f t="shared" si="20"/>
        <v>3.4571613033607784E-2</v>
      </c>
      <c r="P17" s="173"/>
      <c r="Q17" s="176"/>
      <c r="R17" s="19" t="s">
        <v>159</v>
      </c>
      <c r="S17" s="26">
        <f>1-S16</f>
        <v>0.7142857142857143</v>
      </c>
      <c r="T17" s="26">
        <f t="shared" ref="T17:AB17" si="21">1-T16</f>
        <v>0.51020408163265307</v>
      </c>
      <c r="U17" s="26">
        <f t="shared" si="21"/>
        <v>0.36443148688046645</v>
      </c>
      <c r="V17" s="26">
        <f t="shared" si="21"/>
        <v>0.26030820491461892</v>
      </c>
      <c r="W17" s="26">
        <f t="shared" si="21"/>
        <v>0.18593443208187066</v>
      </c>
      <c r="X17" s="26">
        <f t="shared" si="21"/>
        <v>0.13281030862990761</v>
      </c>
      <c r="Y17" s="26">
        <f t="shared" si="21"/>
        <v>9.4864506164219708E-2</v>
      </c>
      <c r="Z17" s="26">
        <f t="shared" si="21"/>
        <v>6.7760361545871173E-2</v>
      </c>
      <c r="AA17" s="26">
        <f t="shared" si="21"/>
        <v>4.8400258247050854E-2</v>
      </c>
      <c r="AB17" s="26">
        <f t="shared" si="21"/>
        <v>3.4571613033607784E-2</v>
      </c>
      <c r="AD17" s="173"/>
      <c r="AE17" s="176"/>
      <c r="AF17" s="19" t="s">
        <v>159</v>
      </c>
      <c r="AG17" s="26">
        <f>1-AG16</f>
        <v>0.7142857142857143</v>
      </c>
      <c r="AH17" s="26">
        <f t="shared" ref="AH17:AP17" si="22">1-AH16</f>
        <v>0.51020408163265307</v>
      </c>
      <c r="AI17" s="26">
        <f t="shared" si="22"/>
        <v>0.36443148688046645</v>
      </c>
      <c r="AJ17" s="26">
        <f t="shared" si="22"/>
        <v>0.26030820491461892</v>
      </c>
      <c r="AK17" s="26">
        <f t="shared" si="22"/>
        <v>0.18593443208187066</v>
      </c>
      <c r="AL17" s="26">
        <f t="shared" si="22"/>
        <v>0.13281030862990761</v>
      </c>
      <c r="AM17" s="26">
        <f t="shared" si="22"/>
        <v>9.4864506164219708E-2</v>
      </c>
      <c r="AN17" s="26">
        <f t="shared" si="22"/>
        <v>6.7760361545871173E-2</v>
      </c>
      <c r="AO17" s="26">
        <f t="shared" si="22"/>
        <v>4.8400258247050854E-2</v>
      </c>
      <c r="AP17" s="26">
        <f t="shared" si="22"/>
        <v>3.4571613033607784E-2</v>
      </c>
      <c r="AR17" s="173"/>
      <c r="AS17" s="176"/>
      <c r="AT17" s="19" t="s">
        <v>159</v>
      </c>
      <c r="AU17" s="26">
        <f>1-AU16</f>
        <v>0.7142857142857143</v>
      </c>
      <c r="AV17" s="26">
        <f t="shared" ref="AV17:BD17" si="23">1-AV16</f>
        <v>0.51020408163265307</v>
      </c>
      <c r="AW17" s="26">
        <f t="shared" si="23"/>
        <v>0.36443148688046645</v>
      </c>
      <c r="AX17" s="26">
        <f t="shared" si="23"/>
        <v>0.26030820491461892</v>
      </c>
      <c r="AY17" s="26">
        <f t="shared" si="23"/>
        <v>0.18593443208187066</v>
      </c>
      <c r="AZ17" s="26">
        <f t="shared" si="23"/>
        <v>0.13281030862990761</v>
      </c>
      <c r="BA17" s="26">
        <f t="shared" si="23"/>
        <v>9.4864506164219708E-2</v>
      </c>
      <c r="BB17" s="26">
        <f t="shared" si="23"/>
        <v>6.7760361545871173E-2</v>
      </c>
      <c r="BC17" s="26">
        <f t="shared" si="23"/>
        <v>4.8400258247050854E-2</v>
      </c>
      <c r="BD17" s="26">
        <f t="shared" si="23"/>
        <v>3.4571613033607784E-2</v>
      </c>
      <c r="BF17" s="173"/>
      <c r="BG17" s="176"/>
      <c r="BH17" s="19" t="s">
        <v>159</v>
      </c>
      <c r="BI17" s="26">
        <f>1-BI16</f>
        <v>0.7142857142857143</v>
      </c>
      <c r="BJ17" s="26">
        <f t="shared" ref="BJ17:BR17" si="24">1-BJ16</f>
        <v>0.51020408163265307</v>
      </c>
      <c r="BK17" s="26">
        <f t="shared" si="24"/>
        <v>0.36443148688046645</v>
      </c>
      <c r="BL17" s="26">
        <f t="shared" si="24"/>
        <v>0.26030820491461892</v>
      </c>
      <c r="BM17" s="26">
        <f t="shared" si="24"/>
        <v>0.18593443208187066</v>
      </c>
      <c r="BN17" s="26">
        <f t="shared" si="24"/>
        <v>0.13281030862990761</v>
      </c>
      <c r="BO17" s="26">
        <f t="shared" si="24"/>
        <v>9.4864506164219708E-2</v>
      </c>
      <c r="BP17" s="26">
        <f t="shared" si="24"/>
        <v>6.7760361545871173E-2</v>
      </c>
      <c r="BQ17" s="26">
        <f t="shared" si="24"/>
        <v>4.8400258247050854E-2</v>
      </c>
      <c r="BR17" s="26">
        <f t="shared" si="24"/>
        <v>3.4571613033607784E-2</v>
      </c>
    </row>
    <row r="18" spans="1:71" ht="14.25" x14ac:dyDescent="0.45">
      <c r="B18" s="173"/>
      <c r="C18" s="176"/>
      <c r="D18" s="19" t="s">
        <v>158</v>
      </c>
      <c r="E18" s="80">
        <f>E16</f>
        <v>0.2857142857142857</v>
      </c>
      <c r="F18" s="80">
        <f t="shared" ref="F18:N18" si="25">F16-E16</f>
        <v>0.20408163265306123</v>
      </c>
      <c r="G18" s="80">
        <f>G16-F16</f>
        <v>0.14577259475218662</v>
      </c>
      <c r="H18" s="80">
        <f t="shared" si="25"/>
        <v>0.10412328196584753</v>
      </c>
      <c r="I18" s="80">
        <f t="shared" si="25"/>
        <v>7.4373772832748264E-2</v>
      </c>
      <c r="J18" s="80">
        <f>J16-I16</f>
        <v>5.3124123451963046E-2</v>
      </c>
      <c r="K18" s="80">
        <f t="shared" si="25"/>
        <v>3.7945802465687906E-2</v>
      </c>
      <c r="L18" s="80">
        <f t="shared" si="25"/>
        <v>2.7104144618348536E-2</v>
      </c>
      <c r="M18" s="80">
        <f t="shared" si="25"/>
        <v>1.9360103298820319E-2</v>
      </c>
      <c r="N18" s="80">
        <f t="shared" si="25"/>
        <v>1.3828645213443069E-2</v>
      </c>
      <c r="P18" s="173"/>
      <c r="Q18" s="176"/>
      <c r="R18" s="19" t="s">
        <v>158</v>
      </c>
      <c r="S18" s="80">
        <f>S16</f>
        <v>0.2857142857142857</v>
      </c>
      <c r="T18" s="80">
        <f t="shared" ref="T18:AB18" si="26">T16-S16</f>
        <v>0.20408163265306123</v>
      </c>
      <c r="U18" s="80">
        <f>U16-T16</f>
        <v>0.14577259475218662</v>
      </c>
      <c r="V18" s="80">
        <f t="shared" si="26"/>
        <v>0.10412328196584753</v>
      </c>
      <c r="W18" s="80">
        <f t="shared" si="26"/>
        <v>7.4373772832748264E-2</v>
      </c>
      <c r="X18" s="80">
        <f>X16-W16</f>
        <v>5.3124123451963046E-2</v>
      </c>
      <c r="Y18" s="80">
        <f t="shared" si="26"/>
        <v>3.7945802465687906E-2</v>
      </c>
      <c r="Z18" s="80">
        <f t="shared" si="26"/>
        <v>2.7104144618348536E-2</v>
      </c>
      <c r="AA18" s="80">
        <f t="shared" si="26"/>
        <v>1.9360103298820319E-2</v>
      </c>
      <c r="AB18" s="80">
        <f t="shared" si="26"/>
        <v>1.3828645213443069E-2</v>
      </c>
      <c r="AD18" s="173"/>
      <c r="AE18" s="176"/>
      <c r="AF18" s="19" t="s">
        <v>158</v>
      </c>
      <c r="AG18" s="80">
        <f>AG16</f>
        <v>0.2857142857142857</v>
      </c>
      <c r="AH18" s="80">
        <f t="shared" ref="AH18:AP18" si="27">AH16-AG16</f>
        <v>0.20408163265306123</v>
      </c>
      <c r="AI18" s="80">
        <f>AI16-AH16</f>
        <v>0.14577259475218662</v>
      </c>
      <c r="AJ18" s="80">
        <f t="shared" si="27"/>
        <v>0.10412328196584753</v>
      </c>
      <c r="AK18" s="80">
        <f t="shared" si="27"/>
        <v>7.4373772832748264E-2</v>
      </c>
      <c r="AL18" s="80">
        <f>AL16-AK16</f>
        <v>5.3124123451963046E-2</v>
      </c>
      <c r="AM18" s="80">
        <f t="shared" si="27"/>
        <v>3.7945802465687906E-2</v>
      </c>
      <c r="AN18" s="80">
        <f t="shared" si="27"/>
        <v>2.7104144618348536E-2</v>
      </c>
      <c r="AO18" s="80">
        <f t="shared" si="27"/>
        <v>1.9360103298820319E-2</v>
      </c>
      <c r="AP18" s="80">
        <f t="shared" si="27"/>
        <v>1.3828645213443069E-2</v>
      </c>
      <c r="AR18" s="173"/>
      <c r="AS18" s="176"/>
      <c r="AT18" s="19" t="s">
        <v>158</v>
      </c>
      <c r="AU18" s="80">
        <f>AU16</f>
        <v>0.2857142857142857</v>
      </c>
      <c r="AV18" s="80">
        <f t="shared" ref="AV18:BD18" si="28">AV16-AU16</f>
        <v>0.20408163265306123</v>
      </c>
      <c r="AW18" s="80">
        <f>AW16-AV16</f>
        <v>0.14577259475218662</v>
      </c>
      <c r="AX18" s="80">
        <f t="shared" si="28"/>
        <v>0.10412328196584753</v>
      </c>
      <c r="AY18" s="80">
        <f t="shared" si="28"/>
        <v>7.4373772832748264E-2</v>
      </c>
      <c r="AZ18" s="80">
        <f>AZ16-AY16</f>
        <v>5.3124123451963046E-2</v>
      </c>
      <c r="BA18" s="80">
        <f t="shared" si="28"/>
        <v>3.7945802465687906E-2</v>
      </c>
      <c r="BB18" s="80">
        <f t="shared" si="28"/>
        <v>2.7104144618348536E-2</v>
      </c>
      <c r="BC18" s="80">
        <f t="shared" si="28"/>
        <v>1.9360103298820319E-2</v>
      </c>
      <c r="BD18" s="80">
        <f t="shared" si="28"/>
        <v>1.3828645213443069E-2</v>
      </c>
      <c r="BF18" s="173"/>
      <c r="BG18" s="176"/>
      <c r="BH18" s="19" t="s">
        <v>158</v>
      </c>
      <c r="BI18" s="80">
        <f>BI16</f>
        <v>0.2857142857142857</v>
      </c>
      <c r="BJ18" s="80">
        <f t="shared" ref="BJ18:BR18" si="29">BJ16-BI16</f>
        <v>0.20408163265306123</v>
      </c>
      <c r="BK18" s="80">
        <f>BK16-BJ16</f>
        <v>0.14577259475218662</v>
      </c>
      <c r="BL18" s="80">
        <f t="shared" si="29"/>
        <v>0.10412328196584753</v>
      </c>
      <c r="BM18" s="80">
        <f t="shared" si="29"/>
        <v>7.4373772832748264E-2</v>
      </c>
      <c r="BN18" s="80">
        <f>BN16-BM16</f>
        <v>5.3124123451963046E-2</v>
      </c>
      <c r="BO18" s="80">
        <f t="shared" si="29"/>
        <v>3.7945802465687906E-2</v>
      </c>
      <c r="BP18" s="80">
        <f t="shared" si="29"/>
        <v>2.7104144618348536E-2</v>
      </c>
      <c r="BQ18" s="80">
        <f t="shared" si="29"/>
        <v>1.9360103298820319E-2</v>
      </c>
      <c r="BR18" s="80">
        <f t="shared" si="29"/>
        <v>1.3828645213443069E-2</v>
      </c>
    </row>
    <row r="19" spans="1:71" ht="14.25" x14ac:dyDescent="0.45">
      <c r="B19" s="173"/>
      <c r="C19" s="176"/>
      <c r="D19" s="19" t="s">
        <v>157</v>
      </c>
      <c r="E19" s="80"/>
      <c r="F19" s="80"/>
      <c r="G19" s="80"/>
      <c r="H19" s="80"/>
      <c r="I19" s="80">
        <f>AVERAGE(E18:I18)</f>
        <v>0.16281311358362588</v>
      </c>
      <c r="J19" s="26"/>
      <c r="K19" s="26"/>
      <c r="L19" s="26"/>
      <c r="M19" s="26"/>
      <c r="N19" s="80">
        <f>AVERAGE(E18:N18)</f>
        <v>9.6542838696639224E-2</v>
      </c>
      <c r="P19" s="173"/>
      <c r="Q19" s="176"/>
      <c r="R19" s="19" t="s">
        <v>157</v>
      </c>
      <c r="S19" s="80"/>
      <c r="T19" s="80"/>
      <c r="U19" s="80"/>
      <c r="V19" s="80"/>
      <c r="W19" s="80">
        <f>AVERAGE(S18:W18)</f>
        <v>0.16281311358362588</v>
      </c>
      <c r="X19" s="26"/>
      <c r="Y19" s="26"/>
      <c r="Z19" s="26"/>
      <c r="AA19" s="26"/>
      <c r="AB19" s="80">
        <f>AVERAGE(S18:AB18)</f>
        <v>9.6542838696639224E-2</v>
      </c>
      <c r="AD19" s="173"/>
      <c r="AE19" s="176"/>
      <c r="AF19" s="19" t="s">
        <v>157</v>
      </c>
      <c r="AG19" s="80"/>
      <c r="AH19" s="80"/>
      <c r="AI19" s="80"/>
      <c r="AJ19" s="80"/>
      <c r="AK19" s="80">
        <f>AVERAGE(AG18:AK18)</f>
        <v>0.16281311358362588</v>
      </c>
      <c r="AL19" s="26"/>
      <c r="AM19" s="26"/>
      <c r="AN19" s="26"/>
      <c r="AO19" s="26"/>
      <c r="AP19" s="80">
        <f>AVERAGE(AG18:AP18)</f>
        <v>9.6542838696639224E-2</v>
      </c>
      <c r="AR19" s="173"/>
      <c r="AS19" s="176"/>
      <c r="AT19" s="19" t="s">
        <v>157</v>
      </c>
      <c r="AU19" s="80"/>
      <c r="AV19" s="80"/>
      <c r="AW19" s="80"/>
      <c r="AX19" s="80"/>
      <c r="AY19" s="80">
        <f>AVERAGE(AU18:AY18)</f>
        <v>0.16281311358362588</v>
      </c>
      <c r="AZ19" s="26"/>
      <c r="BA19" s="26"/>
      <c r="BB19" s="26"/>
      <c r="BC19" s="26"/>
      <c r="BD19" s="80">
        <f>AVERAGE(AU18:BD18)</f>
        <v>9.6542838696639224E-2</v>
      </c>
      <c r="BF19" s="173"/>
      <c r="BG19" s="176"/>
      <c r="BH19" s="19" t="s">
        <v>157</v>
      </c>
      <c r="BI19" s="80"/>
      <c r="BJ19" s="80"/>
      <c r="BK19" s="80"/>
      <c r="BL19" s="80"/>
      <c r="BM19" s="80">
        <f>AVERAGE(BI18:BM18)</f>
        <v>0.16281311358362588</v>
      </c>
      <c r="BN19" s="26"/>
      <c r="BO19" s="26"/>
      <c r="BP19" s="26"/>
      <c r="BQ19" s="26"/>
      <c r="BR19" s="80">
        <f>AVERAGE(BI18:BR18)</f>
        <v>9.6542838696639224E-2</v>
      </c>
    </row>
    <row r="20" spans="1:71" ht="14.25" x14ac:dyDescent="0.45">
      <c r="B20" s="173"/>
      <c r="C20" s="176"/>
      <c r="D20" s="19" t="s">
        <v>155</v>
      </c>
      <c r="E20" s="80">
        <f>$E$10*E18</f>
        <v>0.8571428571428571</v>
      </c>
      <c r="F20" s="80">
        <f t="shared" ref="F20:N20" si="30">$E$10*F18</f>
        <v>0.61224489795918369</v>
      </c>
      <c r="G20" s="80">
        <f t="shared" si="30"/>
        <v>0.43731778425655987</v>
      </c>
      <c r="H20" s="80">
        <f t="shared" si="30"/>
        <v>0.31236984589754258</v>
      </c>
      <c r="I20" s="80">
        <f t="shared" si="30"/>
        <v>0.22312131849824479</v>
      </c>
      <c r="J20" s="80">
        <f t="shared" si="30"/>
        <v>0.15937237035588914</v>
      </c>
      <c r="K20" s="80">
        <f t="shared" si="30"/>
        <v>0.11383740739706372</v>
      </c>
      <c r="L20" s="80">
        <f t="shared" si="30"/>
        <v>8.1312433855045607E-2</v>
      </c>
      <c r="M20" s="80">
        <f t="shared" si="30"/>
        <v>5.8080309896460958E-2</v>
      </c>
      <c r="N20" s="80">
        <f t="shared" si="30"/>
        <v>4.1485935640329208E-2</v>
      </c>
      <c r="P20" s="173"/>
      <c r="Q20" s="176"/>
      <c r="R20" s="19" t="s">
        <v>155</v>
      </c>
      <c r="S20" s="80">
        <f>$E$10*S18</f>
        <v>0.8571428571428571</v>
      </c>
      <c r="T20" s="80">
        <f t="shared" ref="T20:AB20" si="31">$E$10*T18</f>
        <v>0.61224489795918369</v>
      </c>
      <c r="U20" s="80">
        <f t="shared" si="31"/>
        <v>0.43731778425655987</v>
      </c>
      <c r="V20" s="80">
        <f t="shared" si="31"/>
        <v>0.31236984589754258</v>
      </c>
      <c r="W20" s="80">
        <f t="shared" si="31"/>
        <v>0.22312131849824479</v>
      </c>
      <c r="X20" s="80">
        <f t="shared" si="31"/>
        <v>0.15937237035588914</v>
      </c>
      <c r="Y20" s="80">
        <f t="shared" si="31"/>
        <v>0.11383740739706372</v>
      </c>
      <c r="Z20" s="80">
        <f t="shared" si="31"/>
        <v>8.1312433855045607E-2</v>
      </c>
      <c r="AA20" s="80">
        <f t="shared" si="31"/>
        <v>5.8080309896460958E-2</v>
      </c>
      <c r="AB20" s="80">
        <f t="shared" si="31"/>
        <v>4.1485935640329208E-2</v>
      </c>
      <c r="AD20" s="173"/>
      <c r="AE20" s="176"/>
      <c r="AF20" s="19" t="s">
        <v>155</v>
      </c>
      <c r="AG20" s="80">
        <f>$E$10*AG18</f>
        <v>0.8571428571428571</v>
      </c>
      <c r="AH20" s="80">
        <f t="shared" ref="AH20:AP20" si="32">$E$10*AH18</f>
        <v>0.61224489795918369</v>
      </c>
      <c r="AI20" s="80">
        <f t="shared" si="32"/>
        <v>0.43731778425655987</v>
      </c>
      <c r="AJ20" s="80">
        <f t="shared" si="32"/>
        <v>0.31236984589754258</v>
      </c>
      <c r="AK20" s="80">
        <f t="shared" si="32"/>
        <v>0.22312131849824479</v>
      </c>
      <c r="AL20" s="80">
        <f t="shared" si="32"/>
        <v>0.15937237035588914</v>
      </c>
      <c r="AM20" s="80">
        <f t="shared" si="32"/>
        <v>0.11383740739706372</v>
      </c>
      <c r="AN20" s="80">
        <f t="shared" si="32"/>
        <v>8.1312433855045607E-2</v>
      </c>
      <c r="AO20" s="80">
        <f t="shared" si="32"/>
        <v>5.8080309896460958E-2</v>
      </c>
      <c r="AP20" s="80">
        <f t="shared" si="32"/>
        <v>4.1485935640329208E-2</v>
      </c>
      <c r="AR20" s="173"/>
      <c r="AS20" s="176"/>
      <c r="AT20" s="19" t="s">
        <v>155</v>
      </c>
      <c r="AU20" s="80">
        <f>$E$10*AU18</f>
        <v>0.8571428571428571</v>
      </c>
      <c r="AV20" s="80">
        <f t="shared" ref="AV20:BD20" si="33">$E$10*AV18</f>
        <v>0.61224489795918369</v>
      </c>
      <c r="AW20" s="80">
        <f t="shared" si="33"/>
        <v>0.43731778425655987</v>
      </c>
      <c r="AX20" s="80">
        <f t="shared" si="33"/>
        <v>0.31236984589754258</v>
      </c>
      <c r="AY20" s="80">
        <f t="shared" si="33"/>
        <v>0.22312131849824479</v>
      </c>
      <c r="AZ20" s="80">
        <f t="shared" si="33"/>
        <v>0.15937237035588914</v>
      </c>
      <c r="BA20" s="80">
        <f t="shared" si="33"/>
        <v>0.11383740739706372</v>
      </c>
      <c r="BB20" s="80">
        <f t="shared" si="33"/>
        <v>8.1312433855045607E-2</v>
      </c>
      <c r="BC20" s="80">
        <f t="shared" si="33"/>
        <v>5.8080309896460958E-2</v>
      </c>
      <c r="BD20" s="80">
        <f t="shared" si="33"/>
        <v>4.1485935640329208E-2</v>
      </c>
      <c r="BF20" s="173"/>
      <c r="BG20" s="176"/>
      <c r="BH20" s="19" t="s">
        <v>155</v>
      </c>
      <c r="BI20" s="80">
        <f>$E$10*BI18</f>
        <v>0.8571428571428571</v>
      </c>
      <c r="BJ20" s="80">
        <f t="shared" ref="BJ20:BR20" si="34">$E$10*BJ18</f>
        <v>0.61224489795918369</v>
      </c>
      <c r="BK20" s="80">
        <f t="shared" si="34"/>
        <v>0.43731778425655987</v>
      </c>
      <c r="BL20" s="80">
        <f t="shared" si="34"/>
        <v>0.31236984589754258</v>
      </c>
      <c r="BM20" s="80">
        <f t="shared" si="34"/>
        <v>0.22312131849824479</v>
      </c>
      <c r="BN20" s="80">
        <f t="shared" si="34"/>
        <v>0.15937237035588914</v>
      </c>
      <c r="BO20" s="80">
        <f t="shared" si="34"/>
        <v>0.11383740739706372</v>
      </c>
      <c r="BP20" s="80">
        <f t="shared" si="34"/>
        <v>8.1312433855045607E-2</v>
      </c>
      <c r="BQ20" s="80">
        <f t="shared" si="34"/>
        <v>5.8080309896460958E-2</v>
      </c>
      <c r="BR20" s="80">
        <f t="shared" si="34"/>
        <v>4.1485935640329208E-2</v>
      </c>
    </row>
    <row r="21" spans="1:71" ht="14.25" x14ac:dyDescent="0.45">
      <c r="B21" s="173"/>
      <c r="C21" s="176"/>
      <c r="D21" s="19" t="s">
        <v>156</v>
      </c>
      <c r="E21" s="80"/>
      <c r="F21" s="80"/>
      <c r="G21" s="80"/>
      <c r="H21" s="80"/>
      <c r="I21" s="80">
        <f>AVERAGE(E20:I20)</f>
        <v>0.48843934075087764</v>
      </c>
      <c r="J21" s="26"/>
      <c r="K21" s="26"/>
      <c r="L21" s="26"/>
      <c r="M21" s="26"/>
      <c r="N21" s="80">
        <f>AVERAGE(E20:N20)</f>
        <v>0.28962851608991774</v>
      </c>
      <c r="P21" s="173"/>
      <c r="Q21" s="176"/>
      <c r="R21" s="19" t="s">
        <v>156</v>
      </c>
      <c r="S21" s="80"/>
      <c r="T21" s="80"/>
      <c r="U21" s="80"/>
      <c r="V21" s="80"/>
      <c r="W21" s="80">
        <f>AVERAGE(S20:W20)</f>
        <v>0.48843934075087764</v>
      </c>
      <c r="X21" s="26"/>
      <c r="Y21" s="26"/>
      <c r="Z21" s="26"/>
      <c r="AA21" s="26"/>
      <c r="AB21" s="80">
        <f>AVERAGE(S20:AB20)</f>
        <v>0.28962851608991774</v>
      </c>
      <c r="AD21" s="173"/>
      <c r="AE21" s="176"/>
      <c r="AF21" s="19" t="s">
        <v>156</v>
      </c>
      <c r="AG21" s="80"/>
      <c r="AH21" s="80"/>
      <c r="AI21" s="80"/>
      <c r="AJ21" s="80"/>
      <c r="AK21" s="80">
        <f>AVERAGE(AG20:AK20)</f>
        <v>0.48843934075087764</v>
      </c>
      <c r="AL21" s="26"/>
      <c r="AM21" s="26"/>
      <c r="AN21" s="26"/>
      <c r="AO21" s="26"/>
      <c r="AP21" s="80">
        <f>AVERAGE(AG20:AP20)</f>
        <v>0.28962851608991774</v>
      </c>
      <c r="AR21" s="173"/>
      <c r="AS21" s="176"/>
      <c r="AT21" s="19" t="s">
        <v>156</v>
      </c>
      <c r="AU21" s="80"/>
      <c r="AV21" s="80"/>
      <c r="AW21" s="80"/>
      <c r="AX21" s="80"/>
      <c r="AY21" s="80">
        <f>AVERAGE(AU20:AY20)</f>
        <v>0.48843934075087764</v>
      </c>
      <c r="AZ21" s="26"/>
      <c r="BA21" s="26"/>
      <c r="BB21" s="26"/>
      <c r="BC21" s="26"/>
      <c r="BD21" s="80">
        <f>AVERAGE(AU20:BD20)</f>
        <v>0.28962851608991774</v>
      </c>
      <c r="BF21" s="173"/>
      <c r="BG21" s="176"/>
      <c r="BH21" s="19" t="s">
        <v>156</v>
      </c>
      <c r="BI21" s="80"/>
      <c r="BJ21" s="80"/>
      <c r="BK21" s="80"/>
      <c r="BL21" s="80"/>
      <c r="BM21" s="80">
        <f>AVERAGE(BI20:BM20)</f>
        <v>0.48843934075087764</v>
      </c>
      <c r="BN21" s="26"/>
      <c r="BO21" s="26"/>
      <c r="BP21" s="26"/>
      <c r="BQ21" s="26"/>
      <c r="BR21" s="80">
        <f>AVERAGE(BI20:BR20)</f>
        <v>0.28962851608991774</v>
      </c>
    </row>
    <row r="22" spans="1:71" ht="14.25" x14ac:dyDescent="0.45">
      <c r="B22" s="173"/>
      <c r="C22" s="176"/>
      <c r="D22" s="15" t="s">
        <v>61</v>
      </c>
      <c r="E22" s="17">
        <f>E18+E20</f>
        <v>1.1428571428571428</v>
      </c>
      <c r="F22" s="17">
        <f t="shared" ref="F22:N22" si="35">F18+F20</f>
        <v>0.81632653061224492</v>
      </c>
      <c r="G22" s="17">
        <f t="shared" si="35"/>
        <v>0.5830903790087465</v>
      </c>
      <c r="H22" s="17">
        <f t="shared" si="35"/>
        <v>0.4164931278633901</v>
      </c>
      <c r="I22" s="17">
        <f t="shared" si="35"/>
        <v>0.29749509133099306</v>
      </c>
      <c r="J22" s="17">
        <f t="shared" si="35"/>
        <v>0.21249649380785218</v>
      </c>
      <c r="K22" s="17">
        <f t="shared" si="35"/>
        <v>0.15178320986275162</v>
      </c>
      <c r="L22" s="17">
        <f t="shared" si="35"/>
        <v>0.10841657847339414</v>
      </c>
      <c r="M22" s="17">
        <f t="shared" si="35"/>
        <v>7.7440413195281277E-2</v>
      </c>
      <c r="N22" s="17">
        <f t="shared" si="35"/>
        <v>5.5314580853772277E-2</v>
      </c>
      <c r="P22" s="173"/>
      <c r="Q22" s="176"/>
      <c r="R22" s="15" t="s">
        <v>61</v>
      </c>
      <c r="S22" s="17">
        <f>S18+S20</f>
        <v>1.1428571428571428</v>
      </c>
      <c r="T22" s="17">
        <f t="shared" ref="T22:AB22" si="36">T18+T20</f>
        <v>0.81632653061224492</v>
      </c>
      <c r="U22" s="17">
        <f t="shared" si="36"/>
        <v>0.5830903790087465</v>
      </c>
      <c r="V22" s="17">
        <f t="shared" si="36"/>
        <v>0.4164931278633901</v>
      </c>
      <c r="W22" s="17">
        <f t="shared" si="36"/>
        <v>0.29749509133099306</v>
      </c>
      <c r="X22" s="17">
        <f t="shared" si="36"/>
        <v>0.21249649380785218</v>
      </c>
      <c r="Y22" s="17">
        <f t="shared" si="36"/>
        <v>0.15178320986275162</v>
      </c>
      <c r="Z22" s="17">
        <f t="shared" si="36"/>
        <v>0.10841657847339414</v>
      </c>
      <c r="AA22" s="17">
        <f t="shared" si="36"/>
        <v>7.7440413195281277E-2</v>
      </c>
      <c r="AB22" s="17">
        <f t="shared" si="36"/>
        <v>5.5314580853772277E-2</v>
      </c>
      <c r="AD22" s="173"/>
      <c r="AE22" s="176"/>
      <c r="AF22" s="15" t="s">
        <v>61</v>
      </c>
      <c r="AG22" s="17">
        <f>AG18+AG20</f>
        <v>1.1428571428571428</v>
      </c>
      <c r="AH22" s="17">
        <f t="shared" ref="AH22:AP22" si="37">AH18+AH20</f>
        <v>0.81632653061224492</v>
      </c>
      <c r="AI22" s="17">
        <f t="shared" si="37"/>
        <v>0.5830903790087465</v>
      </c>
      <c r="AJ22" s="17">
        <f t="shared" si="37"/>
        <v>0.4164931278633901</v>
      </c>
      <c r="AK22" s="17">
        <f t="shared" si="37"/>
        <v>0.29749509133099306</v>
      </c>
      <c r="AL22" s="17">
        <f t="shared" si="37"/>
        <v>0.21249649380785218</v>
      </c>
      <c r="AM22" s="17">
        <f t="shared" si="37"/>
        <v>0.15178320986275162</v>
      </c>
      <c r="AN22" s="17">
        <f t="shared" si="37"/>
        <v>0.10841657847339414</v>
      </c>
      <c r="AO22" s="17">
        <f t="shared" si="37"/>
        <v>7.7440413195281277E-2</v>
      </c>
      <c r="AP22" s="17">
        <f t="shared" si="37"/>
        <v>5.5314580853772277E-2</v>
      </c>
      <c r="AR22" s="173"/>
      <c r="AS22" s="176"/>
      <c r="AT22" s="15" t="s">
        <v>61</v>
      </c>
      <c r="AU22" s="17">
        <f>AU18+AU20</f>
        <v>1.1428571428571428</v>
      </c>
      <c r="AV22" s="17">
        <f t="shared" ref="AV22:BD22" si="38">AV18+AV20</f>
        <v>0.81632653061224492</v>
      </c>
      <c r="AW22" s="17">
        <f t="shared" si="38"/>
        <v>0.5830903790087465</v>
      </c>
      <c r="AX22" s="17">
        <f t="shared" si="38"/>
        <v>0.4164931278633901</v>
      </c>
      <c r="AY22" s="17">
        <f t="shared" si="38"/>
        <v>0.29749509133099306</v>
      </c>
      <c r="AZ22" s="17">
        <f t="shared" si="38"/>
        <v>0.21249649380785218</v>
      </c>
      <c r="BA22" s="17">
        <f t="shared" si="38"/>
        <v>0.15178320986275162</v>
      </c>
      <c r="BB22" s="17">
        <f t="shared" si="38"/>
        <v>0.10841657847339414</v>
      </c>
      <c r="BC22" s="17">
        <f t="shared" si="38"/>
        <v>7.7440413195281277E-2</v>
      </c>
      <c r="BD22" s="17">
        <f t="shared" si="38"/>
        <v>5.5314580853772277E-2</v>
      </c>
      <c r="BF22" s="173"/>
      <c r="BG22" s="176"/>
      <c r="BH22" s="15" t="s">
        <v>61</v>
      </c>
      <c r="BI22" s="17">
        <f>BI18+BI20</f>
        <v>1.1428571428571428</v>
      </c>
      <c r="BJ22" s="17">
        <f t="shared" ref="BJ22:BR22" si="39">BJ18+BJ20</f>
        <v>0.81632653061224492</v>
      </c>
      <c r="BK22" s="17">
        <f t="shared" si="39"/>
        <v>0.5830903790087465</v>
      </c>
      <c r="BL22" s="17">
        <f t="shared" si="39"/>
        <v>0.4164931278633901</v>
      </c>
      <c r="BM22" s="17">
        <f t="shared" si="39"/>
        <v>0.29749509133099306</v>
      </c>
      <c r="BN22" s="17">
        <f t="shared" si="39"/>
        <v>0.21249649380785218</v>
      </c>
      <c r="BO22" s="17">
        <f t="shared" si="39"/>
        <v>0.15178320986275162</v>
      </c>
      <c r="BP22" s="17">
        <f t="shared" si="39"/>
        <v>0.10841657847339414</v>
      </c>
      <c r="BQ22" s="17">
        <f t="shared" si="39"/>
        <v>7.7440413195281277E-2</v>
      </c>
      <c r="BR22" s="17">
        <f t="shared" si="39"/>
        <v>5.5314580853772277E-2</v>
      </c>
    </row>
    <row r="23" spans="1:71" ht="14.25" x14ac:dyDescent="0.45">
      <c r="B23" s="174"/>
      <c r="C23" s="177"/>
      <c r="D23" s="15" t="s">
        <v>62</v>
      </c>
      <c r="E23" s="17"/>
      <c r="F23" s="17"/>
      <c r="G23" s="17"/>
      <c r="H23" s="17"/>
      <c r="I23" s="17">
        <f>AVERAGE(E22:I22)</f>
        <v>0.65125245433450352</v>
      </c>
      <c r="J23" s="16"/>
      <c r="K23" s="16"/>
      <c r="L23" s="16"/>
      <c r="M23" s="16"/>
      <c r="N23" s="17">
        <f>AVERAGE(E22:N22)</f>
        <v>0.3861713547865569</v>
      </c>
      <c r="P23" s="174"/>
      <c r="Q23" s="177"/>
      <c r="R23" s="15" t="s">
        <v>62</v>
      </c>
      <c r="S23" s="17"/>
      <c r="T23" s="17"/>
      <c r="U23" s="17"/>
      <c r="V23" s="17"/>
      <c r="W23" s="17">
        <f>AVERAGE(S22:W22)</f>
        <v>0.65125245433450352</v>
      </c>
      <c r="X23" s="16"/>
      <c r="Y23" s="16"/>
      <c r="Z23" s="16"/>
      <c r="AA23" s="16"/>
      <c r="AB23" s="17">
        <f>AVERAGE(S22:AB22)</f>
        <v>0.3861713547865569</v>
      </c>
      <c r="AD23" s="174"/>
      <c r="AE23" s="177"/>
      <c r="AF23" s="15" t="s">
        <v>62</v>
      </c>
      <c r="AG23" s="17"/>
      <c r="AH23" s="17"/>
      <c r="AI23" s="17"/>
      <c r="AJ23" s="17"/>
      <c r="AK23" s="17">
        <f>AVERAGE(AG22:AK22)</f>
        <v>0.65125245433450352</v>
      </c>
      <c r="AL23" s="16"/>
      <c r="AM23" s="16"/>
      <c r="AN23" s="16"/>
      <c r="AO23" s="16"/>
      <c r="AP23" s="17">
        <f>AVERAGE(AG22:AP22)</f>
        <v>0.3861713547865569</v>
      </c>
      <c r="AR23" s="174"/>
      <c r="AS23" s="177"/>
      <c r="AT23" s="15" t="s">
        <v>62</v>
      </c>
      <c r="AU23" s="17"/>
      <c r="AV23" s="17"/>
      <c r="AW23" s="17"/>
      <c r="AX23" s="17"/>
      <c r="AY23" s="17">
        <f>AVERAGE(AU22:AY22)</f>
        <v>0.65125245433450352</v>
      </c>
      <c r="AZ23" s="16"/>
      <c r="BA23" s="16"/>
      <c r="BB23" s="16"/>
      <c r="BC23" s="16"/>
      <c r="BD23" s="17">
        <f>AVERAGE(AU22:BD22)</f>
        <v>0.3861713547865569</v>
      </c>
      <c r="BF23" s="174"/>
      <c r="BG23" s="177"/>
      <c r="BH23" s="15" t="s">
        <v>62</v>
      </c>
      <c r="BI23" s="17"/>
      <c r="BJ23" s="17"/>
      <c r="BK23" s="17"/>
      <c r="BL23" s="17"/>
      <c r="BM23" s="17">
        <f>AVERAGE(BI22:BM22)</f>
        <v>0.65125245433450352</v>
      </c>
      <c r="BN23" s="16"/>
      <c r="BO23" s="16"/>
      <c r="BP23" s="16"/>
      <c r="BQ23" s="16"/>
      <c r="BR23" s="17">
        <f>AVERAGE(BI22:BR22)</f>
        <v>0.3861713547865569</v>
      </c>
    </row>
    <row r="24" spans="1:71" ht="14.25" x14ac:dyDescent="0.45">
      <c r="B24" s="172" t="s">
        <v>17</v>
      </c>
      <c r="C24" s="175" t="s">
        <v>32</v>
      </c>
      <c r="D24" s="15" t="s">
        <v>43</v>
      </c>
      <c r="E24" s="17">
        <f>((1+$E$10)*$E$5)+($E$5*E17)</f>
        <v>4.7142857142857146E-2</v>
      </c>
      <c r="F24" s="17">
        <f t="shared" ref="F24:N24" si="40">((1+$E$10)*$E$5)+($E$5*F17)</f>
        <v>4.510204081632653E-2</v>
      </c>
      <c r="G24" s="17">
        <f t="shared" si="40"/>
        <v>4.3644314868804664E-2</v>
      </c>
      <c r="H24" s="17">
        <f t="shared" si="40"/>
        <v>4.2603082049146188E-2</v>
      </c>
      <c r="I24" s="17">
        <f t="shared" si="40"/>
        <v>4.1859344320818705E-2</v>
      </c>
      <c r="J24" s="17">
        <f t="shared" si="40"/>
        <v>4.1328103086299077E-2</v>
      </c>
      <c r="K24" s="17">
        <f t="shared" si="40"/>
        <v>4.0948645061642197E-2</v>
      </c>
      <c r="L24" s="17">
        <f t="shared" si="40"/>
        <v>4.0677603615458711E-2</v>
      </c>
      <c r="M24" s="17">
        <f t="shared" si="40"/>
        <v>4.0484002582470507E-2</v>
      </c>
      <c r="N24" s="17">
        <f t="shared" si="40"/>
        <v>4.0345716130336079E-2</v>
      </c>
      <c r="P24" s="172" t="s">
        <v>17</v>
      </c>
      <c r="Q24" s="175" t="s">
        <v>32</v>
      </c>
      <c r="R24" s="15" t="s">
        <v>43</v>
      </c>
      <c r="S24" s="17">
        <f>((1+$E$10)*$E$5)+($E$5*S17)</f>
        <v>4.7142857142857146E-2</v>
      </c>
      <c r="T24" s="17">
        <f t="shared" ref="T24:AB24" si="41">((1+$E$10)*$E$5)+($E$5*T17)</f>
        <v>4.510204081632653E-2</v>
      </c>
      <c r="U24" s="17">
        <f t="shared" si="41"/>
        <v>4.3644314868804664E-2</v>
      </c>
      <c r="V24" s="17">
        <f t="shared" si="41"/>
        <v>4.2603082049146188E-2</v>
      </c>
      <c r="W24" s="17">
        <f t="shared" si="41"/>
        <v>4.1859344320818705E-2</v>
      </c>
      <c r="X24" s="17">
        <f t="shared" si="41"/>
        <v>4.1328103086299077E-2</v>
      </c>
      <c r="Y24" s="17">
        <f t="shared" si="41"/>
        <v>4.0948645061642197E-2</v>
      </c>
      <c r="Z24" s="17">
        <f t="shared" si="41"/>
        <v>4.0677603615458711E-2</v>
      </c>
      <c r="AA24" s="17">
        <f t="shared" si="41"/>
        <v>4.0484002582470507E-2</v>
      </c>
      <c r="AB24" s="17">
        <f t="shared" si="41"/>
        <v>4.0345716130336079E-2</v>
      </c>
      <c r="AD24" s="172" t="s">
        <v>17</v>
      </c>
      <c r="AE24" s="175" t="s">
        <v>32</v>
      </c>
      <c r="AF24" s="15" t="s">
        <v>43</v>
      </c>
      <c r="AG24" s="17">
        <f>((1+$E$10)*$E$5)+($E$5*AG17)</f>
        <v>4.7142857142857146E-2</v>
      </c>
      <c r="AH24" s="17">
        <f t="shared" ref="AH24:AP24" si="42">((1+$E$10)*$E$5)+($E$5*AH17)</f>
        <v>4.510204081632653E-2</v>
      </c>
      <c r="AI24" s="17">
        <f t="shared" si="42"/>
        <v>4.3644314868804664E-2</v>
      </c>
      <c r="AJ24" s="17">
        <f t="shared" si="42"/>
        <v>4.2603082049146188E-2</v>
      </c>
      <c r="AK24" s="17">
        <f t="shared" si="42"/>
        <v>4.1859344320818705E-2</v>
      </c>
      <c r="AL24" s="17">
        <f t="shared" si="42"/>
        <v>4.1328103086299077E-2</v>
      </c>
      <c r="AM24" s="17">
        <f t="shared" si="42"/>
        <v>4.0948645061642197E-2</v>
      </c>
      <c r="AN24" s="17">
        <f t="shared" si="42"/>
        <v>4.0677603615458711E-2</v>
      </c>
      <c r="AO24" s="17">
        <f t="shared" si="42"/>
        <v>4.0484002582470507E-2</v>
      </c>
      <c r="AP24" s="17">
        <f t="shared" si="42"/>
        <v>4.0345716130336079E-2</v>
      </c>
      <c r="AR24" s="172" t="s">
        <v>17</v>
      </c>
      <c r="AS24" s="175" t="s">
        <v>32</v>
      </c>
      <c r="AT24" s="15" t="s">
        <v>43</v>
      </c>
      <c r="AU24" s="17">
        <f>((1+$E$10)*$E$5)+($E$5*AU17)</f>
        <v>4.7142857142857146E-2</v>
      </c>
      <c r="AV24" s="17">
        <f t="shared" ref="AV24:BD24" si="43">((1+$E$10)*$E$5)+($E$5*AV17)</f>
        <v>4.510204081632653E-2</v>
      </c>
      <c r="AW24" s="17">
        <f t="shared" si="43"/>
        <v>4.3644314868804664E-2</v>
      </c>
      <c r="AX24" s="17">
        <f t="shared" si="43"/>
        <v>4.2603082049146188E-2</v>
      </c>
      <c r="AY24" s="17">
        <f t="shared" si="43"/>
        <v>4.1859344320818705E-2</v>
      </c>
      <c r="AZ24" s="17">
        <f t="shared" si="43"/>
        <v>4.1328103086299077E-2</v>
      </c>
      <c r="BA24" s="17">
        <f t="shared" si="43"/>
        <v>4.0948645061642197E-2</v>
      </c>
      <c r="BB24" s="17">
        <f t="shared" si="43"/>
        <v>4.0677603615458711E-2</v>
      </c>
      <c r="BC24" s="17">
        <f t="shared" si="43"/>
        <v>4.0484002582470507E-2</v>
      </c>
      <c r="BD24" s="17">
        <f t="shared" si="43"/>
        <v>4.0345716130336079E-2</v>
      </c>
      <c r="BF24" s="172" t="s">
        <v>17</v>
      </c>
      <c r="BG24" s="175" t="s">
        <v>32</v>
      </c>
      <c r="BH24" s="15" t="s">
        <v>43</v>
      </c>
      <c r="BI24" s="17">
        <f>((1+$E$10)*$E$5)+($E$5*BI17)</f>
        <v>4.7142857142857146E-2</v>
      </c>
      <c r="BJ24" s="17">
        <f t="shared" ref="BJ24:BR24" si="44">((1+$E$10)*$E$5)+($E$5*BJ17)</f>
        <v>4.510204081632653E-2</v>
      </c>
      <c r="BK24" s="17">
        <f t="shared" si="44"/>
        <v>4.3644314868804664E-2</v>
      </c>
      <c r="BL24" s="17">
        <f t="shared" si="44"/>
        <v>4.2603082049146188E-2</v>
      </c>
      <c r="BM24" s="17">
        <f t="shared" si="44"/>
        <v>4.1859344320818705E-2</v>
      </c>
      <c r="BN24" s="17">
        <f t="shared" si="44"/>
        <v>4.1328103086299077E-2</v>
      </c>
      <c r="BO24" s="17">
        <f t="shared" si="44"/>
        <v>4.0948645061642197E-2</v>
      </c>
      <c r="BP24" s="17">
        <f t="shared" si="44"/>
        <v>4.0677603615458711E-2</v>
      </c>
      <c r="BQ24" s="17">
        <f t="shared" si="44"/>
        <v>4.0484002582470507E-2</v>
      </c>
      <c r="BR24" s="17">
        <f t="shared" si="44"/>
        <v>4.0345716130336079E-2</v>
      </c>
    </row>
    <row r="25" spans="1:71" ht="14.25" x14ac:dyDescent="0.45">
      <c r="B25" s="173"/>
      <c r="C25" s="176"/>
      <c r="D25" s="15" t="s">
        <v>44</v>
      </c>
      <c r="E25" s="17"/>
      <c r="F25" s="17"/>
      <c r="G25" s="17"/>
      <c r="H25" s="17"/>
      <c r="I25" s="17">
        <f>AVERAGE(E24:I24)</f>
        <v>4.4070327839590646E-2</v>
      </c>
      <c r="J25" s="16"/>
      <c r="K25" s="16"/>
      <c r="L25" s="16"/>
      <c r="M25" s="16"/>
      <c r="N25" s="17">
        <f>AVERAGE(E24:N24)</f>
        <v>4.2413570967415978E-2</v>
      </c>
      <c r="P25" s="173"/>
      <c r="Q25" s="176"/>
      <c r="R25" s="15" t="s">
        <v>44</v>
      </c>
      <c r="S25" s="17"/>
      <c r="T25" s="17"/>
      <c r="U25" s="17"/>
      <c r="V25" s="17"/>
      <c r="W25" s="17">
        <f>AVERAGE(S24:W24)</f>
        <v>4.4070327839590646E-2</v>
      </c>
      <c r="X25" s="16"/>
      <c r="Y25" s="16"/>
      <c r="Z25" s="16"/>
      <c r="AA25" s="16"/>
      <c r="AB25" s="17">
        <f>AVERAGE(S24:AB24)</f>
        <v>4.2413570967415978E-2</v>
      </c>
      <c r="AD25" s="173"/>
      <c r="AE25" s="176"/>
      <c r="AF25" s="15" t="s">
        <v>44</v>
      </c>
      <c r="AG25" s="17"/>
      <c r="AH25" s="17"/>
      <c r="AI25" s="17"/>
      <c r="AJ25" s="17"/>
      <c r="AK25" s="17">
        <f>AVERAGE(AG24:AK24)</f>
        <v>4.4070327839590646E-2</v>
      </c>
      <c r="AL25" s="16"/>
      <c r="AM25" s="16"/>
      <c r="AN25" s="16"/>
      <c r="AO25" s="16"/>
      <c r="AP25" s="17">
        <f>AVERAGE(AG24:AP24)</f>
        <v>4.2413570967415978E-2</v>
      </c>
      <c r="AR25" s="173"/>
      <c r="AS25" s="176"/>
      <c r="AT25" s="15" t="s">
        <v>44</v>
      </c>
      <c r="AU25" s="17"/>
      <c r="AV25" s="17"/>
      <c r="AW25" s="17"/>
      <c r="AX25" s="17"/>
      <c r="AY25" s="17">
        <f>AVERAGE(AU24:AY24)</f>
        <v>4.4070327839590646E-2</v>
      </c>
      <c r="AZ25" s="16"/>
      <c r="BA25" s="16"/>
      <c r="BB25" s="16"/>
      <c r="BC25" s="16"/>
      <c r="BD25" s="17">
        <f>AVERAGE(AU24:BD24)</f>
        <v>4.2413570967415978E-2</v>
      </c>
      <c r="BF25" s="173"/>
      <c r="BG25" s="176"/>
      <c r="BH25" s="15" t="s">
        <v>44</v>
      </c>
      <c r="BI25" s="17"/>
      <c r="BJ25" s="17"/>
      <c r="BK25" s="17"/>
      <c r="BL25" s="17"/>
      <c r="BM25" s="17">
        <f>AVERAGE(BI24:BM24)</f>
        <v>4.4070327839590646E-2</v>
      </c>
      <c r="BN25" s="16"/>
      <c r="BO25" s="16"/>
      <c r="BP25" s="16"/>
      <c r="BQ25" s="16"/>
      <c r="BR25" s="17">
        <f>AVERAGE(BI24:BR24)</f>
        <v>4.2413570967415978E-2</v>
      </c>
    </row>
    <row r="26" spans="1:71" ht="14.25" x14ac:dyDescent="0.45">
      <c r="B26" s="173"/>
      <c r="C26" s="176"/>
      <c r="D26" s="19" t="s">
        <v>42</v>
      </c>
      <c r="E26" s="80">
        <f>E24</f>
        <v>4.7142857142857146E-2</v>
      </c>
      <c r="F26" s="80" t="s">
        <v>162</v>
      </c>
      <c r="G26" s="80" t="e">
        <f>F26+G24</f>
        <v>#VALUE!</v>
      </c>
      <c r="H26" s="80" t="e">
        <f t="shared" ref="H26:N26" si="45">G26+H24</f>
        <v>#VALUE!</v>
      </c>
      <c r="I26" s="80" t="e">
        <f t="shared" si="45"/>
        <v>#VALUE!</v>
      </c>
      <c r="J26" s="80" t="e">
        <f>I26+J24</f>
        <v>#VALUE!</v>
      </c>
      <c r="K26" s="80" t="e">
        <f t="shared" si="45"/>
        <v>#VALUE!</v>
      </c>
      <c r="L26" s="80" t="e">
        <f t="shared" si="45"/>
        <v>#VALUE!</v>
      </c>
      <c r="M26" s="80" t="e">
        <f t="shared" si="45"/>
        <v>#VALUE!</v>
      </c>
      <c r="N26" s="80" t="e">
        <f t="shared" si="45"/>
        <v>#VALUE!</v>
      </c>
      <c r="P26" s="173"/>
      <c r="Q26" s="176"/>
      <c r="R26" s="19" t="s">
        <v>42</v>
      </c>
      <c r="S26" s="80">
        <f>S24</f>
        <v>4.7142857142857146E-2</v>
      </c>
      <c r="T26" s="80">
        <f t="shared" ref="T26:AB26" si="46">S26+T24</f>
        <v>9.2244897959183669E-2</v>
      </c>
      <c r="U26" s="80">
        <f>T26+U24</f>
        <v>0.13588921282798833</v>
      </c>
      <c r="V26" s="80">
        <f t="shared" si="46"/>
        <v>0.17849229487713453</v>
      </c>
      <c r="W26" s="80">
        <f t="shared" si="46"/>
        <v>0.22035163919795323</v>
      </c>
      <c r="X26" s="80">
        <f>W26+X24</f>
        <v>0.26167974228425228</v>
      </c>
      <c r="Y26" s="80">
        <f t="shared" si="46"/>
        <v>0.30262838734589448</v>
      </c>
      <c r="Z26" s="80">
        <f t="shared" si="46"/>
        <v>0.34330599096135317</v>
      </c>
      <c r="AA26" s="80">
        <f t="shared" si="46"/>
        <v>0.3837899935438237</v>
      </c>
      <c r="AB26" s="80">
        <f t="shared" si="46"/>
        <v>0.42413570967415981</v>
      </c>
      <c r="AD26" s="173"/>
      <c r="AE26" s="176"/>
      <c r="AF26" s="19" t="s">
        <v>42</v>
      </c>
      <c r="AG26" s="80">
        <f>AG24</f>
        <v>4.7142857142857146E-2</v>
      </c>
      <c r="AH26" s="80">
        <f t="shared" ref="AH26:AP26" si="47">AG26+AH24</f>
        <v>9.2244897959183669E-2</v>
      </c>
      <c r="AI26" s="80">
        <f>AH26+AI24</f>
        <v>0.13588921282798833</v>
      </c>
      <c r="AJ26" s="80">
        <f t="shared" si="47"/>
        <v>0.17849229487713453</v>
      </c>
      <c r="AK26" s="80">
        <f t="shared" si="47"/>
        <v>0.22035163919795323</v>
      </c>
      <c r="AL26" s="80">
        <f>AK26+AL24</f>
        <v>0.26167974228425228</v>
      </c>
      <c r="AM26" s="80">
        <f t="shared" si="47"/>
        <v>0.30262838734589448</v>
      </c>
      <c r="AN26" s="80">
        <f t="shared" si="47"/>
        <v>0.34330599096135317</v>
      </c>
      <c r="AO26" s="80">
        <f t="shared" si="47"/>
        <v>0.3837899935438237</v>
      </c>
      <c r="AP26" s="80">
        <f t="shared" si="47"/>
        <v>0.42413570967415981</v>
      </c>
      <c r="AR26" s="173"/>
      <c r="AS26" s="176"/>
      <c r="AT26" s="19" t="s">
        <v>42</v>
      </c>
      <c r="AU26" s="80">
        <f>AU24</f>
        <v>4.7142857142857146E-2</v>
      </c>
      <c r="AV26" s="80">
        <f t="shared" ref="AV26:BD26" si="48">AU26+AV24</f>
        <v>9.2244897959183669E-2</v>
      </c>
      <c r="AW26" s="80">
        <f>AV26+AW24</f>
        <v>0.13588921282798833</v>
      </c>
      <c r="AX26" s="80">
        <f t="shared" si="48"/>
        <v>0.17849229487713453</v>
      </c>
      <c r="AY26" s="80">
        <f t="shared" si="48"/>
        <v>0.22035163919795323</v>
      </c>
      <c r="AZ26" s="80">
        <f>AY26+AZ24</f>
        <v>0.26167974228425228</v>
      </c>
      <c r="BA26" s="80">
        <f t="shared" si="48"/>
        <v>0.30262838734589448</v>
      </c>
      <c r="BB26" s="80">
        <f t="shared" si="48"/>
        <v>0.34330599096135317</v>
      </c>
      <c r="BC26" s="80">
        <f t="shared" si="48"/>
        <v>0.3837899935438237</v>
      </c>
      <c r="BD26" s="80">
        <f t="shared" si="48"/>
        <v>0.42413570967415981</v>
      </c>
      <c r="BF26" s="173"/>
      <c r="BG26" s="176"/>
      <c r="BH26" s="19" t="s">
        <v>42</v>
      </c>
      <c r="BI26" s="80">
        <f>BI24</f>
        <v>4.7142857142857146E-2</v>
      </c>
      <c r="BJ26" s="80">
        <f t="shared" ref="BJ26:BR26" si="49">BI26+BJ24</f>
        <v>9.2244897959183669E-2</v>
      </c>
      <c r="BK26" s="80">
        <f>BJ26+BK24</f>
        <v>0.13588921282798833</v>
      </c>
      <c r="BL26" s="80">
        <f t="shared" si="49"/>
        <v>0.17849229487713453</v>
      </c>
      <c r="BM26" s="80">
        <f t="shared" si="49"/>
        <v>0.22035163919795323</v>
      </c>
      <c r="BN26" s="80">
        <f>BM26+BN24</f>
        <v>0.26167974228425228</v>
      </c>
      <c r="BO26" s="80">
        <f t="shared" si="49"/>
        <v>0.30262838734589448</v>
      </c>
      <c r="BP26" s="80">
        <f t="shared" si="49"/>
        <v>0.34330599096135317</v>
      </c>
      <c r="BQ26" s="80">
        <f t="shared" si="49"/>
        <v>0.3837899935438237</v>
      </c>
      <c r="BR26" s="80">
        <f t="shared" si="49"/>
        <v>0.42413570967415981</v>
      </c>
    </row>
    <row r="27" spans="1:71" ht="14.25" x14ac:dyDescent="0.45">
      <c r="B27" s="173"/>
      <c r="C27" s="176"/>
      <c r="D27" s="19" t="s">
        <v>83</v>
      </c>
      <c r="E27" s="80">
        <f t="shared" ref="E27:N27" si="50">((1+$E$10)*$E$5)+$E$5</f>
        <v>0.05</v>
      </c>
      <c r="F27" s="80">
        <f t="shared" si="50"/>
        <v>0.05</v>
      </c>
      <c r="G27" s="80">
        <f t="shared" si="50"/>
        <v>0.05</v>
      </c>
      <c r="H27" s="80">
        <f t="shared" si="50"/>
        <v>0.05</v>
      </c>
      <c r="I27" s="80">
        <f t="shared" si="50"/>
        <v>0.05</v>
      </c>
      <c r="J27" s="80">
        <f t="shared" si="50"/>
        <v>0.05</v>
      </c>
      <c r="K27" s="80">
        <f t="shared" si="50"/>
        <v>0.05</v>
      </c>
      <c r="L27" s="80">
        <f t="shared" si="50"/>
        <v>0.05</v>
      </c>
      <c r="M27" s="80">
        <f t="shared" si="50"/>
        <v>0.05</v>
      </c>
      <c r="N27" s="80">
        <f t="shared" si="50"/>
        <v>0.05</v>
      </c>
      <c r="P27" s="173"/>
      <c r="Q27" s="176"/>
      <c r="R27" s="19" t="s">
        <v>83</v>
      </c>
      <c r="S27" s="80">
        <f t="shared" ref="S27:AB27" si="51">((1+$E$10)*$E$5)+$E$5</f>
        <v>0.05</v>
      </c>
      <c r="T27" s="80">
        <f t="shared" si="51"/>
        <v>0.05</v>
      </c>
      <c r="U27" s="80">
        <f t="shared" si="51"/>
        <v>0.05</v>
      </c>
      <c r="V27" s="80">
        <f t="shared" si="51"/>
        <v>0.05</v>
      </c>
      <c r="W27" s="80">
        <f t="shared" si="51"/>
        <v>0.05</v>
      </c>
      <c r="X27" s="80">
        <f t="shared" si="51"/>
        <v>0.05</v>
      </c>
      <c r="Y27" s="80">
        <f t="shared" si="51"/>
        <v>0.05</v>
      </c>
      <c r="Z27" s="80">
        <f t="shared" si="51"/>
        <v>0.05</v>
      </c>
      <c r="AA27" s="80">
        <f t="shared" si="51"/>
        <v>0.05</v>
      </c>
      <c r="AB27" s="80">
        <f t="shared" si="51"/>
        <v>0.05</v>
      </c>
      <c r="AD27" s="173"/>
      <c r="AE27" s="176"/>
      <c r="AF27" s="19" t="s">
        <v>83</v>
      </c>
      <c r="AG27" s="80">
        <f t="shared" ref="AG27:AP27" si="52">((1+$E$10)*$E$5)+$E$5</f>
        <v>0.05</v>
      </c>
      <c r="AH27" s="80">
        <f t="shared" si="52"/>
        <v>0.05</v>
      </c>
      <c r="AI27" s="80">
        <f t="shared" si="52"/>
        <v>0.05</v>
      </c>
      <c r="AJ27" s="80">
        <f t="shared" si="52"/>
        <v>0.05</v>
      </c>
      <c r="AK27" s="80">
        <f t="shared" si="52"/>
        <v>0.05</v>
      </c>
      <c r="AL27" s="80">
        <f t="shared" si="52"/>
        <v>0.05</v>
      </c>
      <c r="AM27" s="80">
        <f t="shared" si="52"/>
        <v>0.05</v>
      </c>
      <c r="AN27" s="80">
        <f t="shared" si="52"/>
        <v>0.05</v>
      </c>
      <c r="AO27" s="80">
        <f t="shared" si="52"/>
        <v>0.05</v>
      </c>
      <c r="AP27" s="80">
        <f t="shared" si="52"/>
        <v>0.05</v>
      </c>
      <c r="AR27" s="173"/>
      <c r="AS27" s="176"/>
      <c r="AT27" s="19" t="s">
        <v>83</v>
      </c>
      <c r="AU27" s="80">
        <f t="shared" ref="AU27:BD27" si="53">((1+$E$10)*$E$5)+$E$5</f>
        <v>0.05</v>
      </c>
      <c r="AV27" s="80">
        <f t="shared" si="53"/>
        <v>0.05</v>
      </c>
      <c r="AW27" s="80">
        <f t="shared" si="53"/>
        <v>0.05</v>
      </c>
      <c r="AX27" s="80">
        <f t="shared" si="53"/>
        <v>0.05</v>
      </c>
      <c r="AY27" s="80">
        <f t="shared" si="53"/>
        <v>0.05</v>
      </c>
      <c r="AZ27" s="80">
        <f t="shared" si="53"/>
        <v>0.05</v>
      </c>
      <c r="BA27" s="80">
        <f t="shared" si="53"/>
        <v>0.05</v>
      </c>
      <c r="BB27" s="80">
        <f t="shared" si="53"/>
        <v>0.05</v>
      </c>
      <c r="BC27" s="80">
        <f t="shared" si="53"/>
        <v>0.05</v>
      </c>
      <c r="BD27" s="80">
        <f t="shared" si="53"/>
        <v>0.05</v>
      </c>
      <c r="BF27" s="173"/>
      <c r="BG27" s="176"/>
      <c r="BH27" s="19" t="s">
        <v>83</v>
      </c>
      <c r="BI27" s="80">
        <f t="shared" ref="BI27:BR27" si="54">((1+$E$10)*$E$5)+$E$5</f>
        <v>0.05</v>
      </c>
      <c r="BJ27" s="80">
        <f t="shared" si="54"/>
        <v>0.05</v>
      </c>
      <c r="BK27" s="80">
        <f t="shared" si="54"/>
        <v>0.05</v>
      </c>
      <c r="BL27" s="80">
        <f t="shared" si="54"/>
        <v>0.05</v>
      </c>
      <c r="BM27" s="80">
        <f t="shared" si="54"/>
        <v>0.05</v>
      </c>
      <c r="BN27" s="80">
        <f t="shared" si="54"/>
        <v>0.05</v>
      </c>
      <c r="BO27" s="80">
        <f t="shared" si="54"/>
        <v>0.05</v>
      </c>
      <c r="BP27" s="80">
        <f t="shared" si="54"/>
        <v>0.05</v>
      </c>
      <c r="BQ27" s="80">
        <f t="shared" si="54"/>
        <v>0.05</v>
      </c>
      <c r="BR27" s="80">
        <f t="shared" si="54"/>
        <v>0.05</v>
      </c>
      <c r="BS27" s="11"/>
    </row>
    <row r="28" spans="1:71" ht="14.25" x14ac:dyDescent="0.45">
      <c r="B28" s="174"/>
      <c r="C28" s="177"/>
      <c r="D28" s="19" t="s">
        <v>84</v>
      </c>
      <c r="E28" s="80">
        <f>E27</f>
        <v>0.05</v>
      </c>
      <c r="F28" s="80">
        <f>E28+F27</f>
        <v>0.1</v>
      </c>
      <c r="G28" s="80">
        <f>F28+G27</f>
        <v>0.15000000000000002</v>
      </c>
      <c r="H28" s="80">
        <f t="shared" ref="H28:N28" si="55">G28+H27</f>
        <v>0.2</v>
      </c>
      <c r="I28" s="80">
        <f t="shared" si="55"/>
        <v>0.25</v>
      </c>
      <c r="J28" s="80">
        <f>I28+J27</f>
        <v>0.3</v>
      </c>
      <c r="K28" s="80">
        <f t="shared" si="55"/>
        <v>0.35</v>
      </c>
      <c r="L28" s="80">
        <f t="shared" si="55"/>
        <v>0.39999999999999997</v>
      </c>
      <c r="M28" s="80">
        <f t="shared" si="55"/>
        <v>0.44999999999999996</v>
      </c>
      <c r="N28" s="80">
        <f t="shared" si="55"/>
        <v>0.49999999999999994</v>
      </c>
      <c r="P28" s="174"/>
      <c r="Q28" s="177"/>
      <c r="R28" s="19" t="s">
        <v>84</v>
      </c>
      <c r="S28" s="80">
        <f>S27</f>
        <v>0.05</v>
      </c>
      <c r="T28" s="80">
        <f>S28+T27</f>
        <v>0.1</v>
      </c>
      <c r="U28" s="80">
        <f>T28+U27</f>
        <v>0.15000000000000002</v>
      </c>
      <c r="V28" s="80">
        <f t="shared" ref="V28:AB28" si="56">U28+V27</f>
        <v>0.2</v>
      </c>
      <c r="W28" s="80">
        <f t="shared" si="56"/>
        <v>0.25</v>
      </c>
      <c r="X28" s="80">
        <f>W28+X27</f>
        <v>0.3</v>
      </c>
      <c r="Y28" s="80">
        <f t="shared" si="56"/>
        <v>0.35</v>
      </c>
      <c r="Z28" s="80">
        <f t="shared" si="56"/>
        <v>0.39999999999999997</v>
      </c>
      <c r="AA28" s="80">
        <f t="shared" si="56"/>
        <v>0.44999999999999996</v>
      </c>
      <c r="AB28" s="80">
        <f t="shared" si="56"/>
        <v>0.49999999999999994</v>
      </c>
      <c r="AD28" s="174"/>
      <c r="AE28" s="177"/>
      <c r="AF28" s="19" t="s">
        <v>84</v>
      </c>
      <c r="AG28" s="80">
        <f>AG27</f>
        <v>0.05</v>
      </c>
      <c r="AH28" s="80">
        <f>AG28+AH27</f>
        <v>0.1</v>
      </c>
      <c r="AI28" s="80">
        <f>AH28+AI27</f>
        <v>0.15000000000000002</v>
      </c>
      <c r="AJ28" s="80">
        <f t="shared" ref="AJ28:AP28" si="57">AI28+AJ27</f>
        <v>0.2</v>
      </c>
      <c r="AK28" s="80">
        <f t="shared" si="57"/>
        <v>0.25</v>
      </c>
      <c r="AL28" s="80">
        <f>AK28+AL27</f>
        <v>0.3</v>
      </c>
      <c r="AM28" s="80">
        <f t="shared" si="57"/>
        <v>0.35</v>
      </c>
      <c r="AN28" s="80">
        <f t="shared" si="57"/>
        <v>0.39999999999999997</v>
      </c>
      <c r="AO28" s="80">
        <f t="shared" si="57"/>
        <v>0.44999999999999996</v>
      </c>
      <c r="AP28" s="80">
        <f t="shared" si="57"/>
        <v>0.49999999999999994</v>
      </c>
      <c r="AR28" s="174"/>
      <c r="AS28" s="177"/>
      <c r="AT28" s="19" t="s">
        <v>84</v>
      </c>
      <c r="AU28" s="80">
        <f>AU27</f>
        <v>0.05</v>
      </c>
      <c r="AV28" s="80">
        <f>AU28+AV27</f>
        <v>0.1</v>
      </c>
      <c r="AW28" s="80">
        <f>AV28+AW27</f>
        <v>0.15000000000000002</v>
      </c>
      <c r="AX28" s="80">
        <f t="shared" ref="AX28:BD28" si="58">AW28+AX27</f>
        <v>0.2</v>
      </c>
      <c r="AY28" s="80">
        <f t="shared" si="58"/>
        <v>0.25</v>
      </c>
      <c r="AZ28" s="80">
        <f>AY28+AZ27</f>
        <v>0.3</v>
      </c>
      <c r="BA28" s="80">
        <f t="shared" si="58"/>
        <v>0.35</v>
      </c>
      <c r="BB28" s="80">
        <f t="shared" si="58"/>
        <v>0.39999999999999997</v>
      </c>
      <c r="BC28" s="80">
        <f t="shared" si="58"/>
        <v>0.44999999999999996</v>
      </c>
      <c r="BD28" s="80">
        <f t="shared" si="58"/>
        <v>0.49999999999999994</v>
      </c>
      <c r="BF28" s="174"/>
      <c r="BG28" s="177"/>
      <c r="BH28" s="19" t="s">
        <v>84</v>
      </c>
      <c r="BI28" s="80">
        <f>BI27</f>
        <v>0.05</v>
      </c>
      <c r="BJ28" s="80">
        <f>BI28+BJ27</f>
        <v>0.1</v>
      </c>
      <c r="BK28" s="80">
        <f>BJ28+BK27</f>
        <v>0.15000000000000002</v>
      </c>
      <c r="BL28" s="80">
        <f t="shared" ref="BL28:BR28" si="59">BK28+BL27</f>
        <v>0.2</v>
      </c>
      <c r="BM28" s="80">
        <f t="shared" si="59"/>
        <v>0.25</v>
      </c>
      <c r="BN28" s="80">
        <f>BM28+BN27</f>
        <v>0.3</v>
      </c>
      <c r="BO28" s="80">
        <f t="shared" si="59"/>
        <v>0.35</v>
      </c>
      <c r="BP28" s="80">
        <f t="shared" si="59"/>
        <v>0.39999999999999997</v>
      </c>
      <c r="BQ28" s="80">
        <f t="shared" si="59"/>
        <v>0.44999999999999996</v>
      </c>
      <c r="BR28" s="80">
        <f t="shared" si="59"/>
        <v>0.49999999999999994</v>
      </c>
      <c r="BS28" s="11"/>
    </row>
    <row r="29" spans="1:71" ht="15" customHeight="1" x14ac:dyDescent="0.45">
      <c r="B29" s="3"/>
      <c r="C29" s="1"/>
      <c r="D29" s="43"/>
      <c r="E29" s="31"/>
      <c r="F29" s="31"/>
      <c r="G29" s="31"/>
      <c r="H29" s="31"/>
      <c r="I29" s="31"/>
      <c r="J29" s="31"/>
      <c r="K29" s="31"/>
      <c r="L29" s="31"/>
      <c r="M29" s="31"/>
      <c r="N29" s="31"/>
      <c r="P29" s="3"/>
      <c r="Q29" s="1"/>
      <c r="R29" s="43"/>
      <c r="S29" s="31"/>
      <c r="T29" s="31"/>
      <c r="U29" s="31"/>
      <c r="V29" s="31"/>
      <c r="W29" s="31"/>
      <c r="X29" s="31"/>
      <c r="Y29" s="31"/>
      <c r="Z29" s="31"/>
      <c r="AA29" s="31"/>
      <c r="AB29" s="31"/>
      <c r="AD29" s="3"/>
      <c r="AE29" s="1"/>
      <c r="AF29" s="43"/>
      <c r="AG29" s="31"/>
      <c r="AH29" s="31"/>
      <c r="AI29" s="31"/>
      <c r="AJ29" s="31"/>
      <c r="AK29" s="31"/>
      <c r="AL29" s="31"/>
      <c r="AM29" s="31"/>
      <c r="AN29" s="31"/>
      <c r="AO29" s="31"/>
      <c r="AP29" s="31"/>
      <c r="AR29" s="3"/>
      <c r="AS29" s="1"/>
      <c r="AT29" s="43"/>
      <c r="AU29" s="31"/>
      <c r="AV29" s="31"/>
      <c r="AW29" s="31"/>
      <c r="AX29" s="31"/>
      <c r="AY29" s="31"/>
      <c r="AZ29" s="31"/>
      <c r="BA29" s="31"/>
      <c r="BB29" s="31"/>
      <c r="BC29" s="31"/>
      <c r="BD29" s="31"/>
      <c r="BF29" s="3"/>
      <c r="BG29" s="1"/>
      <c r="BH29" s="43"/>
      <c r="BI29" s="31"/>
      <c r="BJ29" s="31"/>
      <c r="BK29" s="31"/>
      <c r="BL29" s="31"/>
      <c r="BM29" s="31"/>
      <c r="BN29" s="31"/>
      <c r="BO29" s="31"/>
      <c r="BP29" s="31"/>
      <c r="BQ29" s="31"/>
      <c r="BR29" s="31"/>
    </row>
    <row r="30" spans="1:71" ht="14.25" x14ac:dyDescent="0.45">
      <c r="A30" s="8"/>
      <c r="B30" s="178" t="s">
        <v>146</v>
      </c>
      <c r="C30" s="180" t="s">
        <v>21</v>
      </c>
      <c r="D30" s="182" t="str">
        <f>"10 BTC / "&amp;TEXT($E$4*10, "$###0.00,,")&amp;"M USD"</f>
        <v>10 BTC / $1.00M USD</v>
      </c>
      <c r="E30" s="163" t="s">
        <v>3</v>
      </c>
      <c r="F30" s="163" t="s">
        <v>4</v>
      </c>
      <c r="G30" s="163" t="s">
        <v>5</v>
      </c>
      <c r="H30" s="163" t="s">
        <v>6</v>
      </c>
      <c r="I30" s="163" t="s">
        <v>7</v>
      </c>
      <c r="J30" s="163" t="s">
        <v>8</v>
      </c>
      <c r="K30" s="163" t="s">
        <v>9</v>
      </c>
      <c r="L30" s="163" t="s">
        <v>10</v>
      </c>
      <c r="M30" s="163" t="s">
        <v>11</v>
      </c>
      <c r="N30" s="163" t="s">
        <v>12</v>
      </c>
      <c r="O30" s="8"/>
      <c r="P30" s="178" t="s">
        <v>146</v>
      </c>
      <c r="Q30" s="180" t="s">
        <v>21</v>
      </c>
      <c r="R30" s="182" t="str">
        <f>"10 BTC / "&amp;TEXT($E$4*10, "$###0.00,,")&amp;"M USD"</f>
        <v>10 BTC / $1.00M USD</v>
      </c>
      <c r="S30" s="163" t="s">
        <v>3</v>
      </c>
      <c r="T30" s="163" t="s">
        <v>4</v>
      </c>
      <c r="U30" s="163" t="s">
        <v>5</v>
      </c>
      <c r="V30" s="163" t="s">
        <v>6</v>
      </c>
      <c r="W30" s="163" t="s">
        <v>7</v>
      </c>
      <c r="X30" s="163" t="s">
        <v>8</v>
      </c>
      <c r="Y30" s="163" t="s">
        <v>9</v>
      </c>
      <c r="Z30" s="163" t="s">
        <v>10</v>
      </c>
      <c r="AA30" s="163" t="s">
        <v>11</v>
      </c>
      <c r="AB30" s="163" t="s">
        <v>12</v>
      </c>
      <c r="AC30" s="8"/>
      <c r="AD30" s="178" t="s">
        <v>146</v>
      </c>
      <c r="AE30" s="180" t="s">
        <v>21</v>
      </c>
      <c r="AF30" s="182" t="str">
        <f>"10 BTC / "&amp;TEXT($E$4*10, "$###0.00,,")&amp;"M USD"</f>
        <v>10 BTC / $1.00M USD</v>
      </c>
      <c r="AG30" s="163" t="s">
        <v>3</v>
      </c>
      <c r="AH30" s="163" t="s">
        <v>4</v>
      </c>
      <c r="AI30" s="163" t="s">
        <v>5</v>
      </c>
      <c r="AJ30" s="163" t="s">
        <v>6</v>
      </c>
      <c r="AK30" s="163" t="s">
        <v>7</v>
      </c>
      <c r="AL30" s="163" t="s">
        <v>8</v>
      </c>
      <c r="AM30" s="163" t="s">
        <v>9</v>
      </c>
      <c r="AN30" s="163" t="s">
        <v>10</v>
      </c>
      <c r="AO30" s="163" t="s">
        <v>11</v>
      </c>
      <c r="AP30" s="163" t="s">
        <v>12</v>
      </c>
      <c r="AQ30" s="8"/>
      <c r="AR30" s="178" t="s">
        <v>146</v>
      </c>
      <c r="AS30" s="180" t="s">
        <v>21</v>
      </c>
      <c r="AT30" s="182" t="str">
        <f>"10 BTC / "&amp;TEXT($E$4*10, "$###0.00,,")&amp;"M USD"</f>
        <v>10 BTC / $1.00M USD</v>
      </c>
      <c r="AU30" s="163" t="s">
        <v>3</v>
      </c>
      <c r="AV30" s="163" t="s">
        <v>4</v>
      </c>
      <c r="AW30" s="163" t="s">
        <v>5</v>
      </c>
      <c r="AX30" s="163" t="s">
        <v>6</v>
      </c>
      <c r="AY30" s="163" t="s">
        <v>7</v>
      </c>
      <c r="AZ30" s="163" t="s">
        <v>8</v>
      </c>
      <c r="BA30" s="163" t="s">
        <v>9</v>
      </c>
      <c r="BB30" s="163" t="s">
        <v>10</v>
      </c>
      <c r="BC30" s="163" t="s">
        <v>11</v>
      </c>
      <c r="BD30" s="163" t="s">
        <v>12</v>
      </c>
      <c r="BE30" s="8"/>
      <c r="BF30" s="178" t="s">
        <v>146</v>
      </c>
      <c r="BG30" s="180" t="s">
        <v>21</v>
      </c>
      <c r="BH30" s="182" t="str">
        <f>"10 BTC / "&amp;TEXT($E$4*10, "$###0.00,,")&amp;"M USD"</f>
        <v>10 BTC / $1.00M USD</v>
      </c>
      <c r="BI30" s="163" t="s">
        <v>3</v>
      </c>
      <c r="BJ30" s="163" t="s">
        <v>4</v>
      </c>
      <c r="BK30" s="163" t="s">
        <v>5</v>
      </c>
      <c r="BL30" s="163" t="s">
        <v>6</v>
      </c>
      <c r="BM30" s="163" t="s">
        <v>7</v>
      </c>
      <c r="BN30" s="163" t="s">
        <v>8</v>
      </c>
      <c r="BO30" s="163" t="s">
        <v>9</v>
      </c>
      <c r="BP30" s="163" t="s">
        <v>10</v>
      </c>
      <c r="BQ30" s="163" t="s">
        <v>11</v>
      </c>
      <c r="BR30" s="163" t="s">
        <v>12</v>
      </c>
      <c r="BS30" s="8"/>
    </row>
    <row r="31" spans="1:71" ht="14.25" x14ac:dyDescent="0.45">
      <c r="B31" s="179"/>
      <c r="C31" s="181"/>
      <c r="D31" s="183"/>
      <c r="E31" s="164"/>
      <c r="F31" s="164"/>
      <c r="G31" s="164"/>
      <c r="H31" s="164"/>
      <c r="I31" s="164"/>
      <c r="J31" s="164"/>
      <c r="K31" s="164"/>
      <c r="L31" s="164"/>
      <c r="M31" s="164"/>
      <c r="N31" s="164"/>
      <c r="P31" s="179"/>
      <c r="Q31" s="181"/>
      <c r="R31" s="183"/>
      <c r="S31" s="164"/>
      <c r="T31" s="164"/>
      <c r="U31" s="164"/>
      <c r="V31" s="164"/>
      <c r="W31" s="164"/>
      <c r="X31" s="164"/>
      <c r="Y31" s="164"/>
      <c r="Z31" s="164"/>
      <c r="AA31" s="164"/>
      <c r="AB31" s="164"/>
      <c r="AD31" s="179"/>
      <c r="AE31" s="181"/>
      <c r="AF31" s="183"/>
      <c r="AG31" s="164"/>
      <c r="AH31" s="164"/>
      <c r="AI31" s="164"/>
      <c r="AJ31" s="164"/>
      <c r="AK31" s="164"/>
      <c r="AL31" s="164"/>
      <c r="AM31" s="164"/>
      <c r="AN31" s="164"/>
      <c r="AO31" s="164"/>
      <c r="AP31" s="164"/>
      <c r="AR31" s="179"/>
      <c r="AS31" s="181"/>
      <c r="AT31" s="183"/>
      <c r="AU31" s="164"/>
      <c r="AV31" s="164"/>
      <c r="AW31" s="164"/>
      <c r="AX31" s="164"/>
      <c r="AY31" s="164"/>
      <c r="AZ31" s="164"/>
      <c r="BA31" s="164"/>
      <c r="BB31" s="164"/>
      <c r="BC31" s="164"/>
      <c r="BD31" s="164"/>
      <c r="BF31" s="179"/>
      <c r="BG31" s="181"/>
      <c r="BH31" s="183"/>
      <c r="BI31" s="164"/>
      <c r="BJ31" s="164"/>
      <c r="BK31" s="164"/>
      <c r="BL31" s="164"/>
      <c r="BM31" s="164"/>
      <c r="BN31" s="164"/>
      <c r="BO31" s="164"/>
      <c r="BP31" s="164"/>
      <c r="BQ31" s="164"/>
      <c r="BR31" s="164"/>
    </row>
    <row r="32" spans="1:71" ht="14.25" x14ac:dyDescent="0.45">
      <c r="B32" s="172" t="s">
        <v>57</v>
      </c>
      <c r="C32" s="186" t="s">
        <v>32</v>
      </c>
      <c r="D32" s="15" t="s">
        <v>61</v>
      </c>
      <c r="E32" s="16">
        <f t="shared" ref="E32:N32" si="60">E37*$E$4/E$14</f>
        <v>0.10714285714285714</v>
      </c>
      <c r="F32" s="16">
        <f t="shared" si="60"/>
        <v>7.6530612244897961E-2</v>
      </c>
      <c r="G32" s="16">
        <f t="shared" si="60"/>
        <v>5.466472303206997E-2</v>
      </c>
      <c r="H32" s="16">
        <f t="shared" si="60"/>
        <v>3.9046230737192836E-2</v>
      </c>
      <c r="I32" s="16">
        <f t="shared" si="60"/>
        <v>2.7890164812280599E-2</v>
      </c>
      <c r="J32" s="16">
        <f t="shared" si="60"/>
        <v>1.9921546294486142E-2</v>
      </c>
      <c r="K32" s="16">
        <f t="shared" si="60"/>
        <v>1.4229675924632958E-2</v>
      </c>
      <c r="L32" s="16">
        <f t="shared" si="60"/>
        <v>1.0164054231880684E-2</v>
      </c>
      <c r="M32" s="16">
        <f t="shared" si="60"/>
        <v>7.260038737057631E-3</v>
      </c>
      <c r="N32" s="16">
        <f t="shared" si="60"/>
        <v>5.1857419550411649E-3</v>
      </c>
      <c r="P32" s="172" t="s">
        <v>57</v>
      </c>
      <c r="Q32" s="186" t="s">
        <v>32</v>
      </c>
      <c r="R32" s="15" t="s">
        <v>61</v>
      </c>
      <c r="S32" s="16">
        <f t="shared" ref="S32:AB32" si="61">S37*$E$4/S$14</f>
        <v>8.9285714285714288E-2</v>
      </c>
      <c r="T32" s="16">
        <f t="shared" si="61"/>
        <v>6.3775510204081634E-2</v>
      </c>
      <c r="U32" s="16">
        <f t="shared" si="61"/>
        <v>4.5553935860058306E-2</v>
      </c>
      <c r="V32" s="16">
        <f t="shared" si="61"/>
        <v>3.2538525614327365E-2</v>
      </c>
      <c r="W32" s="16">
        <f t="shared" si="61"/>
        <v>2.3241804010233832E-2</v>
      </c>
      <c r="X32" s="16">
        <f t="shared" si="61"/>
        <v>1.6601288578738452E-2</v>
      </c>
      <c r="Y32" s="16">
        <f t="shared" si="61"/>
        <v>1.1858063270527465E-2</v>
      </c>
      <c r="Z32" s="16">
        <f t="shared" si="61"/>
        <v>8.4700451932339035E-3</v>
      </c>
      <c r="AA32" s="16">
        <f t="shared" si="61"/>
        <v>6.0500322808813593E-3</v>
      </c>
      <c r="AB32" s="16">
        <f t="shared" si="61"/>
        <v>4.3214516292009704E-3</v>
      </c>
      <c r="AD32" s="172" t="s">
        <v>57</v>
      </c>
      <c r="AE32" s="186" t="s">
        <v>32</v>
      </c>
      <c r="AF32" s="15" t="s">
        <v>61</v>
      </c>
      <c r="AG32" s="16">
        <f t="shared" ref="AG32:AP32" si="62">AG37*$E$4/AG$14</f>
        <v>7.1428571428571425E-2</v>
      </c>
      <c r="AH32" s="16">
        <f t="shared" si="62"/>
        <v>5.1020408163265307E-2</v>
      </c>
      <c r="AI32" s="16">
        <f t="shared" si="62"/>
        <v>3.6443148688046649E-2</v>
      </c>
      <c r="AJ32" s="16">
        <f t="shared" si="62"/>
        <v>2.6030820491461892E-2</v>
      </c>
      <c r="AK32" s="16">
        <f t="shared" si="62"/>
        <v>1.8593443208187066E-2</v>
      </c>
      <c r="AL32" s="16">
        <f t="shared" si="62"/>
        <v>1.3281030862990761E-2</v>
      </c>
      <c r="AM32" s="16">
        <f t="shared" si="62"/>
        <v>9.4864506164219712E-3</v>
      </c>
      <c r="AN32" s="16">
        <f t="shared" si="62"/>
        <v>6.7760361545871227E-3</v>
      </c>
      <c r="AO32" s="16">
        <f t="shared" si="62"/>
        <v>4.8400258247050876E-3</v>
      </c>
      <c r="AP32" s="16">
        <f t="shared" si="62"/>
        <v>3.4571613033607764E-3</v>
      </c>
      <c r="AR32" s="172" t="s">
        <v>57</v>
      </c>
      <c r="AS32" s="186" t="s">
        <v>32</v>
      </c>
      <c r="AT32" s="15" t="s">
        <v>61</v>
      </c>
      <c r="AU32" s="16">
        <f t="shared" ref="AU32:BD32" si="63">AU37*$E$4/AU$14</f>
        <v>5.3571428571428575E-2</v>
      </c>
      <c r="AV32" s="16">
        <f t="shared" si="63"/>
        <v>3.8265306122448987E-2</v>
      </c>
      <c r="AW32" s="16">
        <f t="shared" si="63"/>
        <v>2.7332361516034989E-2</v>
      </c>
      <c r="AX32" s="16">
        <f t="shared" si="63"/>
        <v>1.9523115368596421E-2</v>
      </c>
      <c r="AY32" s="16">
        <f t="shared" si="63"/>
        <v>1.3945082406140301E-2</v>
      </c>
      <c r="AZ32" s="16">
        <f t="shared" si="63"/>
        <v>9.9607731472430728E-3</v>
      </c>
      <c r="BA32" s="16">
        <f t="shared" si="63"/>
        <v>7.1148379623164797E-3</v>
      </c>
      <c r="BB32" s="16">
        <f t="shared" si="63"/>
        <v>5.0820271159403426E-3</v>
      </c>
      <c r="BC32" s="16">
        <f t="shared" si="63"/>
        <v>3.6300193685288159E-3</v>
      </c>
      <c r="BD32" s="16">
        <f t="shared" si="63"/>
        <v>2.5928709775205829E-3</v>
      </c>
      <c r="BF32" s="172" t="s">
        <v>57</v>
      </c>
      <c r="BG32" s="186" t="s">
        <v>32</v>
      </c>
      <c r="BH32" s="15" t="s">
        <v>61</v>
      </c>
      <c r="BI32" s="16">
        <f t="shared" ref="BI32:BR32" si="64">BI37*$E$4/BI$14</f>
        <v>3.5714285714285719E-2</v>
      </c>
      <c r="BJ32" s="16">
        <f t="shared" si="64"/>
        <v>2.5510204081632657E-2</v>
      </c>
      <c r="BK32" s="16">
        <f t="shared" si="64"/>
        <v>1.8221574344023328E-2</v>
      </c>
      <c r="BL32" s="16">
        <f t="shared" si="64"/>
        <v>1.3015410245730948E-2</v>
      </c>
      <c r="BM32" s="16">
        <f t="shared" si="64"/>
        <v>9.2967216040935347E-3</v>
      </c>
      <c r="BN32" s="16">
        <f t="shared" si="64"/>
        <v>6.6405154314953816E-3</v>
      </c>
      <c r="BO32" s="16">
        <f t="shared" si="64"/>
        <v>4.7432253082109865E-3</v>
      </c>
      <c r="BP32" s="16">
        <f t="shared" si="64"/>
        <v>3.3880180772935618E-3</v>
      </c>
      <c r="BQ32" s="16">
        <f t="shared" si="64"/>
        <v>2.4200129123525442E-3</v>
      </c>
      <c r="BR32" s="16">
        <f t="shared" si="64"/>
        <v>1.7285806516803886E-3</v>
      </c>
    </row>
    <row r="33" spans="2:70" ht="14.25" x14ac:dyDescent="0.45">
      <c r="B33" s="173"/>
      <c r="C33" s="186"/>
      <c r="D33" s="15" t="s">
        <v>62</v>
      </c>
      <c r="E33" s="16"/>
      <c r="F33" s="16"/>
      <c r="G33" s="16"/>
      <c r="H33" s="16"/>
      <c r="I33" s="82">
        <f>AVERAGE(E32:I32)</f>
        <v>6.1054917593859705E-2</v>
      </c>
      <c r="J33" s="16"/>
      <c r="K33" s="16"/>
      <c r="L33" s="16"/>
      <c r="M33" s="16"/>
      <c r="N33" s="17">
        <f>AVERAGE(E32:N32)</f>
        <v>3.6203564511239711E-2</v>
      </c>
      <c r="P33" s="173"/>
      <c r="Q33" s="186"/>
      <c r="R33" s="15" t="s">
        <v>62</v>
      </c>
      <c r="S33" s="16"/>
      <c r="T33" s="16"/>
      <c r="U33" s="16"/>
      <c r="V33" s="16"/>
      <c r="W33" s="82">
        <f>AVERAGE(S32:W32)</f>
        <v>5.0879097994883084E-2</v>
      </c>
      <c r="X33" s="16"/>
      <c r="Y33" s="16"/>
      <c r="Z33" s="16"/>
      <c r="AA33" s="16"/>
      <c r="AB33" s="17">
        <f>AVERAGE(S32:AB32)</f>
        <v>3.0169637092699753E-2</v>
      </c>
      <c r="AD33" s="173"/>
      <c r="AE33" s="186"/>
      <c r="AF33" s="15" t="s">
        <v>62</v>
      </c>
      <c r="AG33" s="16"/>
      <c r="AH33" s="16"/>
      <c r="AI33" s="16"/>
      <c r="AJ33" s="16"/>
      <c r="AK33" s="82">
        <f>AVERAGE(AG32:AK32)</f>
        <v>4.070327839590647E-2</v>
      </c>
      <c r="AL33" s="16"/>
      <c r="AM33" s="16"/>
      <c r="AN33" s="16"/>
      <c r="AO33" s="16"/>
      <c r="AP33" s="17">
        <f>AVERAGE(AG32:AP32)</f>
        <v>2.4135709674159806E-2</v>
      </c>
      <c r="AR33" s="173"/>
      <c r="AS33" s="186"/>
      <c r="AT33" s="15" t="s">
        <v>62</v>
      </c>
      <c r="AU33" s="16"/>
      <c r="AV33" s="16"/>
      <c r="AW33" s="16"/>
      <c r="AX33" s="16"/>
      <c r="AY33" s="82">
        <f>AVERAGE(AU32:AY32)</f>
        <v>3.0527458796929856E-2</v>
      </c>
      <c r="AZ33" s="16"/>
      <c r="BA33" s="16"/>
      <c r="BB33" s="16"/>
      <c r="BC33" s="16"/>
      <c r="BD33" s="17">
        <f>AVERAGE(AU32:BD32)</f>
        <v>1.8101782255619859E-2</v>
      </c>
      <c r="BF33" s="173"/>
      <c r="BG33" s="186"/>
      <c r="BH33" s="15" t="s">
        <v>62</v>
      </c>
      <c r="BI33" s="16"/>
      <c r="BJ33" s="16"/>
      <c r="BK33" s="16"/>
      <c r="BL33" s="16"/>
      <c r="BM33" s="82">
        <f>AVERAGE(BI32:BM32)</f>
        <v>2.0351639197953235E-2</v>
      </c>
      <c r="BN33" s="16"/>
      <c r="BO33" s="16"/>
      <c r="BP33" s="16"/>
      <c r="BQ33" s="16"/>
      <c r="BR33" s="17">
        <f>AVERAGE(BI32:BR32)</f>
        <v>1.2067854837079905E-2</v>
      </c>
    </row>
    <row r="34" spans="2:70" ht="14.25" x14ac:dyDescent="0.45">
      <c r="B34" s="173"/>
      <c r="C34" s="186"/>
      <c r="D34" s="15" t="s">
        <v>42</v>
      </c>
      <c r="E34" s="16">
        <f t="shared" ref="E34:N34" si="65">E$16*(E32/E$18)</f>
        <v>0.10714285714285714</v>
      </c>
      <c r="F34" s="16">
        <f t="shared" si="65"/>
        <v>0.18367346938775508</v>
      </c>
      <c r="G34" s="16">
        <f>G$16*(G32/G$18)</f>
        <v>0.23833819241982501</v>
      </c>
      <c r="H34" s="16">
        <f>H$16*(H32/H$18)</f>
        <v>0.277384423157018</v>
      </c>
      <c r="I34" s="16">
        <f>I$16*(I32/I$18)</f>
        <v>0.30527458796929852</v>
      </c>
      <c r="J34" s="16">
        <f t="shared" si="65"/>
        <v>0.32519613426378463</v>
      </c>
      <c r="K34" s="16">
        <f t="shared" si="65"/>
        <v>0.33942581018841744</v>
      </c>
      <c r="L34" s="16">
        <f t="shared" si="65"/>
        <v>0.34958986442029771</v>
      </c>
      <c r="M34" s="16">
        <f t="shared" si="65"/>
        <v>0.35684990315735649</v>
      </c>
      <c r="N34" s="16">
        <f t="shared" si="65"/>
        <v>0.36203564511239805</v>
      </c>
      <c r="P34" s="173"/>
      <c r="Q34" s="186"/>
      <c r="R34" s="15" t="s">
        <v>42</v>
      </c>
      <c r="S34" s="16">
        <f t="shared" ref="S34:AB34" si="66">S$16*(S32/S$18)</f>
        <v>8.9285714285714274E-2</v>
      </c>
      <c r="T34" s="16">
        <f t="shared" si="66"/>
        <v>0.15306122448979592</v>
      </c>
      <c r="U34" s="16">
        <f>U$16*(U32/U$18)</f>
        <v>0.19861516034985416</v>
      </c>
      <c r="V34" s="16">
        <f>V$16*(V32/V$18)</f>
        <v>0.23115368596418168</v>
      </c>
      <c r="W34" s="16">
        <f>W$16*(W32/W$18)</f>
        <v>0.25439548997441541</v>
      </c>
      <c r="X34" s="16">
        <f t="shared" si="66"/>
        <v>0.27099677855315385</v>
      </c>
      <c r="Y34" s="16">
        <f t="shared" si="66"/>
        <v>0.28285484182368126</v>
      </c>
      <c r="Z34" s="16">
        <f t="shared" si="66"/>
        <v>0.29132488701691478</v>
      </c>
      <c r="AA34" s="16">
        <f t="shared" si="66"/>
        <v>0.29737491929779708</v>
      </c>
      <c r="AB34" s="16">
        <f t="shared" si="66"/>
        <v>0.30169637092699836</v>
      </c>
      <c r="AD34" s="173"/>
      <c r="AE34" s="186"/>
      <c r="AF34" s="15" t="s">
        <v>42</v>
      </c>
      <c r="AG34" s="16">
        <f t="shared" ref="AG34:AP34" si="67">AG$16*(AG32/AG$18)</f>
        <v>7.1428571428571425E-2</v>
      </c>
      <c r="AH34" s="16">
        <f t="shared" si="67"/>
        <v>0.12244897959183673</v>
      </c>
      <c r="AI34" s="16">
        <f>AI$16*(AI32/AI$18)</f>
        <v>0.15889212827988336</v>
      </c>
      <c r="AJ34" s="16">
        <f>AJ$16*(AJ32/AJ$18)</f>
        <v>0.18492294877134535</v>
      </c>
      <c r="AK34" s="16">
        <f>AK$16*(AK32/AK$18)</f>
        <v>0.20351639197953234</v>
      </c>
      <c r="AL34" s="16">
        <f t="shared" si="67"/>
        <v>0.2167974228425231</v>
      </c>
      <c r="AM34" s="16">
        <f t="shared" si="67"/>
        <v>0.22628387345894493</v>
      </c>
      <c r="AN34" s="16">
        <f t="shared" si="67"/>
        <v>0.23305990961353182</v>
      </c>
      <c r="AO34" s="16">
        <f t="shared" si="67"/>
        <v>0.23789993543823765</v>
      </c>
      <c r="AP34" s="16">
        <f t="shared" si="67"/>
        <v>0.24135709674159869</v>
      </c>
      <c r="AR34" s="173"/>
      <c r="AS34" s="186"/>
      <c r="AT34" s="15" t="s">
        <v>42</v>
      </c>
      <c r="AU34" s="16">
        <f t="shared" ref="AU34:BD34" si="68">AU$16*(AU32/AU$18)</f>
        <v>5.3571428571428575E-2</v>
      </c>
      <c r="AV34" s="16">
        <f t="shared" si="68"/>
        <v>9.1836734693877556E-2</v>
      </c>
      <c r="AW34" s="16">
        <f>AW$16*(AW32/AW$18)</f>
        <v>0.11916909620991252</v>
      </c>
      <c r="AX34" s="16">
        <f>AX$16*(AX32/AX$18)</f>
        <v>0.13869221157850903</v>
      </c>
      <c r="AY34" s="16">
        <f>AY$16*(AY32/AY$18)</f>
        <v>0.15263729398464929</v>
      </c>
      <c r="AZ34" s="16">
        <f t="shared" si="68"/>
        <v>0.16259806713189234</v>
      </c>
      <c r="BA34" s="16">
        <f t="shared" si="68"/>
        <v>0.16971290509420875</v>
      </c>
      <c r="BB34" s="16">
        <f t="shared" si="68"/>
        <v>0.17479493221014888</v>
      </c>
      <c r="BC34" s="16">
        <f t="shared" si="68"/>
        <v>0.17842495157867824</v>
      </c>
      <c r="BD34" s="16">
        <f t="shared" si="68"/>
        <v>0.18101782255619905</v>
      </c>
      <c r="BF34" s="173"/>
      <c r="BG34" s="186"/>
      <c r="BH34" s="15" t="s">
        <v>42</v>
      </c>
      <c r="BI34" s="16">
        <f t="shared" ref="BI34:BR34" si="69">BI$16*(BI32/BI$18)</f>
        <v>3.5714285714285719E-2</v>
      </c>
      <c r="BJ34" s="16">
        <f t="shared" si="69"/>
        <v>6.122448979591838E-2</v>
      </c>
      <c r="BK34" s="16">
        <f>BK$16*(BK32/BK$18)</f>
        <v>7.9446064139941694E-2</v>
      </c>
      <c r="BL34" s="16">
        <f>BL$16*(BL32/BL$18)</f>
        <v>9.2461474385672676E-2</v>
      </c>
      <c r="BM34" s="16">
        <f>BM$16*(BM32/BM$18)</f>
        <v>0.1017581959897662</v>
      </c>
      <c r="BN34" s="16">
        <f t="shared" si="69"/>
        <v>0.10839871142126158</v>
      </c>
      <c r="BO34" s="16">
        <f t="shared" si="69"/>
        <v>0.11314193672947249</v>
      </c>
      <c r="BP34" s="16">
        <f t="shared" si="69"/>
        <v>0.11652995480676592</v>
      </c>
      <c r="BQ34" s="16">
        <f t="shared" si="69"/>
        <v>0.11894996771911885</v>
      </c>
      <c r="BR34" s="16">
        <f t="shared" si="69"/>
        <v>0.12067854837079937</v>
      </c>
    </row>
    <row r="35" spans="2:70" ht="14.25" x14ac:dyDescent="0.45">
      <c r="B35" s="173"/>
      <c r="C35" s="185"/>
      <c r="D35" s="19" t="s">
        <v>45</v>
      </c>
      <c r="E35" s="20">
        <f t="shared" ref="E35:N35" si="70">10*E32</f>
        <v>1.0714285714285714</v>
      </c>
      <c r="F35" s="20">
        <f t="shared" si="70"/>
        <v>0.76530612244897966</v>
      </c>
      <c r="G35" s="20">
        <f t="shared" si="70"/>
        <v>0.54664723032069973</v>
      </c>
      <c r="H35" s="20">
        <f t="shared" si="70"/>
        <v>0.39046230737192833</v>
      </c>
      <c r="I35" s="20">
        <f t="shared" si="70"/>
        <v>0.27890164812280599</v>
      </c>
      <c r="J35" s="20">
        <f t="shared" si="70"/>
        <v>0.19921546294486142</v>
      </c>
      <c r="K35" s="20">
        <f t="shared" si="70"/>
        <v>0.14229675924632956</v>
      </c>
      <c r="L35" s="20">
        <f t="shared" si="70"/>
        <v>0.10164054231880684</v>
      </c>
      <c r="M35" s="20">
        <f t="shared" si="70"/>
        <v>7.2600387370576308E-2</v>
      </c>
      <c r="N35" s="20">
        <f t="shared" si="70"/>
        <v>5.1857419550411649E-2</v>
      </c>
      <c r="P35" s="173"/>
      <c r="Q35" s="185"/>
      <c r="R35" s="19" t="s">
        <v>45</v>
      </c>
      <c r="S35" s="20">
        <f t="shared" ref="S35:AB35" si="71">10*S32</f>
        <v>0.8928571428571429</v>
      </c>
      <c r="T35" s="20">
        <f t="shared" si="71"/>
        <v>0.63775510204081631</v>
      </c>
      <c r="U35" s="20">
        <f t="shared" si="71"/>
        <v>0.45553935860058303</v>
      </c>
      <c r="V35" s="20">
        <f t="shared" si="71"/>
        <v>0.32538525614327363</v>
      </c>
      <c r="W35" s="20">
        <f t="shared" si="71"/>
        <v>0.23241804010233832</v>
      </c>
      <c r="X35" s="20">
        <f t="shared" si="71"/>
        <v>0.16601288578738452</v>
      </c>
      <c r="Y35" s="20">
        <f t="shared" si="71"/>
        <v>0.11858063270527465</v>
      </c>
      <c r="Z35" s="20">
        <f t="shared" si="71"/>
        <v>8.4700451932339035E-2</v>
      </c>
      <c r="AA35" s="20">
        <f t="shared" si="71"/>
        <v>6.0500322808813595E-2</v>
      </c>
      <c r="AB35" s="20">
        <f t="shared" si="71"/>
        <v>4.3214516292009703E-2</v>
      </c>
      <c r="AD35" s="173"/>
      <c r="AE35" s="185"/>
      <c r="AF35" s="19" t="s">
        <v>45</v>
      </c>
      <c r="AG35" s="20">
        <f t="shared" ref="AG35:AP35" si="72">10*AG32</f>
        <v>0.71428571428571419</v>
      </c>
      <c r="AH35" s="20">
        <f t="shared" si="72"/>
        <v>0.51020408163265307</v>
      </c>
      <c r="AI35" s="20">
        <f t="shared" si="72"/>
        <v>0.3644314868804665</v>
      </c>
      <c r="AJ35" s="20">
        <f t="shared" si="72"/>
        <v>0.26030820491461892</v>
      </c>
      <c r="AK35" s="20">
        <f t="shared" si="72"/>
        <v>0.18593443208187066</v>
      </c>
      <c r="AL35" s="20">
        <f t="shared" si="72"/>
        <v>0.13281030862990761</v>
      </c>
      <c r="AM35" s="20">
        <f t="shared" si="72"/>
        <v>9.4864506164219708E-2</v>
      </c>
      <c r="AN35" s="20">
        <f t="shared" si="72"/>
        <v>6.7760361545871228E-2</v>
      </c>
      <c r="AO35" s="20">
        <f t="shared" si="72"/>
        <v>4.8400258247050874E-2</v>
      </c>
      <c r="AP35" s="20">
        <f t="shared" si="72"/>
        <v>3.4571613033607763E-2</v>
      </c>
      <c r="AR35" s="173"/>
      <c r="AS35" s="185"/>
      <c r="AT35" s="19" t="s">
        <v>45</v>
      </c>
      <c r="AU35" s="20">
        <f t="shared" ref="AU35:BD35" si="73">10*AU32</f>
        <v>0.53571428571428581</v>
      </c>
      <c r="AV35" s="20">
        <f t="shared" si="73"/>
        <v>0.38265306122448989</v>
      </c>
      <c r="AW35" s="20">
        <f t="shared" si="73"/>
        <v>0.27332361516034986</v>
      </c>
      <c r="AX35" s="20">
        <f t="shared" si="73"/>
        <v>0.19523115368596422</v>
      </c>
      <c r="AY35" s="20">
        <f t="shared" si="73"/>
        <v>0.13945082406140302</v>
      </c>
      <c r="AZ35" s="20">
        <f t="shared" si="73"/>
        <v>9.9607731472430724E-2</v>
      </c>
      <c r="BA35" s="20">
        <f t="shared" si="73"/>
        <v>7.1148379623164795E-2</v>
      </c>
      <c r="BB35" s="20">
        <f t="shared" si="73"/>
        <v>5.0820271159403428E-2</v>
      </c>
      <c r="BC35" s="20">
        <f t="shared" si="73"/>
        <v>3.6300193685288161E-2</v>
      </c>
      <c r="BD35" s="20">
        <f t="shared" si="73"/>
        <v>2.5928709775205828E-2</v>
      </c>
      <c r="BF35" s="173"/>
      <c r="BG35" s="185"/>
      <c r="BH35" s="19" t="s">
        <v>45</v>
      </c>
      <c r="BI35" s="20">
        <f t="shared" ref="BI35:BR35" si="74">10*BI32</f>
        <v>0.35714285714285721</v>
      </c>
      <c r="BJ35" s="20">
        <f t="shared" si="74"/>
        <v>0.25510204081632659</v>
      </c>
      <c r="BK35" s="20">
        <f t="shared" si="74"/>
        <v>0.18221574344023328</v>
      </c>
      <c r="BL35" s="20">
        <f t="shared" si="74"/>
        <v>0.13015410245730946</v>
      </c>
      <c r="BM35" s="20">
        <f t="shared" si="74"/>
        <v>9.2967216040935344E-2</v>
      </c>
      <c r="BN35" s="20">
        <f t="shared" si="74"/>
        <v>6.6405154314953821E-2</v>
      </c>
      <c r="BO35" s="20">
        <f t="shared" si="74"/>
        <v>4.7432253082109868E-2</v>
      </c>
      <c r="BP35" s="20">
        <f t="shared" si="74"/>
        <v>3.3880180772935614E-2</v>
      </c>
      <c r="BQ35" s="20">
        <f t="shared" si="74"/>
        <v>2.4200129123525441E-2</v>
      </c>
      <c r="BR35" s="20">
        <f t="shared" si="74"/>
        <v>1.7285806516803885E-2</v>
      </c>
    </row>
    <row r="36" spans="2:70" ht="14.25" x14ac:dyDescent="0.45">
      <c r="B36" s="173"/>
      <c r="C36" s="185"/>
      <c r="D36" s="19" t="s">
        <v>46</v>
      </c>
      <c r="E36" s="20">
        <f>10*E34</f>
        <v>1.0714285714285714</v>
      </c>
      <c r="F36" s="20">
        <f>10*F34</f>
        <v>1.8367346938775508</v>
      </c>
      <c r="G36" s="20">
        <f>10*G34</f>
        <v>2.3833819241982503</v>
      </c>
      <c r="H36" s="20">
        <f t="shared" ref="H36:N36" si="75">10*H34</f>
        <v>2.7738442315701799</v>
      </c>
      <c r="I36" s="20">
        <f t="shared" si="75"/>
        <v>3.0527458796929849</v>
      </c>
      <c r="J36" s="20">
        <f t="shared" si="75"/>
        <v>3.2519613426378462</v>
      </c>
      <c r="K36" s="20">
        <f t="shared" si="75"/>
        <v>3.3942581018841746</v>
      </c>
      <c r="L36" s="20">
        <f t="shared" si="75"/>
        <v>3.4958986442029771</v>
      </c>
      <c r="M36" s="20">
        <f t="shared" si="75"/>
        <v>3.5684990315735647</v>
      </c>
      <c r="N36" s="20">
        <f t="shared" si="75"/>
        <v>3.6203564511239805</v>
      </c>
      <c r="P36" s="173"/>
      <c r="Q36" s="185"/>
      <c r="R36" s="19" t="s">
        <v>46</v>
      </c>
      <c r="S36" s="20">
        <f>10*S34</f>
        <v>0.89285714285714279</v>
      </c>
      <c r="T36" s="20">
        <f>10*T34</f>
        <v>1.5306122448979593</v>
      </c>
      <c r="U36" s="20">
        <f>10*U34</f>
        <v>1.9861516034985416</v>
      </c>
      <c r="V36" s="20">
        <f t="shared" ref="V36:AB36" si="76">10*V34</f>
        <v>2.3115368596418167</v>
      </c>
      <c r="W36" s="20">
        <f t="shared" si="76"/>
        <v>2.5439548997441541</v>
      </c>
      <c r="X36" s="20">
        <f t="shared" si="76"/>
        <v>2.7099677855315383</v>
      </c>
      <c r="Y36" s="20">
        <f t="shared" si="76"/>
        <v>2.8285484182368128</v>
      </c>
      <c r="Z36" s="20">
        <f t="shared" si="76"/>
        <v>2.9132488701691477</v>
      </c>
      <c r="AA36" s="20">
        <f t="shared" si="76"/>
        <v>2.9737491929779707</v>
      </c>
      <c r="AB36" s="20">
        <f t="shared" si="76"/>
        <v>3.0169637092699837</v>
      </c>
      <c r="AD36" s="173"/>
      <c r="AE36" s="185"/>
      <c r="AF36" s="19" t="s">
        <v>46</v>
      </c>
      <c r="AG36" s="20">
        <f>10*AG34</f>
        <v>0.71428571428571419</v>
      </c>
      <c r="AH36" s="20">
        <f>10*AH34</f>
        <v>1.2244897959183674</v>
      </c>
      <c r="AI36" s="20">
        <f>10*AI34</f>
        <v>1.5889212827988337</v>
      </c>
      <c r="AJ36" s="20">
        <f t="shared" ref="AJ36:AP36" si="77">10*AJ34</f>
        <v>1.8492294877134534</v>
      </c>
      <c r="AK36" s="20">
        <f t="shared" si="77"/>
        <v>2.0351639197953233</v>
      </c>
      <c r="AL36" s="20">
        <f t="shared" si="77"/>
        <v>2.1679742284252308</v>
      </c>
      <c r="AM36" s="20">
        <f t="shared" si="77"/>
        <v>2.2628387345894492</v>
      </c>
      <c r="AN36" s="20">
        <f t="shared" si="77"/>
        <v>2.3305990961353182</v>
      </c>
      <c r="AO36" s="20">
        <f t="shared" si="77"/>
        <v>2.3789993543823766</v>
      </c>
      <c r="AP36" s="20">
        <f t="shared" si="77"/>
        <v>2.4135709674159869</v>
      </c>
      <c r="AR36" s="173"/>
      <c r="AS36" s="185"/>
      <c r="AT36" s="19" t="s">
        <v>46</v>
      </c>
      <c r="AU36" s="20">
        <f>10*AU34</f>
        <v>0.53571428571428581</v>
      </c>
      <c r="AV36" s="20">
        <f>10*AV34</f>
        <v>0.91836734693877553</v>
      </c>
      <c r="AW36" s="20">
        <f>10*AW34</f>
        <v>1.1916909620991252</v>
      </c>
      <c r="AX36" s="20">
        <f t="shared" ref="AX36:BD36" si="78">10*AX34</f>
        <v>1.3869221157850902</v>
      </c>
      <c r="AY36" s="20">
        <f t="shared" si="78"/>
        <v>1.5263729398464929</v>
      </c>
      <c r="AZ36" s="20">
        <f t="shared" si="78"/>
        <v>1.6259806713189233</v>
      </c>
      <c r="BA36" s="20">
        <f t="shared" si="78"/>
        <v>1.6971290509420875</v>
      </c>
      <c r="BB36" s="20">
        <f t="shared" si="78"/>
        <v>1.7479493221014888</v>
      </c>
      <c r="BC36" s="20">
        <f t="shared" si="78"/>
        <v>1.7842495157867824</v>
      </c>
      <c r="BD36" s="20">
        <f t="shared" si="78"/>
        <v>1.8101782255619905</v>
      </c>
      <c r="BF36" s="173"/>
      <c r="BG36" s="185"/>
      <c r="BH36" s="19" t="s">
        <v>46</v>
      </c>
      <c r="BI36" s="20">
        <f>10*BI34</f>
        <v>0.35714285714285721</v>
      </c>
      <c r="BJ36" s="20">
        <f>10*BJ34</f>
        <v>0.6122448979591838</v>
      </c>
      <c r="BK36" s="20">
        <f>10*BK34</f>
        <v>0.79446064139941697</v>
      </c>
      <c r="BL36" s="20">
        <f t="shared" ref="BL36:BR36" si="79">10*BL34</f>
        <v>0.92461474385672671</v>
      </c>
      <c r="BM36" s="20">
        <f t="shared" si="79"/>
        <v>1.0175819598976619</v>
      </c>
      <c r="BN36" s="20">
        <f t="shared" si="79"/>
        <v>1.0839871142126158</v>
      </c>
      <c r="BO36" s="20">
        <f t="shared" si="79"/>
        <v>1.131419367294725</v>
      </c>
      <c r="BP36" s="20">
        <f t="shared" si="79"/>
        <v>1.1652995480676593</v>
      </c>
      <c r="BQ36" s="20">
        <f t="shared" si="79"/>
        <v>1.1894996771911885</v>
      </c>
      <c r="BR36" s="20">
        <f t="shared" si="79"/>
        <v>1.2067854837079937</v>
      </c>
    </row>
    <row r="37" spans="2:70" ht="14.25" x14ac:dyDescent="0.45">
      <c r="B37" s="173"/>
      <c r="C37" s="184" t="s">
        <v>36</v>
      </c>
      <c r="D37" s="15" t="s">
        <v>43</v>
      </c>
      <c r="E37" s="16">
        <f>E7</f>
        <v>0.15</v>
      </c>
      <c r="F37" s="16">
        <f>E37</f>
        <v>0.15</v>
      </c>
      <c r="G37" s="16">
        <f t="shared" ref="G37:N37" si="80">F37</f>
        <v>0.15</v>
      </c>
      <c r="H37" s="16">
        <f t="shared" si="80"/>
        <v>0.15</v>
      </c>
      <c r="I37" s="16">
        <f t="shared" si="80"/>
        <v>0.15</v>
      </c>
      <c r="J37" s="16">
        <f t="shared" si="80"/>
        <v>0.15</v>
      </c>
      <c r="K37" s="16">
        <f t="shared" si="80"/>
        <v>0.15</v>
      </c>
      <c r="L37" s="16">
        <f t="shared" si="80"/>
        <v>0.15</v>
      </c>
      <c r="M37" s="16">
        <f t="shared" si="80"/>
        <v>0.15</v>
      </c>
      <c r="N37" s="16">
        <f t="shared" si="80"/>
        <v>0.15</v>
      </c>
      <c r="P37" s="173"/>
      <c r="Q37" s="184" t="s">
        <v>36</v>
      </c>
      <c r="R37" s="15" t="s">
        <v>43</v>
      </c>
      <c r="S37" s="16">
        <f>S7</f>
        <v>0.125</v>
      </c>
      <c r="T37" s="16">
        <f>S37</f>
        <v>0.125</v>
      </c>
      <c r="U37" s="16">
        <f t="shared" ref="U37:AB37" si="81">T37</f>
        <v>0.125</v>
      </c>
      <c r="V37" s="16">
        <f t="shared" si="81"/>
        <v>0.125</v>
      </c>
      <c r="W37" s="16">
        <f t="shared" si="81"/>
        <v>0.125</v>
      </c>
      <c r="X37" s="16">
        <f t="shared" si="81"/>
        <v>0.125</v>
      </c>
      <c r="Y37" s="16">
        <f t="shared" si="81"/>
        <v>0.125</v>
      </c>
      <c r="Z37" s="16">
        <f t="shared" si="81"/>
        <v>0.125</v>
      </c>
      <c r="AA37" s="16">
        <f t="shared" si="81"/>
        <v>0.125</v>
      </c>
      <c r="AB37" s="16">
        <f t="shared" si="81"/>
        <v>0.125</v>
      </c>
      <c r="AD37" s="173"/>
      <c r="AE37" s="184" t="s">
        <v>36</v>
      </c>
      <c r="AF37" s="15" t="s">
        <v>43</v>
      </c>
      <c r="AG37" s="16">
        <f>AG7</f>
        <v>0.1</v>
      </c>
      <c r="AH37" s="16">
        <f>AG37</f>
        <v>0.1</v>
      </c>
      <c r="AI37" s="16">
        <f t="shared" ref="AI37:AP37" si="82">AH37</f>
        <v>0.1</v>
      </c>
      <c r="AJ37" s="16">
        <f t="shared" si="82"/>
        <v>0.1</v>
      </c>
      <c r="AK37" s="16">
        <f t="shared" si="82"/>
        <v>0.1</v>
      </c>
      <c r="AL37" s="16">
        <f t="shared" si="82"/>
        <v>0.1</v>
      </c>
      <c r="AM37" s="16">
        <f t="shared" si="82"/>
        <v>0.1</v>
      </c>
      <c r="AN37" s="16">
        <f t="shared" si="82"/>
        <v>0.1</v>
      </c>
      <c r="AO37" s="16">
        <f t="shared" si="82"/>
        <v>0.1</v>
      </c>
      <c r="AP37" s="16">
        <f t="shared" si="82"/>
        <v>0.1</v>
      </c>
      <c r="AR37" s="173"/>
      <c r="AS37" s="184" t="s">
        <v>36</v>
      </c>
      <c r="AT37" s="15" t="s">
        <v>43</v>
      </c>
      <c r="AU37" s="16">
        <f>AU7</f>
        <v>7.5000000000000011E-2</v>
      </c>
      <c r="AV37" s="16">
        <f>AU37</f>
        <v>7.5000000000000011E-2</v>
      </c>
      <c r="AW37" s="16">
        <f t="shared" ref="AW37:BD37" si="83">AV37</f>
        <v>7.5000000000000011E-2</v>
      </c>
      <c r="AX37" s="16">
        <f t="shared" si="83"/>
        <v>7.5000000000000011E-2</v>
      </c>
      <c r="AY37" s="16">
        <f t="shared" si="83"/>
        <v>7.5000000000000011E-2</v>
      </c>
      <c r="AZ37" s="16">
        <f t="shared" si="83"/>
        <v>7.5000000000000011E-2</v>
      </c>
      <c r="BA37" s="16">
        <f t="shared" si="83"/>
        <v>7.5000000000000011E-2</v>
      </c>
      <c r="BB37" s="16">
        <f t="shared" si="83"/>
        <v>7.5000000000000011E-2</v>
      </c>
      <c r="BC37" s="16">
        <f t="shared" si="83"/>
        <v>7.5000000000000011E-2</v>
      </c>
      <c r="BD37" s="16">
        <f t="shared" si="83"/>
        <v>7.5000000000000011E-2</v>
      </c>
      <c r="BF37" s="173"/>
      <c r="BG37" s="184" t="s">
        <v>36</v>
      </c>
      <c r="BH37" s="15" t="s">
        <v>43</v>
      </c>
      <c r="BI37" s="16">
        <f>BI7</f>
        <v>5.000000000000001E-2</v>
      </c>
      <c r="BJ37" s="16">
        <f>BI37</f>
        <v>5.000000000000001E-2</v>
      </c>
      <c r="BK37" s="16">
        <f t="shared" ref="BK37:BR37" si="84">BJ37</f>
        <v>5.000000000000001E-2</v>
      </c>
      <c r="BL37" s="16">
        <f t="shared" si="84"/>
        <v>5.000000000000001E-2</v>
      </c>
      <c r="BM37" s="16">
        <f t="shared" si="84"/>
        <v>5.000000000000001E-2</v>
      </c>
      <c r="BN37" s="16">
        <f t="shared" si="84"/>
        <v>5.000000000000001E-2</v>
      </c>
      <c r="BO37" s="16">
        <f t="shared" si="84"/>
        <v>5.000000000000001E-2</v>
      </c>
      <c r="BP37" s="16">
        <f t="shared" si="84"/>
        <v>5.000000000000001E-2</v>
      </c>
      <c r="BQ37" s="16">
        <f t="shared" si="84"/>
        <v>5.000000000000001E-2</v>
      </c>
      <c r="BR37" s="16">
        <f t="shared" si="84"/>
        <v>5.000000000000001E-2</v>
      </c>
    </row>
    <row r="38" spans="2:70" ht="14.25" x14ac:dyDescent="0.45">
      <c r="B38" s="173"/>
      <c r="C38" s="185"/>
      <c r="D38" s="19" t="s">
        <v>45</v>
      </c>
      <c r="E38" s="21">
        <f>E35*E$14</f>
        <v>150000</v>
      </c>
      <c r="F38" s="21">
        <f t="shared" ref="F38:N38" si="85">F35*F$14</f>
        <v>150000</v>
      </c>
      <c r="G38" s="21">
        <f>G35*G$14</f>
        <v>150000</v>
      </c>
      <c r="H38" s="21">
        <f>H35*H$14</f>
        <v>150000</v>
      </c>
      <c r="I38" s="21">
        <f>I35*I$14</f>
        <v>150000</v>
      </c>
      <c r="J38" s="21">
        <f t="shared" si="85"/>
        <v>150000</v>
      </c>
      <c r="K38" s="21">
        <f t="shared" si="85"/>
        <v>150000</v>
      </c>
      <c r="L38" s="21">
        <f t="shared" si="85"/>
        <v>150000</v>
      </c>
      <c r="M38" s="21">
        <f t="shared" si="85"/>
        <v>150000</v>
      </c>
      <c r="N38" s="21">
        <f t="shared" si="85"/>
        <v>150000</v>
      </c>
      <c r="P38" s="173"/>
      <c r="Q38" s="185"/>
      <c r="R38" s="19" t="s">
        <v>45</v>
      </c>
      <c r="S38" s="21">
        <f>S35*S$14</f>
        <v>125000</v>
      </c>
      <c r="T38" s="21">
        <f t="shared" ref="T38:AB38" si="86">T35*T$14</f>
        <v>125000</v>
      </c>
      <c r="U38" s="21">
        <f>U35*U$14</f>
        <v>124999.99999999999</v>
      </c>
      <c r="V38" s="21">
        <f>V35*V$14</f>
        <v>125000</v>
      </c>
      <c r="W38" s="21">
        <f>W35*W$14</f>
        <v>125000</v>
      </c>
      <c r="X38" s="21">
        <f t="shared" si="86"/>
        <v>125000</v>
      </c>
      <c r="Y38" s="21">
        <f t="shared" si="86"/>
        <v>125000</v>
      </c>
      <c r="Z38" s="21">
        <f t="shared" si="86"/>
        <v>125000.00000000001</v>
      </c>
      <c r="AA38" s="21">
        <f t="shared" si="86"/>
        <v>125000</v>
      </c>
      <c r="AB38" s="21">
        <f t="shared" si="86"/>
        <v>124999.99999999999</v>
      </c>
      <c r="AD38" s="173"/>
      <c r="AE38" s="185"/>
      <c r="AF38" s="19" t="s">
        <v>45</v>
      </c>
      <c r="AG38" s="21">
        <f>AG35*AG$14</f>
        <v>99999.999999999985</v>
      </c>
      <c r="AH38" s="21">
        <f t="shared" ref="AH38:AP38" si="87">AH35*AH$14</f>
        <v>100000</v>
      </c>
      <c r="AI38" s="21">
        <f>AI35*AI$14</f>
        <v>100000.00000000001</v>
      </c>
      <c r="AJ38" s="21">
        <f>AJ35*AJ$14</f>
        <v>100000</v>
      </c>
      <c r="AK38" s="21">
        <f>AK35*AK$14</f>
        <v>100000</v>
      </c>
      <c r="AL38" s="21">
        <f t="shared" si="87"/>
        <v>100000</v>
      </c>
      <c r="AM38" s="21">
        <f t="shared" si="87"/>
        <v>99999.999999999985</v>
      </c>
      <c r="AN38" s="21">
        <f t="shared" si="87"/>
        <v>100000.00000000001</v>
      </c>
      <c r="AO38" s="21">
        <f t="shared" si="87"/>
        <v>100000</v>
      </c>
      <c r="AP38" s="21">
        <f t="shared" si="87"/>
        <v>100000</v>
      </c>
      <c r="AR38" s="173"/>
      <c r="AS38" s="185"/>
      <c r="AT38" s="19" t="s">
        <v>45</v>
      </c>
      <c r="AU38" s="21">
        <f>AU35*AU$14</f>
        <v>75000.000000000015</v>
      </c>
      <c r="AV38" s="21">
        <f t="shared" ref="AV38:BD38" si="88">AV35*AV$14</f>
        <v>75000.000000000015</v>
      </c>
      <c r="AW38" s="21">
        <f>AW35*AW$14</f>
        <v>75000</v>
      </c>
      <c r="AX38" s="21">
        <f>AX35*AX$14</f>
        <v>75000.000000000015</v>
      </c>
      <c r="AY38" s="21">
        <f>AY35*AY$14</f>
        <v>75000.000000000015</v>
      </c>
      <c r="AZ38" s="21">
        <f t="shared" si="88"/>
        <v>75000.000000000015</v>
      </c>
      <c r="BA38" s="21">
        <f t="shared" si="88"/>
        <v>75000.000000000015</v>
      </c>
      <c r="BB38" s="21">
        <f t="shared" si="88"/>
        <v>75000.000000000015</v>
      </c>
      <c r="BC38" s="21">
        <f t="shared" si="88"/>
        <v>75000.000000000015</v>
      </c>
      <c r="BD38" s="21">
        <f t="shared" si="88"/>
        <v>75000.000000000015</v>
      </c>
      <c r="BF38" s="173"/>
      <c r="BG38" s="185"/>
      <c r="BH38" s="19" t="s">
        <v>45</v>
      </c>
      <c r="BI38" s="21">
        <f>BI35*BI$14</f>
        <v>50000.000000000007</v>
      </c>
      <c r="BJ38" s="21">
        <f t="shared" ref="BJ38:BR38" si="89">BJ35*BJ$14</f>
        <v>50000.000000000015</v>
      </c>
      <c r="BK38" s="21">
        <f>BK35*BK$14</f>
        <v>50000.000000000015</v>
      </c>
      <c r="BL38" s="21">
        <f>BL35*BL$14</f>
        <v>50000</v>
      </c>
      <c r="BM38" s="21">
        <f>BM35*BM$14</f>
        <v>50000.000000000007</v>
      </c>
      <c r="BN38" s="21">
        <f t="shared" si="89"/>
        <v>50000.000000000015</v>
      </c>
      <c r="BO38" s="21">
        <f t="shared" si="89"/>
        <v>50000.000000000007</v>
      </c>
      <c r="BP38" s="21">
        <f t="shared" si="89"/>
        <v>50000.000000000007</v>
      </c>
      <c r="BQ38" s="21">
        <f t="shared" si="89"/>
        <v>50000.000000000007</v>
      </c>
      <c r="BR38" s="21">
        <f t="shared" si="89"/>
        <v>50000.000000000007</v>
      </c>
    </row>
    <row r="39" spans="2:70" ht="14.25" x14ac:dyDescent="0.45">
      <c r="B39" s="173"/>
      <c r="C39" s="185"/>
      <c r="D39" s="19" t="s">
        <v>46</v>
      </c>
      <c r="E39" s="21">
        <f>E38</f>
        <v>150000</v>
      </c>
      <c r="F39" s="21">
        <f>E39+F38</f>
        <v>300000</v>
      </c>
      <c r="G39" s="21">
        <f>F39+G38</f>
        <v>450000</v>
      </c>
      <c r="H39" s="21">
        <f t="shared" ref="H39:N39" si="90">G39+H38</f>
        <v>600000</v>
      </c>
      <c r="I39" s="21">
        <f t="shared" si="90"/>
        <v>750000</v>
      </c>
      <c r="J39" s="21">
        <f>I39+J38</f>
        <v>900000</v>
      </c>
      <c r="K39" s="21">
        <f t="shared" si="90"/>
        <v>1050000</v>
      </c>
      <c r="L39" s="21">
        <f t="shared" si="90"/>
        <v>1200000</v>
      </c>
      <c r="M39" s="21">
        <f t="shared" si="90"/>
        <v>1350000</v>
      </c>
      <c r="N39" s="21">
        <f t="shared" si="90"/>
        <v>1500000</v>
      </c>
      <c r="P39" s="173"/>
      <c r="Q39" s="185"/>
      <c r="R39" s="19" t="s">
        <v>46</v>
      </c>
      <c r="S39" s="21">
        <f>S38</f>
        <v>125000</v>
      </c>
      <c r="T39" s="21">
        <f>S39+T38</f>
        <v>250000</v>
      </c>
      <c r="U39" s="21">
        <f>T39+U38</f>
        <v>375000</v>
      </c>
      <c r="V39" s="21">
        <f t="shared" ref="V39:AB39" si="91">U39+V38</f>
        <v>500000</v>
      </c>
      <c r="W39" s="21">
        <f t="shared" si="91"/>
        <v>625000</v>
      </c>
      <c r="X39" s="21">
        <f>W39+X38</f>
        <v>750000</v>
      </c>
      <c r="Y39" s="21">
        <f t="shared" si="91"/>
        <v>875000</v>
      </c>
      <c r="Z39" s="21">
        <f t="shared" si="91"/>
        <v>1000000</v>
      </c>
      <c r="AA39" s="21">
        <f t="shared" si="91"/>
        <v>1125000</v>
      </c>
      <c r="AB39" s="21">
        <f t="shared" si="91"/>
        <v>1250000</v>
      </c>
      <c r="AD39" s="173"/>
      <c r="AE39" s="185"/>
      <c r="AF39" s="19" t="s">
        <v>46</v>
      </c>
      <c r="AG39" s="21">
        <f>AG38</f>
        <v>99999.999999999985</v>
      </c>
      <c r="AH39" s="21">
        <f>AG39+AH38</f>
        <v>200000</v>
      </c>
      <c r="AI39" s="21">
        <f>AH39+AI38</f>
        <v>300000</v>
      </c>
      <c r="AJ39" s="21">
        <f t="shared" ref="AJ39:AP39" si="92">AI39+AJ38</f>
        <v>400000</v>
      </c>
      <c r="AK39" s="21">
        <f t="shared" si="92"/>
        <v>500000</v>
      </c>
      <c r="AL39" s="21">
        <f>AK39+AL38</f>
        <v>600000</v>
      </c>
      <c r="AM39" s="21">
        <f t="shared" si="92"/>
        <v>700000</v>
      </c>
      <c r="AN39" s="21">
        <f t="shared" si="92"/>
        <v>800000</v>
      </c>
      <c r="AO39" s="21">
        <f t="shared" si="92"/>
        <v>900000</v>
      </c>
      <c r="AP39" s="21">
        <f t="shared" si="92"/>
        <v>1000000</v>
      </c>
      <c r="AR39" s="173"/>
      <c r="AS39" s="185"/>
      <c r="AT39" s="19" t="s">
        <v>46</v>
      </c>
      <c r="AU39" s="21">
        <f>AU38</f>
        <v>75000.000000000015</v>
      </c>
      <c r="AV39" s="21">
        <f>AU39+AV38</f>
        <v>150000.00000000003</v>
      </c>
      <c r="AW39" s="21">
        <f>AV39+AW38</f>
        <v>225000.00000000003</v>
      </c>
      <c r="AX39" s="21">
        <f t="shared" ref="AX39:BD39" si="93">AW39+AX38</f>
        <v>300000.00000000006</v>
      </c>
      <c r="AY39" s="21">
        <f t="shared" si="93"/>
        <v>375000.00000000006</v>
      </c>
      <c r="AZ39" s="21">
        <f>AY39+AZ38</f>
        <v>450000.00000000006</v>
      </c>
      <c r="BA39" s="21">
        <f t="shared" si="93"/>
        <v>525000.00000000012</v>
      </c>
      <c r="BB39" s="21">
        <f t="shared" si="93"/>
        <v>600000.00000000012</v>
      </c>
      <c r="BC39" s="21">
        <f t="shared" si="93"/>
        <v>675000.00000000012</v>
      </c>
      <c r="BD39" s="21">
        <f t="shared" si="93"/>
        <v>750000.00000000012</v>
      </c>
      <c r="BF39" s="173"/>
      <c r="BG39" s="185"/>
      <c r="BH39" s="19" t="s">
        <v>46</v>
      </c>
      <c r="BI39" s="21">
        <f>BI38</f>
        <v>50000.000000000007</v>
      </c>
      <c r="BJ39" s="21">
        <f>BI39+BJ38</f>
        <v>100000.00000000003</v>
      </c>
      <c r="BK39" s="21">
        <f>BJ39+BK38</f>
        <v>150000.00000000006</v>
      </c>
      <c r="BL39" s="21">
        <f t="shared" ref="BL39:BR39" si="94">BK39+BL38</f>
        <v>200000.00000000006</v>
      </c>
      <c r="BM39" s="21">
        <f t="shared" si="94"/>
        <v>250000.00000000006</v>
      </c>
      <c r="BN39" s="21">
        <f>BM39+BN38</f>
        <v>300000.00000000006</v>
      </c>
      <c r="BO39" s="21">
        <f t="shared" si="94"/>
        <v>350000.00000000006</v>
      </c>
      <c r="BP39" s="21">
        <f t="shared" si="94"/>
        <v>400000.00000000006</v>
      </c>
      <c r="BQ39" s="21">
        <f t="shared" si="94"/>
        <v>450000.00000000006</v>
      </c>
      <c r="BR39" s="21">
        <f t="shared" si="94"/>
        <v>500000.00000000006</v>
      </c>
    </row>
    <row r="40" spans="2:70" ht="14.25" x14ac:dyDescent="0.45">
      <c r="B40" s="173"/>
      <c r="C40" s="184" t="s">
        <v>35</v>
      </c>
      <c r="D40" s="15" t="s">
        <v>43</v>
      </c>
      <c r="E40" s="16">
        <f>E34*E$14/$E$4</f>
        <v>0.15</v>
      </c>
      <c r="F40" s="16">
        <f>F34*F$14/$E$4-E40</f>
        <v>0.21</v>
      </c>
      <c r="G40" s="16">
        <f>G34*G$14/$E$4-F40-E40</f>
        <v>0.29399999999999982</v>
      </c>
      <c r="H40" s="16">
        <f>H34*H$14/$E$4-G40-F40-E40</f>
        <v>0.41160000000000052</v>
      </c>
      <c r="I40" s="16">
        <f>I34*I$14/$E$4-H40-G40-F40-E40</f>
        <v>0.57623999999999953</v>
      </c>
      <c r="J40" s="16">
        <f>J34*J$14/$E$4-I40-H40-G40-F40-E40</f>
        <v>0.80673600000000001</v>
      </c>
      <c r="K40" s="16">
        <f>K34*K$14/$E$4-J40-I40-H40-G40-F40-E40</f>
        <v>1.1294303999999988</v>
      </c>
      <c r="L40" s="16">
        <f>L34*L$14/$E$4-K40-J40-I40-H40-G40-F40-E40</f>
        <v>1.5812025599999939</v>
      </c>
      <c r="M40" s="16">
        <f>M34*M$14/$E$4-L40-K40-J40-I40-H40-G40-F40-E40</f>
        <v>2.2136835840000191</v>
      </c>
      <c r="N40" s="16">
        <f>N34*N$14/$E$4-M40-L40-K40-J40-I40-H40-G40-F40-E40</f>
        <v>3.0991570176000169</v>
      </c>
      <c r="P40" s="173"/>
      <c r="Q40" s="184" t="s">
        <v>35</v>
      </c>
      <c r="R40" s="15" t="s">
        <v>43</v>
      </c>
      <c r="S40" s="16">
        <f>S34*S$14/$E$4</f>
        <v>0.12499999999999999</v>
      </c>
      <c r="T40" s="16">
        <f>T34*T$14/$E$4-S40</f>
        <v>0.17499999999999999</v>
      </c>
      <c r="U40" s="16">
        <f>U34*U$14/$E$4-T40-S40</f>
        <v>0.24499999999999983</v>
      </c>
      <c r="V40" s="16">
        <f>V34*V$14/$E$4-U40-T40-S40</f>
        <v>0.34300000000000047</v>
      </c>
      <c r="W40" s="16">
        <f>W34*W$14/$E$4-V40-U40-T40-S40</f>
        <v>0.48019999999999974</v>
      </c>
      <c r="X40" s="16">
        <f>X34*X$14/$E$4-W40-V40-U40-T40-S40</f>
        <v>0.67227999999999954</v>
      </c>
      <c r="Y40" s="16">
        <f>Y34*Y$14/$E$4-X40-W40-V40-U40-T40-S40</f>
        <v>0.94119199999999981</v>
      </c>
      <c r="Z40" s="16">
        <f>Z34*Z$14/$E$4-Y40-X40-W40-V40-U40-T40-S40</f>
        <v>1.3176687999999941</v>
      </c>
      <c r="AA40" s="16">
        <f>AA34*AA$14/$E$4-Z40-Y40-X40-W40-V40-U40-T40-S40</f>
        <v>1.8447363200000166</v>
      </c>
      <c r="AB40" s="16">
        <f>AB34*AB$14/$E$4-AA40-Z40-Y40-X40-W40-V40-U40-T40-S40</f>
        <v>2.5826308480000115</v>
      </c>
      <c r="AD40" s="173"/>
      <c r="AE40" s="184" t="s">
        <v>35</v>
      </c>
      <c r="AF40" s="15" t="s">
        <v>43</v>
      </c>
      <c r="AG40" s="16">
        <f>AG34*AG$14/$E$4</f>
        <v>0.1</v>
      </c>
      <c r="AH40" s="16">
        <f>AH34*AH$14/$E$4-AG40</f>
        <v>0.13999999999999999</v>
      </c>
      <c r="AI40" s="16">
        <f>AI34*AI$14/$E$4-AH40-AG40</f>
        <v>0.19599999999999992</v>
      </c>
      <c r="AJ40" s="16">
        <f>AJ34*AJ$14/$E$4-AI40-AH40-AG40</f>
        <v>0.27440000000000031</v>
      </c>
      <c r="AK40" s="16">
        <f>AK34*AK$14/$E$4-AJ40-AI40-AH40-AG40</f>
        <v>0.38415999999999972</v>
      </c>
      <c r="AL40" s="16">
        <f>AL34*AL$14/$E$4-AK40-AJ40-AI40-AH40-AG40</f>
        <v>0.53782399999999975</v>
      </c>
      <c r="AM40" s="16">
        <f>AM34*AM$14/$E$4-AL40-AK40-AJ40-AI40-AH40-AG40</f>
        <v>0.75295359999999922</v>
      </c>
      <c r="AN40" s="16">
        <f>AN34*AN$14/$E$4-AM40-AL40-AK40-AJ40-AI40-AH40-AG40</f>
        <v>1.0541350399999958</v>
      </c>
      <c r="AO40" s="16">
        <f>AO34*AO$14/$E$4-AN40-AM40-AL40-AK40-AJ40-AI40-AH40-AG40</f>
        <v>1.4757890560000133</v>
      </c>
      <c r="AP40" s="16">
        <f>AP34*AP$14/$E$4-AO40-AN40-AM40-AL40-AK40-AJ40-AI40-AH40-AG40</f>
        <v>2.0661046784000119</v>
      </c>
      <c r="AR40" s="173"/>
      <c r="AS40" s="184" t="s">
        <v>35</v>
      </c>
      <c r="AT40" s="15" t="s">
        <v>43</v>
      </c>
      <c r="AU40" s="16">
        <f>AU34*AU$14/$E$4</f>
        <v>7.5000000000000011E-2</v>
      </c>
      <c r="AV40" s="16">
        <f>AV34*AV$14/$E$4-AU40</f>
        <v>0.10499999999999998</v>
      </c>
      <c r="AW40" s="16">
        <f>AW34*AW$14/$E$4-AV40-AU40</f>
        <v>0.14699999999999996</v>
      </c>
      <c r="AX40" s="16">
        <f>AX34*AX$14/$E$4-AW40-AV40-AU40</f>
        <v>0.20580000000000032</v>
      </c>
      <c r="AY40" s="16">
        <f>AY34*AY$14/$E$4-AX40-AW40-AV40-AU40</f>
        <v>0.28811999999999982</v>
      </c>
      <c r="AZ40" s="16">
        <f>AZ34*AZ$14/$E$4-AY40-AX40-AW40-AV40-AU40</f>
        <v>0.40336800000000012</v>
      </c>
      <c r="BA40" s="16">
        <f>BA34*BA$14/$E$4-AZ40-AY40-AX40-AW40-AV40-AU40</f>
        <v>0.56471519999999953</v>
      </c>
      <c r="BB40" s="16">
        <f>BB34*BB$14/$E$4-BA40-AZ40-AY40-AX40-AW40-AV40-AU40</f>
        <v>0.79060127999999619</v>
      </c>
      <c r="BC40" s="16">
        <f>BC34*BC$14/$E$4-BB40-BA40-AZ40-AY40-AX40-AW40-AV40-AU40</f>
        <v>1.1068417920000098</v>
      </c>
      <c r="BD40" s="16">
        <f>BD34*BD$14/$E$4-BC40-BB40-BA40-AZ40-AY40-AX40-AW40-AV40-AU40</f>
        <v>1.54957850880001</v>
      </c>
      <c r="BF40" s="173"/>
      <c r="BG40" s="184" t="s">
        <v>35</v>
      </c>
      <c r="BH40" s="15" t="s">
        <v>43</v>
      </c>
      <c r="BI40" s="16">
        <f>BI34*BI$14/$E$4</f>
        <v>5.000000000000001E-2</v>
      </c>
      <c r="BJ40" s="16">
        <f>BJ34*BJ$14/$E$4-BI40</f>
        <v>7.0000000000000007E-2</v>
      </c>
      <c r="BK40" s="16">
        <f>BK34*BK$14/$E$4-BJ40-BI40</f>
        <v>9.7999999999999976E-2</v>
      </c>
      <c r="BL40" s="16">
        <f>BL34*BL$14/$E$4-BK40-BJ40-BI40</f>
        <v>0.13720000000000013</v>
      </c>
      <c r="BM40" s="16">
        <f>BM34*BM$14/$E$4-BL40-BK40-BJ40-BI40</f>
        <v>0.19208</v>
      </c>
      <c r="BN40" s="16">
        <f>BN34*BN$14/$E$4-BM40-BL40-BK40-BJ40-BI40</f>
        <v>0.26891200000000004</v>
      </c>
      <c r="BO40" s="16">
        <f>BO34*BO$14/$E$4-BN40-BM40-BL40-BK40-BJ40-BI40</f>
        <v>0.3764767999999995</v>
      </c>
      <c r="BP40" s="16">
        <f>BP34*BP$14/$E$4-BO40-BN40-BM40-BL40-BK40-BJ40-BI40</f>
        <v>0.52706751999999768</v>
      </c>
      <c r="BQ40" s="16">
        <f>BQ34*BQ$14/$E$4-BP40-BO40-BN40-BM40-BL40-BK40-BJ40-BI40</f>
        <v>0.73789452800000688</v>
      </c>
      <c r="BR40" s="16">
        <f>BR34*BR$14/$E$4-BQ40-BP40-BO40-BN40-BM40-BL40-BK40-BJ40-BI40</f>
        <v>1.0330523392000064</v>
      </c>
    </row>
    <row r="41" spans="2:70" ht="14.25" x14ac:dyDescent="0.45">
      <c r="B41" s="173"/>
      <c r="C41" s="186"/>
      <c r="D41" s="15" t="s">
        <v>44</v>
      </c>
      <c r="E41" s="17"/>
      <c r="F41" s="17"/>
      <c r="G41" s="17"/>
      <c r="H41" s="17"/>
      <c r="I41" s="38">
        <f>AVERAGE(E40:I40)</f>
        <v>0.32836799999999994</v>
      </c>
      <c r="J41" s="17"/>
      <c r="K41" s="17"/>
      <c r="L41" s="17"/>
      <c r="M41" s="17"/>
      <c r="N41" s="17">
        <f>AVERAGE(E40:N40)</f>
        <v>1.047204956160003</v>
      </c>
      <c r="P41" s="173"/>
      <c r="Q41" s="186"/>
      <c r="R41" s="15" t="s">
        <v>44</v>
      </c>
      <c r="S41" s="17"/>
      <c r="T41" s="17"/>
      <c r="U41" s="17"/>
      <c r="V41" s="17"/>
      <c r="W41" s="38">
        <f>AVERAGE(S40:W40)</f>
        <v>0.27363999999999999</v>
      </c>
      <c r="X41" s="17"/>
      <c r="Y41" s="17"/>
      <c r="Z41" s="17"/>
      <c r="AA41" s="17"/>
      <c r="AB41" s="17">
        <f>AVERAGE(S40:AB40)</f>
        <v>0.87267079680000226</v>
      </c>
      <c r="AD41" s="173"/>
      <c r="AE41" s="186"/>
      <c r="AF41" s="15" t="s">
        <v>44</v>
      </c>
      <c r="AG41" s="17"/>
      <c r="AH41" s="17"/>
      <c r="AI41" s="17"/>
      <c r="AJ41" s="17"/>
      <c r="AK41" s="38">
        <f>AVERAGE(AG40:AK40)</f>
        <v>0.218912</v>
      </c>
      <c r="AL41" s="17"/>
      <c r="AM41" s="17"/>
      <c r="AN41" s="17"/>
      <c r="AO41" s="17"/>
      <c r="AP41" s="17">
        <f>AVERAGE(AG40:AP40)</f>
        <v>0.69813663744000198</v>
      </c>
      <c r="AR41" s="173"/>
      <c r="AS41" s="186"/>
      <c r="AT41" s="15" t="s">
        <v>44</v>
      </c>
      <c r="AU41" s="17"/>
      <c r="AV41" s="17"/>
      <c r="AW41" s="17"/>
      <c r="AX41" s="17"/>
      <c r="AY41" s="38">
        <f>AVERAGE(AU40:AY40)</f>
        <v>0.16418400000000002</v>
      </c>
      <c r="AZ41" s="17"/>
      <c r="BA41" s="17"/>
      <c r="BB41" s="17"/>
      <c r="BC41" s="17"/>
      <c r="BD41" s="17">
        <f>AVERAGE(AU40:BD40)</f>
        <v>0.52360247808000149</v>
      </c>
      <c r="BF41" s="173"/>
      <c r="BG41" s="186"/>
      <c r="BH41" s="15" t="s">
        <v>44</v>
      </c>
      <c r="BI41" s="17"/>
      <c r="BJ41" s="17"/>
      <c r="BK41" s="17"/>
      <c r="BL41" s="17"/>
      <c r="BM41" s="38">
        <f>AVERAGE(BI40:BM40)</f>
        <v>0.10945600000000003</v>
      </c>
      <c r="BN41" s="17"/>
      <c r="BO41" s="17"/>
      <c r="BP41" s="17"/>
      <c r="BQ41" s="17"/>
      <c r="BR41" s="17">
        <f>AVERAGE(BI40:BR40)</f>
        <v>0.3490683187200011</v>
      </c>
    </row>
    <row r="42" spans="2:70" ht="14.25" x14ac:dyDescent="0.45">
      <c r="B42" s="173"/>
      <c r="C42" s="185"/>
      <c r="D42" s="19" t="s">
        <v>45</v>
      </c>
      <c r="E42" s="22">
        <f>E44</f>
        <v>150000</v>
      </c>
      <c r="F42" s="22">
        <f>F44-E44</f>
        <v>209999.99999999994</v>
      </c>
      <c r="G42" s="22">
        <f>G44-F44</f>
        <v>293999.99999999994</v>
      </c>
      <c r="H42" s="22">
        <f t="shared" ref="H42:N42" si="95">H44-G44</f>
        <v>411600.00000000035</v>
      </c>
      <c r="I42" s="22">
        <f t="shared" si="95"/>
        <v>576239.99999999977</v>
      </c>
      <c r="J42" s="22">
        <f>J44-I44</f>
        <v>806735.99999999953</v>
      </c>
      <c r="K42" s="22">
        <f t="shared" si="95"/>
        <v>1129430.399999999</v>
      </c>
      <c r="L42" s="22">
        <f t="shared" si="95"/>
        <v>1581202.5599999931</v>
      </c>
      <c r="M42" s="22">
        <f t="shared" si="95"/>
        <v>2213683.5840000203</v>
      </c>
      <c r="N42" s="22">
        <f t="shared" si="95"/>
        <v>3099157.0176000176</v>
      </c>
      <c r="P42" s="173"/>
      <c r="Q42" s="185"/>
      <c r="R42" s="19" t="s">
        <v>45</v>
      </c>
      <c r="S42" s="22">
        <f>S44</f>
        <v>124999.99999999999</v>
      </c>
      <c r="T42" s="22">
        <f>T44-S44</f>
        <v>175000</v>
      </c>
      <c r="U42" s="22">
        <f>U44-T44</f>
        <v>244999.99999999977</v>
      </c>
      <c r="V42" s="22">
        <f t="shared" ref="V42:AB42" si="96">V44-U44</f>
        <v>343000.00000000047</v>
      </c>
      <c r="W42" s="22">
        <f t="shared" si="96"/>
        <v>480199.99999999977</v>
      </c>
      <c r="X42" s="22">
        <f>X44-W44</f>
        <v>672279.99999999953</v>
      </c>
      <c r="Y42" s="22">
        <f t="shared" si="96"/>
        <v>941192</v>
      </c>
      <c r="Z42" s="22">
        <f t="shared" si="96"/>
        <v>1317668.7999999938</v>
      </c>
      <c r="AA42" s="22">
        <f t="shared" si="96"/>
        <v>1844736.3200000171</v>
      </c>
      <c r="AB42" s="22">
        <f t="shared" si="96"/>
        <v>2582630.8480000142</v>
      </c>
      <c r="AD42" s="173"/>
      <c r="AE42" s="185"/>
      <c r="AF42" s="19" t="s">
        <v>45</v>
      </c>
      <c r="AG42" s="22">
        <f>AG44</f>
        <v>99999.999999999985</v>
      </c>
      <c r="AH42" s="22">
        <f>AH44-AG44</f>
        <v>140000</v>
      </c>
      <c r="AI42" s="22">
        <f>AI44-AH44</f>
        <v>195999.99999999994</v>
      </c>
      <c r="AJ42" s="22">
        <f t="shared" ref="AJ42:AP42" si="97">AJ44-AI44</f>
        <v>274400.00000000029</v>
      </c>
      <c r="AK42" s="22">
        <f t="shared" si="97"/>
        <v>384159.99999999977</v>
      </c>
      <c r="AL42" s="22">
        <f>AL44-AK44</f>
        <v>537823.99999999977</v>
      </c>
      <c r="AM42" s="22">
        <f t="shared" si="97"/>
        <v>752953.59999999893</v>
      </c>
      <c r="AN42" s="22">
        <f t="shared" si="97"/>
        <v>1054135.0399999963</v>
      </c>
      <c r="AO42" s="22">
        <f t="shared" si="97"/>
        <v>1475789.0560000129</v>
      </c>
      <c r="AP42" s="22">
        <f t="shared" si="97"/>
        <v>2066104.6784000108</v>
      </c>
      <c r="AR42" s="173"/>
      <c r="AS42" s="185"/>
      <c r="AT42" s="19" t="s">
        <v>45</v>
      </c>
      <c r="AU42" s="22">
        <f>AU44</f>
        <v>75000.000000000015</v>
      </c>
      <c r="AV42" s="22">
        <f>AV44-AU44</f>
        <v>104999.99999999999</v>
      </c>
      <c r="AW42" s="22">
        <f>AW44-AV44</f>
        <v>146999.99999999994</v>
      </c>
      <c r="AX42" s="22">
        <f t="shared" ref="AX42:BD42" si="98">AX44-AW44</f>
        <v>205800.00000000029</v>
      </c>
      <c r="AY42" s="22">
        <f t="shared" si="98"/>
        <v>288120</v>
      </c>
      <c r="AZ42" s="22">
        <f>AZ44-AY44</f>
        <v>403367.99999999977</v>
      </c>
      <c r="BA42" s="22">
        <f t="shared" si="98"/>
        <v>564715.19999999949</v>
      </c>
      <c r="BB42" s="22">
        <f t="shared" si="98"/>
        <v>790601.27999999677</v>
      </c>
      <c r="BC42" s="22">
        <f t="shared" si="98"/>
        <v>1106841.7920000097</v>
      </c>
      <c r="BD42" s="22">
        <f t="shared" si="98"/>
        <v>1549578.5088000088</v>
      </c>
      <c r="BF42" s="173"/>
      <c r="BG42" s="185"/>
      <c r="BH42" s="19" t="s">
        <v>45</v>
      </c>
      <c r="BI42" s="22">
        <f>BI44</f>
        <v>50000.000000000007</v>
      </c>
      <c r="BJ42" s="22">
        <f>BJ44-BI44</f>
        <v>70000.000000000029</v>
      </c>
      <c r="BK42" s="22">
        <f>BK44-BJ44</f>
        <v>98000</v>
      </c>
      <c r="BL42" s="22">
        <f t="shared" ref="BL42:BR42" si="99">BL44-BK44</f>
        <v>137200.00000000009</v>
      </c>
      <c r="BM42" s="22">
        <f t="shared" si="99"/>
        <v>192080</v>
      </c>
      <c r="BN42" s="22">
        <f>BN44-BM44</f>
        <v>268912.00000000012</v>
      </c>
      <c r="BO42" s="22">
        <f t="shared" si="99"/>
        <v>376476.79999999958</v>
      </c>
      <c r="BP42" s="22">
        <f t="shared" si="99"/>
        <v>527067.51999999792</v>
      </c>
      <c r="BQ42" s="22">
        <f t="shared" si="99"/>
        <v>737894.52800000669</v>
      </c>
      <c r="BR42" s="22">
        <f t="shared" si="99"/>
        <v>1033052.3392000059</v>
      </c>
    </row>
    <row r="43" spans="2:70" ht="14.25" x14ac:dyDescent="0.45">
      <c r="B43" s="173"/>
      <c r="C43" s="185"/>
      <c r="D43" s="19" t="s">
        <v>47</v>
      </c>
      <c r="E43" s="22"/>
      <c r="F43" s="22"/>
      <c r="G43" s="22"/>
      <c r="H43" s="22"/>
      <c r="I43" s="22">
        <f>AVERAGE(E42:I42)</f>
        <v>328368</v>
      </c>
      <c r="J43" s="22"/>
      <c r="K43" s="22"/>
      <c r="L43" s="22"/>
      <c r="M43" s="22"/>
      <c r="N43" s="22">
        <f>AVERAGE(E42:N42)</f>
        <v>1047204.956160003</v>
      </c>
      <c r="P43" s="173"/>
      <c r="Q43" s="185"/>
      <c r="R43" s="19" t="s">
        <v>47</v>
      </c>
      <c r="S43" s="22"/>
      <c r="T43" s="22"/>
      <c r="U43" s="22"/>
      <c r="V43" s="22"/>
      <c r="W43" s="22">
        <f>AVERAGE(S42:W42)</f>
        <v>273640</v>
      </c>
      <c r="X43" s="22"/>
      <c r="Y43" s="22"/>
      <c r="Z43" s="22"/>
      <c r="AA43" s="22"/>
      <c r="AB43" s="22">
        <f>AVERAGE(S42:AB42)</f>
        <v>872670.79680000246</v>
      </c>
      <c r="AD43" s="173"/>
      <c r="AE43" s="185"/>
      <c r="AF43" s="19" t="s">
        <v>47</v>
      </c>
      <c r="AG43" s="22"/>
      <c r="AH43" s="22"/>
      <c r="AI43" s="22"/>
      <c r="AJ43" s="22"/>
      <c r="AK43" s="22">
        <f>AVERAGE(AG42:AK42)</f>
        <v>218912</v>
      </c>
      <c r="AL43" s="22"/>
      <c r="AM43" s="22"/>
      <c r="AN43" s="22"/>
      <c r="AO43" s="22"/>
      <c r="AP43" s="22">
        <f>AVERAGE(AG42:AP42)</f>
        <v>698136.63744000182</v>
      </c>
      <c r="AR43" s="173"/>
      <c r="AS43" s="185"/>
      <c r="AT43" s="19" t="s">
        <v>47</v>
      </c>
      <c r="AU43" s="22"/>
      <c r="AV43" s="22"/>
      <c r="AW43" s="22"/>
      <c r="AX43" s="22"/>
      <c r="AY43" s="22">
        <f>AVERAGE(AU42:AY42)</f>
        <v>164184.00000000006</v>
      </c>
      <c r="AZ43" s="22"/>
      <c r="BA43" s="22"/>
      <c r="BB43" s="22"/>
      <c r="BC43" s="22"/>
      <c r="BD43" s="22">
        <f>AVERAGE(AU42:BD42)</f>
        <v>523602.47808000149</v>
      </c>
      <c r="BF43" s="173"/>
      <c r="BG43" s="185"/>
      <c r="BH43" s="19" t="s">
        <v>47</v>
      </c>
      <c r="BI43" s="22"/>
      <c r="BJ43" s="22"/>
      <c r="BK43" s="22"/>
      <c r="BL43" s="22"/>
      <c r="BM43" s="22">
        <f>AVERAGE(BI42:BM42)</f>
        <v>109456.00000000003</v>
      </c>
      <c r="BN43" s="22"/>
      <c r="BO43" s="22"/>
      <c r="BP43" s="22"/>
      <c r="BQ43" s="22"/>
      <c r="BR43" s="22">
        <f>AVERAGE(BI42:BR42)</f>
        <v>349068.31872000103</v>
      </c>
    </row>
    <row r="44" spans="2:70" ht="14.25" x14ac:dyDescent="0.45">
      <c r="B44" s="174"/>
      <c r="C44" s="185"/>
      <c r="D44" s="19" t="s">
        <v>46</v>
      </c>
      <c r="E44" s="21">
        <f t="shared" ref="E44:N44" si="100">E36*E$14</f>
        <v>150000</v>
      </c>
      <c r="F44" s="21">
        <f t="shared" si="100"/>
        <v>359999.99999999994</v>
      </c>
      <c r="G44" s="21">
        <f>G36*G$14</f>
        <v>653999.99999999988</v>
      </c>
      <c r="H44" s="21">
        <f>H36*H$14</f>
        <v>1065600.0000000002</v>
      </c>
      <c r="I44" s="21">
        <f>I36*I$14</f>
        <v>1641840</v>
      </c>
      <c r="J44" s="21">
        <f t="shared" si="100"/>
        <v>2448575.9999999995</v>
      </c>
      <c r="K44" s="21">
        <f t="shared" si="100"/>
        <v>3578006.3999999985</v>
      </c>
      <c r="L44" s="21">
        <f t="shared" si="100"/>
        <v>5159208.9599999916</v>
      </c>
      <c r="M44" s="21">
        <f t="shared" si="100"/>
        <v>7372892.5440000119</v>
      </c>
      <c r="N44" s="21">
        <f t="shared" si="100"/>
        <v>10472049.561600029</v>
      </c>
      <c r="P44" s="174"/>
      <c r="Q44" s="185"/>
      <c r="R44" s="19" t="s">
        <v>46</v>
      </c>
      <c r="S44" s="21">
        <f t="shared" ref="S44:AB44" si="101">S36*S$14</f>
        <v>124999.99999999999</v>
      </c>
      <c r="T44" s="21">
        <f t="shared" si="101"/>
        <v>300000</v>
      </c>
      <c r="U44" s="21">
        <f>U36*U$14</f>
        <v>544999.99999999977</v>
      </c>
      <c r="V44" s="21">
        <f>V36*V$14</f>
        <v>888000.00000000023</v>
      </c>
      <c r="W44" s="21">
        <f>W36*W$14</f>
        <v>1368200</v>
      </c>
      <c r="X44" s="21">
        <f t="shared" si="101"/>
        <v>2040479.9999999995</v>
      </c>
      <c r="Y44" s="21">
        <f t="shared" si="101"/>
        <v>2981671.9999999995</v>
      </c>
      <c r="Z44" s="21">
        <f t="shared" si="101"/>
        <v>4299340.7999999933</v>
      </c>
      <c r="AA44" s="21">
        <f t="shared" si="101"/>
        <v>6144077.1200000104</v>
      </c>
      <c r="AB44" s="21">
        <f t="shared" si="101"/>
        <v>8726707.9680000246</v>
      </c>
      <c r="AD44" s="174"/>
      <c r="AE44" s="185"/>
      <c r="AF44" s="19" t="s">
        <v>46</v>
      </c>
      <c r="AG44" s="21">
        <f t="shared" ref="AG44:AP44" si="102">AG36*AG$14</f>
        <v>99999.999999999985</v>
      </c>
      <c r="AH44" s="21">
        <f t="shared" si="102"/>
        <v>240000</v>
      </c>
      <c r="AI44" s="21">
        <f>AI36*AI$14</f>
        <v>435999.99999999994</v>
      </c>
      <c r="AJ44" s="21">
        <f>AJ36*AJ$14</f>
        <v>710400.00000000023</v>
      </c>
      <c r="AK44" s="21">
        <f>AK36*AK$14</f>
        <v>1094560</v>
      </c>
      <c r="AL44" s="21">
        <f t="shared" si="102"/>
        <v>1632383.9999999998</v>
      </c>
      <c r="AM44" s="21">
        <f t="shared" si="102"/>
        <v>2385337.5999999987</v>
      </c>
      <c r="AN44" s="21">
        <f t="shared" si="102"/>
        <v>3439472.639999995</v>
      </c>
      <c r="AO44" s="21">
        <f t="shared" si="102"/>
        <v>4915261.6960000079</v>
      </c>
      <c r="AP44" s="21">
        <f t="shared" si="102"/>
        <v>6981366.3744000187</v>
      </c>
      <c r="AR44" s="174"/>
      <c r="AS44" s="185"/>
      <c r="AT44" s="19" t="s">
        <v>46</v>
      </c>
      <c r="AU44" s="21">
        <f t="shared" ref="AU44:BD44" si="103">AU36*AU$14</f>
        <v>75000.000000000015</v>
      </c>
      <c r="AV44" s="21">
        <f t="shared" si="103"/>
        <v>180000</v>
      </c>
      <c r="AW44" s="21">
        <f>AW36*AW$14</f>
        <v>326999.99999999994</v>
      </c>
      <c r="AX44" s="21">
        <f>AX36*AX$14</f>
        <v>532800.00000000023</v>
      </c>
      <c r="AY44" s="21">
        <f>AY36*AY$14</f>
        <v>820920.00000000023</v>
      </c>
      <c r="AZ44" s="21">
        <f t="shared" si="103"/>
        <v>1224288</v>
      </c>
      <c r="BA44" s="21">
        <f t="shared" si="103"/>
        <v>1789003.1999999995</v>
      </c>
      <c r="BB44" s="21">
        <f t="shared" si="103"/>
        <v>2579604.4799999963</v>
      </c>
      <c r="BC44" s="21">
        <f t="shared" si="103"/>
        <v>3686446.2720000059</v>
      </c>
      <c r="BD44" s="21">
        <f t="shared" si="103"/>
        <v>5236024.7808000147</v>
      </c>
      <c r="BF44" s="174"/>
      <c r="BG44" s="185"/>
      <c r="BH44" s="19" t="s">
        <v>46</v>
      </c>
      <c r="BI44" s="21">
        <f t="shared" ref="BI44:BR44" si="104">BI36*BI$14</f>
        <v>50000.000000000007</v>
      </c>
      <c r="BJ44" s="21">
        <f t="shared" si="104"/>
        <v>120000.00000000003</v>
      </c>
      <c r="BK44" s="21">
        <f>BK36*BK$14</f>
        <v>218000.00000000003</v>
      </c>
      <c r="BL44" s="21">
        <f>BL36*BL$14</f>
        <v>355200.00000000012</v>
      </c>
      <c r="BM44" s="21">
        <f>BM36*BM$14</f>
        <v>547280.00000000012</v>
      </c>
      <c r="BN44" s="21">
        <f t="shared" si="104"/>
        <v>816192.00000000023</v>
      </c>
      <c r="BO44" s="21">
        <f t="shared" si="104"/>
        <v>1192668.7999999998</v>
      </c>
      <c r="BP44" s="21">
        <f t="shared" si="104"/>
        <v>1719736.3199999977</v>
      </c>
      <c r="BQ44" s="21">
        <f t="shared" si="104"/>
        <v>2457630.8480000044</v>
      </c>
      <c r="BR44" s="21">
        <f t="shared" si="104"/>
        <v>3490683.1872000103</v>
      </c>
    </row>
    <row r="45" spans="2:70" ht="15" customHeight="1" x14ac:dyDescent="0.45">
      <c r="B45" s="3"/>
      <c r="C45" s="1"/>
      <c r="D45" s="43"/>
      <c r="E45" s="31"/>
      <c r="F45" s="31"/>
      <c r="G45" s="31"/>
      <c r="H45" s="31"/>
      <c r="I45" s="31"/>
      <c r="J45" s="31"/>
      <c r="K45" s="31"/>
      <c r="L45" s="31"/>
      <c r="M45" s="31"/>
      <c r="N45" s="31"/>
      <c r="P45" s="3"/>
      <c r="Q45" s="1"/>
      <c r="R45" s="43"/>
      <c r="S45" s="31"/>
      <c r="T45" s="31"/>
      <c r="U45" s="31"/>
      <c r="V45" s="31"/>
      <c r="W45" s="31"/>
      <c r="X45" s="31"/>
      <c r="Y45" s="31"/>
      <c r="Z45" s="31"/>
      <c r="AA45" s="31"/>
      <c r="AB45" s="31"/>
      <c r="AD45" s="3"/>
      <c r="AE45" s="1"/>
      <c r="AF45" s="43"/>
      <c r="AG45" s="31"/>
      <c r="AH45" s="31"/>
      <c r="AI45" s="31"/>
      <c r="AJ45" s="31"/>
      <c r="AK45" s="31"/>
      <c r="AL45" s="31"/>
      <c r="AM45" s="31"/>
      <c r="AN45" s="31"/>
      <c r="AO45" s="31"/>
      <c r="AP45" s="31"/>
      <c r="AR45" s="3"/>
      <c r="AS45" s="1"/>
      <c r="AT45" s="43"/>
      <c r="AU45" s="31"/>
      <c r="AV45" s="31"/>
      <c r="AW45" s="31"/>
      <c r="AX45" s="31"/>
      <c r="AY45" s="31"/>
      <c r="AZ45" s="31"/>
      <c r="BA45" s="31"/>
      <c r="BB45" s="31"/>
      <c r="BC45" s="31"/>
      <c r="BD45" s="31"/>
      <c r="BF45" s="3"/>
      <c r="BG45" s="1"/>
      <c r="BH45" s="43"/>
      <c r="BI45" s="31"/>
      <c r="BJ45" s="31"/>
      <c r="BK45" s="31"/>
      <c r="BL45" s="31"/>
      <c r="BM45" s="31"/>
      <c r="BN45" s="31"/>
      <c r="BO45" s="31"/>
      <c r="BP45" s="31"/>
      <c r="BQ45" s="31"/>
      <c r="BR45" s="31"/>
    </row>
    <row r="46" spans="2:70" ht="14.25" x14ac:dyDescent="0.45">
      <c r="B46" s="187" t="s">
        <v>148</v>
      </c>
      <c r="C46" s="191" t="s">
        <v>21</v>
      </c>
      <c r="D46" s="193" t="str">
        <f>"10 BTC / "&amp;TEXT($E$4*10, "$###0.00,,")&amp;"M USD"</f>
        <v>10 BTC / $1.00M USD</v>
      </c>
      <c r="E46" s="163" t="s">
        <v>3</v>
      </c>
      <c r="F46" s="163" t="s">
        <v>4</v>
      </c>
      <c r="G46" s="163" t="s">
        <v>5</v>
      </c>
      <c r="H46" s="163" t="s">
        <v>6</v>
      </c>
      <c r="I46" s="163" t="s">
        <v>7</v>
      </c>
      <c r="J46" s="163" t="s">
        <v>8</v>
      </c>
      <c r="K46" s="163" t="s">
        <v>9</v>
      </c>
      <c r="L46" s="163" t="s">
        <v>10</v>
      </c>
      <c r="M46" s="163" t="s">
        <v>11</v>
      </c>
      <c r="N46" s="163" t="s">
        <v>12</v>
      </c>
      <c r="P46" s="187" t="s">
        <v>148</v>
      </c>
      <c r="Q46" s="191" t="s">
        <v>21</v>
      </c>
      <c r="R46" s="193" t="str">
        <f>"10 BTC / "&amp;TEXT($E$4*10, "$###0.00,,")&amp;"M USD"</f>
        <v>10 BTC / $1.00M USD</v>
      </c>
      <c r="S46" s="163" t="s">
        <v>3</v>
      </c>
      <c r="T46" s="163" t="s">
        <v>4</v>
      </c>
      <c r="U46" s="163" t="s">
        <v>5</v>
      </c>
      <c r="V46" s="163" t="s">
        <v>6</v>
      </c>
      <c r="W46" s="163" t="s">
        <v>7</v>
      </c>
      <c r="X46" s="163" t="s">
        <v>8</v>
      </c>
      <c r="Y46" s="163" t="s">
        <v>9</v>
      </c>
      <c r="Z46" s="163" t="s">
        <v>10</v>
      </c>
      <c r="AA46" s="163" t="s">
        <v>11</v>
      </c>
      <c r="AB46" s="163" t="s">
        <v>12</v>
      </c>
      <c r="AD46" s="187" t="s">
        <v>148</v>
      </c>
      <c r="AE46" s="191" t="s">
        <v>21</v>
      </c>
      <c r="AF46" s="193" t="str">
        <f>"10 BTC / "&amp;TEXT($E$4*10, "$###0.00,,")&amp;"M USD"</f>
        <v>10 BTC / $1.00M USD</v>
      </c>
      <c r="AG46" s="163" t="s">
        <v>3</v>
      </c>
      <c r="AH46" s="163" t="s">
        <v>4</v>
      </c>
      <c r="AI46" s="163" t="s">
        <v>5</v>
      </c>
      <c r="AJ46" s="163" t="s">
        <v>6</v>
      </c>
      <c r="AK46" s="163" t="s">
        <v>7</v>
      </c>
      <c r="AL46" s="163" t="s">
        <v>8</v>
      </c>
      <c r="AM46" s="163" t="s">
        <v>9</v>
      </c>
      <c r="AN46" s="163" t="s">
        <v>10</v>
      </c>
      <c r="AO46" s="163" t="s">
        <v>11</v>
      </c>
      <c r="AP46" s="163" t="s">
        <v>12</v>
      </c>
      <c r="AR46" s="187" t="s">
        <v>148</v>
      </c>
      <c r="AS46" s="191" t="s">
        <v>21</v>
      </c>
      <c r="AT46" s="193" t="str">
        <f>"10 BTC / "&amp;TEXT($E$4*10, "$###0.00,,")&amp;"M USD"</f>
        <v>10 BTC / $1.00M USD</v>
      </c>
      <c r="AU46" s="163" t="s">
        <v>3</v>
      </c>
      <c r="AV46" s="163" t="s">
        <v>4</v>
      </c>
      <c r="AW46" s="163" t="s">
        <v>5</v>
      </c>
      <c r="AX46" s="163" t="s">
        <v>6</v>
      </c>
      <c r="AY46" s="163" t="s">
        <v>7</v>
      </c>
      <c r="AZ46" s="163" t="s">
        <v>8</v>
      </c>
      <c r="BA46" s="163" t="s">
        <v>9</v>
      </c>
      <c r="BB46" s="163" t="s">
        <v>10</v>
      </c>
      <c r="BC46" s="163" t="s">
        <v>11</v>
      </c>
      <c r="BD46" s="163" t="s">
        <v>12</v>
      </c>
      <c r="BF46" s="187" t="s">
        <v>148</v>
      </c>
      <c r="BG46" s="191" t="s">
        <v>21</v>
      </c>
      <c r="BH46" s="193" t="str">
        <f>"10 BTC / "&amp;TEXT($E$4*10, "$###0.00,,")&amp;"M USD"</f>
        <v>10 BTC / $1.00M USD</v>
      </c>
      <c r="BI46" s="163" t="s">
        <v>3</v>
      </c>
      <c r="BJ46" s="163" t="s">
        <v>4</v>
      </c>
      <c r="BK46" s="163" t="s">
        <v>5</v>
      </c>
      <c r="BL46" s="163" t="s">
        <v>6</v>
      </c>
      <c r="BM46" s="163" t="s">
        <v>7</v>
      </c>
      <c r="BN46" s="163" t="s">
        <v>8</v>
      </c>
      <c r="BO46" s="163" t="s">
        <v>9</v>
      </c>
      <c r="BP46" s="163" t="s">
        <v>10</v>
      </c>
      <c r="BQ46" s="163" t="s">
        <v>11</v>
      </c>
      <c r="BR46" s="163" t="s">
        <v>12</v>
      </c>
    </row>
    <row r="47" spans="2:70" ht="14.25" x14ac:dyDescent="0.45">
      <c r="B47" s="188"/>
      <c r="C47" s="192"/>
      <c r="D47" s="194"/>
      <c r="E47" s="164"/>
      <c r="F47" s="164"/>
      <c r="G47" s="164"/>
      <c r="H47" s="164"/>
      <c r="I47" s="164"/>
      <c r="J47" s="164"/>
      <c r="K47" s="164"/>
      <c r="L47" s="164"/>
      <c r="M47" s="164"/>
      <c r="N47" s="164"/>
      <c r="P47" s="188"/>
      <c r="Q47" s="192"/>
      <c r="R47" s="194"/>
      <c r="S47" s="164"/>
      <c r="T47" s="164"/>
      <c r="U47" s="164"/>
      <c r="V47" s="164"/>
      <c r="W47" s="164"/>
      <c r="X47" s="164"/>
      <c r="Y47" s="164"/>
      <c r="Z47" s="164"/>
      <c r="AA47" s="164"/>
      <c r="AB47" s="164"/>
      <c r="AD47" s="188"/>
      <c r="AE47" s="192"/>
      <c r="AF47" s="194"/>
      <c r="AG47" s="164"/>
      <c r="AH47" s="164"/>
      <c r="AI47" s="164"/>
      <c r="AJ47" s="164"/>
      <c r="AK47" s="164"/>
      <c r="AL47" s="164"/>
      <c r="AM47" s="164"/>
      <c r="AN47" s="164"/>
      <c r="AO47" s="164"/>
      <c r="AP47" s="164"/>
      <c r="AR47" s="188"/>
      <c r="AS47" s="192"/>
      <c r="AT47" s="194"/>
      <c r="AU47" s="164"/>
      <c r="AV47" s="164"/>
      <c r="AW47" s="164"/>
      <c r="AX47" s="164"/>
      <c r="AY47" s="164"/>
      <c r="AZ47" s="164"/>
      <c r="BA47" s="164"/>
      <c r="BB47" s="164"/>
      <c r="BC47" s="164"/>
      <c r="BD47" s="164"/>
      <c r="BF47" s="188"/>
      <c r="BG47" s="192"/>
      <c r="BH47" s="194"/>
      <c r="BI47" s="164"/>
      <c r="BJ47" s="164"/>
      <c r="BK47" s="164"/>
      <c r="BL47" s="164"/>
      <c r="BM47" s="164"/>
      <c r="BN47" s="164"/>
      <c r="BO47" s="164"/>
      <c r="BP47" s="164"/>
      <c r="BQ47" s="164"/>
      <c r="BR47" s="164"/>
    </row>
    <row r="48" spans="2:70" ht="14.25" x14ac:dyDescent="0.45">
      <c r="B48" s="172" t="s">
        <v>57</v>
      </c>
      <c r="C48" s="186" t="s">
        <v>32</v>
      </c>
      <c r="D48" s="15" t="s">
        <v>43</v>
      </c>
      <c r="E48" s="16">
        <f>E53*$E$4/E$14</f>
        <v>0.1964285714285714</v>
      </c>
      <c r="F48" s="16">
        <f t="shared" ref="F48:N48" si="105">F53*$E$4/F$14</f>
        <v>0.14030612244897958</v>
      </c>
      <c r="G48" s="16">
        <f t="shared" si="105"/>
        <v>0.10021865889212826</v>
      </c>
      <c r="H48" s="16">
        <f t="shared" si="105"/>
        <v>7.1584756351520187E-2</v>
      </c>
      <c r="I48" s="16">
        <f t="shared" si="105"/>
        <v>5.1131968822514424E-2</v>
      </c>
      <c r="J48" s="16">
        <f t="shared" si="105"/>
        <v>3.6522834873224587E-2</v>
      </c>
      <c r="K48" s="16">
        <f t="shared" si="105"/>
        <v>2.6087739195160418E-2</v>
      </c>
      <c r="L48" s="16">
        <f t="shared" si="105"/>
        <v>1.8634099425114584E-2</v>
      </c>
      <c r="M48" s="16">
        <f t="shared" si="105"/>
        <v>1.3310071017938989E-2</v>
      </c>
      <c r="N48" s="16">
        <f t="shared" si="105"/>
        <v>9.5071935842421344E-3</v>
      </c>
      <c r="P48" s="172" t="s">
        <v>57</v>
      </c>
      <c r="Q48" s="186" t="s">
        <v>32</v>
      </c>
      <c r="R48" s="15" t="s">
        <v>43</v>
      </c>
      <c r="S48" s="16">
        <f>S53*$E$4/S$14</f>
        <v>0.1964285714285714</v>
      </c>
      <c r="T48" s="16">
        <f t="shared" ref="T48:AB48" si="106">T53*$E$4/T$14</f>
        <v>0.14030612244897958</v>
      </c>
      <c r="U48" s="16">
        <f t="shared" si="106"/>
        <v>0.10021865889212826</v>
      </c>
      <c r="V48" s="16">
        <f t="shared" si="106"/>
        <v>7.1584756351520187E-2</v>
      </c>
      <c r="W48" s="16">
        <f t="shared" si="106"/>
        <v>5.1131968822514424E-2</v>
      </c>
      <c r="X48" s="16">
        <f t="shared" si="106"/>
        <v>3.6522834873224587E-2</v>
      </c>
      <c r="Y48" s="16">
        <f t="shared" si="106"/>
        <v>2.6087739195160418E-2</v>
      </c>
      <c r="Z48" s="16">
        <f t="shared" si="106"/>
        <v>1.8634099425114584E-2</v>
      </c>
      <c r="AA48" s="16">
        <f t="shared" si="106"/>
        <v>1.3310071017938989E-2</v>
      </c>
      <c r="AB48" s="16">
        <f t="shared" si="106"/>
        <v>9.5071935842421344E-3</v>
      </c>
      <c r="AD48" s="172" t="s">
        <v>57</v>
      </c>
      <c r="AE48" s="186" t="s">
        <v>32</v>
      </c>
      <c r="AF48" s="15" t="s">
        <v>43</v>
      </c>
      <c r="AG48" s="16">
        <f>AG53*$E$4/AG$14</f>
        <v>0.1964285714285714</v>
      </c>
      <c r="AH48" s="16">
        <f t="shared" ref="AH48:AP48" si="107">AH53*$E$4/AH$14</f>
        <v>0.14030612244897958</v>
      </c>
      <c r="AI48" s="16">
        <f t="shared" si="107"/>
        <v>0.10021865889212826</v>
      </c>
      <c r="AJ48" s="16">
        <f t="shared" si="107"/>
        <v>7.1584756351520187E-2</v>
      </c>
      <c r="AK48" s="16">
        <f t="shared" si="107"/>
        <v>5.1131968822514424E-2</v>
      </c>
      <c r="AL48" s="16">
        <f t="shared" si="107"/>
        <v>3.6522834873224587E-2</v>
      </c>
      <c r="AM48" s="16">
        <f t="shared" si="107"/>
        <v>2.6087739195160418E-2</v>
      </c>
      <c r="AN48" s="16">
        <f t="shared" si="107"/>
        <v>1.8634099425114584E-2</v>
      </c>
      <c r="AO48" s="16">
        <f t="shared" si="107"/>
        <v>1.3310071017938989E-2</v>
      </c>
      <c r="AP48" s="16">
        <f t="shared" si="107"/>
        <v>9.5071935842421344E-3</v>
      </c>
      <c r="AR48" s="172" t="s">
        <v>57</v>
      </c>
      <c r="AS48" s="186" t="s">
        <v>32</v>
      </c>
      <c r="AT48" s="15" t="s">
        <v>43</v>
      </c>
      <c r="AU48" s="16">
        <f>AU53*$E$4/AU$14</f>
        <v>0.1964285714285714</v>
      </c>
      <c r="AV48" s="16">
        <f t="shared" ref="AV48:BD48" si="108">AV53*$E$4/AV$14</f>
        <v>0.14030612244897958</v>
      </c>
      <c r="AW48" s="16">
        <f t="shared" si="108"/>
        <v>0.10021865889212826</v>
      </c>
      <c r="AX48" s="16">
        <f t="shared" si="108"/>
        <v>7.1584756351520187E-2</v>
      </c>
      <c r="AY48" s="16">
        <f t="shared" si="108"/>
        <v>5.1131968822514424E-2</v>
      </c>
      <c r="AZ48" s="16">
        <f t="shared" si="108"/>
        <v>3.6522834873224587E-2</v>
      </c>
      <c r="BA48" s="16">
        <f t="shared" si="108"/>
        <v>2.6087739195160418E-2</v>
      </c>
      <c r="BB48" s="16">
        <f t="shared" si="108"/>
        <v>1.8634099425114584E-2</v>
      </c>
      <c r="BC48" s="16">
        <f t="shared" si="108"/>
        <v>1.3310071017938989E-2</v>
      </c>
      <c r="BD48" s="16">
        <f t="shared" si="108"/>
        <v>9.5071935842421344E-3</v>
      </c>
      <c r="BF48" s="172" t="s">
        <v>57</v>
      </c>
      <c r="BG48" s="186" t="s">
        <v>32</v>
      </c>
      <c r="BH48" s="15" t="s">
        <v>43</v>
      </c>
      <c r="BI48" s="16">
        <f>BI53*$E$4/BI$14</f>
        <v>0.1964285714285714</v>
      </c>
      <c r="BJ48" s="16">
        <f t="shared" ref="BJ48:BR48" si="109">BJ53*$E$4/BJ$14</f>
        <v>0.14030612244897958</v>
      </c>
      <c r="BK48" s="16">
        <f t="shared" si="109"/>
        <v>0.10021865889212826</v>
      </c>
      <c r="BL48" s="16">
        <f t="shared" si="109"/>
        <v>7.1584756351520187E-2</v>
      </c>
      <c r="BM48" s="16">
        <f t="shared" si="109"/>
        <v>5.1131968822514424E-2</v>
      </c>
      <c r="BN48" s="16">
        <f t="shared" si="109"/>
        <v>3.6522834873224587E-2</v>
      </c>
      <c r="BO48" s="16">
        <f t="shared" si="109"/>
        <v>2.6087739195160418E-2</v>
      </c>
      <c r="BP48" s="16">
        <f t="shared" si="109"/>
        <v>1.8634099425114584E-2</v>
      </c>
      <c r="BQ48" s="16">
        <f t="shared" si="109"/>
        <v>1.3310071017938989E-2</v>
      </c>
      <c r="BR48" s="16">
        <f t="shared" si="109"/>
        <v>9.5071935842421344E-3</v>
      </c>
    </row>
    <row r="49" spans="1:71" ht="14.25" x14ac:dyDescent="0.45">
      <c r="B49" s="173"/>
      <c r="C49" s="186"/>
      <c r="D49" s="15" t="s">
        <v>44</v>
      </c>
      <c r="E49" s="16"/>
      <c r="F49" s="16"/>
      <c r="G49" s="16"/>
      <c r="H49" s="16"/>
      <c r="I49" s="153">
        <f>AVERAGE(E48:I48)</f>
        <v>0.11193401558874279</v>
      </c>
      <c r="J49" s="16"/>
      <c r="K49" s="16"/>
      <c r="L49" s="16"/>
      <c r="M49" s="16"/>
      <c r="N49" s="17">
        <f>AVERAGE(E48:N48)</f>
        <v>6.6373201603939475E-2</v>
      </c>
      <c r="P49" s="173"/>
      <c r="Q49" s="186"/>
      <c r="R49" s="15" t="s">
        <v>44</v>
      </c>
      <c r="S49" s="16"/>
      <c r="T49" s="16"/>
      <c r="U49" s="16"/>
      <c r="V49" s="16"/>
      <c r="W49" s="153">
        <f>AVERAGE(S48:W48)</f>
        <v>0.11193401558874279</v>
      </c>
      <c r="X49" s="16"/>
      <c r="Y49" s="16"/>
      <c r="Z49" s="16"/>
      <c r="AA49" s="16"/>
      <c r="AB49" s="17">
        <f>AVERAGE(S48:AB48)</f>
        <v>6.6373201603939475E-2</v>
      </c>
      <c r="AD49" s="173"/>
      <c r="AE49" s="186"/>
      <c r="AF49" s="15" t="s">
        <v>44</v>
      </c>
      <c r="AG49" s="16"/>
      <c r="AH49" s="16"/>
      <c r="AI49" s="16"/>
      <c r="AJ49" s="16"/>
      <c r="AK49" s="153">
        <f>AVERAGE(AG48:AK48)</f>
        <v>0.11193401558874279</v>
      </c>
      <c r="AL49" s="16"/>
      <c r="AM49" s="16"/>
      <c r="AN49" s="16"/>
      <c r="AO49" s="16"/>
      <c r="AP49" s="17">
        <f>AVERAGE(AG48:AP48)</f>
        <v>6.6373201603939475E-2</v>
      </c>
      <c r="AR49" s="173"/>
      <c r="AS49" s="186"/>
      <c r="AT49" s="15" t="s">
        <v>44</v>
      </c>
      <c r="AU49" s="16"/>
      <c r="AV49" s="16"/>
      <c r="AW49" s="16"/>
      <c r="AX49" s="16"/>
      <c r="AY49" s="153">
        <f>AVERAGE(AU48:AY48)</f>
        <v>0.11193401558874279</v>
      </c>
      <c r="AZ49" s="16"/>
      <c r="BA49" s="16"/>
      <c r="BB49" s="16"/>
      <c r="BC49" s="16"/>
      <c r="BD49" s="17">
        <f>AVERAGE(AU48:BD48)</f>
        <v>6.6373201603939475E-2</v>
      </c>
      <c r="BF49" s="173"/>
      <c r="BG49" s="186"/>
      <c r="BH49" s="15" t="s">
        <v>44</v>
      </c>
      <c r="BI49" s="16"/>
      <c r="BJ49" s="16"/>
      <c r="BK49" s="16"/>
      <c r="BL49" s="16"/>
      <c r="BM49" s="153">
        <f>AVERAGE(BI48:BM48)</f>
        <v>0.11193401558874279</v>
      </c>
      <c r="BN49" s="16"/>
      <c r="BO49" s="16"/>
      <c r="BP49" s="16"/>
      <c r="BQ49" s="16"/>
      <c r="BR49" s="17">
        <f>AVERAGE(BI48:BR48)</f>
        <v>6.6373201603939475E-2</v>
      </c>
    </row>
    <row r="50" spans="1:71" ht="14.25" x14ac:dyDescent="0.45">
      <c r="B50" s="173"/>
      <c r="C50" s="186"/>
      <c r="D50" s="15" t="s">
        <v>42</v>
      </c>
      <c r="E50" s="16">
        <f t="shared" ref="E50:N50" si="110">E$16*(E48/E$18)</f>
        <v>0.1964285714285714</v>
      </c>
      <c r="F50" s="16">
        <f t="shared" si="110"/>
        <v>0.33673469387755095</v>
      </c>
      <c r="G50" s="16">
        <f t="shared" si="110"/>
        <v>0.43695335276967912</v>
      </c>
      <c r="H50" s="16">
        <f t="shared" si="110"/>
        <v>0.50853810912119957</v>
      </c>
      <c r="I50" s="16">
        <f t="shared" si="110"/>
        <v>0.55967007794371382</v>
      </c>
      <c r="J50" s="16">
        <f t="shared" si="110"/>
        <v>0.59619291281693843</v>
      </c>
      <c r="K50" s="16">
        <f t="shared" si="110"/>
        <v>0.62228065201209859</v>
      </c>
      <c r="L50" s="16">
        <f t="shared" si="110"/>
        <v>0.64091475143721233</v>
      </c>
      <c r="M50" s="16">
        <f t="shared" si="110"/>
        <v>0.65422482245515345</v>
      </c>
      <c r="N50" s="16">
        <f t="shared" si="110"/>
        <v>0.66373201603939636</v>
      </c>
      <c r="P50" s="173"/>
      <c r="Q50" s="186"/>
      <c r="R50" s="15" t="s">
        <v>42</v>
      </c>
      <c r="S50" s="16">
        <f t="shared" ref="S50:AB50" si="111">S$16*(S48/S$18)</f>
        <v>0.1964285714285714</v>
      </c>
      <c r="T50" s="16">
        <f t="shared" si="111"/>
        <v>0.33673469387755095</v>
      </c>
      <c r="U50" s="16">
        <f t="shared" si="111"/>
        <v>0.43695335276967912</v>
      </c>
      <c r="V50" s="16">
        <f t="shared" si="111"/>
        <v>0.50853810912119957</v>
      </c>
      <c r="W50" s="16">
        <f t="shared" si="111"/>
        <v>0.55967007794371382</v>
      </c>
      <c r="X50" s="16">
        <f t="shared" si="111"/>
        <v>0.59619291281693843</v>
      </c>
      <c r="Y50" s="16">
        <f t="shared" si="111"/>
        <v>0.62228065201209859</v>
      </c>
      <c r="Z50" s="16">
        <f t="shared" si="111"/>
        <v>0.64091475143721233</v>
      </c>
      <c r="AA50" s="16">
        <f t="shared" si="111"/>
        <v>0.65422482245515345</v>
      </c>
      <c r="AB50" s="16">
        <f t="shared" si="111"/>
        <v>0.66373201603939636</v>
      </c>
      <c r="AD50" s="173"/>
      <c r="AE50" s="186"/>
      <c r="AF50" s="15" t="s">
        <v>42</v>
      </c>
      <c r="AG50" s="16">
        <f t="shared" ref="AG50:AP50" si="112">AG$16*(AG48/AG$18)</f>
        <v>0.1964285714285714</v>
      </c>
      <c r="AH50" s="16">
        <f t="shared" si="112"/>
        <v>0.33673469387755095</v>
      </c>
      <c r="AI50" s="16">
        <f t="shared" si="112"/>
        <v>0.43695335276967912</v>
      </c>
      <c r="AJ50" s="16">
        <f t="shared" si="112"/>
        <v>0.50853810912119957</v>
      </c>
      <c r="AK50" s="16">
        <f t="shared" si="112"/>
        <v>0.55967007794371382</v>
      </c>
      <c r="AL50" s="16">
        <f t="shared" si="112"/>
        <v>0.59619291281693843</v>
      </c>
      <c r="AM50" s="16">
        <f t="shared" si="112"/>
        <v>0.62228065201209859</v>
      </c>
      <c r="AN50" s="16">
        <f t="shared" si="112"/>
        <v>0.64091475143721233</v>
      </c>
      <c r="AO50" s="16">
        <f t="shared" si="112"/>
        <v>0.65422482245515345</v>
      </c>
      <c r="AP50" s="16">
        <f t="shared" si="112"/>
        <v>0.66373201603939636</v>
      </c>
      <c r="AR50" s="173"/>
      <c r="AS50" s="186"/>
      <c r="AT50" s="15" t="s">
        <v>42</v>
      </c>
      <c r="AU50" s="16">
        <f t="shared" ref="AU50:BD50" si="113">AU$16*(AU48/AU$18)</f>
        <v>0.1964285714285714</v>
      </c>
      <c r="AV50" s="16">
        <f t="shared" si="113"/>
        <v>0.33673469387755095</v>
      </c>
      <c r="AW50" s="16">
        <f t="shared" si="113"/>
        <v>0.43695335276967912</v>
      </c>
      <c r="AX50" s="16">
        <f t="shared" si="113"/>
        <v>0.50853810912119957</v>
      </c>
      <c r="AY50" s="16">
        <f t="shared" si="113"/>
        <v>0.55967007794371382</v>
      </c>
      <c r="AZ50" s="16">
        <f t="shared" si="113"/>
        <v>0.59619291281693843</v>
      </c>
      <c r="BA50" s="16">
        <f t="shared" si="113"/>
        <v>0.62228065201209859</v>
      </c>
      <c r="BB50" s="16">
        <f t="shared" si="113"/>
        <v>0.64091475143721233</v>
      </c>
      <c r="BC50" s="16">
        <f t="shared" si="113"/>
        <v>0.65422482245515345</v>
      </c>
      <c r="BD50" s="16">
        <f t="shared" si="113"/>
        <v>0.66373201603939636</v>
      </c>
      <c r="BF50" s="173"/>
      <c r="BG50" s="186"/>
      <c r="BH50" s="15" t="s">
        <v>42</v>
      </c>
      <c r="BI50" s="16">
        <f t="shared" ref="BI50:BR50" si="114">BI$16*(BI48/BI$18)</f>
        <v>0.1964285714285714</v>
      </c>
      <c r="BJ50" s="16">
        <f t="shared" si="114"/>
        <v>0.33673469387755095</v>
      </c>
      <c r="BK50" s="16">
        <f t="shared" si="114"/>
        <v>0.43695335276967912</v>
      </c>
      <c r="BL50" s="16">
        <f t="shared" si="114"/>
        <v>0.50853810912119957</v>
      </c>
      <c r="BM50" s="16">
        <f t="shared" si="114"/>
        <v>0.55967007794371382</v>
      </c>
      <c r="BN50" s="16">
        <f t="shared" si="114"/>
        <v>0.59619291281693843</v>
      </c>
      <c r="BO50" s="16">
        <f t="shared" si="114"/>
        <v>0.62228065201209859</v>
      </c>
      <c r="BP50" s="16">
        <f t="shared" si="114"/>
        <v>0.64091475143721233</v>
      </c>
      <c r="BQ50" s="16">
        <f t="shared" si="114"/>
        <v>0.65422482245515345</v>
      </c>
      <c r="BR50" s="16">
        <f t="shared" si="114"/>
        <v>0.66373201603939636</v>
      </c>
    </row>
    <row r="51" spans="1:71" ht="14.25" x14ac:dyDescent="0.45">
      <c r="B51" s="173"/>
      <c r="C51" s="185"/>
      <c r="D51" s="19" t="s">
        <v>45</v>
      </c>
      <c r="E51" s="20">
        <f>10*E48</f>
        <v>1.964285714285714</v>
      </c>
      <c r="F51" s="20">
        <f t="shared" ref="F51:N51" si="115">10*F48</f>
        <v>1.4030612244897958</v>
      </c>
      <c r="G51" s="20">
        <f t="shared" si="115"/>
        <v>1.0021865889212827</v>
      </c>
      <c r="H51" s="20">
        <f t="shared" si="115"/>
        <v>0.71584756351520185</v>
      </c>
      <c r="I51" s="20">
        <f t="shared" si="115"/>
        <v>0.51131968822514429</v>
      </c>
      <c r="J51" s="20">
        <f t="shared" si="115"/>
        <v>0.36522834873224586</v>
      </c>
      <c r="K51" s="20">
        <f t="shared" si="115"/>
        <v>0.2608773919516042</v>
      </c>
      <c r="L51" s="20">
        <f t="shared" si="115"/>
        <v>0.18634099425114584</v>
      </c>
      <c r="M51" s="20">
        <f t="shared" si="115"/>
        <v>0.13310071017938988</v>
      </c>
      <c r="N51" s="20">
        <f t="shared" si="115"/>
        <v>9.5071935842421351E-2</v>
      </c>
      <c r="P51" s="173"/>
      <c r="Q51" s="185"/>
      <c r="R51" s="19" t="s">
        <v>45</v>
      </c>
      <c r="S51" s="20">
        <f>10*S48</f>
        <v>1.964285714285714</v>
      </c>
      <c r="T51" s="20">
        <f t="shared" ref="T51:AB51" si="116">10*T48</f>
        <v>1.4030612244897958</v>
      </c>
      <c r="U51" s="20">
        <f t="shared" si="116"/>
        <v>1.0021865889212827</v>
      </c>
      <c r="V51" s="20">
        <f t="shared" si="116"/>
        <v>0.71584756351520185</v>
      </c>
      <c r="W51" s="20">
        <f t="shared" si="116"/>
        <v>0.51131968822514429</v>
      </c>
      <c r="X51" s="20">
        <f t="shared" si="116"/>
        <v>0.36522834873224586</v>
      </c>
      <c r="Y51" s="20">
        <f t="shared" si="116"/>
        <v>0.2608773919516042</v>
      </c>
      <c r="Z51" s="20">
        <f t="shared" si="116"/>
        <v>0.18634099425114584</v>
      </c>
      <c r="AA51" s="20">
        <f t="shared" si="116"/>
        <v>0.13310071017938988</v>
      </c>
      <c r="AB51" s="20">
        <f t="shared" si="116"/>
        <v>9.5071935842421351E-2</v>
      </c>
      <c r="AD51" s="173"/>
      <c r="AE51" s="185"/>
      <c r="AF51" s="19" t="s">
        <v>45</v>
      </c>
      <c r="AG51" s="20">
        <f>10*AG48</f>
        <v>1.964285714285714</v>
      </c>
      <c r="AH51" s="20">
        <f t="shared" ref="AH51:AP51" si="117">10*AH48</f>
        <v>1.4030612244897958</v>
      </c>
      <c r="AI51" s="20">
        <f t="shared" si="117"/>
        <v>1.0021865889212827</v>
      </c>
      <c r="AJ51" s="20">
        <f t="shared" si="117"/>
        <v>0.71584756351520185</v>
      </c>
      <c r="AK51" s="20">
        <f t="shared" si="117"/>
        <v>0.51131968822514429</v>
      </c>
      <c r="AL51" s="20">
        <f t="shared" si="117"/>
        <v>0.36522834873224586</v>
      </c>
      <c r="AM51" s="20">
        <f t="shared" si="117"/>
        <v>0.2608773919516042</v>
      </c>
      <c r="AN51" s="20">
        <f t="shared" si="117"/>
        <v>0.18634099425114584</v>
      </c>
      <c r="AO51" s="20">
        <f t="shared" si="117"/>
        <v>0.13310071017938988</v>
      </c>
      <c r="AP51" s="20">
        <f t="shared" si="117"/>
        <v>9.5071935842421351E-2</v>
      </c>
      <c r="AR51" s="173"/>
      <c r="AS51" s="185"/>
      <c r="AT51" s="19" t="s">
        <v>45</v>
      </c>
      <c r="AU51" s="20">
        <f>10*AU48</f>
        <v>1.964285714285714</v>
      </c>
      <c r="AV51" s="20">
        <f t="shared" ref="AV51:BD51" si="118">10*AV48</f>
        <v>1.4030612244897958</v>
      </c>
      <c r="AW51" s="20">
        <f t="shared" si="118"/>
        <v>1.0021865889212827</v>
      </c>
      <c r="AX51" s="20">
        <f t="shared" si="118"/>
        <v>0.71584756351520185</v>
      </c>
      <c r="AY51" s="20">
        <f t="shared" si="118"/>
        <v>0.51131968822514429</v>
      </c>
      <c r="AZ51" s="20">
        <f t="shared" si="118"/>
        <v>0.36522834873224586</v>
      </c>
      <c r="BA51" s="20">
        <f t="shared" si="118"/>
        <v>0.2608773919516042</v>
      </c>
      <c r="BB51" s="20">
        <f t="shared" si="118"/>
        <v>0.18634099425114584</v>
      </c>
      <c r="BC51" s="20">
        <f t="shared" si="118"/>
        <v>0.13310071017938988</v>
      </c>
      <c r="BD51" s="20">
        <f t="shared" si="118"/>
        <v>9.5071935842421351E-2</v>
      </c>
      <c r="BF51" s="173"/>
      <c r="BG51" s="185"/>
      <c r="BH51" s="19" t="s">
        <v>45</v>
      </c>
      <c r="BI51" s="20">
        <f>10*BI48</f>
        <v>1.964285714285714</v>
      </c>
      <c r="BJ51" s="20">
        <f t="shared" ref="BJ51:BR51" si="119">10*BJ48</f>
        <v>1.4030612244897958</v>
      </c>
      <c r="BK51" s="20">
        <f t="shared" si="119"/>
        <v>1.0021865889212827</v>
      </c>
      <c r="BL51" s="20">
        <f t="shared" si="119"/>
        <v>0.71584756351520185</v>
      </c>
      <c r="BM51" s="20">
        <f t="shared" si="119"/>
        <v>0.51131968822514429</v>
      </c>
      <c r="BN51" s="20">
        <f t="shared" si="119"/>
        <v>0.36522834873224586</v>
      </c>
      <c r="BO51" s="20">
        <f t="shared" si="119"/>
        <v>0.2608773919516042</v>
      </c>
      <c r="BP51" s="20">
        <f t="shared" si="119"/>
        <v>0.18634099425114584</v>
      </c>
      <c r="BQ51" s="20">
        <f t="shared" si="119"/>
        <v>0.13310071017938988</v>
      </c>
      <c r="BR51" s="20">
        <f t="shared" si="119"/>
        <v>9.5071935842421351E-2</v>
      </c>
    </row>
    <row r="52" spans="1:71" ht="14.25" x14ac:dyDescent="0.45">
      <c r="B52" s="173"/>
      <c r="C52" s="185"/>
      <c r="D52" s="19" t="s">
        <v>46</v>
      </c>
      <c r="E52" s="20">
        <f>10*E50</f>
        <v>1.964285714285714</v>
      </c>
      <c r="F52" s="20">
        <f>10*F50</f>
        <v>3.3673469387755093</v>
      </c>
      <c r="G52" s="20">
        <f>10*G50</f>
        <v>4.3695335276967908</v>
      </c>
      <c r="H52" s="20">
        <f t="shared" ref="H52:N52" si="120">10*H50</f>
        <v>5.0853810912119961</v>
      </c>
      <c r="I52" s="20">
        <f t="shared" si="120"/>
        <v>5.5967007794371382</v>
      </c>
      <c r="J52" s="20">
        <f t="shared" si="120"/>
        <v>5.961929128169384</v>
      </c>
      <c r="K52" s="20">
        <f t="shared" si="120"/>
        <v>6.2228065201209857</v>
      </c>
      <c r="L52" s="20">
        <f t="shared" si="120"/>
        <v>6.4091475143721235</v>
      </c>
      <c r="M52" s="20">
        <f t="shared" si="120"/>
        <v>6.5422482245515345</v>
      </c>
      <c r="N52" s="20">
        <f t="shared" si="120"/>
        <v>6.6373201603939638</v>
      </c>
      <c r="P52" s="173"/>
      <c r="Q52" s="185"/>
      <c r="R52" s="19" t="s">
        <v>46</v>
      </c>
      <c r="S52" s="20">
        <f>10*S50</f>
        <v>1.964285714285714</v>
      </c>
      <c r="T52" s="20">
        <f>10*T50</f>
        <v>3.3673469387755093</v>
      </c>
      <c r="U52" s="20">
        <f>10*U50</f>
        <v>4.3695335276967908</v>
      </c>
      <c r="V52" s="20">
        <f t="shared" ref="V52:AB52" si="121">10*V50</f>
        <v>5.0853810912119961</v>
      </c>
      <c r="W52" s="20">
        <f t="shared" si="121"/>
        <v>5.5967007794371382</v>
      </c>
      <c r="X52" s="20">
        <f t="shared" si="121"/>
        <v>5.961929128169384</v>
      </c>
      <c r="Y52" s="20">
        <f t="shared" si="121"/>
        <v>6.2228065201209857</v>
      </c>
      <c r="Z52" s="20">
        <f t="shared" si="121"/>
        <v>6.4091475143721235</v>
      </c>
      <c r="AA52" s="20">
        <f t="shared" si="121"/>
        <v>6.5422482245515345</v>
      </c>
      <c r="AB52" s="20">
        <f t="shared" si="121"/>
        <v>6.6373201603939638</v>
      </c>
      <c r="AD52" s="173"/>
      <c r="AE52" s="185"/>
      <c r="AF52" s="19" t="s">
        <v>46</v>
      </c>
      <c r="AG52" s="20">
        <f>10*AG50</f>
        <v>1.964285714285714</v>
      </c>
      <c r="AH52" s="20">
        <f>10*AH50</f>
        <v>3.3673469387755093</v>
      </c>
      <c r="AI52" s="20">
        <f>10*AI50</f>
        <v>4.3695335276967908</v>
      </c>
      <c r="AJ52" s="20">
        <f t="shared" ref="AJ52:AP52" si="122">10*AJ50</f>
        <v>5.0853810912119961</v>
      </c>
      <c r="AK52" s="20">
        <f t="shared" si="122"/>
        <v>5.5967007794371382</v>
      </c>
      <c r="AL52" s="20">
        <f t="shared" si="122"/>
        <v>5.961929128169384</v>
      </c>
      <c r="AM52" s="20">
        <f t="shared" si="122"/>
        <v>6.2228065201209857</v>
      </c>
      <c r="AN52" s="20">
        <f t="shared" si="122"/>
        <v>6.4091475143721235</v>
      </c>
      <c r="AO52" s="20">
        <f t="shared" si="122"/>
        <v>6.5422482245515345</v>
      </c>
      <c r="AP52" s="20">
        <f t="shared" si="122"/>
        <v>6.6373201603939638</v>
      </c>
      <c r="AR52" s="173"/>
      <c r="AS52" s="185"/>
      <c r="AT52" s="19" t="s">
        <v>46</v>
      </c>
      <c r="AU52" s="20">
        <f>10*AU50</f>
        <v>1.964285714285714</v>
      </c>
      <c r="AV52" s="20">
        <f>10*AV50</f>
        <v>3.3673469387755093</v>
      </c>
      <c r="AW52" s="20">
        <f>10*AW50</f>
        <v>4.3695335276967908</v>
      </c>
      <c r="AX52" s="20">
        <f t="shared" ref="AX52:BD52" si="123">10*AX50</f>
        <v>5.0853810912119961</v>
      </c>
      <c r="AY52" s="20">
        <f t="shared" si="123"/>
        <v>5.5967007794371382</v>
      </c>
      <c r="AZ52" s="20">
        <f t="shared" si="123"/>
        <v>5.961929128169384</v>
      </c>
      <c r="BA52" s="20">
        <f t="shared" si="123"/>
        <v>6.2228065201209857</v>
      </c>
      <c r="BB52" s="20">
        <f t="shared" si="123"/>
        <v>6.4091475143721235</v>
      </c>
      <c r="BC52" s="20">
        <f t="shared" si="123"/>
        <v>6.5422482245515345</v>
      </c>
      <c r="BD52" s="20">
        <f t="shared" si="123"/>
        <v>6.6373201603939638</v>
      </c>
      <c r="BF52" s="173"/>
      <c r="BG52" s="185"/>
      <c r="BH52" s="19" t="s">
        <v>46</v>
      </c>
      <c r="BI52" s="20">
        <f>10*BI50</f>
        <v>1.964285714285714</v>
      </c>
      <c r="BJ52" s="20">
        <f>10*BJ50</f>
        <v>3.3673469387755093</v>
      </c>
      <c r="BK52" s="20">
        <f>10*BK50</f>
        <v>4.3695335276967908</v>
      </c>
      <c r="BL52" s="20">
        <f t="shared" ref="BL52:BR52" si="124">10*BL50</f>
        <v>5.0853810912119961</v>
      </c>
      <c r="BM52" s="20">
        <f t="shared" si="124"/>
        <v>5.5967007794371382</v>
      </c>
      <c r="BN52" s="20">
        <f t="shared" si="124"/>
        <v>5.961929128169384</v>
      </c>
      <c r="BO52" s="20">
        <f t="shared" si="124"/>
        <v>6.2228065201209857</v>
      </c>
      <c r="BP52" s="20">
        <f t="shared" si="124"/>
        <v>6.4091475143721235</v>
      </c>
      <c r="BQ52" s="20">
        <f t="shared" si="124"/>
        <v>6.5422482245515345</v>
      </c>
      <c r="BR52" s="20">
        <f t="shared" si="124"/>
        <v>6.6373201603939638</v>
      </c>
    </row>
    <row r="53" spans="1:71" ht="14.25" x14ac:dyDescent="0.45">
      <c r="B53" s="173"/>
      <c r="C53" s="184" t="s">
        <v>36</v>
      </c>
      <c r="D53" s="15" t="s">
        <v>43</v>
      </c>
      <c r="E53" s="16">
        <f>$E8+($E$9*$E$10)</f>
        <v>0.27499999999999997</v>
      </c>
      <c r="F53" s="16">
        <f>E53</f>
        <v>0.27499999999999997</v>
      </c>
      <c r="G53" s="16">
        <f t="shared" ref="G53:N53" si="125">F53</f>
        <v>0.27499999999999997</v>
      </c>
      <c r="H53" s="16">
        <f t="shared" si="125"/>
        <v>0.27499999999999997</v>
      </c>
      <c r="I53" s="16">
        <f t="shared" si="125"/>
        <v>0.27499999999999997</v>
      </c>
      <c r="J53" s="16">
        <f t="shared" si="125"/>
        <v>0.27499999999999997</v>
      </c>
      <c r="K53" s="16">
        <f t="shared" si="125"/>
        <v>0.27499999999999997</v>
      </c>
      <c r="L53" s="16">
        <f t="shared" si="125"/>
        <v>0.27499999999999997</v>
      </c>
      <c r="M53" s="16">
        <f t="shared" si="125"/>
        <v>0.27499999999999997</v>
      </c>
      <c r="N53" s="16">
        <f t="shared" si="125"/>
        <v>0.27499999999999997</v>
      </c>
      <c r="P53" s="173"/>
      <c r="Q53" s="184" t="s">
        <v>36</v>
      </c>
      <c r="R53" s="15" t="s">
        <v>43</v>
      </c>
      <c r="S53" s="16">
        <f>$E8+($E$9*$E$10)</f>
        <v>0.27499999999999997</v>
      </c>
      <c r="T53" s="16">
        <f>S53</f>
        <v>0.27499999999999997</v>
      </c>
      <c r="U53" s="16">
        <f t="shared" ref="U53:AB53" si="126">T53</f>
        <v>0.27499999999999997</v>
      </c>
      <c r="V53" s="16">
        <f t="shared" si="126"/>
        <v>0.27499999999999997</v>
      </c>
      <c r="W53" s="16">
        <f t="shared" si="126"/>
        <v>0.27499999999999997</v>
      </c>
      <c r="X53" s="16">
        <f t="shared" si="126"/>
        <v>0.27499999999999997</v>
      </c>
      <c r="Y53" s="16">
        <f t="shared" si="126"/>
        <v>0.27499999999999997</v>
      </c>
      <c r="Z53" s="16">
        <f t="shared" si="126"/>
        <v>0.27499999999999997</v>
      </c>
      <c r="AA53" s="16">
        <f t="shared" si="126"/>
        <v>0.27499999999999997</v>
      </c>
      <c r="AB53" s="16">
        <f t="shared" si="126"/>
        <v>0.27499999999999997</v>
      </c>
      <c r="AD53" s="173"/>
      <c r="AE53" s="184" t="s">
        <v>36</v>
      </c>
      <c r="AF53" s="15" t="s">
        <v>43</v>
      </c>
      <c r="AG53" s="16">
        <f>$E8+($E$9*$E$10)</f>
        <v>0.27499999999999997</v>
      </c>
      <c r="AH53" s="16">
        <f>AG53</f>
        <v>0.27499999999999997</v>
      </c>
      <c r="AI53" s="16">
        <f t="shared" ref="AI53:AP53" si="127">AH53</f>
        <v>0.27499999999999997</v>
      </c>
      <c r="AJ53" s="16">
        <f t="shared" si="127"/>
        <v>0.27499999999999997</v>
      </c>
      <c r="AK53" s="16">
        <f t="shared" si="127"/>
        <v>0.27499999999999997</v>
      </c>
      <c r="AL53" s="16">
        <f t="shared" si="127"/>
        <v>0.27499999999999997</v>
      </c>
      <c r="AM53" s="16">
        <f t="shared" si="127"/>
        <v>0.27499999999999997</v>
      </c>
      <c r="AN53" s="16">
        <f t="shared" si="127"/>
        <v>0.27499999999999997</v>
      </c>
      <c r="AO53" s="16">
        <f t="shared" si="127"/>
        <v>0.27499999999999997</v>
      </c>
      <c r="AP53" s="16">
        <f t="shared" si="127"/>
        <v>0.27499999999999997</v>
      </c>
      <c r="AR53" s="173"/>
      <c r="AS53" s="184" t="s">
        <v>36</v>
      </c>
      <c r="AT53" s="15" t="s">
        <v>43</v>
      </c>
      <c r="AU53" s="16">
        <f>$E8+($E$9*$E$10)</f>
        <v>0.27499999999999997</v>
      </c>
      <c r="AV53" s="16">
        <f>AU53</f>
        <v>0.27499999999999997</v>
      </c>
      <c r="AW53" s="16">
        <f t="shared" ref="AW53:BD53" si="128">AV53</f>
        <v>0.27499999999999997</v>
      </c>
      <c r="AX53" s="16">
        <f t="shared" si="128"/>
        <v>0.27499999999999997</v>
      </c>
      <c r="AY53" s="16">
        <f t="shared" si="128"/>
        <v>0.27499999999999997</v>
      </c>
      <c r="AZ53" s="16">
        <f t="shared" si="128"/>
        <v>0.27499999999999997</v>
      </c>
      <c r="BA53" s="16">
        <f t="shared" si="128"/>
        <v>0.27499999999999997</v>
      </c>
      <c r="BB53" s="16">
        <f t="shared" si="128"/>
        <v>0.27499999999999997</v>
      </c>
      <c r="BC53" s="16">
        <f t="shared" si="128"/>
        <v>0.27499999999999997</v>
      </c>
      <c r="BD53" s="16">
        <f t="shared" si="128"/>
        <v>0.27499999999999997</v>
      </c>
      <c r="BF53" s="173"/>
      <c r="BG53" s="184" t="s">
        <v>36</v>
      </c>
      <c r="BH53" s="15" t="s">
        <v>43</v>
      </c>
      <c r="BI53" s="16">
        <f>$E8+($E$9*$E$10)</f>
        <v>0.27499999999999997</v>
      </c>
      <c r="BJ53" s="16">
        <f>BI53</f>
        <v>0.27499999999999997</v>
      </c>
      <c r="BK53" s="16">
        <f t="shared" ref="BK53:BR53" si="129">BJ53</f>
        <v>0.27499999999999997</v>
      </c>
      <c r="BL53" s="16">
        <f t="shared" si="129"/>
        <v>0.27499999999999997</v>
      </c>
      <c r="BM53" s="16">
        <f t="shared" si="129"/>
        <v>0.27499999999999997</v>
      </c>
      <c r="BN53" s="16">
        <f t="shared" si="129"/>
        <v>0.27499999999999997</v>
      </c>
      <c r="BO53" s="16">
        <f t="shared" si="129"/>
        <v>0.27499999999999997</v>
      </c>
      <c r="BP53" s="16">
        <f t="shared" si="129"/>
        <v>0.27499999999999997</v>
      </c>
      <c r="BQ53" s="16">
        <f t="shared" si="129"/>
        <v>0.27499999999999997</v>
      </c>
      <c r="BR53" s="16">
        <f t="shared" si="129"/>
        <v>0.27499999999999997</v>
      </c>
    </row>
    <row r="54" spans="1:71" ht="14.25" x14ac:dyDescent="0.45">
      <c r="B54" s="173"/>
      <c r="C54" s="185"/>
      <c r="D54" s="19" t="s">
        <v>45</v>
      </c>
      <c r="E54" s="21">
        <f t="shared" ref="E54:N54" si="130">E51*E$14</f>
        <v>274999.99999999994</v>
      </c>
      <c r="F54" s="21">
        <f t="shared" si="130"/>
        <v>274999.99999999994</v>
      </c>
      <c r="G54" s="21">
        <f t="shared" si="130"/>
        <v>274999.99999999994</v>
      </c>
      <c r="H54" s="21">
        <f t="shared" si="130"/>
        <v>274999.99999999994</v>
      </c>
      <c r="I54" s="21">
        <f t="shared" si="130"/>
        <v>275000</v>
      </c>
      <c r="J54" s="21">
        <f t="shared" si="130"/>
        <v>274999.99999999994</v>
      </c>
      <c r="K54" s="21">
        <f t="shared" si="130"/>
        <v>275000</v>
      </c>
      <c r="L54" s="21">
        <f t="shared" si="130"/>
        <v>274999.99999999994</v>
      </c>
      <c r="M54" s="21">
        <f t="shared" si="130"/>
        <v>274999.99999999994</v>
      </c>
      <c r="N54" s="21">
        <f t="shared" si="130"/>
        <v>275000</v>
      </c>
      <c r="P54" s="173"/>
      <c r="Q54" s="185"/>
      <c r="R54" s="19" t="s">
        <v>45</v>
      </c>
      <c r="S54" s="21">
        <f t="shared" ref="S54:AB54" si="131">S51*S$14</f>
        <v>274999.99999999994</v>
      </c>
      <c r="T54" s="21">
        <f t="shared" si="131"/>
        <v>274999.99999999994</v>
      </c>
      <c r="U54" s="21">
        <f t="shared" si="131"/>
        <v>274999.99999999994</v>
      </c>
      <c r="V54" s="21">
        <f t="shared" si="131"/>
        <v>274999.99999999994</v>
      </c>
      <c r="W54" s="21">
        <f t="shared" si="131"/>
        <v>275000</v>
      </c>
      <c r="X54" s="21">
        <f t="shared" si="131"/>
        <v>274999.99999999994</v>
      </c>
      <c r="Y54" s="21">
        <f t="shared" si="131"/>
        <v>275000</v>
      </c>
      <c r="Z54" s="21">
        <f t="shared" si="131"/>
        <v>274999.99999999994</v>
      </c>
      <c r="AA54" s="21">
        <f t="shared" si="131"/>
        <v>274999.99999999994</v>
      </c>
      <c r="AB54" s="21">
        <f t="shared" si="131"/>
        <v>275000</v>
      </c>
      <c r="AD54" s="173"/>
      <c r="AE54" s="185"/>
      <c r="AF54" s="19" t="s">
        <v>45</v>
      </c>
      <c r="AG54" s="21">
        <f t="shared" ref="AG54:AP54" si="132">AG51*AG$14</f>
        <v>274999.99999999994</v>
      </c>
      <c r="AH54" s="21">
        <f t="shared" si="132"/>
        <v>274999.99999999994</v>
      </c>
      <c r="AI54" s="21">
        <f t="shared" si="132"/>
        <v>274999.99999999994</v>
      </c>
      <c r="AJ54" s="21">
        <f t="shared" si="132"/>
        <v>274999.99999999994</v>
      </c>
      <c r="AK54" s="21">
        <f t="shared" si="132"/>
        <v>275000</v>
      </c>
      <c r="AL54" s="21">
        <f t="shared" si="132"/>
        <v>274999.99999999994</v>
      </c>
      <c r="AM54" s="21">
        <f t="shared" si="132"/>
        <v>275000</v>
      </c>
      <c r="AN54" s="21">
        <f t="shared" si="132"/>
        <v>274999.99999999994</v>
      </c>
      <c r="AO54" s="21">
        <f t="shared" si="132"/>
        <v>274999.99999999994</v>
      </c>
      <c r="AP54" s="21">
        <f t="shared" si="132"/>
        <v>275000</v>
      </c>
      <c r="AR54" s="173"/>
      <c r="AS54" s="185"/>
      <c r="AT54" s="19" t="s">
        <v>45</v>
      </c>
      <c r="AU54" s="21">
        <f t="shared" ref="AU54:BD54" si="133">AU51*AU$14</f>
        <v>274999.99999999994</v>
      </c>
      <c r="AV54" s="21">
        <f t="shared" si="133"/>
        <v>274999.99999999994</v>
      </c>
      <c r="AW54" s="21">
        <f t="shared" si="133"/>
        <v>274999.99999999994</v>
      </c>
      <c r="AX54" s="21">
        <f t="shared" si="133"/>
        <v>274999.99999999994</v>
      </c>
      <c r="AY54" s="21">
        <f t="shared" si="133"/>
        <v>275000</v>
      </c>
      <c r="AZ54" s="21">
        <f t="shared" si="133"/>
        <v>274999.99999999994</v>
      </c>
      <c r="BA54" s="21">
        <f t="shared" si="133"/>
        <v>275000</v>
      </c>
      <c r="BB54" s="21">
        <f t="shared" si="133"/>
        <v>274999.99999999994</v>
      </c>
      <c r="BC54" s="21">
        <f t="shared" si="133"/>
        <v>274999.99999999994</v>
      </c>
      <c r="BD54" s="21">
        <f t="shared" si="133"/>
        <v>275000</v>
      </c>
      <c r="BF54" s="173"/>
      <c r="BG54" s="185"/>
      <c r="BH54" s="19" t="s">
        <v>45</v>
      </c>
      <c r="BI54" s="21">
        <f t="shared" ref="BI54:BR54" si="134">BI51*BI$14</f>
        <v>274999.99999999994</v>
      </c>
      <c r="BJ54" s="21">
        <f t="shared" si="134"/>
        <v>274999.99999999994</v>
      </c>
      <c r="BK54" s="21">
        <f t="shared" si="134"/>
        <v>274999.99999999994</v>
      </c>
      <c r="BL54" s="21">
        <f t="shared" si="134"/>
        <v>274999.99999999994</v>
      </c>
      <c r="BM54" s="21">
        <f t="shared" si="134"/>
        <v>275000</v>
      </c>
      <c r="BN54" s="21">
        <f t="shared" si="134"/>
        <v>274999.99999999994</v>
      </c>
      <c r="BO54" s="21">
        <f t="shared" si="134"/>
        <v>275000</v>
      </c>
      <c r="BP54" s="21">
        <f t="shared" si="134"/>
        <v>274999.99999999994</v>
      </c>
      <c r="BQ54" s="21">
        <f t="shared" si="134"/>
        <v>274999.99999999994</v>
      </c>
      <c r="BR54" s="21">
        <f t="shared" si="134"/>
        <v>275000</v>
      </c>
    </row>
    <row r="55" spans="1:71" ht="14.25" x14ac:dyDescent="0.45">
      <c r="B55" s="173"/>
      <c r="C55" s="185"/>
      <c r="D55" s="19" t="s">
        <v>46</v>
      </c>
      <c r="E55" s="21">
        <f>E54</f>
        <v>274999.99999999994</v>
      </c>
      <c r="F55" s="21">
        <f>E55+F54</f>
        <v>549999.99999999988</v>
      </c>
      <c r="G55" s="21">
        <f>F55+G54</f>
        <v>824999.99999999977</v>
      </c>
      <c r="H55" s="21">
        <f t="shared" ref="H55:N55" si="135">G55+H54</f>
        <v>1099999.9999999998</v>
      </c>
      <c r="I55" s="21">
        <f t="shared" si="135"/>
        <v>1374999.9999999998</v>
      </c>
      <c r="J55" s="21">
        <f>I55+J54</f>
        <v>1649999.9999999998</v>
      </c>
      <c r="K55" s="21">
        <f t="shared" si="135"/>
        <v>1924999.9999999998</v>
      </c>
      <c r="L55" s="21">
        <f t="shared" si="135"/>
        <v>2199999.9999999995</v>
      </c>
      <c r="M55" s="21">
        <f t="shared" si="135"/>
        <v>2474999.9999999995</v>
      </c>
      <c r="N55" s="21">
        <f t="shared" si="135"/>
        <v>2749999.9999999995</v>
      </c>
      <c r="P55" s="173"/>
      <c r="Q55" s="185"/>
      <c r="R55" s="19" t="s">
        <v>46</v>
      </c>
      <c r="S55" s="21">
        <f>S54</f>
        <v>274999.99999999994</v>
      </c>
      <c r="T55" s="21">
        <f>S55+T54</f>
        <v>549999.99999999988</v>
      </c>
      <c r="U55" s="21">
        <f>T55+U54</f>
        <v>824999.99999999977</v>
      </c>
      <c r="V55" s="21">
        <f t="shared" ref="V55:AB55" si="136">U55+V54</f>
        <v>1099999.9999999998</v>
      </c>
      <c r="W55" s="21">
        <f t="shared" si="136"/>
        <v>1374999.9999999998</v>
      </c>
      <c r="X55" s="21">
        <f>W55+X54</f>
        <v>1649999.9999999998</v>
      </c>
      <c r="Y55" s="21">
        <f t="shared" si="136"/>
        <v>1924999.9999999998</v>
      </c>
      <c r="Z55" s="21">
        <f t="shared" si="136"/>
        <v>2199999.9999999995</v>
      </c>
      <c r="AA55" s="21">
        <f t="shared" si="136"/>
        <v>2474999.9999999995</v>
      </c>
      <c r="AB55" s="21">
        <f t="shared" si="136"/>
        <v>2749999.9999999995</v>
      </c>
      <c r="AD55" s="173"/>
      <c r="AE55" s="185"/>
      <c r="AF55" s="19" t="s">
        <v>46</v>
      </c>
      <c r="AG55" s="21">
        <f>AG54</f>
        <v>274999.99999999994</v>
      </c>
      <c r="AH55" s="21">
        <f>AG55+AH54</f>
        <v>549999.99999999988</v>
      </c>
      <c r="AI55" s="21">
        <f>AH55+AI54</f>
        <v>824999.99999999977</v>
      </c>
      <c r="AJ55" s="21">
        <f t="shared" ref="AJ55:AP55" si="137">AI55+AJ54</f>
        <v>1099999.9999999998</v>
      </c>
      <c r="AK55" s="21">
        <f t="shared" si="137"/>
        <v>1374999.9999999998</v>
      </c>
      <c r="AL55" s="21">
        <f>AK55+AL54</f>
        <v>1649999.9999999998</v>
      </c>
      <c r="AM55" s="21">
        <f t="shared" si="137"/>
        <v>1924999.9999999998</v>
      </c>
      <c r="AN55" s="21">
        <f t="shared" si="137"/>
        <v>2199999.9999999995</v>
      </c>
      <c r="AO55" s="21">
        <f t="shared" si="137"/>
        <v>2474999.9999999995</v>
      </c>
      <c r="AP55" s="21">
        <f t="shared" si="137"/>
        <v>2749999.9999999995</v>
      </c>
      <c r="AR55" s="173"/>
      <c r="AS55" s="185"/>
      <c r="AT55" s="19" t="s">
        <v>46</v>
      </c>
      <c r="AU55" s="21">
        <f>AU54</f>
        <v>274999.99999999994</v>
      </c>
      <c r="AV55" s="21">
        <f>AU55+AV54</f>
        <v>549999.99999999988</v>
      </c>
      <c r="AW55" s="21">
        <f>AV55+AW54</f>
        <v>824999.99999999977</v>
      </c>
      <c r="AX55" s="21">
        <f t="shared" ref="AX55:BD55" si="138">AW55+AX54</f>
        <v>1099999.9999999998</v>
      </c>
      <c r="AY55" s="21">
        <f t="shared" si="138"/>
        <v>1374999.9999999998</v>
      </c>
      <c r="AZ55" s="21">
        <f>AY55+AZ54</f>
        <v>1649999.9999999998</v>
      </c>
      <c r="BA55" s="21">
        <f t="shared" si="138"/>
        <v>1924999.9999999998</v>
      </c>
      <c r="BB55" s="21">
        <f t="shared" si="138"/>
        <v>2199999.9999999995</v>
      </c>
      <c r="BC55" s="21">
        <f t="shared" si="138"/>
        <v>2474999.9999999995</v>
      </c>
      <c r="BD55" s="21">
        <f t="shared" si="138"/>
        <v>2749999.9999999995</v>
      </c>
      <c r="BF55" s="173"/>
      <c r="BG55" s="185"/>
      <c r="BH55" s="19" t="s">
        <v>46</v>
      </c>
      <c r="BI55" s="21">
        <f>BI54</f>
        <v>274999.99999999994</v>
      </c>
      <c r="BJ55" s="21">
        <f>BI55+BJ54</f>
        <v>549999.99999999988</v>
      </c>
      <c r="BK55" s="21">
        <f>BJ55+BK54</f>
        <v>824999.99999999977</v>
      </c>
      <c r="BL55" s="21">
        <f t="shared" ref="BL55:BR55" si="139">BK55+BL54</f>
        <v>1099999.9999999998</v>
      </c>
      <c r="BM55" s="21">
        <f t="shared" si="139"/>
        <v>1374999.9999999998</v>
      </c>
      <c r="BN55" s="21">
        <f>BM55+BN54</f>
        <v>1649999.9999999998</v>
      </c>
      <c r="BO55" s="21">
        <f t="shared" si="139"/>
        <v>1924999.9999999998</v>
      </c>
      <c r="BP55" s="21">
        <f t="shared" si="139"/>
        <v>2199999.9999999995</v>
      </c>
      <c r="BQ55" s="21">
        <f t="shared" si="139"/>
        <v>2474999.9999999995</v>
      </c>
      <c r="BR55" s="21">
        <f t="shared" si="139"/>
        <v>2749999.9999999995</v>
      </c>
    </row>
    <row r="56" spans="1:71" ht="14.25" x14ac:dyDescent="0.45">
      <c r="B56" s="173"/>
      <c r="C56" s="184" t="s">
        <v>35</v>
      </c>
      <c r="D56" s="15" t="s">
        <v>43</v>
      </c>
      <c r="E56" s="16">
        <f>E50*E$14/$E$4</f>
        <v>0.27499999999999997</v>
      </c>
      <c r="F56" s="16">
        <f>F50*F$14/$E$4-E56</f>
        <v>0.38499999999999984</v>
      </c>
      <c r="G56" s="16">
        <f>G50*G$14/$E$4-F56-E56</f>
        <v>0.53899999999999992</v>
      </c>
      <c r="H56" s="16">
        <f>H50*H$14/$E$4-G56-F56-E56</f>
        <v>0.7546000000000006</v>
      </c>
      <c r="I56" s="16">
        <f>I50*I$14/$E$4-H56-G56-F56-E56</f>
        <v>1.0564399999999996</v>
      </c>
      <c r="J56" s="16">
        <f>J50*J$14/$E$4-I56-H56-G56-F56-E56</f>
        <v>1.4790159999999992</v>
      </c>
      <c r="K56" s="16">
        <f>K50*K$14/$E$4-J56-I56-H56-G56-F56-E56</f>
        <v>2.0706223999999982</v>
      </c>
      <c r="L56" s="16">
        <f>L50*L$14/$E$4-K56-J56-I56-H56-G56-F56-E56</f>
        <v>2.8988713599999856</v>
      </c>
      <c r="M56" s="16">
        <f>M50*M$14/$E$4-L56-K56-J56-I56-H56-G56-F56-E56</f>
        <v>4.0584199040000364</v>
      </c>
      <c r="N56" s="16">
        <f>N50*N$14/$E$4-M56-L56-K56-J56-I56-H56-G56-F56-E56</f>
        <v>5.6817878656000325</v>
      </c>
      <c r="P56" s="173"/>
      <c r="Q56" s="184" t="s">
        <v>35</v>
      </c>
      <c r="R56" s="15" t="s">
        <v>43</v>
      </c>
      <c r="S56" s="16">
        <f>S50*S$14/$E$4</f>
        <v>0.27499999999999997</v>
      </c>
      <c r="T56" s="16">
        <f>T50*T$14/$E$4-S56</f>
        <v>0.38499999999999984</v>
      </c>
      <c r="U56" s="16">
        <f>U50*U$14/$E$4-T56-S56</f>
        <v>0.53899999999999992</v>
      </c>
      <c r="V56" s="16">
        <f>V50*V$14/$E$4-U56-T56-S56</f>
        <v>0.7546000000000006</v>
      </c>
      <c r="W56" s="16">
        <f>W50*W$14/$E$4-V56-U56-T56-S56</f>
        <v>1.0564399999999996</v>
      </c>
      <c r="X56" s="16">
        <f>X50*X$14/$E$4-W56-V56-U56-T56-S56</f>
        <v>1.4790159999999992</v>
      </c>
      <c r="Y56" s="16">
        <f>Y50*Y$14/$E$4-X56-W56-V56-U56-T56-S56</f>
        <v>2.0706223999999982</v>
      </c>
      <c r="Z56" s="16">
        <f>Z50*Z$14/$E$4-Y56-X56-W56-V56-U56-T56-S56</f>
        <v>2.8988713599999856</v>
      </c>
      <c r="AA56" s="16">
        <f>AA50*AA$14/$E$4-Z56-Y56-X56-W56-V56-U56-T56-S56</f>
        <v>4.0584199040000364</v>
      </c>
      <c r="AB56" s="16">
        <f>AB50*AB$14/$E$4-AA56-Z56-Y56-X56-W56-V56-U56-T56-S56</f>
        <v>5.6817878656000325</v>
      </c>
      <c r="AD56" s="173"/>
      <c r="AE56" s="184" t="s">
        <v>35</v>
      </c>
      <c r="AF56" s="15" t="s">
        <v>43</v>
      </c>
      <c r="AG56" s="16">
        <f>AG50*AG$14/$E$4</f>
        <v>0.27499999999999997</v>
      </c>
      <c r="AH56" s="16">
        <f>AH50*AH$14/$E$4-AG56</f>
        <v>0.38499999999999984</v>
      </c>
      <c r="AI56" s="16">
        <f>AI50*AI$14/$E$4-AH56-AG56</f>
        <v>0.53899999999999992</v>
      </c>
      <c r="AJ56" s="16">
        <f>AJ50*AJ$14/$E$4-AI56-AH56-AG56</f>
        <v>0.7546000000000006</v>
      </c>
      <c r="AK56" s="16">
        <f>AK50*AK$14/$E$4-AJ56-AI56-AH56-AG56</f>
        <v>1.0564399999999996</v>
      </c>
      <c r="AL56" s="16">
        <f>AL50*AL$14/$E$4-AK56-AJ56-AI56-AH56-AG56</f>
        <v>1.4790159999999992</v>
      </c>
      <c r="AM56" s="16">
        <f>AM50*AM$14/$E$4-AL56-AK56-AJ56-AI56-AH56-AG56</f>
        <v>2.0706223999999982</v>
      </c>
      <c r="AN56" s="16">
        <f>AN50*AN$14/$E$4-AM56-AL56-AK56-AJ56-AI56-AH56-AG56</f>
        <v>2.8988713599999856</v>
      </c>
      <c r="AO56" s="16">
        <f>AO50*AO$14/$E$4-AN56-AM56-AL56-AK56-AJ56-AI56-AH56-AG56</f>
        <v>4.0584199040000364</v>
      </c>
      <c r="AP56" s="16">
        <f>AP50*AP$14/$E$4-AO56-AN56-AM56-AL56-AK56-AJ56-AI56-AH56-AG56</f>
        <v>5.6817878656000325</v>
      </c>
      <c r="AR56" s="173"/>
      <c r="AS56" s="184" t="s">
        <v>35</v>
      </c>
      <c r="AT56" s="15" t="s">
        <v>43</v>
      </c>
      <c r="AU56" s="16">
        <f>AU50*AU$14/$E$4</f>
        <v>0.27499999999999997</v>
      </c>
      <c r="AV56" s="16">
        <f>AV50*AV$14/$E$4-AU56</f>
        <v>0.38499999999999984</v>
      </c>
      <c r="AW56" s="16">
        <f>AW50*AW$14/$E$4-AV56-AU56</f>
        <v>0.53899999999999992</v>
      </c>
      <c r="AX56" s="16">
        <f>AX50*AX$14/$E$4-AW56-AV56-AU56</f>
        <v>0.7546000000000006</v>
      </c>
      <c r="AY56" s="16">
        <f>AY50*AY$14/$E$4-AX56-AW56-AV56-AU56</f>
        <v>1.0564399999999996</v>
      </c>
      <c r="AZ56" s="16">
        <f>AZ50*AZ$14/$E$4-AY56-AX56-AW56-AV56-AU56</f>
        <v>1.4790159999999992</v>
      </c>
      <c r="BA56" s="16">
        <f>BA50*BA$14/$E$4-AZ56-AY56-AX56-AW56-AV56-AU56</f>
        <v>2.0706223999999982</v>
      </c>
      <c r="BB56" s="16">
        <f>BB50*BB$14/$E$4-BA56-AZ56-AY56-AX56-AW56-AV56-AU56</f>
        <v>2.8988713599999856</v>
      </c>
      <c r="BC56" s="16">
        <f>BC50*BC$14/$E$4-BB56-BA56-AZ56-AY56-AX56-AW56-AV56-AU56</f>
        <v>4.0584199040000364</v>
      </c>
      <c r="BD56" s="16">
        <f>BD50*BD$14/$E$4-BC56-BB56-BA56-AZ56-AY56-AX56-AW56-AV56-AU56</f>
        <v>5.6817878656000325</v>
      </c>
      <c r="BF56" s="173"/>
      <c r="BG56" s="184" t="s">
        <v>35</v>
      </c>
      <c r="BH56" s="15" t="s">
        <v>43</v>
      </c>
      <c r="BI56" s="16">
        <f>BI50*BI$14/$E$4</f>
        <v>0.27499999999999997</v>
      </c>
      <c r="BJ56" s="16">
        <f>BJ50*BJ$14/$E$4-BI56</f>
        <v>0.38499999999999984</v>
      </c>
      <c r="BK56" s="16">
        <f>BK50*BK$14/$E$4-BJ56-BI56</f>
        <v>0.53899999999999992</v>
      </c>
      <c r="BL56" s="16">
        <f>BL50*BL$14/$E$4-BK56-BJ56-BI56</f>
        <v>0.7546000000000006</v>
      </c>
      <c r="BM56" s="16">
        <f>BM50*BM$14/$E$4-BL56-BK56-BJ56-BI56</f>
        <v>1.0564399999999996</v>
      </c>
      <c r="BN56" s="16">
        <f>BN50*BN$14/$E$4-BM56-BL56-BK56-BJ56-BI56</f>
        <v>1.4790159999999992</v>
      </c>
      <c r="BO56" s="16">
        <f>BO50*BO$14/$E$4-BN56-BM56-BL56-BK56-BJ56-BI56</f>
        <v>2.0706223999999982</v>
      </c>
      <c r="BP56" s="16">
        <f>BP50*BP$14/$E$4-BO56-BN56-BM56-BL56-BK56-BJ56-BI56</f>
        <v>2.8988713599999856</v>
      </c>
      <c r="BQ56" s="16">
        <f>BQ50*BQ$14/$E$4-BP56-BO56-BN56-BM56-BL56-BK56-BJ56-BI56</f>
        <v>4.0584199040000364</v>
      </c>
      <c r="BR56" s="16">
        <f>BR50*BR$14/$E$4-BQ56-BP56-BO56-BN56-BM56-BL56-BK56-BJ56-BI56</f>
        <v>5.6817878656000325</v>
      </c>
    </row>
    <row r="57" spans="1:71" ht="14.25" x14ac:dyDescent="0.45">
      <c r="B57" s="173"/>
      <c r="C57" s="186"/>
      <c r="D57" s="15" t="s">
        <v>44</v>
      </c>
      <c r="E57" s="17"/>
      <c r="F57" s="17"/>
      <c r="G57" s="17"/>
      <c r="H57" s="17"/>
      <c r="I57" s="17">
        <f>AVERAGE(E56:I56)</f>
        <v>0.60200799999999999</v>
      </c>
      <c r="J57" s="17"/>
      <c r="K57" s="17"/>
      <c r="L57" s="17"/>
      <c r="M57" s="17"/>
      <c r="N57" s="17">
        <f>AVERAGE(E56:N56)</f>
        <v>1.9198757529600052</v>
      </c>
      <c r="P57" s="173"/>
      <c r="Q57" s="186"/>
      <c r="R57" s="15" t="s">
        <v>44</v>
      </c>
      <c r="S57" s="17"/>
      <c r="T57" s="17"/>
      <c r="U57" s="17"/>
      <c r="V57" s="17"/>
      <c r="W57" s="17">
        <f>AVERAGE(S56:W56)</f>
        <v>0.60200799999999999</v>
      </c>
      <c r="X57" s="17"/>
      <c r="Y57" s="17"/>
      <c r="Z57" s="17"/>
      <c r="AA57" s="17"/>
      <c r="AB57" s="17">
        <f>AVERAGE(S56:AB56)</f>
        <v>1.9198757529600052</v>
      </c>
      <c r="AD57" s="173"/>
      <c r="AE57" s="186"/>
      <c r="AF57" s="15" t="s">
        <v>44</v>
      </c>
      <c r="AG57" s="17"/>
      <c r="AH57" s="17"/>
      <c r="AI57" s="17"/>
      <c r="AJ57" s="17"/>
      <c r="AK57" s="17">
        <f>AVERAGE(AG56:AK56)</f>
        <v>0.60200799999999999</v>
      </c>
      <c r="AL57" s="17"/>
      <c r="AM57" s="17"/>
      <c r="AN57" s="17"/>
      <c r="AO57" s="17"/>
      <c r="AP57" s="17">
        <f>AVERAGE(AG56:AP56)</f>
        <v>1.9198757529600052</v>
      </c>
      <c r="AR57" s="173"/>
      <c r="AS57" s="186"/>
      <c r="AT57" s="15" t="s">
        <v>44</v>
      </c>
      <c r="AU57" s="17"/>
      <c r="AV57" s="17"/>
      <c r="AW57" s="17"/>
      <c r="AX57" s="17"/>
      <c r="AY57" s="17">
        <f>AVERAGE(AU56:AY56)</f>
        <v>0.60200799999999999</v>
      </c>
      <c r="AZ57" s="17"/>
      <c r="BA57" s="17"/>
      <c r="BB57" s="17"/>
      <c r="BC57" s="17"/>
      <c r="BD57" s="17">
        <f>AVERAGE(AU56:BD56)</f>
        <v>1.9198757529600052</v>
      </c>
      <c r="BF57" s="173"/>
      <c r="BG57" s="186"/>
      <c r="BH57" s="15" t="s">
        <v>44</v>
      </c>
      <c r="BI57" s="17"/>
      <c r="BJ57" s="17"/>
      <c r="BK57" s="17"/>
      <c r="BL57" s="17"/>
      <c r="BM57" s="17">
        <f>AVERAGE(BI56:BM56)</f>
        <v>0.60200799999999999</v>
      </c>
      <c r="BN57" s="17"/>
      <c r="BO57" s="17"/>
      <c r="BP57" s="17"/>
      <c r="BQ57" s="17"/>
      <c r="BR57" s="17">
        <f>AVERAGE(BI56:BR56)</f>
        <v>1.9198757529600052</v>
      </c>
    </row>
    <row r="58" spans="1:71" ht="14.25" x14ac:dyDescent="0.45">
      <c r="B58" s="173"/>
      <c r="C58" s="185"/>
      <c r="D58" s="19" t="s">
        <v>45</v>
      </c>
      <c r="E58" s="22">
        <f>E60</f>
        <v>274999.99999999994</v>
      </c>
      <c r="F58" s="22">
        <f>F60-E60</f>
        <v>384999.99999999983</v>
      </c>
      <c r="G58" s="22">
        <f>G60-F60</f>
        <v>538999.99999999953</v>
      </c>
      <c r="H58" s="22">
        <f t="shared" ref="H58:N58" si="140">H60-G60</f>
        <v>754600.00000000116</v>
      </c>
      <c r="I58" s="22">
        <f t="shared" si="140"/>
        <v>1056439.9999999991</v>
      </c>
      <c r="J58" s="22">
        <f>J60-I60</f>
        <v>1479015.9999999995</v>
      </c>
      <c r="K58" s="22">
        <f t="shared" si="140"/>
        <v>2070622.3999999976</v>
      </c>
      <c r="L58" s="22">
        <f t="shared" si="140"/>
        <v>2898871.3599999864</v>
      </c>
      <c r="M58" s="22">
        <f t="shared" si="140"/>
        <v>4058419.9040000364</v>
      </c>
      <c r="N58" s="22">
        <f t="shared" si="140"/>
        <v>5681787.8656000309</v>
      </c>
      <c r="P58" s="173"/>
      <c r="Q58" s="185"/>
      <c r="R58" s="19" t="s">
        <v>45</v>
      </c>
      <c r="S58" s="22">
        <f>S60</f>
        <v>274999.99999999994</v>
      </c>
      <c r="T58" s="22">
        <f>T60-S60</f>
        <v>384999.99999999983</v>
      </c>
      <c r="U58" s="22">
        <f>U60-T60</f>
        <v>538999.99999999953</v>
      </c>
      <c r="V58" s="22">
        <f t="shared" ref="V58:AB58" si="141">V60-U60</f>
        <v>754600.00000000116</v>
      </c>
      <c r="W58" s="22">
        <f t="shared" si="141"/>
        <v>1056439.9999999991</v>
      </c>
      <c r="X58" s="22">
        <f>X60-W60</f>
        <v>1479015.9999999995</v>
      </c>
      <c r="Y58" s="22">
        <f t="shared" si="141"/>
        <v>2070622.3999999976</v>
      </c>
      <c r="Z58" s="22">
        <f t="shared" si="141"/>
        <v>2898871.3599999864</v>
      </c>
      <c r="AA58" s="22">
        <f t="shared" si="141"/>
        <v>4058419.9040000364</v>
      </c>
      <c r="AB58" s="22">
        <f t="shared" si="141"/>
        <v>5681787.8656000309</v>
      </c>
      <c r="AD58" s="173"/>
      <c r="AE58" s="185"/>
      <c r="AF58" s="19" t="s">
        <v>45</v>
      </c>
      <c r="AG58" s="22">
        <f>AG60</f>
        <v>274999.99999999994</v>
      </c>
      <c r="AH58" s="22">
        <f>AH60-AG60</f>
        <v>384999.99999999983</v>
      </c>
      <c r="AI58" s="22">
        <f>AI60-AH60</f>
        <v>538999.99999999953</v>
      </c>
      <c r="AJ58" s="22">
        <f t="shared" ref="AJ58:AP58" si="142">AJ60-AI60</f>
        <v>754600.00000000116</v>
      </c>
      <c r="AK58" s="22">
        <f t="shared" si="142"/>
        <v>1056439.9999999991</v>
      </c>
      <c r="AL58" s="22">
        <f>AL60-AK60</f>
        <v>1479015.9999999995</v>
      </c>
      <c r="AM58" s="22">
        <f t="shared" si="142"/>
        <v>2070622.3999999976</v>
      </c>
      <c r="AN58" s="22">
        <f t="shared" si="142"/>
        <v>2898871.3599999864</v>
      </c>
      <c r="AO58" s="22">
        <f t="shared" si="142"/>
        <v>4058419.9040000364</v>
      </c>
      <c r="AP58" s="22">
        <f t="shared" si="142"/>
        <v>5681787.8656000309</v>
      </c>
      <c r="AR58" s="173"/>
      <c r="AS58" s="185"/>
      <c r="AT58" s="19" t="s">
        <v>45</v>
      </c>
      <c r="AU58" s="22">
        <f>AU60</f>
        <v>274999.99999999994</v>
      </c>
      <c r="AV58" s="22">
        <f>AV60-AU60</f>
        <v>384999.99999999983</v>
      </c>
      <c r="AW58" s="22">
        <f>AW60-AV60</f>
        <v>538999.99999999953</v>
      </c>
      <c r="AX58" s="22">
        <f t="shared" ref="AX58:BD58" si="143">AX60-AW60</f>
        <v>754600.00000000116</v>
      </c>
      <c r="AY58" s="22">
        <f t="shared" si="143"/>
        <v>1056439.9999999991</v>
      </c>
      <c r="AZ58" s="22">
        <f>AZ60-AY60</f>
        <v>1479015.9999999995</v>
      </c>
      <c r="BA58" s="22">
        <f t="shared" si="143"/>
        <v>2070622.3999999976</v>
      </c>
      <c r="BB58" s="22">
        <f t="shared" si="143"/>
        <v>2898871.3599999864</v>
      </c>
      <c r="BC58" s="22">
        <f t="shared" si="143"/>
        <v>4058419.9040000364</v>
      </c>
      <c r="BD58" s="22">
        <f t="shared" si="143"/>
        <v>5681787.8656000309</v>
      </c>
      <c r="BF58" s="173"/>
      <c r="BG58" s="185"/>
      <c r="BH58" s="19" t="s">
        <v>45</v>
      </c>
      <c r="BI58" s="22">
        <f>BI60</f>
        <v>274999.99999999994</v>
      </c>
      <c r="BJ58" s="22">
        <f>BJ60-BI60</f>
        <v>384999.99999999983</v>
      </c>
      <c r="BK58" s="22">
        <f>BK60-BJ60</f>
        <v>538999.99999999953</v>
      </c>
      <c r="BL58" s="22">
        <f t="shared" ref="BL58:BR58" si="144">BL60-BK60</f>
        <v>754600.00000000116</v>
      </c>
      <c r="BM58" s="22">
        <f t="shared" si="144"/>
        <v>1056439.9999999991</v>
      </c>
      <c r="BN58" s="22">
        <f>BN60-BM60</f>
        <v>1479015.9999999995</v>
      </c>
      <c r="BO58" s="22">
        <f t="shared" si="144"/>
        <v>2070622.3999999976</v>
      </c>
      <c r="BP58" s="22">
        <f t="shared" si="144"/>
        <v>2898871.3599999864</v>
      </c>
      <c r="BQ58" s="22">
        <f t="shared" si="144"/>
        <v>4058419.9040000364</v>
      </c>
      <c r="BR58" s="22">
        <f t="shared" si="144"/>
        <v>5681787.8656000309</v>
      </c>
    </row>
    <row r="59" spans="1:71" ht="14.25" x14ac:dyDescent="0.45">
      <c r="B59" s="173"/>
      <c r="C59" s="185"/>
      <c r="D59" s="19" t="s">
        <v>47</v>
      </c>
      <c r="E59" s="22"/>
      <c r="F59" s="22"/>
      <c r="G59" s="22"/>
      <c r="H59" s="22"/>
      <c r="I59" s="22">
        <f>AVERAGE(E58:I58)</f>
        <v>602007.99999999988</v>
      </c>
      <c r="J59" s="22"/>
      <c r="K59" s="22"/>
      <c r="L59" s="22"/>
      <c r="M59" s="22"/>
      <c r="N59" s="22">
        <f>AVERAGE(E58:N58)</f>
        <v>1919875.7529600051</v>
      </c>
      <c r="P59" s="173"/>
      <c r="Q59" s="185"/>
      <c r="R59" s="19" t="s">
        <v>47</v>
      </c>
      <c r="S59" s="22"/>
      <c r="T59" s="22"/>
      <c r="U59" s="22"/>
      <c r="V59" s="22"/>
      <c r="W59" s="22">
        <f>AVERAGE(S58:W58)</f>
        <v>602007.99999999988</v>
      </c>
      <c r="X59" s="22"/>
      <c r="Y59" s="22"/>
      <c r="Z59" s="22"/>
      <c r="AA59" s="22"/>
      <c r="AB59" s="22">
        <f>AVERAGE(S58:AB58)</f>
        <v>1919875.7529600051</v>
      </c>
      <c r="AD59" s="173"/>
      <c r="AE59" s="185"/>
      <c r="AF59" s="19" t="s">
        <v>47</v>
      </c>
      <c r="AG59" s="22"/>
      <c r="AH59" s="22"/>
      <c r="AI59" s="22"/>
      <c r="AJ59" s="22"/>
      <c r="AK59" s="22">
        <f>AVERAGE(AG58:AK58)</f>
        <v>602007.99999999988</v>
      </c>
      <c r="AL59" s="22"/>
      <c r="AM59" s="22"/>
      <c r="AN59" s="22"/>
      <c r="AO59" s="22"/>
      <c r="AP59" s="22">
        <f>AVERAGE(AG58:AP58)</f>
        <v>1919875.7529600051</v>
      </c>
      <c r="AR59" s="173"/>
      <c r="AS59" s="185"/>
      <c r="AT59" s="19" t="s">
        <v>47</v>
      </c>
      <c r="AU59" s="22"/>
      <c r="AV59" s="22"/>
      <c r="AW59" s="22"/>
      <c r="AX59" s="22"/>
      <c r="AY59" s="22">
        <f>AVERAGE(AU58:AY58)</f>
        <v>602007.99999999988</v>
      </c>
      <c r="AZ59" s="22"/>
      <c r="BA59" s="22"/>
      <c r="BB59" s="22"/>
      <c r="BC59" s="22"/>
      <c r="BD59" s="22">
        <f>AVERAGE(AU58:BD58)</f>
        <v>1919875.7529600051</v>
      </c>
      <c r="BF59" s="173"/>
      <c r="BG59" s="185"/>
      <c r="BH59" s="19" t="s">
        <v>47</v>
      </c>
      <c r="BI59" s="22"/>
      <c r="BJ59" s="22"/>
      <c r="BK59" s="22"/>
      <c r="BL59" s="22"/>
      <c r="BM59" s="22">
        <f>AVERAGE(BI58:BM58)</f>
        <v>602007.99999999988</v>
      </c>
      <c r="BN59" s="22"/>
      <c r="BO59" s="22"/>
      <c r="BP59" s="22"/>
      <c r="BQ59" s="22"/>
      <c r="BR59" s="22">
        <f>AVERAGE(BI58:BR58)</f>
        <v>1919875.7529600051</v>
      </c>
    </row>
    <row r="60" spans="1:71" ht="14.25" x14ac:dyDescent="0.45">
      <c r="B60" s="174"/>
      <c r="C60" s="185"/>
      <c r="D60" s="19" t="s">
        <v>46</v>
      </c>
      <c r="E60" s="21">
        <f t="shared" ref="E60:N60" si="145">E52*E$14</f>
        <v>274999.99999999994</v>
      </c>
      <c r="F60" s="21">
        <f t="shared" si="145"/>
        <v>659999.99999999977</v>
      </c>
      <c r="G60" s="21">
        <f t="shared" si="145"/>
        <v>1198999.9999999993</v>
      </c>
      <c r="H60" s="21">
        <f t="shared" si="145"/>
        <v>1953600.0000000005</v>
      </c>
      <c r="I60" s="21">
        <f t="shared" si="145"/>
        <v>3010039.9999999995</v>
      </c>
      <c r="J60" s="21">
        <f t="shared" si="145"/>
        <v>4489055.9999999991</v>
      </c>
      <c r="K60" s="21">
        <f t="shared" si="145"/>
        <v>6559678.3999999966</v>
      </c>
      <c r="L60" s="21">
        <f t="shared" si="145"/>
        <v>9458549.759999983</v>
      </c>
      <c r="M60" s="21">
        <f t="shared" si="145"/>
        <v>13516969.664000019</v>
      </c>
      <c r="N60" s="21">
        <f t="shared" si="145"/>
        <v>19198757.52960005</v>
      </c>
      <c r="P60" s="174"/>
      <c r="Q60" s="185"/>
      <c r="R60" s="19" t="s">
        <v>46</v>
      </c>
      <c r="S60" s="21">
        <f t="shared" ref="S60:AB60" si="146">S52*S$14</f>
        <v>274999.99999999994</v>
      </c>
      <c r="T60" s="21">
        <f t="shared" si="146"/>
        <v>659999.99999999977</v>
      </c>
      <c r="U60" s="21">
        <f t="shared" si="146"/>
        <v>1198999.9999999993</v>
      </c>
      <c r="V60" s="21">
        <f t="shared" si="146"/>
        <v>1953600.0000000005</v>
      </c>
      <c r="W60" s="21">
        <f t="shared" si="146"/>
        <v>3010039.9999999995</v>
      </c>
      <c r="X60" s="21">
        <f t="shared" si="146"/>
        <v>4489055.9999999991</v>
      </c>
      <c r="Y60" s="21">
        <f t="shared" si="146"/>
        <v>6559678.3999999966</v>
      </c>
      <c r="Z60" s="21">
        <f t="shared" si="146"/>
        <v>9458549.759999983</v>
      </c>
      <c r="AA60" s="21">
        <f t="shared" si="146"/>
        <v>13516969.664000019</v>
      </c>
      <c r="AB60" s="21">
        <f t="shared" si="146"/>
        <v>19198757.52960005</v>
      </c>
      <c r="AD60" s="174"/>
      <c r="AE60" s="185"/>
      <c r="AF60" s="19" t="s">
        <v>46</v>
      </c>
      <c r="AG60" s="21">
        <f t="shared" ref="AG60:AP60" si="147">AG52*AG$14</f>
        <v>274999.99999999994</v>
      </c>
      <c r="AH60" s="21">
        <f t="shared" si="147"/>
        <v>659999.99999999977</v>
      </c>
      <c r="AI60" s="21">
        <f t="shared" si="147"/>
        <v>1198999.9999999993</v>
      </c>
      <c r="AJ60" s="21">
        <f t="shared" si="147"/>
        <v>1953600.0000000005</v>
      </c>
      <c r="AK60" s="21">
        <f t="shared" si="147"/>
        <v>3010039.9999999995</v>
      </c>
      <c r="AL60" s="21">
        <f t="shared" si="147"/>
        <v>4489055.9999999991</v>
      </c>
      <c r="AM60" s="21">
        <f t="shared" si="147"/>
        <v>6559678.3999999966</v>
      </c>
      <c r="AN60" s="21">
        <f t="shared" si="147"/>
        <v>9458549.759999983</v>
      </c>
      <c r="AO60" s="21">
        <f t="shared" si="147"/>
        <v>13516969.664000019</v>
      </c>
      <c r="AP60" s="21">
        <f t="shared" si="147"/>
        <v>19198757.52960005</v>
      </c>
      <c r="AR60" s="174"/>
      <c r="AS60" s="185"/>
      <c r="AT60" s="19" t="s">
        <v>46</v>
      </c>
      <c r="AU60" s="21">
        <f t="shared" ref="AU60:BD60" si="148">AU52*AU$14</f>
        <v>274999.99999999994</v>
      </c>
      <c r="AV60" s="21">
        <f t="shared" si="148"/>
        <v>659999.99999999977</v>
      </c>
      <c r="AW60" s="21">
        <f t="shared" si="148"/>
        <v>1198999.9999999993</v>
      </c>
      <c r="AX60" s="21">
        <f t="shared" si="148"/>
        <v>1953600.0000000005</v>
      </c>
      <c r="AY60" s="21">
        <f t="shared" si="148"/>
        <v>3010039.9999999995</v>
      </c>
      <c r="AZ60" s="21">
        <f t="shared" si="148"/>
        <v>4489055.9999999991</v>
      </c>
      <c r="BA60" s="21">
        <f t="shared" si="148"/>
        <v>6559678.3999999966</v>
      </c>
      <c r="BB60" s="21">
        <f t="shared" si="148"/>
        <v>9458549.759999983</v>
      </c>
      <c r="BC60" s="21">
        <f t="shared" si="148"/>
        <v>13516969.664000019</v>
      </c>
      <c r="BD60" s="21">
        <f t="shared" si="148"/>
        <v>19198757.52960005</v>
      </c>
      <c r="BF60" s="174"/>
      <c r="BG60" s="185"/>
      <c r="BH60" s="19" t="s">
        <v>46</v>
      </c>
      <c r="BI60" s="21">
        <f t="shared" ref="BI60:BR60" si="149">BI52*BI$14</f>
        <v>274999.99999999994</v>
      </c>
      <c r="BJ60" s="21">
        <f t="shared" si="149"/>
        <v>659999.99999999977</v>
      </c>
      <c r="BK60" s="21">
        <f t="shared" si="149"/>
        <v>1198999.9999999993</v>
      </c>
      <c r="BL60" s="21">
        <f t="shared" si="149"/>
        <v>1953600.0000000005</v>
      </c>
      <c r="BM60" s="21">
        <f t="shared" si="149"/>
        <v>3010039.9999999995</v>
      </c>
      <c r="BN60" s="21">
        <f t="shared" si="149"/>
        <v>4489055.9999999991</v>
      </c>
      <c r="BO60" s="21">
        <f t="shared" si="149"/>
        <v>6559678.3999999966</v>
      </c>
      <c r="BP60" s="21">
        <f t="shared" si="149"/>
        <v>9458549.759999983</v>
      </c>
      <c r="BQ60" s="21">
        <f t="shared" si="149"/>
        <v>13516969.664000019</v>
      </c>
      <c r="BR60" s="21">
        <f t="shared" si="149"/>
        <v>19198757.52960005</v>
      </c>
    </row>
    <row r="61" spans="1:71" ht="15" customHeight="1" x14ac:dyDescent="0.45">
      <c r="A61" s="8"/>
      <c r="B61" s="3"/>
      <c r="C61" s="1"/>
      <c r="D61" s="43"/>
      <c r="E61" s="31"/>
      <c r="F61" s="31"/>
      <c r="G61" s="31"/>
      <c r="H61" s="31"/>
      <c r="I61" s="31"/>
      <c r="J61" s="31"/>
      <c r="K61" s="31"/>
      <c r="L61" s="31"/>
      <c r="M61" s="31"/>
      <c r="N61" s="31"/>
      <c r="O61" s="8"/>
      <c r="P61" s="3"/>
      <c r="Q61" s="1"/>
      <c r="R61" s="43"/>
      <c r="S61" s="31"/>
      <c r="T61" s="31"/>
      <c r="U61" s="31"/>
      <c r="V61" s="31"/>
      <c r="W61" s="31"/>
      <c r="X61" s="31"/>
      <c r="Y61" s="31"/>
      <c r="Z61" s="31"/>
      <c r="AA61" s="31"/>
      <c r="AB61" s="31"/>
      <c r="AC61" s="8"/>
      <c r="AD61" s="3"/>
      <c r="AE61" s="1"/>
      <c r="AF61" s="43"/>
      <c r="AG61" s="31"/>
      <c r="AH61" s="31"/>
      <c r="AI61" s="31"/>
      <c r="AJ61" s="31"/>
      <c r="AK61" s="31"/>
      <c r="AL61" s="31"/>
      <c r="AM61" s="31"/>
      <c r="AN61" s="31"/>
      <c r="AO61" s="31"/>
      <c r="AP61" s="31"/>
      <c r="AQ61" s="8"/>
      <c r="AR61" s="3"/>
      <c r="AS61" s="1"/>
      <c r="AT61" s="43"/>
      <c r="AU61" s="31"/>
      <c r="AV61" s="31"/>
      <c r="AW61" s="31"/>
      <c r="AX61" s="31"/>
      <c r="AY61" s="31"/>
      <c r="AZ61" s="31"/>
      <c r="BA61" s="31"/>
      <c r="BB61" s="31"/>
      <c r="BC61" s="31"/>
      <c r="BD61" s="31"/>
      <c r="BE61" s="8"/>
      <c r="BF61" s="3"/>
      <c r="BG61" s="1"/>
      <c r="BH61" s="43"/>
      <c r="BI61" s="31"/>
      <c r="BJ61" s="31"/>
      <c r="BK61" s="31"/>
      <c r="BL61" s="31"/>
      <c r="BM61" s="31"/>
      <c r="BN61" s="31"/>
      <c r="BO61" s="31"/>
      <c r="BP61" s="31"/>
      <c r="BQ61" s="31"/>
      <c r="BR61" s="31"/>
      <c r="BS61" s="8"/>
    </row>
    <row r="62" spans="1:71" ht="14.25" x14ac:dyDescent="0.45">
      <c r="B62" s="197" t="s">
        <v>147</v>
      </c>
      <c r="C62" s="195" t="s">
        <v>21</v>
      </c>
      <c r="D62" s="189" t="str">
        <f>"10 BTC / "&amp;TEXT($E$4*10, "$###0.00,,")&amp;"M USD"</f>
        <v>10 BTC / $1.00M USD</v>
      </c>
      <c r="E62" s="163" t="s">
        <v>3</v>
      </c>
      <c r="F62" s="163" t="s">
        <v>4</v>
      </c>
      <c r="G62" s="163" t="s">
        <v>5</v>
      </c>
      <c r="H62" s="163" t="s">
        <v>6</v>
      </c>
      <c r="I62" s="163" t="s">
        <v>7</v>
      </c>
      <c r="J62" s="163" t="s">
        <v>8</v>
      </c>
      <c r="K62" s="163" t="s">
        <v>9</v>
      </c>
      <c r="L62" s="163" t="s">
        <v>10</v>
      </c>
      <c r="M62" s="163" t="s">
        <v>11</v>
      </c>
      <c r="N62" s="163" t="s">
        <v>12</v>
      </c>
      <c r="P62" s="197" t="s">
        <v>147</v>
      </c>
      <c r="Q62" s="195" t="s">
        <v>21</v>
      </c>
      <c r="R62" s="189" t="str">
        <f>"10 BTC / "&amp;TEXT($E$4*10, "$###0.00,,")&amp;"M USD"</f>
        <v>10 BTC / $1.00M USD</v>
      </c>
      <c r="S62" s="163" t="s">
        <v>3</v>
      </c>
      <c r="T62" s="163" t="s">
        <v>4</v>
      </c>
      <c r="U62" s="163" t="s">
        <v>5</v>
      </c>
      <c r="V62" s="163" t="s">
        <v>6</v>
      </c>
      <c r="W62" s="163" t="s">
        <v>7</v>
      </c>
      <c r="X62" s="163" t="s">
        <v>8</v>
      </c>
      <c r="Y62" s="163" t="s">
        <v>9</v>
      </c>
      <c r="Z62" s="163" t="s">
        <v>10</v>
      </c>
      <c r="AA62" s="163" t="s">
        <v>11</v>
      </c>
      <c r="AB62" s="163" t="s">
        <v>12</v>
      </c>
      <c r="AD62" s="197" t="s">
        <v>147</v>
      </c>
      <c r="AE62" s="195" t="s">
        <v>21</v>
      </c>
      <c r="AF62" s="189" t="str">
        <f>"10 BTC / "&amp;TEXT($E$4*10, "$###0.00,,")&amp;"M USD"</f>
        <v>10 BTC / $1.00M USD</v>
      </c>
      <c r="AG62" s="163" t="s">
        <v>3</v>
      </c>
      <c r="AH62" s="163" t="s">
        <v>4</v>
      </c>
      <c r="AI62" s="163" t="s">
        <v>5</v>
      </c>
      <c r="AJ62" s="163" t="s">
        <v>6</v>
      </c>
      <c r="AK62" s="163" t="s">
        <v>7</v>
      </c>
      <c r="AL62" s="163" t="s">
        <v>8</v>
      </c>
      <c r="AM62" s="163" t="s">
        <v>9</v>
      </c>
      <c r="AN62" s="163" t="s">
        <v>10</v>
      </c>
      <c r="AO62" s="163" t="s">
        <v>11</v>
      </c>
      <c r="AP62" s="163" t="s">
        <v>12</v>
      </c>
      <c r="AR62" s="197" t="s">
        <v>147</v>
      </c>
      <c r="AS62" s="195" t="s">
        <v>21</v>
      </c>
      <c r="AT62" s="189" t="str">
        <f>"10 BTC / "&amp;TEXT($E$4*10, "$###0.00,,")&amp;"M USD"</f>
        <v>10 BTC / $1.00M USD</v>
      </c>
      <c r="AU62" s="163" t="s">
        <v>3</v>
      </c>
      <c r="AV62" s="163" t="s">
        <v>4</v>
      </c>
      <c r="AW62" s="163" t="s">
        <v>5</v>
      </c>
      <c r="AX62" s="163" t="s">
        <v>6</v>
      </c>
      <c r="AY62" s="163" t="s">
        <v>7</v>
      </c>
      <c r="AZ62" s="163" t="s">
        <v>8</v>
      </c>
      <c r="BA62" s="163" t="s">
        <v>9</v>
      </c>
      <c r="BB62" s="163" t="s">
        <v>10</v>
      </c>
      <c r="BC62" s="163" t="s">
        <v>11</v>
      </c>
      <c r="BD62" s="163" t="s">
        <v>12</v>
      </c>
      <c r="BF62" s="197" t="s">
        <v>147</v>
      </c>
      <c r="BG62" s="195" t="s">
        <v>21</v>
      </c>
      <c r="BH62" s="189" t="str">
        <f>"10 BTC / "&amp;TEXT($E$4*10, "$###0.00,,")&amp;"M USD"</f>
        <v>10 BTC / $1.00M USD</v>
      </c>
      <c r="BI62" s="163" t="s">
        <v>3</v>
      </c>
      <c r="BJ62" s="163" t="s">
        <v>4</v>
      </c>
      <c r="BK62" s="163" t="s">
        <v>5</v>
      </c>
      <c r="BL62" s="163" t="s">
        <v>6</v>
      </c>
      <c r="BM62" s="163" t="s">
        <v>7</v>
      </c>
      <c r="BN62" s="163" t="s">
        <v>8</v>
      </c>
      <c r="BO62" s="163" t="s">
        <v>9</v>
      </c>
      <c r="BP62" s="163" t="s">
        <v>10</v>
      </c>
      <c r="BQ62" s="163" t="s">
        <v>11</v>
      </c>
      <c r="BR62" s="163" t="s">
        <v>12</v>
      </c>
    </row>
    <row r="63" spans="1:71" ht="14.25" x14ac:dyDescent="0.45">
      <c r="B63" s="198"/>
      <c r="C63" s="196"/>
      <c r="D63" s="190"/>
      <c r="E63" s="164"/>
      <c r="F63" s="164"/>
      <c r="G63" s="164"/>
      <c r="H63" s="164"/>
      <c r="I63" s="164"/>
      <c r="J63" s="164"/>
      <c r="K63" s="164"/>
      <c r="L63" s="164"/>
      <c r="M63" s="164"/>
      <c r="N63" s="164"/>
      <c r="P63" s="198"/>
      <c r="Q63" s="196"/>
      <c r="R63" s="190"/>
      <c r="S63" s="164"/>
      <c r="T63" s="164"/>
      <c r="U63" s="164"/>
      <c r="V63" s="164"/>
      <c r="W63" s="164"/>
      <c r="X63" s="164"/>
      <c r="Y63" s="164"/>
      <c r="Z63" s="164"/>
      <c r="AA63" s="164"/>
      <c r="AB63" s="164"/>
      <c r="AD63" s="198"/>
      <c r="AE63" s="196"/>
      <c r="AF63" s="190"/>
      <c r="AG63" s="164"/>
      <c r="AH63" s="164"/>
      <c r="AI63" s="164"/>
      <c r="AJ63" s="164"/>
      <c r="AK63" s="164"/>
      <c r="AL63" s="164"/>
      <c r="AM63" s="164"/>
      <c r="AN63" s="164"/>
      <c r="AO63" s="164"/>
      <c r="AP63" s="164"/>
      <c r="AR63" s="198"/>
      <c r="AS63" s="196"/>
      <c r="AT63" s="190"/>
      <c r="AU63" s="164"/>
      <c r="AV63" s="164"/>
      <c r="AW63" s="164"/>
      <c r="AX63" s="164"/>
      <c r="AY63" s="164"/>
      <c r="AZ63" s="164"/>
      <c r="BA63" s="164"/>
      <c r="BB63" s="164"/>
      <c r="BC63" s="164"/>
      <c r="BD63" s="164"/>
      <c r="BF63" s="198"/>
      <c r="BG63" s="196"/>
      <c r="BH63" s="190"/>
      <c r="BI63" s="164"/>
      <c r="BJ63" s="164"/>
      <c r="BK63" s="164"/>
      <c r="BL63" s="164"/>
      <c r="BM63" s="164"/>
      <c r="BN63" s="164"/>
      <c r="BO63" s="164"/>
      <c r="BP63" s="164"/>
      <c r="BQ63" s="164"/>
      <c r="BR63" s="164"/>
    </row>
    <row r="64" spans="1:71" ht="14.25" x14ac:dyDescent="0.45">
      <c r="B64" s="185" t="s">
        <v>16</v>
      </c>
      <c r="C64" s="186" t="s">
        <v>32</v>
      </c>
      <c r="D64" s="15" t="s">
        <v>61</v>
      </c>
      <c r="E64" s="16">
        <f>E$22</f>
        <v>1.1428571428571428</v>
      </c>
      <c r="F64" s="16">
        <f t="shared" ref="F64:N64" si="150">F$22</f>
        <v>0.81632653061224492</v>
      </c>
      <c r="G64" s="16">
        <f t="shared" si="150"/>
        <v>0.5830903790087465</v>
      </c>
      <c r="H64" s="16">
        <f t="shared" si="150"/>
        <v>0.4164931278633901</v>
      </c>
      <c r="I64" s="16">
        <f t="shared" si="150"/>
        <v>0.29749509133099306</v>
      </c>
      <c r="J64" s="16">
        <f t="shared" si="150"/>
        <v>0.21249649380785218</v>
      </c>
      <c r="K64" s="16">
        <f t="shared" si="150"/>
        <v>0.15178320986275162</v>
      </c>
      <c r="L64" s="16">
        <f t="shared" si="150"/>
        <v>0.10841657847339414</v>
      </c>
      <c r="M64" s="16">
        <f t="shared" si="150"/>
        <v>7.7440413195281277E-2</v>
      </c>
      <c r="N64" s="16">
        <f t="shared" si="150"/>
        <v>5.5314580853772277E-2</v>
      </c>
      <c r="P64" s="185" t="s">
        <v>16</v>
      </c>
      <c r="Q64" s="186" t="s">
        <v>32</v>
      </c>
      <c r="R64" s="15" t="s">
        <v>61</v>
      </c>
      <c r="S64" s="16">
        <f>S$22</f>
        <v>1.1428571428571428</v>
      </c>
      <c r="T64" s="16">
        <f t="shared" ref="T64:AB64" si="151">T$22</f>
        <v>0.81632653061224492</v>
      </c>
      <c r="U64" s="16">
        <f t="shared" si="151"/>
        <v>0.5830903790087465</v>
      </c>
      <c r="V64" s="16">
        <f t="shared" si="151"/>
        <v>0.4164931278633901</v>
      </c>
      <c r="W64" s="16">
        <f t="shared" si="151"/>
        <v>0.29749509133099306</v>
      </c>
      <c r="X64" s="16">
        <f t="shared" si="151"/>
        <v>0.21249649380785218</v>
      </c>
      <c r="Y64" s="16">
        <f t="shared" si="151"/>
        <v>0.15178320986275162</v>
      </c>
      <c r="Z64" s="16">
        <f t="shared" si="151"/>
        <v>0.10841657847339414</v>
      </c>
      <c r="AA64" s="16">
        <f t="shared" si="151"/>
        <v>7.7440413195281277E-2</v>
      </c>
      <c r="AB64" s="16">
        <f t="shared" si="151"/>
        <v>5.5314580853772277E-2</v>
      </c>
      <c r="AD64" s="185" t="s">
        <v>16</v>
      </c>
      <c r="AE64" s="186" t="s">
        <v>32</v>
      </c>
      <c r="AF64" s="15" t="s">
        <v>61</v>
      </c>
      <c r="AG64" s="16">
        <f>AG$22</f>
        <v>1.1428571428571428</v>
      </c>
      <c r="AH64" s="16">
        <f t="shared" ref="AH64:AP64" si="152">AH$22</f>
        <v>0.81632653061224492</v>
      </c>
      <c r="AI64" s="16">
        <f t="shared" si="152"/>
        <v>0.5830903790087465</v>
      </c>
      <c r="AJ64" s="16">
        <f t="shared" si="152"/>
        <v>0.4164931278633901</v>
      </c>
      <c r="AK64" s="16">
        <f t="shared" si="152"/>
        <v>0.29749509133099306</v>
      </c>
      <c r="AL64" s="16">
        <f t="shared" si="152"/>
        <v>0.21249649380785218</v>
      </c>
      <c r="AM64" s="16">
        <f t="shared" si="152"/>
        <v>0.15178320986275162</v>
      </c>
      <c r="AN64" s="16">
        <f t="shared" si="152"/>
        <v>0.10841657847339414</v>
      </c>
      <c r="AO64" s="16">
        <f t="shared" si="152"/>
        <v>7.7440413195281277E-2</v>
      </c>
      <c r="AP64" s="16">
        <f t="shared" si="152"/>
        <v>5.5314580853772277E-2</v>
      </c>
      <c r="AR64" s="185" t="s">
        <v>16</v>
      </c>
      <c r="AS64" s="186" t="s">
        <v>32</v>
      </c>
      <c r="AT64" s="15" t="s">
        <v>61</v>
      </c>
      <c r="AU64" s="16">
        <f>AU$22</f>
        <v>1.1428571428571428</v>
      </c>
      <c r="AV64" s="16">
        <f t="shared" ref="AV64:BD64" si="153">AV$22</f>
        <v>0.81632653061224492</v>
      </c>
      <c r="AW64" s="16">
        <f t="shared" si="153"/>
        <v>0.5830903790087465</v>
      </c>
      <c r="AX64" s="16">
        <f t="shared" si="153"/>
        <v>0.4164931278633901</v>
      </c>
      <c r="AY64" s="16">
        <f t="shared" si="153"/>
        <v>0.29749509133099306</v>
      </c>
      <c r="AZ64" s="16">
        <f t="shared" si="153"/>
        <v>0.21249649380785218</v>
      </c>
      <c r="BA64" s="16">
        <f t="shared" si="153"/>
        <v>0.15178320986275162</v>
      </c>
      <c r="BB64" s="16">
        <f t="shared" si="153"/>
        <v>0.10841657847339414</v>
      </c>
      <c r="BC64" s="16">
        <f t="shared" si="153"/>
        <v>7.7440413195281277E-2</v>
      </c>
      <c r="BD64" s="16">
        <f t="shared" si="153"/>
        <v>5.5314580853772277E-2</v>
      </c>
      <c r="BF64" s="185" t="s">
        <v>16</v>
      </c>
      <c r="BG64" s="186" t="s">
        <v>32</v>
      </c>
      <c r="BH64" s="15" t="s">
        <v>61</v>
      </c>
      <c r="BI64" s="16">
        <f>BI$22</f>
        <v>1.1428571428571428</v>
      </c>
      <c r="BJ64" s="16">
        <f t="shared" ref="BJ64:BR64" si="154">BJ$22</f>
        <v>0.81632653061224492</v>
      </c>
      <c r="BK64" s="16">
        <f t="shared" si="154"/>
        <v>0.5830903790087465</v>
      </c>
      <c r="BL64" s="16">
        <f t="shared" si="154"/>
        <v>0.4164931278633901</v>
      </c>
      <c r="BM64" s="16">
        <f t="shared" si="154"/>
        <v>0.29749509133099306</v>
      </c>
      <c r="BN64" s="16">
        <f t="shared" si="154"/>
        <v>0.21249649380785218</v>
      </c>
      <c r="BO64" s="16">
        <f t="shared" si="154"/>
        <v>0.15178320986275162</v>
      </c>
      <c r="BP64" s="16">
        <f t="shared" si="154"/>
        <v>0.10841657847339414</v>
      </c>
      <c r="BQ64" s="16">
        <f t="shared" si="154"/>
        <v>7.7440413195281277E-2</v>
      </c>
      <c r="BR64" s="16">
        <f t="shared" si="154"/>
        <v>5.5314580853772277E-2</v>
      </c>
    </row>
    <row r="65" spans="2:70" ht="14.25" x14ac:dyDescent="0.45">
      <c r="B65" s="185"/>
      <c r="C65" s="186"/>
      <c r="D65" s="15" t="s">
        <v>62</v>
      </c>
      <c r="E65" s="16"/>
      <c r="F65" s="16"/>
      <c r="G65" s="16"/>
      <c r="H65" s="16"/>
      <c r="I65" s="82">
        <f>AVERAGE(E64:I64)</f>
        <v>0.65125245433450352</v>
      </c>
      <c r="J65" s="16"/>
      <c r="K65" s="16"/>
      <c r="L65" s="16"/>
      <c r="M65" s="16"/>
      <c r="N65" s="17">
        <f>AVERAGE(E64:N64)</f>
        <v>0.3861713547865569</v>
      </c>
      <c r="P65" s="185"/>
      <c r="Q65" s="186"/>
      <c r="R65" s="15" t="s">
        <v>62</v>
      </c>
      <c r="S65" s="16"/>
      <c r="T65" s="16"/>
      <c r="U65" s="16"/>
      <c r="V65" s="16"/>
      <c r="W65" s="82">
        <f>AVERAGE(S64:W64)</f>
        <v>0.65125245433450352</v>
      </c>
      <c r="X65" s="16"/>
      <c r="Y65" s="16"/>
      <c r="Z65" s="16"/>
      <c r="AA65" s="16"/>
      <c r="AB65" s="17">
        <f>AVERAGE(S64:AB64)</f>
        <v>0.3861713547865569</v>
      </c>
      <c r="AD65" s="185"/>
      <c r="AE65" s="186"/>
      <c r="AF65" s="15" t="s">
        <v>62</v>
      </c>
      <c r="AG65" s="16"/>
      <c r="AH65" s="16"/>
      <c r="AI65" s="16"/>
      <c r="AJ65" s="16"/>
      <c r="AK65" s="82">
        <f>AVERAGE(AG64:AK64)</f>
        <v>0.65125245433450352</v>
      </c>
      <c r="AL65" s="16"/>
      <c r="AM65" s="16"/>
      <c r="AN65" s="16"/>
      <c r="AO65" s="16"/>
      <c r="AP65" s="17">
        <f>AVERAGE(AG64:AP64)</f>
        <v>0.3861713547865569</v>
      </c>
      <c r="AR65" s="185"/>
      <c r="AS65" s="186"/>
      <c r="AT65" s="15" t="s">
        <v>62</v>
      </c>
      <c r="AU65" s="16"/>
      <c r="AV65" s="16"/>
      <c r="AW65" s="16"/>
      <c r="AX65" s="16"/>
      <c r="AY65" s="82">
        <f>AVERAGE(AU64:AY64)</f>
        <v>0.65125245433450352</v>
      </c>
      <c r="AZ65" s="16"/>
      <c r="BA65" s="16"/>
      <c r="BB65" s="16"/>
      <c r="BC65" s="16"/>
      <c r="BD65" s="17">
        <f>AVERAGE(AU64:BD64)</f>
        <v>0.3861713547865569</v>
      </c>
      <c r="BF65" s="185"/>
      <c r="BG65" s="186"/>
      <c r="BH65" s="15" t="s">
        <v>62</v>
      </c>
      <c r="BI65" s="16"/>
      <c r="BJ65" s="16"/>
      <c r="BK65" s="16"/>
      <c r="BL65" s="16"/>
      <c r="BM65" s="82">
        <f>AVERAGE(BI64:BM64)</f>
        <v>0.65125245433450352</v>
      </c>
      <c r="BN65" s="16"/>
      <c r="BO65" s="16"/>
      <c r="BP65" s="16"/>
      <c r="BQ65" s="16"/>
      <c r="BR65" s="17">
        <f>AVERAGE(BI64:BR64)</f>
        <v>0.3861713547865569</v>
      </c>
    </row>
    <row r="66" spans="2:70" ht="14.25" x14ac:dyDescent="0.45">
      <c r="B66" s="185"/>
      <c r="C66" s="186"/>
      <c r="D66" s="15" t="s">
        <v>42</v>
      </c>
      <c r="E66" s="16">
        <f>E$16*(E64/E$18)</f>
        <v>1.1428571428571428</v>
      </c>
      <c r="F66" s="16">
        <f t="shared" ref="F66:N66" si="155">F$16*(F64/F$18)</f>
        <v>1.9591836734693877</v>
      </c>
      <c r="G66" s="16">
        <f>G$16*(G64/G$18)</f>
        <v>2.5422740524781342</v>
      </c>
      <c r="H66" s="16">
        <f>H$16*(H64/H$18)</f>
        <v>2.9587671803415243</v>
      </c>
      <c r="I66" s="16">
        <f>I$16*(I64/I$18)</f>
        <v>3.2562622716725174</v>
      </c>
      <c r="J66" s="16">
        <f t="shared" si="155"/>
        <v>3.4687587654803695</v>
      </c>
      <c r="K66" s="16">
        <f t="shared" si="155"/>
        <v>3.6205419753431212</v>
      </c>
      <c r="L66" s="16">
        <f t="shared" si="155"/>
        <v>3.7289585538165153</v>
      </c>
      <c r="M66" s="16">
        <f t="shared" si="155"/>
        <v>3.8063989670117966</v>
      </c>
      <c r="N66" s="16">
        <f t="shared" si="155"/>
        <v>3.8617135478655689</v>
      </c>
      <c r="P66" s="185"/>
      <c r="Q66" s="186"/>
      <c r="R66" s="15" t="s">
        <v>42</v>
      </c>
      <c r="S66" s="16">
        <f>S$16*(S64/S$18)</f>
        <v>1.1428571428571428</v>
      </c>
      <c r="T66" s="16">
        <f t="shared" ref="T66:AB66" si="156">T$16*(T64/T$18)</f>
        <v>1.9591836734693877</v>
      </c>
      <c r="U66" s="16">
        <f>U$16*(U64/U$18)</f>
        <v>2.5422740524781342</v>
      </c>
      <c r="V66" s="16">
        <f>V$16*(V64/V$18)</f>
        <v>2.9587671803415243</v>
      </c>
      <c r="W66" s="16">
        <f>W$16*(W64/W$18)</f>
        <v>3.2562622716725174</v>
      </c>
      <c r="X66" s="16">
        <f t="shared" si="156"/>
        <v>3.4687587654803695</v>
      </c>
      <c r="Y66" s="16">
        <f t="shared" si="156"/>
        <v>3.6205419753431212</v>
      </c>
      <c r="Z66" s="16">
        <f t="shared" si="156"/>
        <v>3.7289585538165153</v>
      </c>
      <c r="AA66" s="16">
        <f t="shared" si="156"/>
        <v>3.8063989670117966</v>
      </c>
      <c r="AB66" s="16">
        <f t="shared" si="156"/>
        <v>3.8617135478655689</v>
      </c>
      <c r="AD66" s="185"/>
      <c r="AE66" s="186"/>
      <c r="AF66" s="15" t="s">
        <v>42</v>
      </c>
      <c r="AG66" s="16">
        <f>AG$16*(AG64/AG$18)</f>
        <v>1.1428571428571428</v>
      </c>
      <c r="AH66" s="16">
        <f t="shared" ref="AH66:AP66" si="157">AH$16*(AH64/AH$18)</f>
        <v>1.9591836734693877</v>
      </c>
      <c r="AI66" s="16">
        <f>AI$16*(AI64/AI$18)</f>
        <v>2.5422740524781342</v>
      </c>
      <c r="AJ66" s="16">
        <f>AJ$16*(AJ64/AJ$18)</f>
        <v>2.9587671803415243</v>
      </c>
      <c r="AK66" s="16">
        <f>AK$16*(AK64/AK$18)</f>
        <v>3.2562622716725174</v>
      </c>
      <c r="AL66" s="16">
        <f t="shared" si="157"/>
        <v>3.4687587654803695</v>
      </c>
      <c r="AM66" s="16">
        <f t="shared" si="157"/>
        <v>3.6205419753431212</v>
      </c>
      <c r="AN66" s="16">
        <f t="shared" si="157"/>
        <v>3.7289585538165153</v>
      </c>
      <c r="AO66" s="16">
        <f t="shared" si="157"/>
        <v>3.8063989670117966</v>
      </c>
      <c r="AP66" s="16">
        <f t="shared" si="157"/>
        <v>3.8617135478655689</v>
      </c>
      <c r="AR66" s="185"/>
      <c r="AS66" s="186"/>
      <c r="AT66" s="15" t="s">
        <v>42</v>
      </c>
      <c r="AU66" s="16">
        <f>AU$16*(AU64/AU$18)</f>
        <v>1.1428571428571428</v>
      </c>
      <c r="AV66" s="16">
        <f t="shared" ref="AV66:BD66" si="158">AV$16*(AV64/AV$18)</f>
        <v>1.9591836734693877</v>
      </c>
      <c r="AW66" s="16">
        <f>AW$16*(AW64/AW$18)</f>
        <v>2.5422740524781342</v>
      </c>
      <c r="AX66" s="16">
        <f>AX$16*(AX64/AX$18)</f>
        <v>2.9587671803415243</v>
      </c>
      <c r="AY66" s="16">
        <f>AY$16*(AY64/AY$18)</f>
        <v>3.2562622716725174</v>
      </c>
      <c r="AZ66" s="16">
        <f t="shared" si="158"/>
        <v>3.4687587654803695</v>
      </c>
      <c r="BA66" s="16">
        <f t="shared" si="158"/>
        <v>3.6205419753431212</v>
      </c>
      <c r="BB66" s="16">
        <f t="shared" si="158"/>
        <v>3.7289585538165153</v>
      </c>
      <c r="BC66" s="16">
        <f t="shared" si="158"/>
        <v>3.8063989670117966</v>
      </c>
      <c r="BD66" s="16">
        <f t="shared" si="158"/>
        <v>3.8617135478655689</v>
      </c>
      <c r="BF66" s="185"/>
      <c r="BG66" s="186"/>
      <c r="BH66" s="15" t="s">
        <v>42</v>
      </c>
      <c r="BI66" s="16">
        <f>BI$16*(BI64/BI$18)</f>
        <v>1.1428571428571428</v>
      </c>
      <c r="BJ66" s="16">
        <f t="shared" ref="BJ66:BR66" si="159">BJ$16*(BJ64/BJ$18)</f>
        <v>1.9591836734693877</v>
      </c>
      <c r="BK66" s="16">
        <f>BK$16*(BK64/BK$18)</f>
        <v>2.5422740524781342</v>
      </c>
      <c r="BL66" s="16">
        <f>BL$16*(BL64/BL$18)</f>
        <v>2.9587671803415243</v>
      </c>
      <c r="BM66" s="16">
        <f>BM$16*(BM64/BM$18)</f>
        <v>3.2562622716725174</v>
      </c>
      <c r="BN66" s="16">
        <f t="shared" si="159"/>
        <v>3.4687587654803695</v>
      </c>
      <c r="BO66" s="16">
        <f t="shared" si="159"/>
        <v>3.6205419753431212</v>
      </c>
      <c r="BP66" s="16">
        <f t="shared" si="159"/>
        <v>3.7289585538165153</v>
      </c>
      <c r="BQ66" s="16">
        <f t="shared" si="159"/>
        <v>3.8063989670117966</v>
      </c>
      <c r="BR66" s="16">
        <f t="shared" si="159"/>
        <v>3.8617135478655689</v>
      </c>
    </row>
    <row r="67" spans="2:70" ht="14.25" x14ac:dyDescent="0.45">
      <c r="B67" s="185"/>
      <c r="C67" s="185"/>
      <c r="D67" s="19" t="s">
        <v>45</v>
      </c>
      <c r="E67" s="20">
        <f>10*E64</f>
        <v>11.428571428571427</v>
      </c>
      <c r="F67" s="20">
        <f t="shared" ref="F67:N67" si="160">10*F64</f>
        <v>8.1632653061224492</v>
      </c>
      <c r="G67" s="20">
        <f t="shared" si="160"/>
        <v>5.830903790087465</v>
      </c>
      <c r="H67" s="20">
        <f t="shared" si="160"/>
        <v>4.164931278633901</v>
      </c>
      <c r="I67" s="20">
        <f t="shared" si="160"/>
        <v>2.9749509133099306</v>
      </c>
      <c r="J67" s="20">
        <f t="shared" si="160"/>
        <v>2.1249649380785218</v>
      </c>
      <c r="K67" s="20">
        <f t="shared" si="160"/>
        <v>1.5178320986275162</v>
      </c>
      <c r="L67" s="20">
        <f t="shared" si="160"/>
        <v>1.0841657847339414</v>
      </c>
      <c r="M67" s="20">
        <f t="shared" si="160"/>
        <v>0.77440413195281277</v>
      </c>
      <c r="N67" s="20">
        <f t="shared" si="160"/>
        <v>0.55314580853772277</v>
      </c>
      <c r="P67" s="185"/>
      <c r="Q67" s="185"/>
      <c r="R67" s="19" t="s">
        <v>45</v>
      </c>
      <c r="S67" s="20">
        <f>10*S64</f>
        <v>11.428571428571427</v>
      </c>
      <c r="T67" s="20">
        <f t="shared" ref="T67:AB67" si="161">10*T64</f>
        <v>8.1632653061224492</v>
      </c>
      <c r="U67" s="20">
        <f t="shared" si="161"/>
        <v>5.830903790087465</v>
      </c>
      <c r="V67" s="20">
        <f t="shared" si="161"/>
        <v>4.164931278633901</v>
      </c>
      <c r="W67" s="20">
        <f t="shared" si="161"/>
        <v>2.9749509133099306</v>
      </c>
      <c r="X67" s="20">
        <f t="shared" si="161"/>
        <v>2.1249649380785218</v>
      </c>
      <c r="Y67" s="20">
        <f t="shared" si="161"/>
        <v>1.5178320986275162</v>
      </c>
      <c r="Z67" s="20">
        <f t="shared" si="161"/>
        <v>1.0841657847339414</v>
      </c>
      <c r="AA67" s="20">
        <f t="shared" si="161"/>
        <v>0.77440413195281277</v>
      </c>
      <c r="AB67" s="20">
        <f t="shared" si="161"/>
        <v>0.55314580853772277</v>
      </c>
      <c r="AD67" s="185"/>
      <c r="AE67" s="185"/>
      <c r="AF67" s="19" t="s">
        <v>45</v>
      </c>
      <c r="AG67" s="20">
        <f>10*AG64</f>
        <v>11.428571428571427</v>
      </c>
      <c r="AH67" s="20">
        <f t="shared" ref="AH67:AP67" si="162">10*AH64</f>
        <v>8.1632653061224492</v>
      </c>
      <c r="AI67" s="20">
        <f t="shared" si="162"/>
        <v>5.830903790087465</v>
      </c>
      <c r="AJ67" s="20">
        <f t="shared" si="162"/>
        <v>4.164931278633901</v>
      </c>
      <c r="AK67" s="20">
        <f t="shared" si="162"/>
        <v>2.9749509133099306</v>
      </c>
      <c r="AL67" s="20">
        <f t="shared" si="162"/>
        <v>2.1249649380785218</v>
      </c>
      <c r="AM67" s="20">
        <f t="shared" si="162"/>
        <v>1.5178320986275162</v>
      </c>
      <c r="AN67" s="20">
        <f t="shared" si="162"/>
        <v>1.0841657847339414</v>
      </c>
      <c r="AO67" s="20">
        <f t="shared" si="162"/>
        <v>0.77440413195281277</v>
      </c>
      <c r="AP67" s="20">
        <f t="shared" si="162"/>
        <v>0.55314580853772277</v>
      </c>
      <c r="AR67" s="185"/>
      <c r="AS67" s="185"/>
      <c r="AT67" s="19" t="s">
        <v>45</v>
      </c>
      <c r="AU67" s="20">
        <f>10*AU64</f>
        <v>11.428571428571427</v>
      </c>
      <c r="AV67" s="20">
        <f t="shared" ref="AV67:BD67" si="163">10*AV64</f>
        <v>8.1632653061224492</v>
      </c>
      <c r="AW67" s="20">
        <f t="shared" si="163"/>
        <v>5.830903790087465</v>
      </c>
      <c r="AX67" s="20">
        <f t="shared" si="163"/>
        <v>4.164931278633901</v>
      </c>
      <c r="AY67" s="20">
        <f t="shared" si="163"/>
        <v>2.9749509133099306</v>
      </c>
      <c r="AZ67" s="20">
        <f t="shared" si="163"/>
        <v>2.1249649380785218</v>
      </c>
      <c r="BA67" s="20">
        <f t="shared" si="163"/>
        <v>1.5178320986275162</v>
      </c>
      <c r="BB67" s="20">
        <f t="shared" si="163"/>
        <v>1.0841657847339414</v>
      </c>
      <c r="BC67" s="20">
        <f t="shared" si="163"/>
        <v>0.77440413195281277</v>
      </c>
      <c r="BD67" s="20">
        <f t="shared" si="163"/>
        <v>0.55314580853772277</v>
      </c>
      <c r="BF67" s="185"/>
      <c r="BG67" s="185"/>
      <c r="BH67" s="19" t="s">
        <v>45</v>
      </c>
      <c r="BI67" s="20">
        <f>10*BI64</f>
        <v>11.428571428571427</v>
      </c>
      <c r="BJ67" s="20">
        <f t="shared" ref="BJ67:BR67" si="164">10*BJ64</f>
        <v>8.1632653061224492</v>
      </c>
      <c r="BK67" s="20">
        <f t="shared" si="164"/>
        <v>5.830903790087465</v>
      </c>
      <c r="BL67" s="20">
        <f t="shared" si="164"/>
        <v>4.164931278633901</v>
      </c>
      <c r="BM67" s="20">
        <f t="shared" si="164"/>
        <v>2.9749509133099306</v>
      </c>
      <c r="BN67" s="20">
        <f t="shared" si="164"/>
        <v>2.1249649380785218</v>
      </c>
      <c r="BO67" s="20">
        <f t="shared" si="164"/>
        <v>1.5178320986275162</v>
      </c>
      <c r="BP67" s="20">
        <f t="shared" si="164"/>
        <v>1.0841657847339414</v>
      </c>
      <c r="BQ67" s="20">
        <f t="shared" si="164"/>
        <v>0.77440413195281277</v>
      </c>
      <c r="BR67" s="20">
        <f t="shared" si="164"/>
        <v>0.55314580853772277</v>
      </c>
    </row>
    <row r="68" spans="2:70" ht="14.25" x14ac:dyDescent="0.45">
      <c r="B68" s="185"/>
      <c r="C68" s="185"/>
      <c r="D68" s="19" t="s">
        <v>46</v>
      </c>
      <c r="E68" s="20">
        <f>10*E66</f>
        <v>11.428571428571427</v>
      </c>
      <c r="F68" s="20">
        <f>10*F66</f>
        <v>19.591836734693878</v>
      </c>
      <c r="G68" s="20">
        <f>10*G66</f>
        <v>25.422740524781343</v>
      </c>
      <c r="H68" s="20">
        <f t="shared" ref="H68:N68" si="165">10*H66</f>
        <v>29.587671803415244</v>
      </c>
      <c r="I68" s="20">
        <f t="shared" si="165"/>
        <v>32.562622716725173</v>
      </c>
      <c r="J68" s="20">
        <f t="shared" si="165"/>
        <v>34.687587654803693</v>
      </c>
      <c r="K68" s="20">
        <f t="shared" si="165"/>
        <v>36.205419753431215</v>
      </c>
      <c r="L68" s="20">
        <f t="shared" si="165"/>
        <v>37.289585538165156</v>
      </c>
      <c r="M68" s="20">
        <f t="shared" si="165"/>
        <v>38.063989670117962</v>
      </c>
      <c r="N68" s="20">
        <f t="shared" si="165"/>
        <v>38.61713547865569</v>
      </c>
      <c r="P68" s="185"/>
      <c r="Q68" s="185"/>
      <c r="R68" s="19" t="s">
        <v>46</v>
      </c>
      <c r="S68" s="20">
        <f>10*S66</f>
        <v>11.428571428571427</v>
      </c>
      <c r="T68" s="20">
        <f>10*T66</f>
        <v>19.591836734693878</v>
      </c>
      <c r="U68" s="20">
        <f>10*U66</f>
        <v>25.422740524781343</v>
      </c>
      <c r="V68" s="20">
        <f t="shared" ref="V68:AB68" si="166">10*V66</f>
        <v>29.587671803415244</v>
      </c>
      <c r="W68" s="20">
        <f t="shared" si="166"/>
        <v>32.562622716725173</v>
      </c>
      <c r="X68" s="20">
        <f t="shared" si="166"/>
        <v>34.687587654803693</v>
      </c>
      <c r="Y68" s="20">
        <f t="shared" si="166"/>
        <v>36.205419753431215</v>
      </c>
      <c r="Z68" s="20">
        <f t="shared" si="166"/>
        <v>37.289585538165156</v>
      </c>
      <c r="AA68" s="20">
        <f t="shared" si="166"/>
        <v>38.063989670117962</v>
      </c>
      <c r="AB68" s="20">
        <f t="shared" si="166"/>
        <v>38.61713547865569</v>
      </c>
      <c r="AD68" s="185"/>
      <c r="AE68" s="185"/>
      <c r="AF68" s="19" t="s">
        <v>46</v>
      </c>
      <c r="AG68" s="20">
        <f>10*AG66</f>
        <v>11.428571428571427</v>
      </c>
      <c r="AH68" s="20">
        <f>10*AH66</f>
        <v>19.591836734693878</v>
      </c>
      <c r="AI68" s="20">
        <f>10*AI66</f>
        <v>25.422740524781343</v>
      </c>
      <c r="AJ68" s="20">
        <f t="shared" ref="AJ68:AP68" si="167">10*AJ66</f>
        <v>29.587671803415244</v>
      </c>
      <c r="AK68" s="20">
        <f t="shared" si="167"/>
        <v>32.562622716725173</v>
      </c>
      <c r="AL68" s="20">
        <f t="shared" si="167"/>
        <v>34.687587654803693</v>
      </c>
      <c r="AM68" s="20">
        <f t="shared" si="167"/>
        <v>36.205419753431215</v>
      </c>
      <c r="AN68" s="20">
        <f t="shared" si="167"/>
        <v>37.289585538165156</v>
      </c>
      <c r="AO68" s="20">
        <f t="shared" si="167"/>
        <v>38.063989670117962</v>
      </c>
      <c r="AP68" s="20">
        <f t="shared" si="167"/>
        <v>38.61713547865569</v>
      </c>
      <c r="AR68" s="185"/>
      <c r="AS68" s="185"/>
      <c r="AT68" s="19" t="s">
        <v>46</v>
      </c>
      <c r="AU68" s="20">
        <f>10*AU66</f>
        <v>11.428571428571427</v>
      </c>
      <c r="AV68" s="20">
        <f>10*AV66</f>
        <v>19.591836734693878</v>
      </c>
      <c r="AW68" s="20">
        <f>10*AW66</f>
        <v>25.422740524781343</v>
      </c>
      <c r="AX68" s="20">
        <f t="shared" ref="AX68:BD68" si="168">10*AX66</f>
        <v>29.587671803415244</v>
      </c>
      <c r="AY68" s="20">
        <f t="shared" si="168"/>
        <v>32.562622716725173</v>
      </c>
      <c r="AZ68" s="20">
        <f t="shared" si="168"/>
        <v>34.687587654803693</v>
      </c>
      <c r="BA68" s="20">
        <f t="shared" si="168"/>
        <v>36.205419753431215</v>
      </c>
      <c r="BB68" s="20">
        <f t="shared" si="168"/>
        <v>37.289585538165156</v>
      </c>
      <c r="BC68" s="20">
        <f t="shared" si="168"/>
        <v>38.063989670117962</v>
      </c>
      <c r="BD68" s="20">
        <f t="shared" si="168"/>
        <v>38.61713547865569</v>
      </c>
      <c r="BF68" s="185"/>
      <c r="BG68" s="185"/>
      <c r="BH68" s="19" t="s">
        <v>46</v>
      </c>
      <c r="BI68" s="20">
        <f>10*BI66</f>
        <v>11.428571428571427</v>
      </c>
      <c r="BJ68" s="20">
        <f>10*BJ66</f>
        <v>19.591836734693878</v>
      </c>
      <c r="BK68" s="20">
        <f>10*BK66</f>
        <v>25.422740524781343</v>
      </c>
      <c r="BL68" s="20">
        <f t="shared" ref="BL68:BR68" si="169">10*BL66</f>
        <v>29.587671803415244</v>
      </c>
      <c r="BM68" s="20">
        <f t="shared" si="169"/>
        <v>32.562622716725173</v>
      </c>
      <c r="BN68" s="20">
        <f t="shared" si="169"/>
        <v>34.687587654803693</v>
      </c>
      <c r="BO68" s="20">
        <f t="shared" si="169"/>
        <v>36.205419753431215</v>
      </c>
      <c r="BP68" s="20">
        <f t="shared" si="169"/>
        <v>37.289585538165156</v>
      </c>
      <c r="BQ68" s="20">
        <f t="shared" si="169"/>
        <v>38.063989670117962</v>
      </c>
      <c r="BR68" s="20">
        <f t="shared" si="169"/>
        <v>38.61713547865569</v>
      </c>
    </row>
    <row r="69" spans="2:70" ht="14.25" x14ac:dyDescent="0.45">
      <c r="B69" s="185"/>
      <c r="C69" s="184" t="s">
        <v>36</v>
      </c>
      <c r="D69" s="15" t="s">
        <v>43</v>
      </c>
      <c r="E69" s="16">
        <f t="shared" ref="E69:N69" si="170">E64*E$14/$E$4</f>
        <v>1.6</v>
      </c>
      <c r="F69" s="16">
        <f t="shared" si="170"/>
        <v>1.6</v>
      </c>
      <c r="G69" s="16">
        <f t="shared" si="170"/>
        <v>1.6000000000000003</v>
      </c>
      <c r="H69" s="16">
        <f t="shared" si="170"/>
        <v>1.5999999999999994</v>
      </c>
      <c r="I69" s="16">
        <f t="shared" si="170"/>
        <v>1.6</v>
      </c>
      <c r="J69" s="16">
        <f t="shared" si="170"/>
        <v>1.6</v>
      </c>
      <c r="K69" s="16">
        <f t="shared" si="170"/>
        <v>1.600000000000001</v>
      </c>
      <c r="L69" s="16">
        <f t="shared" si="170"/>
        <v>1.6000000000000025</v>
      </c>
      <c r="M69" s="16">
        <f t="shared" si="170"/>
        <v>1.5999999999999974</v>
      </c>
      <c r="N69" s="16">
        <f t="shared" si="170"/>
        <v>1.5999999999999956</v>
      </c>
      <c r="P69" s="185"/>
      <c r="Q69" s="184" t="s">
        <v>36</v>
      </c>
      <c r="R69" s="15" t="s">
        <v>43</v>
      </c>
      <c r="S69" s="16">
        <f t="shared" ref="S69:AB69" si="171">S64*S$14/$E$4</f>
        <v>1.6</v>
      </c>
      <c r="T69" s="16">
        <f t="shared" si="171"/>
        <v>1.6</v>
      </c>
      <c r="U69" s="16">
        <f t="shared" si="171"/>
        <v>1.6000000000000003</v>
      </c>
      <c r="V69" s="16">
        <f t="shared" si="171"/>
        <v>1.5999999999999994</v>
      </c>
      <c r="W69" s="16">
        <f t="shared" si="171"/>
        <v>1.6</v>
      </c>
      <c r="X69" s="16">
        <f t="shared" si="171"/>
        <v>1.6</v>
      </c>
      <c r="Y69" s="16">
        <f t="shared" si="171"/>
        <v>1.600000000000001</v>
      </c>
      <c r="Z69" s="16">
        <f t="shared" si="171"/>
        <v>1.6000000000000025</v>
      </c>
      <c r="AA69" s="16">
        <f t="shared" si="171"/>
        <v>1.5999999999999974</v>
      </c>
      <c r="AB69" s="16">
        <f t="shared" si="171"/>
        <v>1.5999999999999956</v>
      </c>
      <c r="AD69" s="185"/>
      <c r="AE69" s="184" t="s">
        <v>36</v>
      </c>
      <c r="AF69" s="15" t="s">
        <v>43</v>
      </c>
      <c r="AG69" s="16">
        <f t="shared" ref="AG69:AP69" si="172">AG64*AG$14/$E$4</f>
        <v>1.6</v>
      </c>
      <c r="AH69" s="16">
        <f t="shared" si="172"/>
        <v>1.6</v>
      </c>
      <c r="AI69" s="16">
        <f t="shared" si="172"/>
        <v>1.6000000000000003</v>
      </c>
      <c r="AJ69" s="16">
        <f t="shared" si="172"/>
        <v>1.5999999999999994</v>
      </c>
      <c r="AK69" s="16">
        <f t="shared" si="172"/>
        <v>1.6</v>
      </c>
      <c r="AL69" s="16">
        <f t="shared" si="172"/>
        <v>1.6</v>
      </c>
      <c r="AM69" s="16">
        <f t="shared" si="172"/>
        <v>1.600000000000001</v>
      </c>
      <c r="AN69" s="16">
        <f t="shared" si="172"/>
        <v>1.6000000000000025</v>
      </c>
      <c r="AO69" s="16">
        <f t="shared" si="172"/>
        <v>1.5999999999999974</v>
      </c>
      <c r="AP69" s="16">
        <f t="shared" si="172"/>
        <v>1.5999999999999956</v>
      </c>
      <c r="AR69" s="185"/>
      <c r="AS69" s="184" t="s">
        <v>36</v>
      </c>
      <c r="AT69" s="15" t="s">
        <v>43</v>
      </c>
      <c r="AU69" s="16">
        <f t="shared" ref="AU69:BD69" si="173">AU64*AU$14/$E$4</f>
        <v>1.6</v>
      </c>
      <c r="AV69" s="16">
        <f t="shared" si="173"/>
        <v>1.6</v>
      </c>
      <c r="AW69" s="16">
        <f t="shared" si="173"/>
        <v>1.6000000000000003</v>
      </c>
      <c r="AX69" s="16">
        <f t="shared" si="173"/>
        <v>1.5999999999999994</v>
      </c>
      <c r="AY69" s="16">
        <f t="shared" si="173"/>
        <v>1.6</v>
      </c>
      <c r="AZ69" s="16">
        <f t="shared" si="173"/>
        <v>1.6</v>
      </c>
      <c r="BA69" s="16">
        <f t="shared" si="173"/>
        <v>1.600000000000001</v>
      </c>
      <c r="BB69" s="16">
        <f t="shared" si="173"/>
        <v>1.6000000000000025</v>
      </c>
      <c r="BC69" s="16">
        <f t="shared" si="173"/>
        <v>1.5999999999999974</v>
      </c>
      <c r="BD69" s="16">
        <f t="shared" si="173"/>
        <v>1.5999999999999956</v>
      </c>
      <c r="BF69" s="185"/>
      <c r="BG69" s="184" t="s">
        <v>36</v>
      </c>
      <c r="BH69" s="15" t="s">
        <v>43</v>
      </c>
      <c r="BI69" s="16">
        <f t="shared" ref="BI69:BR69" si="174">BI64*BI$14/$E$4</f>
        <v>1.6</v>
      </c>
      <c r="BJ69" s="16">
        <f t="shared" si="174"/>
        <v>1.6</v>
      </c>
      <c r="BK69" s="16">
        <f t="shared" si="174"/>
        <v>1.6000000000000003</v>
      </c>
      <c r="BL69" s="16">
        <f t="shared" si="174"/>
        <v>1.5999999999999994</v>
      </c>
      <c r="BM69" s="16">
        <f t="shared" si="174"/>
        <v>1.6</v>
      </c>
      <c r="BN69" s="16">
        <f t="shared" si="174"/>
        <v>1.6</v>
      </c>
      <c r="BO69" s="16">
        <f t="shared" si="174"/>
        <v>1.600000000000001</v>
      </c>
      <c r="BP69" s="16">
        <f t="shared" si="174"/>
        <v>1.6000000000000025</v>
      </c>
      <c r="BQ69" s="16">
        <f t="shared" si="174"/>
        <v>1.5999999999999974</v>
      </c>
      <c r="BR69" s="16">
        <f t="shared" si="174"/>
        <v>1.5999999999999956</v>
      </c>
    </row>
    <row r="70" spans="2:70" ht="14.25" x14ac:dyDescent="0.45">
      <c r="B70" s="185"/>
      <c r="C70" s="185"/>
      <c r="D70" s="19" t="s">
        <v>45</v>
      </c>
      <c r="E70" s="21">
        <f t="shared" ref="E70:N70" si="175">E67*E$14</f>
        <v>1599999.9999999998</v>
      </c>
      <c r="F70" s="21">
        <f t="shared" si="175"/>
        <v>1600000</v>
      </c>
      <c r="G70" s="21">
        <f>G67*G$14</f>
        <v>1600000.0000000005</v>
      </c>
      <c r="H70" s="21">
        <f>H67*H$14</f>
        <v>1599999.9999999993</v>
      </c>
      <c r="I70" s="21">
        <f>I67*I$14</f>
        <v>1600000</v>
      </c>
      <c r="J70" s="21">
        <f t="shared" si="175"/>
        <v>1600000</v>
      </c>
      <c r="K70" s="21">
        <f t="shared" si="175"/>
        <v>1600000.0000000009</v>
      </c>
      <c r="L70" s="21">
        <f t="shared" si="175"/>
        <v>1600000.0000000028</v>
      </c>
      <c r="M70" s="21">
        <f t="shared" si="175"/>
        <v>1599999.9999999974</v>
      </c>
      <c r="N70" s="21">
        <f t="shared" si="175"/>
        <v>1599999.9999999958</v>
      </c>
      <c r="P70" s="185"/>
      <c r="Q70" s="185"/>
      <c r="R70" s="19" t="s">
        <v>45</v>
      </c>
      <c r="S70" s="21">
        <f t="shared" ref="S70:AB70" si="176">S67*S$14</f>
        <v>1599999.9999999998</v>
      </c>
      <c r="T70" s="21">
        <f t="shared" si="176"/>
        <v>1600000</v>
      </c>
      <c r="U70" s="21">
        <f>U67*U$14</f>
        <v>1600000.0000000005</v>
      </c>
      <c r="V70" s="21">
        <f>V67*V$14</f>
        <v>1599999.9999999993</v>
      </c>
      <c r="W70" s="21">
        <f>W67*W$14</f>
        <v>1600000</v>
      </c>
      <c r="X70" s="21">
        <f t="shared" si="176"/>
        <v>1600000</v>
      </c>
      <c r="Y70" s="21">
        <f t="shared" si="176"/>
        <v>1600000.0000000009</v>
      </c>
      <c r="Z70" s="21">
        <f t="shared" si="176"/>
        <v>1600000.0000000028</v>
      </c>
      <c r="AA70" s="21">
        <f t="shared" si="176"/>
        <v>1599999.9999999974</v>
      </c>
      <c r="AB70" s="21">
        <f t="shared" si="176"/>
        <v>1599999.9999999958</v>
      </c>
      <c r="AD70" s="185"/>
      <c r="AE70" s="185"/>
      <c r="AF70" s="19" t="s">
        <v>45</v>
      </c>
      <c r="AG70" s="21">
        <f t="shared" ref="AG70:AP70" si="177">AG67*AG$14</f>
        <v>1599999.9999999998</v>
      </c>
      <c r="AH70" s="21">
        <f t="shared" si="177"/>
        <v>1600000</v>
      </c>
      <c r="AI70" s="21">
        <f>AI67*AI$14</f>
        <v>1600000.0000000005</v>
      </c>
      <c r="AJ70" s="21">
        <f>AJ67*AJ$14</f>
        <v>1599999.9999999993</v>
      </c>
      <c r="AK70" s="21">
        <f>AK67*AK$14</f>
        <v>1600000</v>
      </c>
      <c r="AL70" s="21">
        <f t="shared" si="177"/>
        <v>1600000</v>
      </c>
      <c r="AM70" s="21">
        <f t="shared" si="177"/>
        <v>1600000.0000000009</v>
      </c>
      <c r="AN70" s="21">
        <f t="shared" si="177"/>
        <v>1600000.0000000028</v>
      </c>
      <c r="AO70" s="21">
        <f t="shared" si="177"/>
        <v>1599999.9999999974</v>
      </c>
      <c r="AP70" s="21">
        <f t="shared" si="177"/>
        <v>1599999.9999999958</v>
      </c>
      <c r="AR70" s="185"/>
      <c r="AS70" s="185"/>
      <c r="AT70" s="19" t="s">
        <v>45</v>
      </c>
      <c r="AU70" s="21">
        <f t="shared" ref="AU70:BD70" si="178">AU67*AU$14</f>
        <v>1599999.9999999998</v>
      </c>
      <c r="AV70" s="21">
        <f t="shared" si="178"/>
        <v>1600000</v>
      </c>
      <c r="AW70" s="21">
        <f>AW67*AW$14</f>
        <v>1600000.0000000005</v>
      </c>
      <c r="AX70" s="21">
        <f>AX67*AX$14</f>
        <v>1599999.9999999993</v>
      </c>
      <c r="AY70" s="21">
        <f>AY67*AY$14</f>
        <v>1600000</v>
      </c>
      <c r="AZ70" s="21">
        <f t="shared" si="178"/>
        <v>1600000</v>
      </c>
      <c r="BA70" s="21">
        <f t="shared" si="178"/>
        <v>1600000.0000000009</v>
      </c>
      <c r="BB70" s="21">
        <f t="shared" si="178"/>
        <v>1600000.0000000028</v>
      </c>
      <c r="BC70" s="21">
        <f t="shared" si="178"/>
        <v>1599999.9999999974</v>
      </c>
      <c r="BD70" s="21">
        <f t="shared" si="178"/>
        <v>1599999.9999999958</v>
      </c>
      <c r="BF70" s="185"/>
      <c r="BG70" s="185"/>
      <c r="BH70" s="19" t="s">
        <v>45</v>
      </c>
      <c r="BI70" s="21">
        <f t="shared" ref="BI70:BR70" si="179">BI67*BI$14</f>
        <v>1599999.9999999998</v>
      </c>
      <c r="BJ70" s="21">
        <f t="shared" si="179"/>
        <v>1600000</v>
      </c>
      <c r="BK70" s="21">
        <f>BK67*BK$14</f>
        <v>1600000.0000000005</v>
      </c>
      <c r="BL70" s="21">
        <f>BL67*BL$14</f>
        <v>1599999.9999999993</v>
      </c>
      <c r="BM70" s="21">
        <f>BM67*BM$14</f>
        <v>1600000</v>
      </c>
      <c r="BN70" s="21">
        <f t="shared" si="179"/>
        <v>1600000</v>
      </c>
      <c r="BO70" s="21">
        <f t="shared" si="179"/>
        <v>1600000.0000000009</v>
      </c>
      <c r="BP70" s="21">
        <f t="shared" si="179"/>
        <v>1600000.0000000028</v>
      </c>
      <c r="BQ70" s="21">
        <f t="shared" si="179"/>
        <v>1599999.9999999974</v>
      </c>
      <c r="BR70" s="21">
        <f t="shared" si="179"/>
        <v>1599999.9999999958</v>
      </c>
    </row>
    <row r="71" spans="2:70" ht="14.25" x14ac:dyDescent="0.45">
      <c r="B71" s="185"/>
      <c r="C71" s="185"/>
      <c r="D71" s="19" t="s">
        <v>46</v>
      </c>
      <c r="E71" s="21">
        <f>E70</f>
        <v>1599999.9999999998</v>
      </c>
      <c r="F71" s="21">
        <f>E71+F70</f>
        <v>3200000</v>
      </c>
      <c r="G71" s="21">
        <f>F71+G70</f>
        <v>4800000</v>
      </c>
      <c r="H71" s="21">
        <f t="shared" ref="H71:N71" si="180">G71+H70</f>
        <v>6399999.9999999991</v>
      </c>
      <c r="I71" s="21">
        <f t="shared" si="180"/>
        <v>7999999.9999999991</v>
      </c>
      <c r="J71" s="21">
        <f>I71+J70</f>
        <v>9600000</v>
      </c>
      <c r="K71" s="21">
        <f t="shared" si="180"/>
        <v>11200000</v>
      </c>
      <c r="L71" s="21">
        <f t="shared" si="180"/>
        <v>12800000.000000004</v>
      </c>
      <c r="M71" s="21">
        <f t="shared" si="180"/>
        <v>14400000.000000002</v>
      </c>
      <c r="N71" s="21">
        <f t="shared" si="180"/>
        <v>15999999.999999998</v>
      </c>
      <c r="P71" s="185"/>
      <c r="Q71" s="185"/>
      <c r="R71" s="19" t="s">
        <v>46</v>
      </c>
      <c r="S71" s="21">
        <f>S70</f>
        <v>1599999.9999999998</v>
      </c>
      <c r="T71" s="21">
        <f>S71+T70</f>
        <v>3200000</v>
      </c>
      <c r="U71" s="21">
        <f>T71+U70</f>
        <v>4800000</v>
      </c>
      <c r="V71" s="21">
        <f t="shared" ref="V71:AB71" si="181">U71+V70</f>
        <v>6399999.9999999991</v>
      </c>
      <c r="W71" s="21">
        <f t="shared" si="181"/>
        <v>7999999.9999999991</v>
      </c>
      <c r="X71" s="21">
        <f>W71+X70</f>
        <v>9600000</v>
      </c>
      <c r="Y71" s="21">
        <f t="shared" si="181"/>
        <v>11200000</v>
      </c>
      <c r="Z71" s="21">
        <f t="shared" si="181"/>
        <v>12800000.000000004</v>
      </c>
      <c r="AA71" s="21">
        <f t="shared" si="181"/>
        <v>14400000.000000002</v>
      </c>
      <c r="AB71" s="21">
        <f t="shared" si="181"/>
        <v>15999999.999999998</v>
      </c>
      <c r="AD71" s="185"/>
      <c r="AE71" s="185"/>
      <c r="AF71" s="19" t="s">
        <v>46</v>
      </c>
      <c r="AG71" s="21">
        <f>AG70</f>
        <v>1599999.9999999998</v>
      </c>
      <c r="AH71" s="21">
        <f>AG71+AH70</f>
        <v>3200000</v>
      </c>
      <c r="AI71" s="21">
        <f>AH71+AI70</f>
        <v>4800000</v>
      </c>
      <c r="AJ71" s="21">
        <f t="shared" ref="AJ71:AP71" si="182">AI71+AJ70</f>
        <v>6399999.9999999991</v>
      </c>
      <c r="AK71" s="21">
        <f t="shared" si="182"/>
        <v>7999999.9999999991</v>
      </c>
      <c r="AL71" s="21">
        <f>AK71+AL70</f>
        <v>9600000</v>
      </c>
      <c r="AM71" s="21">
        <f t="shared" si="182"/>
        <v>11200000</v>
      </c>
      <c r="AN71" s="21">
        <f t="shared" si="182"/>
        <v>12800000.000000004</v>
      </c>
      <c r="AO71" s="21">
        <f t="shared" si="182"/>
        <v>14400000.000000002</v>
      </c>
      <c r="AP71" s="21">
        <f t="shared" si="182"/>
        <v>15999999.999999998</v>
      </c>
      <c r="AR71" s="185"/>
      <c r="AS71" s="185"/>
      <c r="AT71" s="19" t="s">
        <v>46</v>
      </c>
      <c r="AU71" s="21">
        <f>AU70</f>
        <v>1599999.9999999998</v>
      </c>
      <c r="AV71" s="21">
        <f>AU71+AV70</f>
        <v>3200000</v>
      </c>
      <c r="AW71" s="21">
        <f>AV71+AW70</f>
        <v>4800000</v>
      </c>
      <c r="AX71" s="21">
        <f t="shared" ref="AX71:BD71" si="183">AW71+AX70</f>
        <v>6399999.9999999991</v>
      </c>
      <c r="AY71" s="21">
        <f t="shared" si="183"/>
        <v>7999999.9999999991</v>
      </c>
      <c r="AZ71" s="21">
        <f>AY71+AZ70</f>
        <v>9600000</v>
      </c>
      <c r="BA71" s="21">
        <f t="shared" si="183"/>
        <v>11200000</v>
      </c>
      <c r="BB71" s="21">
        <f t="shared" si="183"/>
        <v>12800000.000000004</v>
      </c>
      <c r="BC71" s="21">
        <f t="shared" si="183"/>
        <v>14400000.000000002</v>
      </c>
      <c r="BD71" s="21">
        <f t="shared" si="183"/>
        <v>15999999.999999998</v>
      </c>
      <c r="BF71" s="185"/>
      <c r="BG71" s="185"/>
      <c r="BH71" s="19" t="s">
        <v>46</v>
      </c>
      <c r="BI71" s="21">
        <f>BI70</f>
        <v>1599999.9999999998</v>
      </c>
      <c r="BJ71" s="21">
        <f>BI71+BJ70</f>
        <v>3200000</v>
      </c>
      <c r="BK71" s="21">
        <f>BJ71+BK70</f>
        <v>4800000</v>
      </c>
      <c r="BL71" s="21">
        <f t="shared" ref="BL71:BR71" si="184">BK71+BL70</f>
        <v>6399999.9999999991</v>
      </c>
      <c r="BM71" s="21">
        <f t="shared" si="184"/>
        <v>7999999.9999999991</v>
      </c>
      <c r="BN71" s="21">
        <f>BM71+BN70</f>
        <v>9600000</v>
      </c>
      <c r="BO71" s="21">
        <f t="shared" si="184"/>
        <v>11200000</v>
      </c>
      <c r="BP71" s="21">
        <f t="shared" si="184"/>
        <v>12800000.000000004</v>
      </c>
      <c r="BQ71" s="21">
        <f t="shared" si="184"/>
        <v>14400000.000000002</v>
      </c>
      <c r="BR71" s="21">
        <f t="shared" si="184"/>
        <v>15999999.999999998</v>
      </c>
    </row>
    <row r="72" spans="2:70" ht="14.25" x14ac:dyDescent="0.45">
      <c r="B72" s="185"/>
      <c r="C72" s="184" t="s">
        <v>35</v>
      </c>
      <c r="D72" s="15" t="s">
        <v>43</v>
      </c>
      <c r="E72" s="16">
        <f>E66*E$14/$E$4</f>
        <v>1.6</v>
      </c>
      <c r="F72" s="16">
        <f>F66*F$14/$E$4-E72</f>
        <v>2.2399999999999998</v>
      </c>
      <c r="G72" s="16">
        <f>G66*G$14/$E$4-F72-E72</f>
        <v>3.1360000000000006</v>
      </c>
      <c r="H72" s="16">
        <f>H66*H$14/$E$4-G72-F72-E72</f>
        <v>4.3903999999999996</v>
      </c>
      <c r="I72" s="16">
        <f>I66*I$14/$E$4-H72-G72-F72-E72</f>
        <v>6.1465599999999991</v>
      </c>
      <c r="J72" s="16">
        <f>J66*J$14/$E$4-I72-H72-G72-F72-E72</f>
        <v>8.6051839999999995</v>
      </c>
      <c r="K72" s="16">
        <f>K66*K$14/$E$4-J72-I72-H72-G72-F72-E72</f>
        <v>12.0472576</v>
      </c>
      <c r="L72" s="16">
        <f>L66*L$14/$E$4-K72-J72-I72-H72-G72-F72-E72</f>
        <v>16.866160640000004</v>
      </c>
      <c r="M72" s="16">
        <f>M66*M$14/$E$4-L72-K72-J72-I72-H72-G72-F72-E72</f>
        <v>23.612624895999993</v>
      </c>
      <c r="N72" s="16">
        <f>N66*N$14/$E$4-M72-L72-K72-J72-I72-H72-G72-F72-E72</f>
        <v>33.05767485440002</v>
      </c>
      <c r="P72" s="185"/>
      <c r="Q72" s="184" t="s">
        <v>35</v>
      </c>
      <c r="R72" s="15" t="s">
        <v>43</v>
      </c>
      <c r="S72" s="16">
        <f>S66*S$14/$E$4</f>
        <v>1.6</v>
      </c>
      <c r="T72" s="16">
        <f>T66*T$14/$E$4-S72</f>
        <v>2.2399999999999998</v>
      </c>
      <c r="U72" s="16">
        <f>U66*U$14/$E$4-T72-S72</f>
        <v>3.1360000000000006</v>
      </c>
      <c r="V72" s="16">
        <f>V66*V$14/$E$4-U72-T72-S72</f>
        <v>4.3903999999999996</v>
      </c>
      <c r="W72" s="16">
        <f>W66*W$14/$E$4-V72-U72-T72-S72</f>
        <v>6.1465599999999991</v>
      </c>
      <c r="X72" s="16">
        <f>X66*X$14/$E$4-W72-V72-U72-T72-S72</f>
        <v>8.6051839999999995</v>
      </c>
      <c r="Y72" s="16">
        <f>Y66*Y$14/$E$4-X72-W72-V72-U72-T72-S72</f>
        <v>12.0472576</v>
      </c>
      <c r="Z72" s="16">
        <f>Z66*Z$14/$E$4-Y72-X72-W72-V72-U72-T72-S72</f>
        <v>16.866160640000004</v>
      </c>
      <c r="AA72" s="16">
        <f>AA66*AA$14/$E$4-Z72-Y72-X72-W72-V72-U72-T72-S72</f>
        <v>23.612624895999993</v>
      </c>
      <c r="AB72" s="16">
        <f>AB66*AB$14/$E$4-AA72-Z72-Y72-X72-W72-V72-U72-T72-S72</f>
        <v>33.05767485440002</v>
      </c>
      <c r="AD72" s="185"/>
      <c r="AE72" s="184" t="s">
        <v>35</v>
      </c>
      <c r="AF72" s="15" t="s">
        <v>43</v>
      </c>
      <c r="AG72" s="16">
        <f>AG66*AG$14/$E$4</f>
        <v>1.6</v>
      </c>
      <c r="AH72" s="16">
        <f>AH66*AH$14/$E$4-AG72</f>
        <v>2.2399999999999998</v>
      </c>
      <c r="AI72" s="16">
        <f>AI66*AI$14/$E$4-AH72-AG72</f>
        <v>3.1360000000000006</v>
      </c>
      <c r="AJ72" s="16">
        <f>AJ66*AJ$14/$E$4-AI72-AH72-AG72</f>
        <v>4.3903999999999996</v>
      </c>
      <c r="AK72" s="16">
        <f>AK66*AK$14/$E$4-AJ72-AI72-AH72-AG72</f>
        <v>6.1465599999999991</v>
      </c>
      <c r="AL72" s="16">
        <f>AL66*AL$14/$E$4-AK72-AJ72-AI72-AH72-AG72</f>
        <v>8.6051839999999995</v>
      </c>
      <c r="AM72" s="16">
        <f>AM66*AM$14/$E$4-AL72-AK72-AJ72-AI72-AH72-AG72</f>
        <v>12.0472576</v>
      </c>
      <c r="AN72" s="16">
        <f>AN66*AN$14/$E$4-AM72-AL72-AK72-AJ72-AI72-AH72-AG72</f>
        <v>16.866160640000004</v>
      </c>
      <c r="AO72" s="16">
        <f>AO66*AO$14/$E$4-AN72-AM72-AL72-AK72-AJ72-AI72-AH72-AG72</f>
        <v>23.612624895999993</v>
      </c>
      <c r="AP72" s="16">
        <f>AP66*AP$14/$E$4-AO72-AN72-AM72-AL72-AK72-AJ72-AI72-AH72-AG72</f>
        <v>33.05767485440002</v>
      </c>
      <c r="AR72" s="185"/>
      <c r="AS72" s="184" t="s">
        <v>35</v>
      </c>
      <c r="AT72" s="15" t="s">
        <v>43</v>
      </c>
      <c r="AU72" s="16">
        <f>AU66*AU$14/$E$4</f>
        <v>1.6</v>
      </c>
      <c r="AV72" s="16">
        <f>AV66*AV$14/$E$4-AU72</f>
        <v>2.2399999999999998</v>
      </c>
      <c r="AW72" s="16">
        <f>AW66*AW$14/$E$4-AV72-AU72</f>
        <v>3.1360000000000006</v>
      </c>
      <c r="AX72" s="16">
        <f>AX66*AX$14/$E$4-AW72-AV72-AU72</f>
        <v>4.3903999999999996</v>
      </c>
      <c r="AY72" s="16">
        <f>AY66*AY$14/$E$4-AX72-AW72-AV72-AU72</f>
        <v>6.1465599999999991</v>
      </c>
      <c r="AZ72" s="16">
        <f>AZ66*AZ$14/$E$4-AY72-AX72-AW72-AV72-AU72</f>
        <v>8.6051839999999995</v>
      </c>
      <c r="BA72" s="16">
        <f>BA66*BA$14/$E$4-AZ72-AY72-AX72-AW72-AV72-AU72</f>
        <v>12.0472576</v>
      </c>
      <c r="BB72" s="16">
        <f>BB66*BB$14/$E$4-BA72-AZ72-AY72-AX72-AW72-AV72-AU72</f>
        <v>16.866160640000004</v>
      </c>
      <c r="BC72" s="16">
        <f>BC66*BC$14/$E$4-BB72-BA72-AZ72-AY72-AX72-AW72-AV72-AU72</f>
        <v>23.612624895999993</v>
      </c>
      <c r="BD72" s="16">
        <f>BD66*BD$14/$E$4-BC72-BB72-BA72-AZ72-AY72-AX72-AW72-AV72-AU72</f>
        <v>33.05767485440002</v>
      </c>
      <c r="BF72" s="185"/>
      <c r="BG72" s="184" t="s">
        <v>35</v>
      </c>
      <c r="BH72" s="15" t="s">
        <v>43</v>
      </c>
      <c r="BI72" s="16">
        <f>BI66*BI$14/$E$4</f>
        <v>1.6</v>
      </c>
      <c r="BJ72" s="16">
        <f>BJ66*BJ$14/$E$4-BI72</f>
        <v>2.2399999999999998</v>
      </c>
      <c r="BK72" s="16">
        <f>BK66*BK$14/$E$4-BJ72-BI72</f>
        <v>3.1360000000000006</v>
      </c>
      <c r="BL72" s="16">
        <f>BL66*BL$14/$E$4-BK72-BJ72-BI72</f>
        <v>4.3903999999999996</v>
      </c>
      <c r="BM72" s="16">
        <f>BM66*BM$14/$E$4-BL72-BK72-BJ72-BI72</f>
        <v>6.1465599999999991</v>
      </c>
      <c r="BN72" s="16">
        <f>BN66*BN$14/$E$4-BM72-BL72-BK72-BJ72-BI72</f>
        <v>8.6051839999999995</v>
      </c>
      <c r="BO72" s="16">
        <f>BO66*BO$14/$E$4-BN72-BM72-BL72-BK72-BJ72-BI72</f>
        <v>12.0472576</v>
      </c>
      <c r="BP72" s="16">
        <f>BP66*BP$14/$E$4-BO72-BN72-BM72-BL72-BK72-BJ72-BI72</f>
        <v>16.866160640000004</v>
      </c>
      <c r="BQ72" s="16">
        <f>BQ66*BQ$14/$E$4-BP72-BO72-BN72-BM72-BL72-BK72-BJ72-BI72</f>
        <v>23.612624895999993</v>
      </c>
      <c r="BR72" s="16">
        <f>BR66*BR$14/$E$4-BQ72-BP72-BO72-BN72-BM72-BL72-BK72-BJ72-BI72</f>
        <v>33.05767485440002</v>
      </c>
    </row>
    <row r="73" spans="2:70" ht="14.25" x14ac:dyDescent="0.45">
      <c r="B73" s="185"/>
      <c r="C73" s="186"/>
      <c r="D73" s="15" t="s">
        <v>44</v>
      </c>
      <c r="E73" s="17"/>
      <c r="F73" s="17"/>
      <c r="G73" s="17"/>
      <c r="H73" s="17"/>
      <c r="I73" s="17">
        <f>AVERAGE(E72:I72)</f>
        <v>3.5025919999999999</v>
      </c>
      <c r="J73" s="17"/>
      <c r="K73" s="17"/>
      <c r="L73" s="17"/>
      <c r="M73" s="17"/>
      <c r="N73" s="17">
        <f>AVERAGE(E72:N72)</f>
        <v>11.170186199040002</v>
      </c>
      <c r="P73" s="185"/>
      <c r="Q73" s="186"/>
      <c r="R73" s="15" t="s">
        <v>44</v>
      </c>
      <c r="S73" s="17"/>
      <c r="T73" s="17"/>
      <c r="U73" s="17"/>
      <c r="V73" s="17"/>
      <c r="W73" s="17">
        <f>AVERAGE(S72:W72)</f>
        <v>3.5025919999999999</v>
      </c>
      <c r="X73" s="17"/>
      <c r="Y73" s="17"/>
      <c r="Z73" s="17"/>
      <c r="AA73" s="17"/>
      <c r="AB73" s="17">
        <f>AVERAGE(S72:AB72)</f>
        <v>11.170186199040002</v>
      </c>
      <c r="AD73" s="185"/>
      <c r="AE73" s="186"/>
      <c r="AF73" s="15" t="s">
        <v>44</v>
      </c>
      <c r="AG73" s="17"/>
      <c r="AH73" s="17"/>
      <c r="AI73" s="17"/>
      <c r="AJ73" s="17"/>
      <c r="AK73" s="17">
        <f>AVERAGE(AG72:AK72)</f>
        <v>3.5025919999999999</v>
      </c>
      <c r="AL73" s="17"/>
      <c r="AM73" s="17"/>
      <c r="AN73" s="17"/>
      <c r="AO73" s="17"/>
      <c r="AP73" s="17">
        <f>AVERAGE(AG72:AP72)</f>
        <v>11.170186199040002</v>
      </c>
      <c r="AR73" s="185"/>
      <c r="AS73" s="186"/>
      <c r="AT73" s="15" t="s">
        <v>44</v>
      </c>
      <c r="AU73" s="17"/>
      <c r="AV73" s="17"/>
      <c r="AW73" s="17"/>
      <c r="AX73" s="17"/>
      <c r="AY73" s="17">
        <f>AVERAGE(AU72:AY72)</f>
        <v>3.5025919999999999</v>
      </c>
      <c r="AZ73" s="17"/>
      <c r="BA73" s="17"/>
      <c r="BB73" s="17"/>
      <c r="BC73" s="17"/>
      <c r="BD73" s="17">
        <f>AVERAGE(AU72:BD72)</f>
        <v>11.170186199040002</v>
      </c>
      <c r="BF73" s="185"/>
      <c r="BG73" s="186"/>
      <c r="BH73" s="15" t="s">
        <v>44</v>
      </c>
      <c r="BI73" s="17"/>
      <c r="BJ73" s="17"/>
      <c r="BK73" s="17"/>
      <c r="BL73" s="17"/>
      <c r="BM73" s="17">
        <f>AVERAGE(BI72:BM72)</f>
        <v>3.5025919999999999</v>
      </c>
      <c r="BN73" s="17"/>
      <c r="BO73" s="17"/>
      <c r="BP73" s="17"/>
      <c r="BQ73" s="17"/>
      <c r="BR73" s="17">
        <f>AVERAGE(BI72:BR72)</f>
        <v>11.170186199040002</v>
      </c>
    </row>
    <row r="74" spans="2:70" ht="14.25" x14ac:dyDescent="0.45">
      <c r="B74" s="185"/>
      <c r="C74" s="185"/>
      <c r="D74" s="19" t="s">
        <v>45</v>
      </c>
      <c r="E74" s="22">
        <f>E76</f>
        <v>1599999.9999999998</v>
      </c>
      <c r="F74" s="22">
        <f>F76-E76</f>
        <v>2240000</v>
      </c>
      <c r="G74" s="22">
        <f>G76-F76</f>
        <v>3136000.0000000009</v>
      </c>
      <c r="H74" s="22">
        <f t="shared" ref="H74:N74" si="185">H76-G76</f>
        <v>4390399.9999999991</v>
      </c>
      <c r="I74" s="22">
        <f t="shared" si="185"/>
        <v>6146560</v>
      </c>
      <c r="J74" s="22">
        <f>J76-I76</f>
        <v>8605183.9999999963</v>
      </c>
      <c r="K74" s="22">
        <f t="shared" si="185"/>
        <v>12047257.600000013</v>
      </c>
      <c r="L74" s="22">
        <f t="shared" si="185"/>
        <v>16866160.640000001</v>
      </c>
      <c r="M74" s="22">
        <f t="shared" si="185"/>
        <v>23612624.895999983</v>
      </c>
      <c r="N74" s="22">
        <f t="shared" si="185"/>
        <v>33057674.854400024</v>
      </c>
      <c r="P74" s="185"/>
      <c r="Q74" s="185"/>
      <c r="R74" s="19" t="s">
        <v>45</v>
      </c>
      <c r="S74" s="22">
        <f>S76</f>
        <v>1599999.9999999998</v>
      </c>
      <c r="T74" s="22">
        <f>T76-S76</f>
        <v>2240000</v>
      </c>
      <c r="U74" s="22">
        <f>U76-T76</f>
        <v>3136000.0000000009</v>
      </c>
      <c r="V74" s="22">
        <f t="shared" ref="V74:AB74" si="186">V76-U76</f>
        <v>4390399.9999999991</v>
      </c>
      <c r="W74" s="22">
        <f t="shared" si="186"/>
        <v>6146560</v>
      </c>
      <c r="X74" s="22">
        <f>X76-W76</f>
        <v>8605183.9999999963</v>
      </c>
      <c r="Y74" s="22">
        <f t="shared" si="186"/>
        <v>12047257.600000013</v>
      </c>
      <c r="Z74" s="22">
        <f t="shared" si="186"/>
        <v>16866160.640000001</v>
      </c>
      <c r="AA74" s="22">
        <f t="shared" si="186"/>
        <v>23612624.895999983</v>
      </c>
      <c r="AB74" s="22">
        <f t="shared" si="186"/>
        <v>33057674.854400024</v>
      </c>
      <c r="AD74" s="185"/>
      <c r="AE74" s="185"/>
      <c r="AF74" s="19" t="s">
        <v>45</v>
      </c>
      <c r="AG74" s="22">
        <f>AG76</f>
        <v>1599999.9999999998</v>
      </c>
      <c r="AH74" s="22">
        <f>AH76-AG76</f>
        <v>2240000</v>
      </c>
      <c r="AI74" s="22">
        <f>AI76-AH76</f>
        <v>3136000.0000000009</v>
      </c>
      <c r="AJ74" s="22">
        <f t="shared" ref="AJ74:AP74" si="187">AJ76-AI76</f>
        <v>4390399.9999999991</v>
      </c>
      <c r="AK74" s="22">
        <f t="shared" si="187"/>
        <v>6146560</v>
      </c>
      <c r="AL74" s="22">
        <f>AL76-AK76</f>
        <v>8605183.9999999963</v>
      </c>
      <c r="AM74" s="22">
        <f t="shared" si="187"/>
        <v>12047257.600000013</v>
      </c>
      <c r="AN74" s="22">
        <f t="shared" si="187"/>
        <v>16866160.640000001</v>
      </c>
      <c r="AO74" s="22">
        <f t="shared" si="187"/>
        <v>23612624.895999983</v>
      </c>
      <c r="AP74" s="22">
        <f t="shared" si="187"/>
        <v>33057674.854400024</v>
      </c>
      <c r="AR74" s="185"/>
      <c r="AS74" s="185"/>
      <c r="AT74" s="19" t="s">
        <v>45</v>
      </c>
      <c r="AU74" s="22">
        <f>AU76</f>
        <v>1599999.9999999998</v>
      </c>
      <c r="AV74" s="22">
        <f>AV76-AU76</f>
        <v>2240000</v>
      </c>
      <c r="AW74" s="22">
        <f>AW76-AV76</f>
        <v>3136000.0000000009</v>
      </c>
      <c r="AX74" s="22">
        <f t="shared" ref="AX74:BD74" si="188">AX76-AW76</f>
        <v>4390399.9999999991</v>
      </c>
      <c r="AY74" s="22">
        <f t="shared" si="188"/>
        <v>6146560</v>
      </c>
      <c r="AZ74" s="22">
        <f>AZ76-AY76</f>
        <v>8605183.9999999963</v>
      </c>
      <c r="BA74" s="22">
        <f t="shared" si="188"/>
        <v>12047257.600000013</v>
      </c>
      <c r="BB74" s="22">
        <f t="shared" si="188"/>
        <v>16866160.640000001</v>
      </c>
      <c r="BC74" s="22">
        <f t="shared" si="188"/>
        <v>23612624.895999983</v>
      </c>
      <c r="BD74" s="22">
        <f t="shared" si="188"/>
        <v>33057674.854400024</v>
      </c>
      <c r="BF74" s="185"/>
      <c r="BG74" s="185"/>
      <c r="BH74" s="19" t="s">
        <v>45</v>
      </c>
      <c r="BI74" s="22">
        <f>BI76</f>
        <v>1599999.9999999998</v>
      </c>
      <c r="BJ74" s="22">
        <f>BJ76-BI76</f>
        <v>2240000</v>
      </c>
      <c r="BK74" s="22">
        <f>BK76-BJ76</f>
        <v>3136000.0000000009</v>
      </c>
      <c r="BL74" s="22">
        <f t="shared" ref="BL74:BR74" si="189">BL76-BK76</f>
        <v>4390399.9999999991</v>
      </c>
      <c r="BM74" s="22">
        <f t="shared" si="189"/>
        <v>6146560</v>
      </c>
      <c r="BN74" s="22">
        <f>BN76-BM76</f>
        <v>8605183.9999999963</v>
      </c>
      <c r="BO74" s="22">
        <f t="shared" si="189"/>
        <v>12047257.600000013</v>
      </c>
      <c r="BP74" s="22">
        <f t="shared" si="189"/>
        <v>16866160.640000001</v>
      </c>
      <c r="BQ74" s="22">
        <f t="shared" si="189"/>
        <v>23612624.895999983</v>
      </c>
      <c r="BR74" s="22">
        <f t="shared" si="189"/>
        <v>33057674.854400024</v>
      </c>
    </row>
    <row r="75" spans="2:70" ht="14.25" x14ac:dyDescent="0.45">
      <c r="B75" s="185"/>
      <c r="C75" s="185"/>
      <c r="D75" s="19" t="s">
        <v>47</v>
      </c>
      <c r="E75" s="22"/>
      <c r="F75" s="22"/>
      <c r="G75" s="22"/>
      <c r="H75" s="22"/>
      <c r="I75" s="22">
        <f>AVERAGE(E74:I74)</f>
        <v>3502592</v>
      </c>
      <c r="J75" s="22"/>
      <c r="K75" s="22"/>
      <c r="L75" s="22"/>
      <c r="M75" s="22"/>
      <c r="N75" s="22">
        <f>AVERAGE(E74:N74)</f>
        <v>11170186.199040001</v>
      </c>
      <c r="P75" s="185"/>
      <c r="Q75" s="185"/>
      <c r="R75" s="19" t="s">
        <v>47</v>
      </c>
      <c r="S75" s="22"/>
      <c r="T75" s="22"/>
      <c r="U75" s="22"/>
      <c r="V75" s="22"/>
      <c r="W75" s="22">
        <f>AVERAGE(S74:W74)</f>
        <v>3502592</v>
      </c>
      <c r="X75" s="22"/>
      <c r="Y75" s="22"/>
      <c r="Z75" s="22"/>
      <c r="AA75" s="22"/>
      <c r="AB75" s="22">
        <f>AVERAGE(S74:AB74)</f>
        <v>11170186.199040001</v>
      </c>
      <c r="AD75" s="185"/>
      <c r="AE75" s="185"/>
      <c r="AF75" s="19" t="s">
        <v>47</v>
      </c>
      <c r="AG75" s="22"/>
      <c r="AH75" s="22"/>
      <c r="AI75" s="22"/>
      <c r="AJ75" s="22"/>
      <c r="AK75" s="22">
        <f>AVERAGE(AG74:AK74)</f>
        <v>3502592</v>
      </c>
      <c r="AL75" s="22"/>
      <c r="AM75" s="22"/>
      <c r="AN75" s="22"/>
      <c r="AO75" s="22"/>
      <c r="AP75" s="22">
        <f>AVERAGE(AG74:AP74)</f>
        <v>11170186.199040001</v>
      </c>
      <c r="AR75" s="185"/>
      <c r="AS75" s="185"/>
      <c r="AT75" s="19" t="s">
        <v>47</v>
      </c>
      <c r="AU75" s="22"/>
      <c r="AV75" s="22"/>
      <c r="AW75" s="22"/>
      <c r="AX75" s="22"/>
      <c r="AY75" s="22">
        <f>AVERAGE(AU74:AY74)</f>
        <v>3502592</v>
      </c>
      <c r="AZ75" s="22"/>
      <c r="BA75" s="22"/>
      <c r="BB75" s="22"/>
      <c r="BC75" s="22"/>
      <c r="BD75" s="22">
        <f>AVERAGE(AU74:BD74)</f>
        <v>11170186.199040001</v>
      </c>
      <c r="BF75" s="185"/>
      <c r="BG75" s="185"/>
      <c r="BH75" s="19" t="s">
        <v>47</v>
      </c>
      <c r="BI75" s="22"/>
      <c r="BJ75" s="22"/>
      <c r="BK75" s="22"/>
      <c r="BL75" s="22"/>
      <c r="BM75" s="22">
        <f>AVERAGE(BI74:BM74)</f>
        <v>3502592</v>
      </c>
      <c r="BN75" s="22"/>
      <c r="BO75" s="22"/>
      <c r="BP75" s="22"/>
      <c r="BQ75" s="22"/>
      <c r="BR75" s="22">
        <f>AVERAGE(BI74:BR74)</f>
        <v>11170186.199040001</v>
      </c>
    </row>
    <row r="76" spans="2:70" ht="14.25" x14ac:dyDescent="0.45">
      <c r="B76" s="185"/>
      <c r="C76" s="185"/>
      <c r="D76" s="19" t="s">
        <v>46</v>
      </c>
      <c r="E76" s="21">
        <f t="shared" ref="E76:N76" si="190">E68*E$14</f>
        <v>1599999.9999999998</v>
      </c>
      <c r="F76" s="21">
        <f t="shared" si="190"/>
        <v>3840000</v>
      </c>
      <c r="G76" s="21">
        <f>G68*G$14</f>
        <v>6976000.0000000009</v>
      </c>
      <c r="H76" s="21">
        <f>H68*H$14</f>
        <v>11366400</v>
      </c>
      <c r="I76" s="21">
        <f>I68*I$14</f>
        <v>17512960</v>
      </c>
      <c r="J76" s="21">
        <f t="shared" si="190"/>
        <v>26118143.999999996</v>
      </c>
      <c r="K76" s="21">
        <f t="shared" si="190"/>
        <v>38165401.600000009</v>
      </c>
      <c r="L76" s="21">
        <f t="shared" si="190"/>
        <v>55031562.24000001</v>
      </c>
      <c r="M76" s="21">
        <f t="shared" si="190"/>
        <v>78644187.135999992</v>
      </c>
      <c r="N76" s="21">
        <f t="shared" si="190"/>
        <v>111701861.99040002</v>
      </c>
      <c r="P76" s="185"/>
      <c r="Q76" s="185"/>
      <c r="R76" s="19" t="s">
        <v>46</v>
      </c>
      <c r="S76" s="21">
        <f t="shared" ref="S76:AB76" si="191">S68*S$14</f>
        <v>1599999.9999999998</v>
      </c>
      <c r="T76" s="21">
        <f t="shared" si="191"/>
        <v>3840000</v>
      </c>
      <c r="U76" s="21">
        <f>U68*U$14</f>
        <v>6976000.0000000009</v>
      </c>
      <c r="V76" s="21">
        <f>V68*V$14</f>
        <v>11366400</v>
      </c>
      <c r="W76" s="21">
        <f>W68*W$14</f>
        <v>17512960</v>
      </c>
      <c r="X76" s="21">
        <f t="shared" si="191"/>
        <v>26118143.999999996</v>
      </c>
      <c r="Y76" s="21">
        <f t="shared" si="191"/>
        <v>38165401.600000009</v>
      </c>
      <c r="Z76" s="21">
        <f t="shared" si="191"/>
        <v>55031562.24000001</v>
      </c>
      <c r="AA76" s="21">
        <f t="shared" si="191"/>
        <v>78644187.135999992</v>
      </c>
      <c r="AB76" s="21">
        <f t="shared" si="191"/>
        <v>111701861.99040002</v>
      </c>
      <c r="AD76" s="185"/>
      <c r="AE76" s="185"/>
      <c r="AF76" s="19" t="s">
        <v>46</v>
      </c>
      <c r="AG76" s="21">
        <f t="shared" ref="AG76:AP76" si="192">AG68*AG$14</f>
        <v>1599999.9999999998</v>
      </c>
      <c r="AH76" s="21">
        <f t="shared" si="192"/>
        <v>3840000</v>
      </c>
      <c r="AI76" s="21">
        <f>AI68*AI$14</f>
        <v>6976000.0000000009</v>
      </c>
      <c r="AJ76" s="21">
        <f>AJ68*AJ$14</f>
        <v>11366400</v>
      </c>
      <c r="AK76" s="21">
        <f>AK68*AK$14</f>
        <v>17512960</v>
      </c>
      <c r="AL76" s="21">
        <f t="shared" si="192"/>
        <v>26118143.999999996</v>
      </c>
      <c r="AM76" s="21">
        <f t="shared" si="192"/>
        <v>38165401.600000009</v>
      </c>
      <c r="AN76" s="21">
        <f t="shared" si="192"/>
        <v>55031562.24000001</v>
      </c>
      <c r="AO76" s="21">
        <f t="shared" si="192"/>
        <v>78644187.135999992</v>
      </c>
      <c r="AP76" s="21">
        <f t="shared" si="192"/>
        <v>111701861.99040002</v>
      </c>
      <c r="AR76" s="185"/>
      <c r="AS76" s="185"/>
      <c r="AT76" s="19" t="s">
        <v>46</v>
      </c>
      <c r="AU76" s="21">
        <f t="shared" ref="AU76:BD76" si="193">AU68*AU$14</f>
        <v>1599999.9999999998</v>
      </c>
      <c r="AV76" s="21">
        <f t="shared" si="193"/>
        <v>3840000</v>
      </c>
      <c r="AW76" s="21">
        <f>AW68*AW$14</f>
        <v>6976000.0000000009</v>
      </c>
      <c r="AX76" s="21">
        <f>AX68*AX$14</f>
        <v>11366400</v>
      </c>
      <c r="AY76" s="21">
        <f>AY68*AY$14</f>
        <v>17512960</v>
      </c>
      <c r="AZ76" s="21">
        <f t="shared" si="193"/>
        <v>26118143.999999996</v>
      </c>
      <c r="BA76" s="21">
        <f t="shared" si="193"/>
        <v>38165401.600000009</v>
      </c>
      <c r="BB76" s="21">
        <f t="shared" si="193"/>
        <v>55031562.24000001</v>
      </c>
      <c r="BC76" s="21">
        <f t="shared" si="193"/>
        <v>78644187.135999992</v>
      </c>
      <c r="BD76" s="21">
        <f t="shared" si="193"/>
        <v>111701861.99040002</v>
      </c>
      <c r="BF76" s="185"/>
      <c r="BG76" s="185"/>
      <c r="BH76" s="19" t="s">
        <v>46</v>
      </c>
      <c r="BI76" s="21">
        <f t="shared" ref="BI76:BR76" si="194">BI68*BI$14</f>
        <v>1599999.9999999998</v>
      </c>
      <c r="BJ76" s="21">
        <f t="shared" si="194"/>
        <v>3840000</v>
      </c>
      <c r="BK76" s="21">
        <f>BK68*BK$14</f>
        <v>6976000.0000000009</v>
      </c>
      <c r="BL76" s="21">
        <f>BL68*BL$14</f>
        <v>11366400</v>
      </c>
      <c r="BM76" s="21">
        <f>BM68*BM$14</f>
        <v>17512960</v>
      </c>
      <c r="BN76" s="21">
        <f t="shared" si="194"/>
        <v>26118143.999999996</v>
      </c>
      <c r="BO76" s="21">
        <f t="shared" si="194"/>
        <v>38165401.600000009</v>
      </c>
      <c r="BP76" s="21">
        <f t="shared" si="194"/>
        <v>55031562.24000001</v>
      </c>
      <c r="BQ76" s="21">
        <f t="shared" si="194"/>
        <v>78644187.135999992</v>
      </c>
      <c r="BR76" s="21">
        <f t="shared" si="194"/>
        <v>111701861.99040002</v>
      </c>
    </row>
    <row r="77" spans="2:70" ht="14.25" x14ac:dyDescent="0.45">
      <c r="B77" s="185" t="s">
        <v>17</v>
      </c>
      <c r="C77" s="186" t="s">
        <v>32</v>
      </c>
      <c r="D77" s="15" t="s">
        <v>43</v>
      </c>
      <c r="E77" s="16">
        <f>E$24</f>
        <v>4.7142857142857146E-2</v>
      </c>
      <c r="F77" s="16">
        <f t="shared" ref="F77:N77" si="195">F$24</f>
        <v>4.510204081632653E-2</v>
      </c>
      <c r="G77" s="16">
        <f t="shared" si="195"/>
        <v>4.3644314868804664E-2</v>
      </c>
      <c r="H77" s="16">
        <f t="shared" si="195"/>
        <v>4.2603082049146188E-2</v>
      </c>
      <c r="I77" s="16">
        <f t="shared" si="195"/>
        <v>4.1859344320818705E-2</v>
      </c>
      <c r="J77" s="16">
        <f t="shared" si="195"/>
        <v>4.1328103086299077E-2</v>
      </c>
      <c r="K77" s="16">
        <f t="shared" si="195"/>
        <v>4.0948645061642197E-2</v>
      </c>
      <c r="L77" s="16">
        <f t="shared" si="195"/>
        <v>4.0677603615458711E-2</v>
      </c>
      <c r="M77" s="16">
        <f t="shared" si="195"/>
        <v>4.0484002582470507E-2</v>
      </c>
      <c r="N77" s="16">
        <f t="shared" si="195"/>
        <v>4.0345716130336079E-2</v>
      </c>
      <c r="P77" s="185" t="s">
        <v>17</v>
      </c>
      <c r="Q77" s="186" t="s">
        <v>32</v>
      </c>
      <c r="R77" s="15" t="s">
        <v>43</v>
      </c>
      <c r="S77" s="16">
        <f>S$24</f>
        <v>4.7142857142857146E-2</v>
      </c>
      <c r="T77" s="16">
        <f t="shared" ref="T77:AB77" si="196">T$24</f>
        <v>4.510204081632653E-2</v>
      </c>
      <c r="U77" s="16">
        <f t="shared" si="196"/>
        <v>4.3644314868804664E-2</v>
      </c>
      <c r="V77" s="16">
        <f t="shared" si="196"/>
        <v>4.2603082049146188E-2</v>
      </c>
      <c r="W77" s="16">
        <f t="shared" si="196"/>
        <v>4.1859344320818705E-2</v>
      </c>
      <c r="X77" s="16">
        <f t="shared" si="196"/>
        <v>4.1328103086299077E-2</v>
      </c>
      <c r="Y77" s="16">
        <f t="shared" si="196"/>
        <v>4.0948645061642197E-2</v>
      </c>
      <c r="Z77" s="16">
        <f t="shared" si="196"/>
        <v>4.0677603615458711E-2</v>
      </c>
      <c r="AA77" s="16">
        <f t="shared" si="196"/>
        <v>4.0484002582470507E-2</v>
      </c>
      <c r="AB77" s="16">
        <f t="shared" si="196"/>
        <v>4.0345716130336079E-2</v>
      </c>
      <c r="AD77" s="185" t="s">
        <v>17</v>
      </c>
      <c r="AE77" s="186" t="s">
        <v>32</v>
      </c>
      <c r="AF77" s="15" t="s">
        <v>43</v>
      </c>
      <c r="AG77" s="16">
        <f>AG$24</f>
        <v>4.7142857142857146E-2</v>
      </c>
      <c r="AH77" s="16">
        <f t="shared" ref="AH77:AP77" si="197">AH$24</f>
        <v>4.510204081632653E-2</v>
      </c>
      <c r="AI77" s="16">
        <f t="shared" si="197"/>
        <v>4.3644314868804664E-2</v>
      </c>
      <c r="AJ77" s="16">
        <f t="shared" si="197"/>
        <v>4.2603082049146188E-2</v>
      </c>
      <c r="AK77" s="16">
        <f t="shared" si="197"/>
        <v>4.1859344320818705E-2</v>
      </c>
      <c r="AL77" s="16">
        <f t="shared" si="197"/>
        <v>4.1328103086299077E-2</v>
      </c>
      <c r="AM77" s="16">
        <f t="shared" si="197"/>
        <v>4.0948645061642197E-2</v>
      </c>
      <c r="AN77" s="16">
        <f t="shared" si="197"/>
        <v>4.0677603615458711E-2</v>
      </c>
      <c r="AO77" s="16">
        <f t="shared" si="197"/>
        <v>4.0484002582470507E-2</v>
      </c>
      <c r="AP77" s="16">
        <f t="shared" si="197"/>
        <v>4.0345716130336079E-2</v>
      </c>
      <c r="AR77" s="185" t="s">
        <v>17</v>
      </c>
      <c r="AS77" s="186" t="s">
        <v>32</v>
      </c>
      <c r="AT77" s="15" t="s">
        <v>43</v>
      </c>
      <c r="AU77" s="16">
        <f>AU$24</f>
        <v>4.7142857142857146E-2</v>
      </c>
      <c r="AV77" s="16">
        <f t="shared" ref="AV77:BD77" si="198">AV$24</f>
        <v>4.510204081632653E-2</v>
      </c>
      <c r="AW77" s="16">
        <f t="shared" si="198"/>
        <v>4.3644314868804664E-2</v>
      </c>
      <c r="AX77" s="16">
        <f t="shared" si="198"/>
        <v>4.2603082049146188E-2</v>
      </c>
      <c r="AY77" s="16">
        <f t="shared" si="198"/>
        <v>4.1859344320818705E-2</v>
      </c>
      <c r="AZ77" s="16">
        <f t="shared" si="198"/>
        <v>4.1328103086299077E-2</v>
      </c>
      <c r="BA77" s="16">
        <f t="shared" si="198"/>
        <v>4.0948645061642197E-2</v>
      </c>
      <c r="BB77" s="16">
        <f t="shared" si="198"/>
        <v>4.0677603615458711E-2</v>
      </c>
      <c r="BC77" s="16">
        <f t="shared" si="198"/>
        <v>4.0484002582470507E-2</v>
      </c>
      <c r="BD77" s="16">
        <f t="shared" si="198"/>
        <v>4.0345716130336079E-2</v>
      </c>
      <c r="BF77" s="185" t="s">
        <v>17</v>
      </c>
      <c r="BG77" s="186" t="s">
        <v>32</v>
      </c>
      <c r="BH77" s="15" t="s">
        <v>43</v>
      </c>
      <c r="BI77" s="16">
        <f>BI$24</f>
        <v>4.7142857142857146E-2</v>
      </c>
      <c r="BJ77" s="16">
        <f t="shared" ref="BJ77:BR77" si="199">BJ$24</f>
        <v>4.510204081632653E-2</v>
      </c>
      <c r="BK77" s="16">
        <f t="shared" si="199"/>
        <v>4.3644314868804664E-2</v>
      </c>
      <c r="BL77" s="16">
        <f t="shared" si="199"/>
        <v>4.2603082049146188E-2</v>
      </c>
      <c r="BM77" s="16">
        <f t="shared" si="199"/>
        <v>4.1859344320818705E-2</v>
      </c>
      <c r="BN77" s="16">
        <f t="shared" si="199"/>
        <v>4.1328103086299077E-2</v>
      </c>
      <c r="BO77" s="16">
        <f t="shared" si="199"/>
        <v>4.0948645061642197E-2</v>
      </c>
      <c r="BP77" s="16">
        <f t="shared" si="199"/>
        <v>4.0677603615458711E-2</v>
      </c>
      <c r="BQ77" s="16">
        <f t="shared" si="199"/>
        <v>4.0484002582470507E-2</v>
      </c>
      <c r="BR77" s="16">
        <f t="shared" si="199"/>
        <v>4.0345716130336079E-2</v>
      </c>
    </row>
    <row r="78" spans="2:70" ht="14.25" x14ac:dyDescent="0.45">
      <c r="B78" s="185"/>
      <c r="C78" s="186"/>
      <c r="D78" s="15" t="s">
        <v>44</v>
      </c>
      <c r="E78" s="16"/>
      <c r="F78" s="16"/>
      <c r="G78" s="16"/>
      <c r="H78" s="16"/>
      <c r="I78" s="82">
        <f>AVERAGE(E77:I77)</f>
        <v>4.4070327839590646E-2</v>
      </c>
      <c r="J78" s="17"/>
      <c r="K78" s="17"/>
      <c r="L78" s="17"/>
      <c r="M78" s="17"/>
      <c r="N78" s="17">
        <f>AVERAGE(E77:N77)</f>
        <v>4.2413570967415978E-2</v>
      </c>
      <c r="P78" s="185"/>
      <c r="Q78" s="186"/>
      <c r="R78" s="15" t="s">
        <v>44</v>
      </c>
      <c r="S78" s="16"/>
      <c r="T78" s="16"/>
      <c r="U78" s="16"/>
      <c r="V78" s="16"/>
      <c r="W78" s="82">
        <f>AVERAGE(S77:W77)</f>
        <v>4.4070327839590646E-2</v>
      </c>
      <c r="X78" s="17"/>
      <c r="Y78" s="17"/>
      <c r="Z78" s="17"/>
      <c r="AA78" s="17"/>
      <c r="AB78" s="17">
        <f>AVERAGE(S77:AB77)</f>
        <v>4.2413570967415978E-2</v>
      </c>
      <c r="AD78" s="185"/>
      <c r="AE78" s="186"/>
      <c r="AF78" s="15" t="s">
        <v>44</v>
      </c>
      <c r="AG78" s="16"/>
      <c r="AH78" s="16"/>
      <c r="AI78" s="16"/>
      <c r="AJ78" s="16"/>
      <c r="AK78" s="82">
        <f>AVERAGE(AG77:AK77)</f>
        <v>4.4070327839590646E-2</v>
      </c>
      <c r="AL78" s="17"/>
      <c r="AM78" s="17"/>
      <c r="AN78" s="17"/>
      <c r="AO78" s="17"/>
      <c r="AP78" s="17">
        <f>AVERAGE(AG77:AP77)</f>
        <v>4.2413570967415978E-2</v>
      </c>
      <c r="AR78" s="185"/>
      <c r="AS78" s="186"/>
      <c r="AT78" s="15" t="s">
        <v>44</v>
      </c>
      <c r="AU78" s="16"/>
      <c r="AV78" s="16"/>
      <c r="AW78" s="16"/>
      <c r="AX78" s="16"/>
      <c r="AY78" s="82">
        <f>AVERAGE(AU77:AY77)</f>
        <v>4.4070327839590646E-2</v>
      </c>
      <c r="AZ78" s="17"/>
      <c r="BA78" s="17"/>
      <c r="BB78" s="17"/>
      <c r="BC78" s="17"/>
      <c r="BD78" s="17">
        <f>AVERAGE(AU77:BD77)</f>
        <v>4.2413570967415978E-2</v>
      </c>
      <c r="BF78" s="185"/>
      <c r="BG78" s="186"/>
      <c r="BH78" s="15" t="s">
        <v>44</v>
      </c>
      <c r="BI78" s="16"/>
      <c r="BJ78" s="16"/>
      <c r="BK78" s="16"/>
      <c r="BL78" s="16"/>
      <c r="BM78" s="82">
        <f>AVERAGE(BI77:BM77)</f>
        <v>4.4070327839590646E-2</v>
      </c>
      <c r="BN78" s="17"/>
      <c r="BO78" s="17"/>
      <c r="BP78" s="17"/>
      <c r="BQ78" s="17"/>
      <c r="BR78" s="17">
        <f>AVERAGE(BI77:BR77)</f>
        <v>4.2413570967415978E-2</v>
      </c>
    </row>
    <row r="79" spans="2:70" ht="14.25" x14ac:dyDescent="0.45">
      <c r="B79" s="185"/>
      <c r="C79" s="186"/>
      <c r="D79" s="15" t="s">
        <v>42</v>
      </c>
      <c r="E79" s="16">
        <f t="shared" ref="E79:N79" si="200">E$26</f>
        <v>4.7142857142857146E-2</v>
      </c>
      <c r="F79" s="16" t="str">
        <f t="shared" si="200"/>
        <v>aa</v>
      </c>
      <c r="G79" s="16" t="e">
        <f t="shared" si="200"/>
        <v>#VALUE!</v>
      </c>
      <c r="H79" s="16" t="e">
        <f t="shared" si="200"/>
        <v>#VALUE!</v>
      </c>
      <c r="I79" s="16" t="e">
        <f t="shared" si="200"/>
        <v>#VALUE!</v>
      </c>
      <c r="J79" s="16" t="e">
        <f t="shared" si="200"/>
        <v>#VALUE!</v>
      </c>
      <c r="K79" s="16" t="e">
        <f t="shared" si="200"/>
        <v>#VALUE!</v>
      </c>
      <c r="L79" s="16" t="e">
        <f t="shared" si="200"/>
        <v>#VALUE!</v>
      </c>
      <c r="M79" s="16" t="e">
        <f t="shared" si="200"/>
        <v>#VALUE!</v>
      </c>
      <c r="N79" s="16" t="e">
        <f t="shared" si="200"/>
        <v>#VALUE!</v>
      </c>
      <c r="P79" s="185"/>
      <c r="Q79" s="186"/>
      <c r="R79" s="15" t="s">
        <v>42</v>
      </c>
      <c r="S79" s="16">
        <f t="shared" ref="S79:AB79" si="201">S$26</f>
        <v>4.7142857142857146E-2</v>
      </c>
      <c r="T79" s="16">
        <f t="shared" si="201"/>
        <v>9.2244897959183669E-2</v>
      </c>
      <c r="U79" s="16">
        <f t="shared" si="201"/>
        <v>0.13588921282798833</v>
      </c>
      <c r="V79" s="16">
        <f t="shared" si="201"/>
        <v>0.17849229487713453</v>
      </c>
      <c r="W79" s="16">
        <f t="shared" si="201"/>
        <v>0.22035163919795323</v>
      </c>
      <c r="X79" s="16">
        <f t="shared" si="201"/>
        <v>0.26167974228425228</v>
      </c>
      <c r="Y79" s="16">
        <f t="shared" si="201"/>
        <v>0.30262838734589448</v>
      </c>
      <c r="Z79" s="16">
        <f t="shared" si="201"/>
        <v>0.34330599096135317</v>
      </c>
      <c r="AA79" s="16">
        <f t="shared" si="201"/>
        <v>0.3837899935438237</v>
      </c>
      <c r="AB79" s="16">
        <f t="shared" si="201"/>
        <v>0.42413570967415981</v>
      </c>
      <c r="AD79" s="185"/>
      <c r="AE79" s="186"/>
      <c r="AF79" s="15" t="s">
        <v>42</v>
      </c>
      <c r="AG79" s="16">
        <f t="shared" ref="AG79:AP79" si="202">AG$26</f>
        <v>4.7142857142857146E-2</v>
      </c>
      <c r="AH79" s="16">
        <f t="shared" si="202"/>
        <v>9.2244897959183669E-2</v>
      </c>
      <c r="AI79" s="16">
        <f t="shared" si="202"/>
        <v>0.13588921282798833</v>
      </c>
      <c r="AJ79" s="16">
        <f t="shared" si="202"/>
        <v>0.17849229487713453</v>
      </c>
      <c r="AK79" s="16">
        <f t="shared" si="202"/>
        <v>0.22035163919795323</v>
      </c>
      <c r="AL79" s="16">
        <f t="shared" si="202"/>
        <v>0.26167974228425228</v>
      </c>
      <c r="AM79" s="16">
        <f t="shared" si="202"/>
        <v>0.30262838734589448</v>
      </c>
      <c r="AN79" s="16">
        <f t="shared" si="202"/>
        <v>0.34330599096135317</v>
      </c>
      <c r="AO79" s="16">
        <f t="shared" si="202"/>
        <v>0.3837899935438237</v>
      </c>
      <c r="AP79" s="16">
        <f t="shared" si="202"/>
        <v>0.42413570967415981</v>
      </c>
      <c r="AR79" s="185"/>
      <c r="AS79" s="186"/>
      <c r="AT79" s="15" t="s">
        <v>42</v>
      </c>
      <c r="AU79" s="16">
        <f t="shared" ref="AU79:BD79" si="203">AU$26</f>
        <v>4.7142857142857146E-2</v>
      </c>
      <c r="AV79" s="16">
        <f t="shared" si="203"/>
        <v>9.2244897959183669E-2</v>
      </c>
      <c r="AW79" s="16">
        <f t="shared" si="203"/>
        <v>0.13588921282798833</v>
      </c>
      <c r="AX79" s="16">
        <f t="shared" si="203"/>
        <v>0.17849229487713453</v>
      </c>
      <c r="AY79" s="16">
        <f t="shared" si="203"/>
        <v>0.22035163919795323</v>
      </c>
      <c r="AZ79" s="16">
        <f t="shared" si="203"/>
        <v>0.26167974228425228</v>
      </c>
      <c r="BA79" s="16">
        <f t="shared" si="203"/>
        <v>0.30262838734589448</v>
      </c>
      <c r="BB79" s="16">
        <f t="shared" si="203"/>
        <v>0.34330599096135317</v>
      </c>
      <c r="BC79" s="16">
        <f t="shared" si="203"/>
        <v>0.3837899935438237</v>
      </c>
      <c r="BD79" s="16">
        <f t="shared" si="203"/>
        <v>0.42413570967415981</v>
      </c>
      <c r="BF79" s="185"/>
      <c r="BG79" s="186"/>
      <c r="BH79" s="15" t="s">
        <v>42</v>
      </c>
      <c r="BI79" s="16">
        <f t="shared" ref="BI79:BR79" si="204">BI$26</f>
        <v>4.7142857142857146E-2</v>
      </c>
      <c r="BJ79" s="16">
        <f t="shared" si="204"/>
        <v>9.2244897959183669E-2</v>
      </c>
      <c r="BK79" s="16">
        <f t="shared" si="204"/>
        <v>0.13588921282798833</v>
      </c>
      <c r="BL79" s="16">
        <f t="shared" si="204"/>
        <v>0.17849229487713453</v>
      </c>
      <c r="BM79" s="16">
        <f t="shared" si="204"/>
        <v>0.22035163919795323</v>
      </c>
      <c r="BN79" s="16">
        <f t="shared" si="204"/>
        <v>0.26167974228425228</v>
      </c>
      <c r="BO79" s="16">
        <f t="shared" si="204"/>
        <v>0.30262838734589448</v>
      </c>
      <c r="BP79" s="16">
        <f t="shared" si="204"/>
        <v>0.34330599096135317</v>
      </c>
      <c r="BQ79" s="16">
        <f t="shared" si="204"/>
        <v>0.3837899935438237</v>
      </c>
      <c r="BR79" s="16">
        <f t="shared" si="204"/>
        <v>0.42413570967415981</v>
      </c>
    </row>
    <row r="80" spans="2:70" ht="14.25" x14ac:dyDescent="0.45">
      <c r="B80" s="185"/>
      <c r="C80" s="185"/>
      <c r="D80" s="19" t="s">
        <v>45</v>
      </c>
      <c r="E80" s="20">
        <f t="shared" ref="E80:N80" si="205">10*E77</f>
        <v>0.47142857142857147</v>
      </c>
      <c r="F80" s="20">
        <f t="shared" si="205"/>
        <v>0.45102040816326527</v>
      </c>
      <c r="G80" s="20">
        <f t="shared" si="205"/>
        <v>0.43644314868804662</v>
      </c>
      <c r="H80" s="20">
        <f t="shared" si="205"/>
        <v>0.4260308204914619</v>
      </c>
      <c r="I80" s="20">
        <f t="shared" si="205"/>
        <v>0.41859344320818703</v>
      </c>
      <c r="J80" s="20">
        <f t="shared" si="205"/>
        <v>0.41328103086299078</v>
      </c>
      <c r="K80" s="20">
        <f t="shared" si="205"/>
        <v>0.40948645061642197</v>
      </c>
      <c r="L80" s="20">
        <f t="shared" si="205"/>
        <v>0.40677603615458713</v>
      </c>
      <c r="M80" s="20">
        <f t="shared" si="205"/>
        <v>0.40484002582470507</v>
      </c>
      <c r="N80" s="20">
        <f t="shared" si="205"/>
        <v>0.40345716130336079</v>
      </c>
      <c r="P80" s="185"/>
      <c r="Q80" s="185"/>
      <c r="R80" s="19" t="s">
        <v>45</v>
      </c>
      <c r="S80" s="20">
        <f t="shared" ref="S80:AB80" si="206">10*S77</f>
        <v>0.47142857142857147</v>
      </c>
      <c r="T80" s="20">
        <f t="shared" si="206"/>
        <v>0.45102040816326527</v>
      </c>
      <c r="U80" s="20">
        <f t="shared" si="206"/>
        <v>0.43644314868804662</v>
      </c>
      <c r="V80" s="20">
        <f t="shared" si="206"/>
        <v>0.4260308204914619</v>
      </c>
      <c r="W80" s="20">
        <f t="shared" si="206"/>
        <v>0.41859344320818703</v>
      </c>
      <c r="X80" s="20">
        <f t="shared" si="206"/>
        <v>0.41328103086299078</v>
      </c>
      <c r="Y80" s="20">
        <f t="shared" si="206"/>
        <v>0.40948645061642197</v>
      </c>
      <c r="Z80" s="20">
        <f t="shared" si="206"/>
        <v>0.40677603615458713</v>
      </c>
      <c r="AA80" s="20">
        <f t="shared" si="206"/>
        <v>0.40484002582470507</v>
      </c>
      <c r="AB80" s="20">
        <f t="shared" si="206"/>
        <v>0.40345716130336079</v>
      </c>
      <c r="AD80" s="185"/>
      <c r="AE80" s="185"/>
      <c r="AF80" s="19" t="s">
        <v>45</v>
      </c>
      <c r="AG80" s="20">
        <f t="shared" ref="AG80:AP80" si="207">10*AG77</f>
        <v>0.47142857142857147</v>
      </c>
      <c r="AH80" s="20">
        <f t="shared" si="207"/>
        <v>0.45102040816326527</v>
      </c>
      <c r="AI80" s="20">
        <f t="shared" si="207"/>
        <v>0.43644314868804662</v>
      </c>
      <c r="AJ80" s="20">
        <f t="shared" si="207"/>
        <v>0.4260308204914619</v>
      </c>
      <c r="AK80" s="20">
        <f t="shared" si="207"/>
        <v>0.41859344320818703</v>
      </c>
      <c r="AL80" s="20">
        <f t="shared" si="207"/>
        <v>0.41328103086299078</v>
      </c>
      <c r="AM80" s="20">
        <f t="shared" si="207"/>
        <v>0.40948645061642197</v>
      </c>
      <c r="AN80" s="20">
        <f t="shared" si="207"/>
        <v>0.40677603615458713</v>
      </c>
      <c r="AO80" s="20">
        <f t="shared" si="207"/>
        <v>0.40484002582470507</v>
      </c>
      <c r="AP80" s="20">
        <f t="shared" si="207"/>
        <v>0.40345716130336079</v>
      </c>
      <c r="AR80" s="185"/>
      <c r="AS80" s="185"/>
      <c r="AT80" s="19" t="s">
        <v>45</v>
      </c>
      <c r="AU80" s="20">
        <f t="shared" ref="AU80:BD80" si="208">10*AU77</f>
        <v>0.47142857142857147</v>
      </c>
      <c r="AV80" s="20">
        <f t="shared" si="208"/>
        <v>0.45102040816326527</v>
      </c>
      <c r="AW80" s="20">
        <f t="shared" si="208"/>
        <v>0.43644314868804662</v>
      </c>
      <c r="AX80" s="20">
        <f t="shared" si="208"/>
        <v>0.4260308204914619</v>
      </c>
      <c r="AY80" s="20">
        <f t="shared" si="208"/>
        <v>0.41859344320818703</v>
      </c>
      <c r="AZ80" s="20">
        <f t="shared" si="208"/>
        <v>0.41328103086299078</v>
      </c>
      <c r="BA80" s="20">
        <f t="shared" si="208"/>
        <v>0.40948645061642197</v>
      </c>
      <c r="BB80" s="20">
        <f t="shared" si="208"/>
        <v>0.40677603615458713</v>
      </c>
      <c r="BC80" s="20">
        <f t="shared" si="208"/>
        <v>0.40484002582470507</v>
      </c>
      <c r="BD80" s="20">
        <f t="shared" si="208"/>
        <v>0.40345716130336079</v>
      </c>
      <c r="BF80" s="185"/>
      <c r="BG80" s="185"/>
      <c r="BH80" s="19" t="s">
        <v>45</v>
      </c>
      <c r="BI80" s="20">
        <f t="shared" ref="BI80:BR80" si="209">10*BI77</f>
        <v>0.47142857142857147</v>
      </c>
      <c r="BJ80" s="20">
        <f t="shared" si="209"/>
        <v>0.45102040816326527</v>
      </c>
      <c r="BK80" s="20">
        <f t="shared" si="209"/>
        <v>0.43644314868804662</v>
      </c>
      <c r="BL80" s="20">
        <f t="shared" si="209"/>
        <v>0.4260308204914619</v>
      </c>
      <c r="BM80" s="20">
        <f t="shared" si="209"/>
        <v>0.41859344320818703</v>
      </c>
      <c r="BN80" s="20">
        <f t="shared" si="209"/>
        <v>0.41328103086299078</v>
      </c>
      <c r="BO80" s="20">
        <f t="shared" si="209"/>
        <v>0.40948645061642197</v>
      </c>
      <c r="BP80" s="20">
        <f t="shared" si="209"/>
        <v>0.40677603615458713</v>
      </c>
      <c r="BQ80" s="20">
        <f t="shared" si="209"/>
        <v>0.40484002582470507</v>
      </c>
      <c r="BR80" s="20">
        <f t="shared" si="209"/>
        <v>0.40345716130336079</v>
      </c>
    </row>
    <row r="81" spans="2:70" ht="14.25" x14ac:dyDescent="0.45">
      <c r="B81" s="185"/>
      <c r="C81" s="185"/>
      <c r="D81" s="19" t="s">
        <v>46</v>
      </c>
      <c r="E81" s="20">
        <f>10*E79</f>
        <v>0.47142857142857147</v>
      </c>
      <c r="F81" s="20" t="e">
        <f t="shared" ref="F81:N81" si="210">10*F79</f>
        <v>#VALUE!</v>
      </c>
      <c r="G81" s="20" t="e">
        <f t="shared" si="210"/>
        <v>#VALUE!</v>
      </c>
      <c r="H81" s="20" t="e">
        <f t="shared" si="210"/>
        <v>#VALUE!</v>
      </c>
      <c r="I81" s="20" t="e">
        <f t="shared" si="210"/>
        <v>#VALUE!</v>
      </c>
      <c r="J81" s="20" t="e">
        <f t="shared" si="210"/>
        <v>#VALUE!</v>
      </c>
      <c r="K81" s="20" t="e">
        <f t="shared" si="210"/>
        <v>#VALUE!</v>
      </c>
      <c r="L81" s="20" t="e">
        <f t="shared" si="210"/>
        <v>#VALUE!</v>
      </c>
      <c r="M81" s="20" t="e">
        <f t="shared" si="210"/>
        <v>#VALUE!</v>
      </c>
      <c r="N81" s="20" t="e">
        <f t="shared" si="210"/>
        <v>#VALUE!</v>
      </c>
      <c r="P81" s="185"/>
      <c r="Q81" s="185"/>
      <c r="R81" s="19" t="s">
        <v>46</v>
      </c>
      <c r="S81" s="20">
        <f>10*S79</f>
        <v>0.47142857142857147</v>
      </c>
      <c r="T81" s="20">
        <f t="shared" ref="T81:AB81" si="211">10*T79</f>
        <v>0.92244897959183669</v>
      </c>
      <c r="U81" s="20">
        <f t="shared" si="211"/>
        <v>1.3588921282798831</v>
      </c>
      <c r="V81" s="20">
        <f t="shared" si="211"/>
        <v>1.7849229487713454</v>
      </c>
      <c r="W81" s="20">
        <f t="shared" si="211"/>
        <v>2.2035163919795324</v>
      </c>
      <c r="X81" s="20">
        <f t="shared" si="211"/>
        <v>2.6167974228425228</v>
      </c>
      <c r="Y81" s="20">
        <f t="shared" si="211"/>
        <v>3.0262838734589446</v>
      </c>
      <c r="Z81" s="20">
        <f t="shared" si="211"/>
        <v>3.4330599096135317</v>
      </c>
      <c r="AA81" s="20">
        <f t="shared" si="211"/>
        <v>3.8378999354382373</v>
      </c>
      <c r="AB81" s="20">
        <f t="shared" si="211"/>
        <v>4.2413570967415986</v>
      </c>
      <c r="AD81" s="185"/>
      <c r="AE81" s="185"/>
      <c r="AF81" s="19" t="s">
        <v>46</v>
      </c>
      <c r="AG81" s="20">
        <f>10*AG79</f>
        <v>0.47142857142857147</v>
      </c>
      <c r="AH81" s="20">
        <f t="shared" ref="AH81:AP81" si="212">10*AH79</f>
        <v>0.92244897959183669</v>
      </c>
      <c r="AI81" s="20">
        <f t="shared" si="212"/>
        <v>1.3588921282798831</v>
      </c>
      <c r="AJ81" s="20">
        <f t="shared" si="212"/>
        <v>1.7849229487713454</v>
      </c>
      <c r="AK81" s="20">
        <f t="shared" si="212"/>
        <v>2.2035163919795324</v>
      </c>
      <c r="AL81" s="20">
        <f t="shared" si="212"/>
        <v>2.6167974228425228</v>
      </c>
      <c r="AM81" s="20">
        <f t="shared" si="212"/>
        <v>3.0262838734589446</v>
      </c>
      <c r="AN81" s="20">
        <f t="shared" si="212"/>
        <v>3.4330599096135317</v>
      </c>
      <c r="AO81" s="20">
        <f t="shared" si="212"/>
        <v>3.8378999354382373</v>
      </c>
      <c r="AP81" s="20">
        <f t="shared" si="212"/>
        <v>4.2413570967415986</v>
      </c>
      <c r="AR81" s="185"/>
      <c r="AS81" s="185"/>
      <c r="AT81" s="19" t="s">
        <v>46</v>
      </c>
      <c r="AU81" s="20">
        <f>10*AU79</f>
        <v>0.47142857142857147</v>
      </c>
      <c r="AV81" s="20">
        <f t="shared" ref="AV81:BD81" si="213">10*AV79</f>
        <v>0.92244897959183669</v>
      </c>
      <c r="AW81" s="20">
        <f t="shared" si="213"/>
        <v>1.3588921282798831</v>
      </c>
      <c r="AX81" s="20">
        <f t="shared" si="213"/>
        <v>1.7849229487713454</v>
      </c>
      <c r="AY81" s="20">
        <f t="shared" si="213"/>
        <v>2.2035163919795324</v>
      </c>
      <c r="AZ81" s="20">
        <f t="shared" si="213"/>
        <v>2.6167974228425228</v>
      </c>
      <c r="BA81" s="20">
        <f t="shared" si="213"/>
        <v>3.0262838734589446</v>
      </c>
      <c r="BB81" s="20">
        <f t="shared" si="213"/>
        <v>3.4330599096135317</v>
      </c>
      <c r="BC81" s="20">
        <f t="shared" si="213"/>
        <v>3.8378999354382373</v>
      </c>
      <c r="BD81" s="20">
        <f t="shared" si="213"/>
        <v>4.2413570967415986</v>
      </c>
      <c r="BF81" s="185"/>
      <c r="BG81" s="185"/>
      <c r="BH81" s="19" t="s">
        <v>46</v>
      </c>
      <c r="BI81" s="20">
        <f>10*BI79</f>
        <v>0.47142857142857147</v>
      </c>
      <c r="BJ81" s="20">
        <f t="shared" ref="BJ81:BR81" si="214">10*BJ79</f>
        <v>0.92244897959183669</v>
      </c>
      <c r="BK81" s="20">
        <f t="shared" si="214"/>
        <v>1.3588921282798831</v>
      </c>
      <c r="BL81" s="20">
        <f t="shared" si="214"/>
        <v>1.7849229487713454</v>
      </c>
      <c r="BM81" s="20">
        <f t="shared" si="214"/>
        <v>2.2035163919795324</v>
      </c>
      <c r="BN81" s="20">
        <f t="shared" si="214"/>
        <v>2.6167974228425228</v>
      </c>
      <c r="BO81" s="20">
        <f t="shared" si="214"/>
        <v>3.0262838734589446</v>
      </c>
      <c r="BP81" s="20">
        <f t="shared" si="214"/>
        <v>3.4330599096135317</v>
      </c>
      <c r="BQ81" s="20">
        <f t="shared" si="214"/>
        <v>3.8378999354382373</v>
      </c>
      <c r="BR81" s="20">
        <f t="shared" si="214"/>
        <v>4.2413570967415986</v>
      </c>
    </row>
    <row r="82" spans="2:70" ht="14.25" x14ac:dyDescent="0.45">
      <c r="B82" s="185"/>
      <c r="C82" s="184" t="s">
        <v>36</v>
      </c>
      <c r="D82" s="15" t="s">
        <v>43</v>
      </c>
      <c r="E82" s="16">
        <f t="shared" ref="E82:N82" si="215">E77*E$14/$E$4</f>
        <v>6.6000000000000003E-2</v>
      </c>
      <c r="F82" s="16">
        <f t="shared" si="215"/>
        <v>8.8400000000000006E-2</v>
      </c>
      <c r="G82" s="16">
        <f t="shared" si="215"/>
        <v>0.11976000000000001</v>
      </c>
      <c r="H82" s="16">
        <f t="shared" si="215"/>
        <v>0.163664</v>
      </c>
      <c r="I82" s="16">
        <f t="shared" si="215"/>
        <v>0.22512959999999999</v>
      </c>
      <c r="J82" s="16">
        <f t="shared" si="215"/>
        <v>0.31118143999999998</v>
      </c>
      <c r="K82" s="16">
        <f t="shared" si="215"/>
        <v>0.43165401600000003</v>
      </c>
      <c r="L82" s="16">
        <f t="shared" si="215"/>
        <v>0.60031562240000003</v>
      </c>
      <c r="M82" s="16">
        <f t="shared" si="215"/>
        <v>0.83644187136000003</v>
      </c>
      <c r="N82" s="16">
        <f t="shared" si="215"/>
        <v>1.1670186199040002</v>
      </c>
      <c r="P82" s="185"/>
      <c r="Q82" s="184" t="s">
        <v>36</v>
      </c>
      <c r="R82" s="15" t="s">
        <v>43</v>
      </c>
      <c r="S82" s="16">
        <f t="shared" ref="S82:AB82" si="216">S77*S$14/$E$4</f>
        <v>6.6000000000000003E-2</v>
      </c>
      <c r="T82" s="16">
        <f t="shared" si="216"/>
        <v>8.8400000000000006E-2</v>
      </c>
      <c r="U82" s="16">
        <f t="shared" si="216"/>
        <v>0.11976000000000001</v>
      </c>
      <c r="V82" s="16">
        <f t="shared" si="216"/>
        <v>0.163664</v>
      </c>
      <c r="W82" s="16">
        <f t="shared" si="216"/>
        <v>0.22512959999999999</v>
      </c>
      <c r="X82" s="16">
        <f t="shared" si="216"/>
        <v>0.31118143999999998</v>
      </c>
      <c r="Y82" s="16">
        <f t="shared" si="216"/>
        <v>0.43165401600000003</v>
      </c>
      <c r="Z82" s="16">
        <f t="shared" si="216"/>
        <v>0.60031562240000003</v>
      </c>
      <c r="AA82" s="16">
        <f t="shared" si="216"/>
        <v>0.83644187136000003</v>
      </c>
      <c r="AB82" s="16">
        <f t="shared" si="216"/>
        <v>1.1670186199040002</v>
      </c>
      <c r="AD82" s="185"/>
      <c r="AE82" s="184" t="s">
        <v>36</v>
      </c>
      <c r="AF82" s="15" t="s">
        <v>43</v>
      </c>
      <c r="AG82" s="16">
        <f t="shared" ref="AG82:AP82" si="217">AG77*AG$14/$E$4</f>
        <v>6.6000000000000003E-2</v>
      </c>
      <c r="AH82" s="16">
        <f t="shared" si="217"/>
        <v>8.8400000000000006E-2</v>
      </c>
      <c r="AI82" s="16">
        <f t="shared" si="217"/>
        <v>0.11976000000000001</v>
      </c>
      <c r="AJ82" s="16">
        <f t="shared" si="217"/>
        <v>0.163664</v>
      </c>
      <c r="AK82" s="16">
        <f t="shared" si="217"/>
        <v>0.22512959999999999</v>
      </c>
      <c r="AL82" s="16">
        <f t="shared" si="217"/>
        <v>0.31118143999999998</v>
      </c>
      <c r="AM82" s="16">
        <f t="shared" si="217"/>
        <v>0.43165401600000003</v>
      </c>
      <c r="AN82" s="16">
        <f t="shared" si="217"/>
        <v>0.60031562240000003</v>
      </c>
      <c r="AO82" s="16">
        <f t="shared" si="217"/>
        <v>0.83644187136000003</v>
      </c>
      <c r="AP82" s="16">
        <f t="shared" si="217"/>
        <v>1.1670186199040002</v>
      </c>
      <c r="AR82" s="185"/>
      <c r="AS82" s="184" t="s">
        <v>36</v>
      </c>
      <c r="AT82" s="15" t="s">
        <v>43</v>
      </c>
      <c r="AU82" s="16">
        <f t="shared" ref="AU82:BD82" si="218">AU77*AU$14/$E$4</f>
        <v>6.6000000000000003E-2</v>
      </c>
      <c r="AV82" s="16">
        <f t="shared" si="218"/>
        <v>8.8400000000000006E-2</v>
      </c>
      <c r="AW82" s="16">
        <f t="shared" si="218"/>
        <v>0.11976000000000001</v>
      </c>
      <c r="AX82" s="16">
        <f t="shared" si="218"/>
        <v>0.163664</v>
      </c>
      <c r="AY82" s="16">
        <f t="shared" si="218"/>
        <v>0.22512959999999999</v>
      </c>
      <c r="AZ82" s="16">
        <f t="shared" si="218"/>
        <v>0.31118143999999998</v>
      </c>
      <c r="BA82" s="16">
        <f t="shared" si="218"/>
        <v>0.43165401600000003</v>
      </c>
      <c r="BB82" s="16">
        <f t="shared" si="218"/>
        <v>0.60031562240000003</v>
      </c>
      <c r="BC82" s="16">
        <f t="shared" si="218"/>
        <v>0.83644187136000003</v>
      </c>
      <c r="BD82" s="16">
        <f t="shared" si="218"/>
        <v>1.1670186199040002</v>
      </c>
      <c r="BF82" s="185"/>
      <c r="BG82" s="184" t="s">
        <v>36</v>
      </c>
      <c r="BH82" s="15" t="s">
        <v>43</v>
      </c>
      <c r="BI82" s="16">
        <f t="shared" ref="BI82:BR82" si="219">BI77*BI$14/$E$4</f>
        <v>6.6000000000000003E-2</v>
      </c>
      <c r="BJ82" s="16">
        <f t="shared" si="219"/>
        <v>8.8400000000000006E-2</v>
      </c>
      <c r="BK82" s="16">
        <f t="shared" si="219"/>
        <v>0.11976000000000001</v>
      </c>
      <c r="BL82" s="16">
        <f t="shared" si="219"/>
        <v>0.163664</v>
      </c>
      <c r="BM82" s="16">
        <f t="shared" si="219"/>
        <v>0.22512959999999999</v>
      </c>
      <c r="BN82" s="16">
        <f t="shared" si="219"/>
        <v>0.31118143999999998</v>
      </c>
      <c r="BO82" s="16">
        <f t="shared" si="219"/>
        <v>0.43165401600000003</v>
      </c>
      <c r="BP82" s="16">
        <f t="shared" si="219"/>
        <v>0.60031562240000003</v>
      </c>
      <c r="BQ82" s="16">
        <f t="shared" si="219"/>
        <v>0.83644187136000003</v>
      </c>
      <c r="BR82" s="16">
        <f t="shared" si="219"/>
        <v>1.1670186199040002</v>
      </c>
    </row>
    <row r="83" spans="2:70" ht="14.25" x14ac:dyDescent="0.45">
      <c r="B83" s="185"/>
      <c r="C83" s="186"/>
      <c r="D83" s="15" t="s">
        <v>44</v>
      </c>
      <c r="E83" s="16"/>
      <c r="F83" s="16"/>
      <c r="G83" s="16"/>
      <c r="H83" s="16"/>
      <c r="I83" s="17">
        <f>AVERAGE(E82:I82)</f>
        <v>0.13259072</v>
      </c>
      <c r="J83" s="17"/>
      <c r="K83" s="17"/>
      <c r="L83" s="17"/>
      <c r="M83" s="17"/>
      <c r="N83" s="17">
        <f>AVERAGE(E82:N82)</f>
        <v>0.40095651696640006</v>
      </c>
      <c r="P83" s="185"/>
      <c r="Q83" s="186"/>
      <c r="R83" s="15" t="s">
        <v>44</v>
      </c>
      <c r="S83" s="16"/>
      <c r="T83" s="16"/>
      <c r="U83" s="16"/>
      <c r="V83" s="16"/>
      <c r="W83" s="17">
        <f>AVERAGE(S82:W82)</f>
        <v>0.13259072</v>
      </c>
      <c r="X83" s="17"/>
      <c r="Y83" s="17"/>
      <c r="Z83" s="17"/>
      <c r="AA83" s="17"/>
      <c r="AB83" s="17">
        <f>AVERAGE(S82:AB82)</f>
        <v>0.40095651696640006</v>
      </c>
      <c r="AD83" s="185"/>
      <c r="AE83" s="186"/>
      <c r="AF83" s="15" t="s">
        <v>44</v>
      </c>
      <c r="AG83" s="16"/>
      <c r="AH83" s="16"/>
      <c r="AI83" s="16"/>
      <c r="AJ83" s="16"/>
      <c r="AK83" s="17">
        <f>AVERAGE(AG82:AK82)</f>
        <v>0.13259072</v>
      </c>
      <c r="AL83" s="17"/>
      <c r="AM83" s="17"/>
      <c r="AN83" s="17"/>
      <c r="AO83" s="17"/>
      <c r="AP83" s="17">
        <f>AVERAGE(AG82:AP82)</f>
        <v>0.40095651696640006</v>
      </c>
      <c r="AR83" s="185"/>
      <c r="AS83" s="186"/>
      <c r="AT83" s="15" t="s">
        <v>44</v>
      </c>
      <c r="AU83" s="16"/>
      <c r="AV83" s="16"/>
      <c r="AW83" s="16"/>
      <c r="AX83" s="16"/>
      <c r="AY83" s="17">
        <f>AVERAGE(AU82:AY82)</f>
        <v>0.13259072</v>
      </c>
      <c r="AZ83" s="17"/>
      <c r="BA83" s="17"/>
      <c r="BB83" s="17"/>
      <c r="BC83" s="17"/>
      <c r="BD83" s="17">
        <f>AVERAGE(AU82:BD82)</f>
        <v>0.40095651696640006</v>
      </c>
      <c r="BF83" s="185"/>
      <c r="BG83" s="186"/>
      <c r="BH83" s="15" t="s">
        <v>44</v>
      </c>
      <c r="BI83" s="16"/>
      <c r="BJ83" s="16"/>
      <c r="BK83" s="16"/>
      <c r="BL83" s="16"/>
      <c r="BM83" s="17">
        <f>AVERAGE(BI82:BM82)</f>
        <v>0.13259072</v>
      </c>
      <c r="BN83" s="17"/>
      <c r="BO83" s="17"/>
      <c r="BP83" s="17"/>
      <c r="BQ83" s="17"/>
      <c r="BR83" s="17">
        <f>AVERAGE(BI82:BR82)</f>
        <v>0.40095651696640006</v>
      </c>
    </row>
    <row r="84" spans="2:70" ht="14.25" x14ac:dyDescent="0.45">
      <c r="B84" s="185"/>
      <c r="C84" s="185"/>
      <c r="D84" s="19" t="s">
        <v>45</v>
      </c>
      <c r="E84" s="23">
        <f t="shared" ref="E84:N84" si="220">E80*E$14</f>
        <v>66000</v>
      </c>
      <c r="F84" s="23">
        <f t="shared" si="220"/>
        <v>88400</v>
      </c>
      <c r="G84" s="23">
        <f>G80*G$14</f>
        <v>119760</v>
      </c>
      <c r="H84" s="23">
        <f>H80*H$14</f>
        <v>163664</v>
      </c>
      <c r="I84" s="23">
        <f>I80*I$14</f>
        <v>225129.59999999998</v>
      </c>
      <c r="J84" s="23">
        <f t="shared" si="220"/>
        <v>311181.44</v>
      </c>
      <c r="K84" s="23">
        <f t="shared" si="220"/>
        <v>431654.016</v>
      </c>
      <c r="L84" s="23">
        <f t="shared" si="220"/>
        <v>600315.62239999999</v>
      </c>
      <c r="M84" s="23">
        <f t="shared" si="220"/>
        <v>836441.87135999999</v>
      </c>
      <c r="N84" s="23">
        <f t="shared" si="220"/>
        <v>1167018.6199040001</v>
      </c>
      <c r="P84" s="185"/>
      <c r="Q84" s="185"/>
      <c r="R84" s="19" t="s">
        <v>45</v>
      </c>
      <c r="S84" s="23">
        <f t="shared" ref="S84:AB84" si="221">S80*S$14</f>
        <v>66000</v>
      </c>
      <c r="T84" s="23">
        <f t="shared" si="221"/>
        <v>88400</v>
      </c>
      <c r="U84" s="23">
        <f>U80*U$14</f>
        <v>119760</v>
      </c>
      <c r="V84" s="23">
        <f>V80*V$14</f>
        <v>163664</v>
      </c>
      <c r="W84" s="23">
        <f>W80*W$14</f>
        <v>225129.59999999998</v>
      </c>
      <c r="X84" s="23">
        <f t="shared" si="221"/>
        <v>311181.44</v>
      </c>
      <c r="Y84" s="23">
        <f t="shared" si="221"/>
        <v>431654.016</v>
      </c>
      <c r="Z84" s="23">
        <f t="shared" si="221"/>
        <v>600315.62239999999</v>
      </c>
      <c r="AA84" s="23">
        <f t="shared" si="221"/>
        <v>836441.87135999999</v>
      </c>
      <c r="AB84" s="23">
        <f t="shared" si="221"/>
        <v>1167018.6199040001</v>
      </c>
      <c r="AD84" s="185"/>
      <c r="AE84" s="185"/>
      <c r="AF84" s="19" t="s">
        <v>45</v>
      </c>
      <c r="AG84" s="23">
        <f t="shared" ref="AG84:AP84" si="222">AG80*AG$14</f>
        <v>66000</v>
      </c>
      <c r="AH84" s="23">
        <f t="shared" si="222"/>
        <v>88400</v>
      </c>
      <c r="AI84" s="23">
        <f>AI80*AI$14</f>
        <v>119760</v>
      </c>
      <c r="AJ84" s="23">
        <f>AJ80*AJ$14</f>
        <v>163664</v>
      </c>
      <c r="AK84" s="23">
        <f>AK80*AK$14</f>
        <v>225129.59999999998</v>
      </c>
      <c r="AL84" s="23">
        <f t="shared" si="222"/>
        <v>311181.44</v>
      </c>
      <c r="AM84" s="23">
        <f t="shared" si="222"/>
        <v>431654.016</v>
      </c>
      <c r="AN84" s="23">
        <f t="shared" si="222"/>
        <v>600315.62239999999</v>
      </c>
      <c r="AO84" s="23">
        <f t="shared" si="222"/>
        <v>836441.87135999999</v>
      </c>
      <c r="AP84" s="23">
        <f t="shared" si="222"/>
        <v>1167018.6199040001</v>
      </c>
      <c r="AR84" s="185"/>
      <c r="AS84" s="185"/>
      <c r="AT84" s="19" t="s">
        <v>45</v>
      </c>
      <c r="AU84" s="23">
        <f t="shared" ref="AU84:BD84" si="223">AU80*AU$14</f>
        <v>66000</v>
      </c>
      <c r="AV84" s="23">
        <f t="shared" si="223"/>
        <v>88400</v>
      </c>
      <c r="AW84" s="23">
        <f>AW80*AW$14</f>
        <v>119760</v>
      </c>
      <c r="AX84" s="23">
        <f>AX80*AX$14</f>
        <v>163664</v>
      </c>
      <c r="AY84" s="23">
        <f>AY80*AY$14</f>
        <v>225129.59999999998</v>
      </c>
      <c r="AZ84" s="23">
        <f t="shared" si="223"/>
        <v>311181.44</v>
      </c>
      <c r="BA84" s="23">
        <f t="shared" si="223"/>
        <v>431654.016</v>
      </c>
      <c r="BB84" s="23">
        <f t="shared" si="223"/>
        <v>600315.62239999999</v>
      </c>
      <c r="BC84" s="23">
        <f t="shared" si="223"/>
        <v>836441.87135999999</v>
      </c>
      <c r="BD84" s="23">
        <f t="shared" si="223"/>
        <v>1167018.6199040001</v>
      </c>
      <c r="BF84" s="185"/>
      <c r="BG84" s="185"/>
      <c r="BH84" s="19" t="s">
        <v>45</v>
      </c>
      <c r="BI84" s="23">
        <f t="shared" ref="BI84:BR84" si="224">BI80*BI$14</f>
        <v>66000</v>
      </c>
      <c r="BJ84" s="23">
        <f t="shared" si="224"/>
        <v>88400</v>
      </c>
      <c r="BK84" s="23">
        <f>BK80*BK$14</f>
        <v>119760</v>
      </c>
      <c r="BL84" s="23">
        <f>BL80*BL$14</f>
        <v>163664</v>
      </c>
      <c r="BM84" s="23">
        <f>BM80*BM$14</f>
        <v>225129.59999999998</v>
      </c>
      <c r="BN84" s="23">
        <f t="shared" si="224"/>
        <v>311181.44</v>
      </c>
      <c r="BO84" s="23">
        <f t="shared" si="224"/>
        <v>431654.016</v>
      </c>
      <c r="BP84" s="23">
        <f t="shared" si="224"/>
        <v>600315.62239999999</v>
      </c>
      <c r="BQ84" s="23">
        <f t="shared" si="224"/>
        <v>836441.87135999999</v>
      </c>
      <c r="BR84" s="23">
        <f t="shared" si="224"/>
        <v>1167018.6199040001</v>
      </c>
    </row>
    <row r="85" spans="2:70" ht="14.25" x14ac:dyDescent="0.45">
      <c r="B85" s="185"/>
      <c r="C85" s="185"/>
      <c r="D85" s="19" t="s">
        <v>47</v>
      </c>
      <c r="E85" s="24"/>
      <c r="F85" s="24"/>
      <c r="G85" s="24"/>
      <c r="H85" s="24"/>
      <c r="I85" s="23">
        <f>AVERAGE(E84:I84)</f>
        <v>132590.72</v>
      </c>
      <c r="J85" s="23"/>
      <c r="K85" s="23"/>
      <c r="L85" s="23"/>
      <c r="M85" s="23"/>
      <c r="N85" s="23">
        <f>AVERAGE(E84:N84)</f>
        <v>400956.51696640003</v>
      </c>
      <c r="P85" s="185"/>
      <c r="Q85" s="185"/>
      <c r="R85" s="19" t="s">
        <v>47</v>
      </c>
      <c r="S85" s="24"/>
      <c r="T85" s="24"/>
      <c r="U85" s="24"/>
      <c r="V85" s="24"/>
      <c r="W85" s="23">
        <f>AVERAGE(S84:W84)</f>
        <v>132590.72</v>
      </c>
      <c r="X85" s="23"/>
      <c r="Y85" s="23"/>
      <c r="Z85" s="23"/>
      <c r="AA85" s="23"/>
      <c r="AB85" s="23">
        <f>AVERAGE(S84:AB84)</f>
        <v>400956.51696640003</v>
      </c>
      <c r="AD85" s="185"/>
      <c r="AE85" s="185"/>
      <c r="AF85" s="19" t="s">
        <v>47</v>
      </c>
      <c r="AG85" s="24"/>
      <c r="AH85" s="24"/>
      <c r="AI85" s="24"/>
      <c r="AJ85" s="24"/>
      <c r="AK85" s="23">
        <f>AVERAGE(AG84:AK84)</f>
        <v>132590.72</v>
      </c>
      <c r="AL85" s="23"/>
      <c r="AM85" s="23"/>
      <c r="AN85" s="23"/>
      <c r="AO85" s="23"/>
      <c r="AP85" s="23">
        <f>AVERAGE(AG84:AP84)</f>
        <v>400956.51696640003</v>
      </c>
      <c r="AR85" s="185"/>
      <c r="AS85" s="185"/>
      <c r="AT85" s="19" t="s">
        <v>47</v>
      </c>
      <c r="AU85" s="24"/>
      <c r="AV85" s="24"/>
      <c r="AW85" s="24"/>
      <c r="AX85" s="24"/>
      <c r="AY85" s="23">
        <f>AVERAGE(AU84:AY84)</f>
        <v>132590.72</v>
      </c>
      <c r="AZ85" s="23"/>
      <c r="BA85" s="23"/>
      <c r="BB85" s="23"/>
      <c r="BC85" s="23"/>
      <c r="BD85" s="23">
        <f>AVERAGE(AU84:BD84)</f>
        <v>400956.51696640003</v>
      </c>
      <c r="BF85" s="185"/>
      <c r="BG85" s="185"/>
      <c r="BH85" s="19" t="s">
        <v>47</v>
      </c>
      <c r="BI85" s="24"/>
      <c r="BJ85" s="24"/>
      <c r="BK85" s="24"/>
      <c r="BL85" s="24"/>
      <c r="BM85" s="23">
        <f>AVERAGE(BI84:BM84)</f>
        <v>132590.72</v>
      </c>
      <c r="BN85" s="23"/>
      <c r="BO85" s="23"/>
      <c r="BP85" s="23"/>
      <c r="BQ85" s="23"/>
      <c r="BR85" s="23">
        <f>AVERAGE(BI84:BR84)</f>
        <v>400956.51696640003</v>
      </c>
    </row>
    <row r="86" spans="2:70" ht="14.25" x14ac:dyDescent="0.45">
      <c r="B86" s="185"/>
      <c r="C86" s="185"/>
      <c r="D86" s="19" t="s">
        <v>46</v>
      </c>
      <c r="E86" s="24">
        <f>E84</f>
        <v>66000</v>
      </c>
      <c r="F86" s="24">
        <f t="shared" ref="F86:N86" si="225">E86+F84</f>
        <v>154400</v>
      </c>
      <c r="G86" s="24">
        <f>F86+G84</f>
        <v>274160</v>
      </c>
      <c r="H86" s="24">
        <f t="shared" si="225"/>
        <v>437824</v>
      </c>
      <c r="I86" s="24">
        <f t="shared" si="225"/>
        <v>662953.6</v>
      </c>
      <c r="J86" s="24">
        <f>I86+J84</f>
        <v>974135.04</v>
      </c>
      <c r="K86" s="24">
        <f t="shared" si="225"/>
        <v>1405789.0560000001</v>
      </c>
      <c r="L86" s="24">
        <f t="shared" si="225"/>
        <v>2006104.6784000001</v>
      </c>
      <c r="M86" s="24">
        <f t="shared" si="225"/>
        <v>2842546.5497599998</v>
      </c>
      <c r="N86" s="24">
        <f t="shared" si="225"/>
        <v>4009565.1696640002</v>
      </c>
      <c r="P86" s="185"/>
      <c r="Q86" s="185"/>
      <c r="R86" s="19" t="s">
        <v>46</v>
      </c>
      <c r="S86" s="24">
        <f>S84</f>
        <v>66000</v>
      </c>
      <c r="T86" s="24">
        <f t="shared" ref="T86:AB86" si="226">S86+T84</f>
        <v>154400</v>
      </c>
      <c r="U86" s="24">
        <f>T86+U84</f>
        <v>274160</v>
      </c>
      <c r="V86" s="24">
        <f t="shared" si="226"/>
        <v>437824</v>
      </c>
      <c r="W86" s="24">
        <f t="shared" si="226"/>
        <v>662953.6</v>
      </c>
      <c r="X86" s="24">
        <f>W86+X84</f>
        <v>974135.04</v>
      </c>
      <c r="Y86" s="24">
        <f t="shared" si="226"/>
        <v>1405789.0560000001</v>
      </c>
      <c r="Z86" s="24">
        <f t="shared" si="226"/>
        <v>2006104.6784000001</v>
      </c>
      <c r="AA86" s="24">
        <f t="shared" si="226"/>
        <v>2842546.5497599998</v>
      </c>
      <c r="AB86" s="24">
        <f t="shared" si="226"/>
        <v>4009565.1696640002</v>
      </c>
      <c r="AD86" s="185"/>
      <c r="AE86" s="185"/>
      <c r="AF86" s="19" t="s">
        <v>46</v>
      </c>
      <c r="AG86" s="24">
        <f>AG84</f>
        <v>66000</v>
      </c>
      <c r="AH86" s="24">
        <f t="shared" ref="AH86:AP86" si="227">AG86+AH84</f>
        <v>154400</v>
      </c>
      <c r="AI86" s="24">
        <f>AH86+AI84</f>
        <v>274160</v>
      </c>
      <c r="AJ86" s="24">
        <f t="shared" si="227"/>
        <v>437824</v>
      </c>
      <c r="AK86" s="24">
        <f t="shared" si="227"/>
        <v>662953.6</v>
      </c>
      <c r="AL86" s="24">
        <f>AK86+AL84</f>
        <v>974135.04</v>
      </c>
      <c r="AM86" s="24">
        <f t="shared" si="227"/>
        <v>1405789.0560000001</v>
      </c>
      <c r="AN86" s="24">
        <f t="shared" si="227"/>
        <v>2006104.6784000001</v>
      </c>
      <c r="AO86" s="24">
        <f t="shared" si="227"/>
        <v>2842546.5497599998</v>
      </c>
      <c r="AP86" s="24">
        <f t="shared" si="227"/>
        <v>4009565.1696640002</v>
      </c>
      <c r="AR86" s="185"/>
      <c r="AS86" s="185"/>
      <c r="AT86" s="19" t="s">
        <v>46</v>
      </c>
      <c r="AU86" s="24">
        <f>AU84</f>
        <v>66000</v>
      </c>
      <c r="AV86" s="24">
        <f t="shared" ref="AV86:BD86" si="228">AU86+AV84</f>
        <v>154400</v>
      </c>
      <c r="AW86" s="24">
        <f>AV86+AW84</f>
        <v>274160</v>
      </c>
      <c r="AX86" s="24">
        <f t="shared" si="228"/>
        <v>437824</v>
      </c>
      <c r="AY86" s="24">
        <f t="shared" si="228"/>
        <v>662953.6</v>
      </c>
      <c r="AZ86" s="24">
        <f>AY86+AZ84</f>
        <v>974135.04</v>
      </c>
      <c r="BA86" s="24">
        <f t="shared" si="228"/>
        <v>1405789.0560000001</v>
      </c>
      <c r="BB86" s="24">
        <f t="shared" si="228"/>
        <v>2006104.6784000001</v>
      </c>
      <c r="BC86" s="24">
        <f t="shared" si="228"/>
        <v>2842546.5497599998</v>
      </c>
      <c r="BD86" s="24">
        <f t="shared" si="228"/>
        <v>4009565.1696640002</v>
      </c>
      <c r="BF86" s="185"/>
      <c r="BG86" s="185"/>
      <c r="BH86" s="19" t="s">
        <v>46</v>
      </c>
      <c r="BI86" s="24">
        <f>BI84</f>
        <v>66000</v>
      </c>
      <c r="BJ86" s="24">
        <f t="shared" ref="BJ86:BR86" si="229">BI86+BJ84</f>
        <v>154400</v>
      </c>
      <c r="BK86" s="24">
        <f>BJ86+BK84</f>
        <v>274160</v>
      </c>
      <c r="BL86" s="24">
        <f t="shared" si="229"/>
        <v>437824</v>
      </c>
      <c r="BM86" s="24">
        <f t="shared" si="229"/>
        <v>662953.6</v>
      </c>
      <c r="BN86" s="24">
        <f>BM86+BN84</f>
        <v>974135.04</v>
      </c>
      <c r="BO86" s="24">
        <f t="shared" si="229"/>
        <v>1405789.0560000001</v>
      </c>
      <c r="BP86" s="24">
        <f t="shared" si="229"/>
        <v>2006104.6784000001</v>
      </c>
      <c r="BQ86" s="24">
        <f t="shared" si="229"/>
        <v>2842546.5497599998</v>
      </c>
      <c r="BR86" s="24">
        <f t="shared" si="229"/>
        <v>4009565.1696640002</v>
      </c>
    </row>
    <row r="87" spans="2:70" ht="14.25" x14ac:dyDescent="0.45">
      <c r="B87" s="185"/>
      <c r="C87" s="184" t="s">
        <v>35</v>
      </c>
      <c r="D87" s="15" t="s">
        <v>43</v>
      </c>
      <c r="E87" s="16">
        <f>E79*E$14/$E$4</f>
        <v>6.6000000000000003E-2</v>
      </c>
      <c r="F87" s="16" t="e">
        <f>F79*F$14/$E$4-E87</f>
        <v>#VALUE!</v>
      </c>
      <c r="G87" s="16" t="e">
        <f>G79*G$14/$E$4-F87-E87</f>
        <v>#VALUE!</v>
      </c>
      <c r="H87" s="16" t="e">
        <f>H79*H$14/$E$4-G87-F87-E87</f>
        <v>#VALUE!</v>
      </c>
      <c r="I87" s="16" t="e">
        <f>I79*I$14/$E$4-H87-G87-F87-E87</f>
        <v>#VALUE!</v>
      </c>
      <c r="J87" s="16" t="e">
        <f>J79*J$14/$E$4-I87-H87-G87-F87-E87</f>
        <v>#VALUE!</v>
      </c>
      <c r="K87" s="16" t="e">
        <f>K79*K$14/$E$4-J87-I87-H87-G87-F87-E87</f>
        <v>#VALUE!</v>
      </c>
      <c r="L87" s="16" t="e">
        <f>L79*L$14/$E$4-K87-J87-I87-H87-G87-F87-E87</f>
        <v>#VALUE!</v>
      </c>
      <c r="M87" s="16" t="e">
        <f>M79*M$14/$E$4-L87-K87-J87-I87-H87-G87-F87-E87</f>
        <v>#VALUE!</v>
      </c>
      <c r="N87" s="16" t="e">
        <f>N79*N$14/$E$4-M87-L87-K87-J87-I87-H87-G87-F87-E87</f>
        <v>#VALUE!</v>
      </c>
      <c r="P87" s="185"/>
      <c r="Q87" s="184" t="s">
        <v>35</v>
      </c>
      <c r="R87" s="15" t="s">
        <v>43</v>
      </c>
      <c r="S87" s="16">
        <f>S79*S$14/$E$4</f>
        <v>6.6000000000000003E-2</v>
      </c>
      <c r="T87" s="16">
        <f>T79*T$14/$E$4-S87</f>
        <v>0.11479999999999999</v>
      </c>
      <c r="U87" s="16">
        <f>U79*U$14/$E$4-T87-S87</f>
        <v>0.19207999999999997</v>
      </c>
      <c r="V87" s="16">
        <f>V79*V$14/$E$4-U87-T87-S87</f>
        <v>0.31281600000000015</v>
      </c>
      <c r="W87" s="16">
        <f>W79*W$14/$E$4-V87-U87-T87-S87</f>
        <v>0.49940799999999969</v>
      </c>
      <c r="X87" s="16">
        <f>X79*X$14/$E$4-W87-V87-U87-T87-S87</f>
        <v>0.78522303999999976</v>
      </c>
      <c r="Y87" s="16">
        <f>Y79*Y$14/$E$4-X87-W87-V87-U87-T87-S87</f>
        <v>1.2197848320000002</v>
      </c>
      <c r="Z87" s="16">
        <f>Z79*Z$14/$E$4-Y87-X87-W87-V87-U87-T87-S87</f>
        <v>1.8763603711999997</v>
      </c>
      <c r="AA87" s="16">
        <f>AA79*AA$14/$E$4-Z87-Y87-X87-W87-V87-U87-T87-S87</f>
        <v>2.8630307686400003</v>
      </c>
      <c r="AB87" s="16">
        <f>AB79*AB$14/$E$4-AA87-Z87-Y87-X87-W87-V87-U87-T87-S87</f>
        <v>4.3388198246400025</v>
      </c>
      <c r="AD87" s="185"/>
      <c r="AE87" s="184" t="s">
        <v>35</v>
      </c>
      <c r="AF87" s="15" t="s">
        <v>43</v>
      </c>
      <c r="AG87" s="16">
        <f>AG79*AG$14/$E$4</f>
        <v>6.6000000000000003E-2</v>
      </c>
      <c r="AH87" s="16">
        <f>AH79*AH$14/$E$4-AG87</f>
        <v>0.11479999999999999</v>
      </c>
      <c r="AI87" s="16">
        <f>AI79*AI$14/$E$4-AH87-AG87</f>
        <v>0.19207999999999997</v>
      </c>
      <c r="AJ87" s="16">
        <f>AJ79*AJ$14/$E$4-AI87-AH87-AG87</f>
        <v>0.31281600000000015</v>
      </c>
      <c r="AK87" s="16">
        <f>AK79*AK$14/$E$4-AJ87-AI87-AH87-AG87</f>
        <v>0.49940799999999969</v>
      </c>
      <c r="AL87" s="16">
        <f>AL79*AL$14/$E$4-AK87-AJ87-AI87-AH87-AG87</f>
        <v>0.78522303999999976</v>
      </c>
      <c r="AM87" s="16">
        <f>AM79*AM$14/$E$4-AL87-AK87-AJ87-AI87-AH87-AG87</f>
        <v>1.2197848320000002</v>
      </c>
      <c r="AN87" s="16">
        <f>AN79*AN$14/$E$4-AM87-AL87-AK87-AJ87-AI87-AH87-AG87</f>
        <v>1.8763603711999997</v>
      </c>
      <c r="AO87" s="16">
        <f>AO79*AO$14/$E$4-AN87-AM87-AL87-AK87-AJ87-AI87-AH87-AG87</f>
        <v>2.8630307686400003</v>
      </c>
      <c r="AP87" s="16">
        <f>AP79*AP$14/$E$4-AO87-AN87-AM87-AL87-AK87-AJ87-AI87-AH87-AG87</f>
        <v>4.3388198246400025</v>
      </c>
      <c r="AR87" s="185"/>
      <c r="AS87" s="184" t="s">
        <v>35</v>
      </c>
      <c r="AT87" s="15" t="s">
        <v>43</v>
      </c>
      <c r="AU87" s="16">
        <f>AU79*AU$14/$E$4</f>
        <v>6.6000000000000003E-2</v>
      </c>
      <c r="AV87" s="16">
        <f>AV79*AV$14/$E$4-AU87</f>
        <v>0.11479999999999999</v>
      </c>
      <c r="AW87" s="16">
        <f>AW79*AW$14/$E$4-AV87-AU87</f>
        <v>0.19207999999999997</v>
      </c>
      <c r="AX87" s="16">
        <f>AX79*AX$14/$E$4-AW87-AV87-AU87</f>
        <v>0.31281600000000015</v>
      </c>
      <c r="AY87" s="16">
        <f>AY79*AY$14/$E$4-AX87-AW87-AV87-AU87</f>
        <v>0.49940799999999969</v>
      </c>
      <c r="AZ87" s="16">
        <f>AZ79*AZ$14/$E$4-AY87-AX87-AW87-AV87-AU87</f>
        <v>0.78522303999999976</v>
      </c>
      <c r="BA87" s="16">
        <f>BA79*BA$14/$E$4-AZ87-AY87-AX87-AW87-AV87-AU87</f>
        <v>1.2197848320000002</v>
      </c>
      <c r="BB87" s="16">
        <f>BB79*BB$14/$E$4-BA87-AZ87-AY87-AX87-AW87-AV87-AU87</f>
        <v>1.8763603711999997</v>
      </c>
      <c r="BC87" s="16">
        <f>BC79*BC$14/$E$4-BB87-BA87-AZ87-AY87-AX87-AW87-AV87-AU87</f>
        <v>2.8630307686400003</v>
      </c>
      <c r="BD87" s="16">
        <f>BD79*BD$14/$E$4-BC87-BB87-BA87-AZ87-AY87-AX87-AW87-AV87-AU87</f>
        <v>4.3388198246400025</v>
      </c>
      <c r="BF87" s="185"/>
      <c r="BG87" s="184" t="s">
        <v>35</v>
      </c>
      <c r="BH87" s="15" t="s">
        <v>43</v>
      </c>
      <c r="BI87" s="16">
        <f>BI79*BI$14/$E$4</f>
        <v>6.6000000000000003E-2</v>
      </c>
      <c r="BJ87" s="16">
        <f>BJ79*BJ$14/$E$4-BI87</f>
        <v>0.11479999999999999</v>
      </c>
      <c r="BK87" s="16">
        <f>BK79*BK$14/$E$4-BJ87-BI87</f>
        <v>0.19207999999999997</v>
      </c>
      <c r="BL87" s="16">
        <f>BL79*BL$14/$E$4-BK87-BJ87-BI87</f>
        <v>0.31281600000000015</v>
      </c>
      <c r="BM87" s="16">
        <f>BM79*BM$14/$E$4-BL87-BK87-BJ87-BI87</f>
        <v>0.49940799999999969</v>
      </c>
      <c r="BN87" s="16">
        <f>BN79*BN$14/$E$4-BM87-BL87-BK87-BJ87-BI87</f>
        <v>0.78522303999999976</v>
      </c>
      <c r="BO87" s="16">
        <f>BO79*BO$14/$E$4-BN87-BM87-BL87-BK87-BJ87-BI87</f>
        <v>1.2197848320000002</v>
      </c>
      <c r="BP87" s="16">
        <f>BP79*BP$14/$E$4-BO87-BN87-BM87-BL87-BK87-BJ87-BI87</f>
        <v>1.8763603711999997</v>
      </c>
      <c r="BQ87" s="16">
        <f>BQ79*BQ$14/$E$4-BP87-BO87-BN87-BM87-BL87-BK87-BJ87-BI87</f>
        <v>2.8630307686400003</v>
      </c>
      <c r="BR87" s="16">
        <f>BR79*BR$14/$E$4-BQ87-BP87-BO87-BN87-BM87-BL87-BK87-BJ87-BI87</f>
        <v>4.3388198246400025</v>
      </c>
    </row>
    <row r="88" spans="2:70" ht="14.25" x14ac:dyDescent="0.45">
      <c r="B88" s="185"/>
      <c r="C88" s="186"/>
      <c r="D88" s="15" t="s">
        <v>44</v>
      </c>
      <c r="E88" s="17"/>
      <c r="F88" s="17"/>
      <c r="G88" s="17"/>
      <c r="H88" s="17"/>
      <c r="I88" s="17" t="e">
        <f>AVERAGE(E87:I87)</f>
        <v>#VALUE!</v>
      </c>
      <c r="J88" s="17"/>
      <c r="K88" s="17"/>
      <c r="L88" s="17"/>
      <c r="M88" s="17"/>
      <c r="N88" s="17" t="e">
        <f>AVERAGE(E87:N87)</f>
        <v>#VALUE!</v>
      </c>
      <c r="P88" s="185"/>
      <c r="Q88" s="186"/>
      <c r="R88" s="15" t="s">
        <v>44</v>
      </c>
      <c r="S88" s="17"/>
      <c r="T88" s="17"/>
      <c r="U88" s="17"/>
      <c r="V88" s="17"/>
      <c r="W88" s="17">
        <f>AVERAGE(S87:W87)</f>
        <v>0.23702079999999995</v>
      </c>
      <c r="X88" s="17"/>
      <c r="Y88" s="17"/>
      <c r="Z88" s="17"/>
      <c r="AA88" s="17"/>
      <c r="AB88" s="17">
        <f>AVERAGE(S87:AB87)</f>
        <v>1.2268322836480003</v>
      </c>
      <c r="AD88" s="185"/>
      <c r="AE88" s="186"/>
      <c r="AF88" s="15" t="s">
        <v>44</v>
      </c>
      <c r="AG88" s="17"/>
      <c r="AH88" s="17"/>
      <c r="AI88" s="17"/>
      <c r="AJ88" s="17"/>
      <c r="AK88" s="17">
        <f>AVERAGE(AG87:AK87)</f>
        <v>0.23702079999999995</v>
      </c>
      <c r="AL88" s="17"/>
      <c r="AM88" s="17"/>
      <c r="AN88" s="17"/>
      <c r="AO88" s="17"/>
      <c r="AP88" s="17">
        <f>AVERAGE(AG87:AP87)</f>
        <v>1.2268322836480003</v>
      </c>
      <c r="AR88" s="185"/>
      <c r="AS88" s="186"/>
      <c r="AT88" s="15" t="s">
        <v>44</v>
      </c>
      <c r="AU88" s="17"/>
      <c r="AV88" s="17"/>
      <c r="AW88" s="17"/>
      <c r="AX88" s="17"/>
      <c r="AY88" s="17">
        <f>AVERAGE(AU87:AY87)</f>
        <v>0.23702079999999995</v>
      </c>
      <c r="AZ88" s="17"/>
      <c r="BA88" s="17"/>
      <c r="BB88" s="17"/>
      <c r="BC88" s="17"/>
      <c r="BD88" s="17">
        <f>AVERAGE(AU87:BD87)</f>
        <v>1.2268322836480003</v>
      </c>
      <c r="BF88" s="185"/>
      <c r="BG88" s="186"/>
      <c r="BH88" s="15" t="s">
        <v>44</v>
      </c>
      <c r="BI88" s="17"/>
      <c r="BJ88" s="17"/>
      <c r="BK88" s="17"/>
      <c r="BL88" s="17"/>
      <c r="BM88" s="17">
        <f>AVERAGE(BI87:BM87)</f>
        <v>0.23702079999999995</v>
      </c>
      <c r="BN88" s="17"/>
      <c r="BO88" s="17"/>
      <c r="BP88" s="17"/>
      <c r="BQ88" s="17"/>
      <c r="BR88" s="17">
        <f>AVERAGE(BI87:BR87)</f>
        <v>1.2268322836480003</v>
      </c>
    </row>
    <row r="89" spans="2:70" ht="14.25" x14ac:dyDescent="0.45">
      <c r="B89" s="185"/>
      <c r="C89" s="185"/>
      <c r="D89" s="19" t="s">
        <v>45</v>
      </c>
      <c r="E89" s="23">
        <f>E91</f>
        <v>66000</v>
      </c>
      <c r="F89" s="23" t="e">
        <f>F91-E91</f>
        <v>#VALUE!</v>
      </c>
      <c r="G89" s="23" t="e">
        <f>G91-F91</f>
        <v>#VALUE!</v>
      </c>
      <c r="H89" s="23" t="e">
        <f>H91-G91</f>
        <v>#VALUE!</v>
      </c>
      <c r="I89" s="23" t="e">
        <f>I91-H91</f>
        <v>#VALUE!</v>
      </c>
      <c r="J89" s="23" t="e">
        <f>J91-I91</f>
        <v>#VALUE!</v>
      </c>
      <c r="K89" s="23" t="e">
        <f t="shared" ref="K89:N89" si="230">K91-J91</f>
        <v>#VALUE!</v>
      </c>
      <c r="L89" s="23" t="e">
        <f t="shared" si="230"/>
        <v>#VALUE!</v>
      </c>
      <c r="M89" s="23" t="e">
        <f t="shared" si="230"/>
        <v>#VALUE!</v>
      </c>
      <c r="N89" s="23" t="e">
        <f t="shared" si="230"/>
        <v>#VALUE!</v>
      </c>
      <c r="P89" s="185"/>
      <c r="Q89" s="185"/>
      <c r="R89" s="19" t="s">
        <v>45</v>
      </c>
      <c r="S89" s="23">
        <f>S91</f>
        <v>66000</v>
      </c>
      <c r="T89" s="23">
        <f>T91-S91</f>
        <v>114800</v>
      </c>
      <c r="U89" s="23">
        <f>U91-T91</f>
        <v>192079.99999999994</v>
      </c>
      <c r="V89" s="23">
        <f>V91-U91</f>
        <v>312816.00000000006</v>
      </c>
      <c r="W89" s="23">
        <f>W91-V91</f>
        <v>499408</v>
      </c>
      <c r="X89" s="23">
        <f>X91-W91</f>
        <v>785223.0399999998</v>
      </c>
      <c r="Y89" s="23">
        <f t="shared" ref="Y89:AB89" si="231">Y91-X91</f>
        <v>1219784.8319999997</v>
      </c>
      <c r="Z89" s="23">
        <f t="shared" si="231"/>
        <v>1876360.3711999999</v>
      </c>
      <c r="AA89" s="23">
        <f t="shared" si="231"/>
        <v>2863030.7686400013</v>
      </c>
      <c r="AB89" s="23">
        <f t="shared" si="231"/>
        <v>4338819.8246400021</v>
      </c>
      <c r="AD89" s="185"/>
      <c r="AE89" s="185"/>
      <c r="AF89" s="19" t="s">
        <v>45</v>
      </c>
      <c r="AG89" s="23">
        <f>AG91</f>
        <v>66000</v>
      </c>
      <c r="AH89" s="23">
        <f>AH91-AG91</f>
        <v>114800</v>
      </c>
      <c r="AI89" s="23">
        <f>AI91-AH91</f>
        <v>192079.99999999994</v>
      </c>
      <c r="AJ89" s="23">
        <f>AJ91-AI91</f>
        <v>312816.00000000006</v>
      </c>
      <c r="AK89" s="23">
        <f>AK91-AJ91</f>
        <v>499408</v>
      </c>
      <c r="AL89" s="23">
        <f>AL91-AK91</f>
        <v>785223.0399999998</v>
      </c>
      <c r="AM89" s="23">
        <f t="shared" ref="AM89:AP89" si="232">AM91-AL91</f>
        <v>1219784.8319999997</v>
      </c>
      <c r="AN89" s="23">
        <f t="shared" si="232"/>
        <v>1876360.3711999999</v>
      </c>
      <c r="AO89" s="23">
        <f t="shared" si="232"/>
        <v>2863030.7686400013</v>
      </c>
      <c r="AP89" s="23">
        <f t="shared" si="232"/>
        <v>4338819.8246400021</v>
      </c>
      <c r="AR89" s="185"/>
      <c r="AS89" s="185"/>
      <c r="AT89" s="19" t="s">
        <v>45</v>
      </c>
      <c r="AU89" s="23">
        <f>AU91</f>
        <v>66000</v>
      </c>
      <c r="AV89" s="23">
        <f>AV91-AU91</f>
        <v>114800</v>
      </c>
      <c r="AW89" s="23">
        <f>AW91-AV91</f>
        <v>192079.99999999994</v>
      </c>
      <c r="AX89" s="23">
        <f>AX91-AW91</f>
        <v>312816.00000000006</v>
      </c>
      <c r="AY89" s="23">
        <f>AY91-AX91</f>
        <v>499408</v>
      </c>
      <c r="AZ89" s="23">
        <f>AZ91-AY91</f>
        <v>785223.0399999998</v>
      </c>
      <c r="BA89" s="23">
        <f t="shared" ref="BA89:BD89" si="233">BA91-AZ91</f>
        <v>1219784.8319999997</v>
      </c>
      <c r="BB89" s="23">
        <f t="shared" si="233"/>
        <v>1876360.3711999999</v>
      </c>
      <c r="BC89" s="23">
        <f t="shared" si="233"/>
        <v>2863030.7686400013</v>
      </c>
      <c r="BD89" s="23">
        <f t="shared" si="233"/>
        <v>4338819.8246400021</v>
      </c>
      <c r="BF89" s="185"/>
      <c r="BG89" s="185"/>
      <c r="BH89" s="19" t="s">
        <v>45</v>
      </c>
      <c r="BI89" s="23">
        <f>BI91</f>
        <v>66000</v>
      </c>
      <c r="BJ89" s="23">
        <f>BJ91-BI91</f>
        <v>114800</v>
      </c>
      <c r="BK89" s="23">
        <f>BK91-BJ91</f>
        <v>192079.99999999994</v>
      </c>
      <c r="BL89" s="23">
        <f>BL91-BK91</f>
        <v>312816.00000000006</v>
      </c>
      <c r="BM89" s="23">
        <f>BM91-BL91</f>
        <v>499408</v>
      </c>
      <c r="BN89" s="23">
        <f>BN91-BM91</f>
        <v>785223.0399999998</v>
      </c>
      <c r="BO89" s="23">
        <f t="shared" ref="BO89:BR89" si="234">BO91-BN91</f>
        <v>1219784.8319999997</v>
      </c>
      <c r="BP89" s="23">
        <f t="shared" si="234"/>
        <v>1876360.3711999999</v>
      </c>
      <c r="BQ89" s="23">
        <f t="shared" si="234"/>
        <v>2863030.7686400013</v>
      </c>
      <c r="BR89" s="23">
        <f t="shared" si="234"/>
        <v>4338819.8246400021</v>
      </c>
    </row>
    <row r="90" spans="2:70" ht="14.25" x14ac:dyDescent="0.45">
      <c r="B90" s="185"/>
      <c r="C90" s="185"/>
      <c r="D90" s="19" t="s">
        <v>47</v>
      </c>
      <c r="E90" s="23"/>
      <c r="F90" s="23"/>
      <c r="G90" s="23"/>
      <c r="H90" s="23"/>
      <c r="I90" s="23" t="e">
        <f>AVERAGE(E89:I89)</f>
        <v>#VALUE!</v>
      </c>
      <c r="J90" s="23"/>
      <c r="K90" s="23"/>
      <c r="L90" s="23"/>
      <c r="M90" s="23"/>
      <c r="N90" s="23" t="e">
        <f>AVERAGE(E89:N89)</f>
        <v>#VALUE!</v>
      </c>
      <c r="P90" s="185"/>
      <c r="Q90" s="185"/>
      <c r="R90" s="19" t="s">
        <v>47</v>
      </c>
      <c r="S90" s="23"/>
      <c r="T90" s="23"/>
      <c r="U90" s="23"/>
      <c r="V90" s="23"/>
      <c r="W90" s="23">
        <f>AVERAGE(S89:W89)</f>
        <v>237020.79999999999</v>
      </c>
      <c r="X90" s="23"/>
      <c r="Y90" s="23"/>
      <c r="Z90" s="23"/>
      <c r="AA90" s="23"/>
      <c r="AB90" s="23">
        <f>AVERAGE(S89:AB89)</f>
        <v>1226832.2836480003</v>
      </c>
      <c r="AD90" s="185"/>
      <c r="AE90" s="185"/>
      <c r="AF90" s="19" t="s">
        <v>47</v>
      </c>
      <c r="AG90" s="23"/>
      <c r="AH90" s="23"/>
      <c r="AI90" s="23"/>
      <c r="AJ90" s="23"/>
      <c r="AK90" s="23">
        <f>AVERAGE(AG89:AK89)</f>
        <v>237020.79999999999</v>
      </c>
      <c r="AL90" s="23"/>
      <c r="AM90" s="23"/>
      <c r="AN90" s="23"/>
      <c r="AO90" s="23"/>
      <c r="AP90" s="23">
        <f>AVERAGE(AG89:AP89)</f>
        <v>1226832.2836480003</v>
      </c>
      <c r="AR90" s="185"/>
      <c r="AS90" s="185"/>
      <c r="AT90" s="19" t="s">
        <v>47</v>
      </c>
      <c r="AU90" s="23"/>
      <c r="AV90" s="23"/>
      <c r="AW90" s="23"/>
      <c r="AX90" s="23"/>
      <c r="AY90" s="23">
        <f>AVERAGE(AU89:AY89)</f>
        <v>237020.79999999999</v>
      </c>
      <c r="AZ90" s="23"/>
      <c r="BA90" s="23"/>
      <c r="BB90" s="23"/>
      <c r="BC90" s="23"/>
      <c r="BD90" s="23">
        <f>AVERAGE(AU89:BD89)</f>
        <v>1226832.2836480003</v>
      </c>
      <c r="BF90" s="185"/>
      <c r="BG90" s="185"/>
      <c r="BH90" s="19" t="s">
        <v>47</v>
      </c>
      <c r="BI90" s="23"/>
      <c r="BJ90" s="23"/>
      <c r="BK90" s="23"/>
      <c r="BL90" s="23"/>
      <c r="BM90" s="23">
        <f>AVERAGE(BI89:BM89)</f>
        <v>237020.79999999999</v>
      </c>
      <c r="BN90" s="23"/>
      <c r="BO90" s="23"/>
      <c r="BP90" s="23"/>
      <c r="BQ90" s="23"/>
      <c r="BR90" s="23">
        <f>AVERAGE(BI89:BR89)</f>
        <v>1226832.2836480003</v>
      </c>
    </row>
    <row r="91" spans="2:70" ht="14.25" x14ac:dyDescent="0.45">
      <c r="B91" s="185"/>
      <c r="C91" s="185"/>
      <c r="D91" s="19" t="s">
        <v>46</v>
      </c>
      <c r="E91" s="24">
        <f t="shared" ref="E91:N91" si="235">E81*E$14</f>
        <v>66000</v>
      </c>
      <c r="F91" s="24" t="e">
        <f t="shared" si="235"/>
        <v>#VALUE!</v>
      </c>
      <c r="G91" s="24" t="e">
        <f>G81*G$14</f>
        <v>#VALUE!</v>
      </c>
      <c r="H91" s="24" t="e">
        <f>H81*H$14</f>
        <v>#VALUE!</v>
      </c>
      <c r="I91" s="24" t="e">
        <f>I81*I$14</f>
        <v>#VALUE!</v>
      </c>
      <c r="J91" s="24" t="e">
        <f t="shared" si="235"/>
        <v>#VALUE!</v>
      </c>
      <c r="K91" s="24" t="e">
        <f t="shared" si="235"/>
        <v>#VALUE!</v>
      </c>
      <c r="L91" s="24" t="e">
        <f t="shared" si="235"/>
        <v>#VALUE!</v>
      </c>
      <c r="M91" s="24" t="e">
        <f t="shared" si="235"/>
        <v>#VALUE!</v>
      </c>
      <c r="N91" s="24" t="e">
        <f t="shared" si="235"/>
        <v>#VALUE!</v>
      </c>
      <c r="P91" s="185"/>
      <c r="Q91" s="185"/>
      <c r="R91" s="19" t="s">
        <v>46</v>
      </c>
      <c r="S91" s="24">
        <f t="shared" ref="S91:AB91" si="236">S81*S$14</f>
        <v>66000</v>
      </c>
      <c r="T91" s="24">
        <f t="shared" si="236"/>
        <v>180800</v>
      </c>
      <c r="U91" s="24">
        <f>U81*U$14</f>
        <v>372879.99999999994</v>
      </c>
      <c r="V91" s="24">
        <f>V81*V$14</f>
        <v>685696</v>
      </c>
      <c r="W91" s="24">
        <f>W81*W$14</f>
        <v>1185104</v>
      </c>
      <c r="X91" s="24">
        <f t="shared" si="236"/>
        <v>1970327.0399999998</v>
      </c>
      <c r="Y91" s="24">
        <f t="shared" si="236"/>
        <v>3190111.8719999995</v>
      </c>
      <c r="Z91" s="24">
        <f t="shared" si="236"/>
        <v>5066472.2431999994</v>
      </c>
      <c r="AA91" s="24">
        <f t="shared" si="236"/>
        <v>7929503.0118400007</v>
      </c>
      <c r="AB91" s="24">
        <f t="shared" si="236"/>
        <v>12268322.836480003</v>
      </c>
      <c r="AD91" s="185"/>
      <c r="AE91" s="185"/>
      <c r="AF91" s="19" t="s">
        <v>46</v>
      </c>
      <c r="AG91" s="24">
        <f t="shared" ref="AG91:AP91" si="237">AG81*AG$14</f>
        <v>66000</v>
      </c>
      <c r="AH91" s="24">
        <f t="shared" si="237"/>
        <v>180800</v>
      </c>
      <c r="AI91" s="24">
        <f>AI81*AI$14</f>
        <v>372879.99999999994</v>
      </c>
      <c r="AJ91" s="24">
        <f>AJ81*AJ$14</f>
        <v>685696</v>
      </c>
      <c r="AK91" s="24">
        <f>AK81*AK$14</f>
        <v>1185104</v>
      </c>
      <c r="AL91" s="24">
        <f t="shared" si="237"/>
        <v>1970327.0399999998</v>
      </c>
      <c r="AM91" s="24">
        <f t="shared" si="237"/>
        <v>3190111.8719999995</v>
      </c>
      <c r="AN91" s="24">
        <f t="shared" si="237"/>
        <v>5066472.2431999994</v>
      </c>
      <c r="AO91" s="24">
        <f t="shared" si="237"/>
        <v>7929503.0118400007</v>
      </c>
      <c r="AP91" s="24">
        <f t="shared" si="237"/>
        <v>12268322.836480003</v>
      </c>
      <c r="AR91" s="185"/>
      <c r="AS91" s="185"/>
      <c r="AT91" s="19" t="s">
        <v>46</v>
      </c>
      <c r="AU91" s="24">
        <f t="shared" ref="AU91:BD91" si="238">AU81*AU$14</f>
        <v>66000</v>
      </c>
      <c r="AV91" s="24">
        <f t="shared" si="238"/>
        <v>180800</v>
      </c>
      <c r="AW91" s="24">
        <f>AW81*AW$14</f>
        <v>372879.99999999994</v>
      </c>
      <c r="AX91" s="24">
        <f>AX81*AX$14</f>
        <v>685696</v>
      </c>
      <c r="AY91" s="24">
        <f>AY81*AY$14</f>
        <v>1185104</v>
      </c>
      <c r="AZ91" s="24">
        <f t="shared" si="238"/>
        <v>1970327.0399999998</v>
      </c>
      <c r="BA91" s="24">
        <f t="shared" si="238"/>
        <v>3190111.8719999995</v>
      </c>
      <c r="BB91" s="24">
        <f t="shared" si="238"/>
        <v>5066472.2431999994</v>
      </c>
      <c r="BC91" s="24">
        <f t="shared" si="238"/>
        <v>7929503.0118400007</v>
      </c>
      <c r="BD91" s="24">
        <f t="shared" si="238"/>
        <v>12268322.836480003</v>
      </c>
      <c r="BF91" s="185"/>
      <c r="BG91" s="185"/>
      <c r="BH91" s="19" t="s">
        <v>46</v>
      </c>
      <c r="BI91" s="24">
        <f t="shared" ref="BI91:BR91" si="239">BI81*BI$14</f>
        <v>66000</v>
      </c>
      <c r="BJ91" s="24">
        <f t="shared" si="239"/>
        <v>180800</v>
      </c>
      <c r="BK91" s="24">
        <f>BK81*BK$14</f>
        <v>372879.99999999994</v>
      </c>
      <c r="BL91" s="24">
        <f>BL81*BL$14</f>
        <v>685696</v>
      </c>
      <c r="BM91" s="24">
        <f>BM81*BM$14</f>
        <v>1185104</v>
      </c>
      <c r="BN91" s="24">
        <f t="shared" si="239"/>
        <v>1970327.0399999998</v>
      </c>
      <c r="BO91" s="24">
        <f t="shared" si="239"/>
        <v>3190111.8719999995</v>
      </c>
      <c r="BP91" s="24">
        <f t="shared" si="239"/>
        <v>5066472.2431999994</v>
      </c>
      <c r="BQ91" s="24">
        <f t="shared" si="239"/>
        <v>7929503.0118400007</v>
      </c>
      <c r="BR91" s="24">
        <f t="shared" si="239"/>
        <v>12268322.836480003</v>
      </c>
    </row>
    <row r="92" spans="2:70" ht="14.25" x14ac:dyDescent="0.45">
      <c r="B92" s="185" t="s">
        <v>18</v>
      </c>
      <c r="C92" s="186" t="s">
        <v>32</v>
      </c>
      <c r="D92" s="15" t="s">
        <v>43</v>
      </c>
      <c r="E92" s="16">
        <f>E64+E77-E32-E48</f>
        <v>0.88642857142857134</v>
      </c>
      <c r="F92" s="16">
        <f t="shared" ref="F92:N92" si="240">F64+F77-F32-F48</f>
        <v>0.64459183673469389</v>
      </c>
      <c r="G92" s="16">
        <f t="shared" si="240"/>
        <v>0.471851311953353</v>
      </c>
      <c r="H92" s="16">
        <f t="shared" si="240"/>
        <v>0.34846522282382331</v>
      </c>
      <c r="I92" s="16">
        <f t="shared" si="240"/>
        <v>0.26033230201701679</v>
      </c>
      <c r="J92" s="16">
        <f t="shared" si="240"/>
        <v>0.19738021572644054</v>
      </c>
      <c r="K92" s="16">
        <f t="shared" si="240"/>
        <v>0.15241443980460045</v>
      </c>
      <c r="L92" s="16">
        <f t="shared" si="240"/>
        <v>0.12029602843185759</v>
      </c>
      <c r="M92" s="16">
        <f t="shared" si="240"/>
        <v>9.735430602275516E-2</v>
      </c>
      <c r="N92" s="16">
        <f t="shared" si="240"/>
        <v>8.0967361444825053E-2</v>
      </c>
      <c r="P92" s="185" t="s">
        <v>18</v>
      </c>
      <c r="Q92" s="186" t="s">
        <v>32</v>
      </c>
      <c r="R92" s="15" t="s">
        <v>43</v>
      </c>
      <c r="S92" s="16">
        <f>S64+S77-S32-S48</f>
        <v>0.90428571428571436</v>
      </c>
      <c r="T92" s="16">
        <f t="shared" ref="T92:AB92" si="241">T64+T77-T32-T48</f>
        <v>0.6573469387755102</v>
      </c>
      <c r="U92" s="16">
        <f t="shared" si="241"/>
        <v>0.48096209912536464</v>
      </c>
      <c r="V92" s="16">
        <f t="shared" si="241"/>
        <v>0.35497292794668878</v>
      </c>
      <c r="W92" s="16">
        <f t="shared" si="241"/>
        <v>0.26498066281906352</v>
      </c>
      <c r="X92" s="16">
        <f t="shared" si="241"/>
        <v>0.20070047344218825</v>
      </c>
      <c r="Y92" s="16">
        <f t="shared" si="241"/>
        <v>0.15478605245870594</v>
      </c>
      <c r="Z92" s="16">
        <f t="shared" si="241"/>
        <v>0.12199003747050437</v>
      </c>
      <c r="AA92" s="16">
        <f t="shared" si="241"/>
        <v>9.8564312478931437E-2</v>
      </c>
      <c r="AB92" s="16">
        <f t="shared" si="241"/>
        <v>8.1831651770665245E-2</v>
      </c>
      <c r="AD92" s="185" t="s">
        <v>18</v>
      </c>
      <c r="AE92" s="186" t="s">
        <v>32</v>
      </c>
      <c r="AF92" s="15" t="s">
        <v>43</v>
      </c>
      <c r="AG92" s="16">
        <f>AG64+AG77-AG32-AG48</f>
        <v>0.92214285714285715</v>
      </c>
      <c r="AH92" s="16">
        <f t="shared" ref="AH92:AP92" si="242">AH64+AH77-AH32-AH48</f>
        <v>0.67010204081632663</v>
      </c>
      <c r="AI92" s="16">
        <f t="shared" si="242"/>
        <v>0.49007288629737628</v>
      </c>
      <c r="AJ92" s="16">
        <f t="shared" si="242"/>
        <v>0.36148063306955425</v>
      </c>
      <c r="AK92" s="16">
        <f t="shared" si="242"/>
        <v>0.2696290236211103</v>
      </c>
      <c r="AL92" s="16">
        <f t="shared" si="242"/>
        <v>0.20402073115793593</v>
      </c>
      <c r="AM92" s="16">
        <f t="shared" si="242"/>
        <v>0.15715766511281143</v>
      </c>
      <c r="AN92" s="16">
        <f t="shared" si="242"/>
        <v>0.12368404650915114</v>
      </c>
      <c r="AO92" s="16">
        <f t="shared" si="242"/>
        <v>9.97743189351077E-2</v>
      </c>
      <c r="AP92" s="16">
        <f t="shared" si="242"/>
        <v>8.2695942096505437E-2</v>
      </c>
      <c r="AR92" s="185" t="s">
        <v>18</v>
      </c>
      <c r="AS92" s="186" t="s">
        <v>32</v>
      </c>
      <c r="AT92" s="15" t="s">
        <v>43</v>
      </c>
      <c r="AU92" s="16">
        <f>AU64+AU77-AU32-AU48</f>
        <v>0.94</v>
      </c>
      <c r="AV92" s="16">
        <f t="shared" ref="AV92:BD92" si="243">AV64+AV77-AV32-AV48</f>
        <v>0.68285714285714294</v>
      </c>
      <c r="AW92" s="16">
        <f t="shared" si="243"/>
        <v>0.49918367346938791</v>
      </c>
      <c r="AX92" s="16">
        <f t="shared" si="243"/>
        <v>0.36798833819241972</v>
      </c>
      <c r="AY92" s="16">
        <f t="shared" si="243"/>
        <v>0.27427738442315708</v>
      </c>
      <c r="AZ92" s="16">
        <f t="shared" si="243"/>
        <v>0.2073409888736836</v>
      </c>
      <c r="BA92" s="16">
        <f t="shared" si="243"/>
        <v>0.15952927776691692</v>
      </c>
      <c r="BB92" s="16">
        <f t="shared" si="243"/>
        <v>0.12537805554779796</v>
      </c>
      <c r="BC92" s="16">
        <f t="shared" si="243"/>
        <v>0.10098432539128398</v>
      </c>
      <c r="BD92" s="16">
        <f t="shared" si="243"/>
        <v>8.3560232422345629E-2</v>
      </c>
      <c r="BF92" s="185" t="s">
        <v>18</v>
      </c>
      <c r="BG92" s="186" t="s">
        <v>32</v>
      </c>
      <c r="BH92" s="15" t="s">
        <v>43</v>
      </c>
      <c r="BI92" s="16">
        <f>BI64+BI77-BI32-BI48</f>
        <v>0.95785714285714274</v>
      </c>
      <c r="BJ92" s="16">
        <f t="shared" ref="BJ92:BR92" si="244">BJ64+BJ77-BJ32-BJ48</f>
        <v>0.69561224489795925</v>
      </c>
      <c r="BK92" s="16">
        <f t="shared" si="244"/>
        <v>0.5082944606413996</v>
      </c>
      <c r="BL92" s="16">
        <f t="shared" si="244"/>
        <v>0.37449604331528519</v>
      </c>
      <c r="BM92" s="16">
        <f t="shared" si="244"/>
        <v>0.2789257452252038</v>
      </c>
      <c r="BN92" s="16">
        <f t="shared" si="244"/>
        <v>0.21066124658943131</v>
      </c>
      <c r="BO92" s="16">
        <f t="shared" si="244"/>
        <v>0.16190089042102243</v>
      </c>
      <c r="BP92" s="16">
        <f t="shared" si="244"/>
        <v>0.12707206458644471</v>
      </c>
      <c r="BQ92" s="16">
        <f t="shared" si="244"/>
        <v>0.10219433184746025</v>
      </c>
      <c r="BR92" s="16">
        <f t="shared" si="244"/>
        <v>8.4424522748185835E-2</v>
      </c>
    </row>
    <row r="93" spans="2:70" ht="14.25" x14ac:dyDescent="0.45">
      <c r="B93" s="185"/>
      <c r="C93" s="186"/>
      <c r="D93" s="15" t="s">
        <v>44</v>
      </c>
      <c r="E93" s="16"/>
      <c r="F93" s="16"/>
      <c r="G93" s="16"/>
      <c r="H93" s="16"/>
      <c r="I93" s="38">
        <f>AVERAGE(E92:I92)</f>
        <v>0.52233384899149171</v>
      </c>
      <c r="J93" s="16"/>
      <c r="K93" s="16"/>
      <c r="L93" s="16"/>
      <c r="M93" s="16"/>
      <c r="N93" s="17">
        <f>AVERAGE(E92:N92)</f>
        <v>0.3260081596387937</v>
      </c>
      <c r="P93" s="185"/>
      <c r="Q93" s="186"/>
      <c r="R93" s="15" t="s">
        <v>44</v>
      </c>
      <c r="S93" s="16"/>
      <c r="T93" s="16"/>
      <c r="U93" s="16"/>
      <c r="V93" s="16"/>
      <c r="W93" s="38">
        <f>AVERAGE(S92:W92)</f>
        <v>0.53250966859046833</v>
      </c>
      <c r="X93" s="16"/>
      <c r="Y93" s="16"/>
      <c r="Z93" s="16"/>
      <c r="AA93" s="16"/>
      <c r="AB93" s="17">
        <f>AVERAGE(S92:AB92)</f>
        <v>0.33204208705733368</v>
      </c>
      <c r="AD93" s="185"/>
      <c r="AE93" s="186"/>
      <c r="AF93" s="15" t="s">
        <v>44</v>
      </c>
      <c r="AG93" s="16"/>
      <c r="AH93" s="16"/>
      <c r="AI93" s="16"/>
      <c r="AJ93" s="16"/>
      <c r="AK93" s="38">
        <f>AVERAGE(AG92:AK92)</f>
        <v>0.54268548818944495</v>
      </c>
      <c r="AL93" s="16"/>
      <c r="AM93" s="16"/>
      <c r="AN93" s="16"/>
      <c r="AO93" s="16"/>
      <c r="AP93" s="17">
        <f>AVERAGE(AG92:AP92)</f>
        <v>0.3380760144758736</v>
      </c>
      <c r="AR93" s="185"/>
      <c r="AS93" s="186"/>
      <c r="AT93" s="15" t="s">
        <v>44</v>
      </c>
      <c r="AU93" s="16"/>
      <c r="AV93" s="16"/>
      <c r="AW93" s="16"/>
      <c r="AX93" s="16"/>
      <c r="AY93" s="38">
        <f>AVERAGE(AU92:AY92)</f>
        <v>0.55286130778842146</v>
      </c>
      <c r="AZ93" s="16"/>
      <c r="BA93" s="16"/>
      <c r="BB93" s="16"/>
      <c r="BC93" s="16"/>
      <c r="BD93" s="17">
        <f>AVERAGE(AU92:BD92)</f>
        <v>0.34410994189441357</v>
      </c>
      <c r="BF93" s="185"/>
      <c r="BG93" s="186"/>
      <c r="BH93" s="15" t="s">
        <v>44</v>
      </c>
      <c r="BI93" s="16"/>
      <c r="BJ93" s="16"/>
      <c r="BK93" s="16"/>
      <c r="BL93" s="16"/>
      <c r="BM93" s="38">
        <f>AVERAGE(BI92:BM92)</f>
        <v>0.5630371273873982</v>
      </c>
      <c r="BN93" s="16"/>
      <c r="BO93" s="16"/>
      <c r="BP93" s="16"/>
      <c r="BQ93" s="16"/>
      <c r="BR93" s="17">
        <f>AVERAGE(BI92:BR92)</f>
        <v>0.35014386931295355</v>
      </c>
    </row>
    <row r="94" spans="2:70" ht="14.25" x14ac:dyDescent="0.45">
      <c r="B94" s="185"/>
      <c r="C94" s="186"/>
      <c r="D94" s="15" t="s">
        <v>42</v>
      </c>
      <c r="E94" s="16">
        <f>E66+E79-E34-E50</f>
        <v>0.88642857142857134</v>
      </c>
      <c r="F94" s="16" t="e">
        <f t="shared" ref="F94:N94" si="245">F66+F79-F34-F50</f>
        <v>#VALUE!</v>
      </c>
      <c r="G94" s="16" t="e">
        <f t="shared" si="245"/>
        <v>#VALUE!</v>
      </c>
      <c r="H94" s="16" t="e">
        <f t="shared" si="245"/>
        <v>#VALUE!</v>
      </c>
      <c r="I94" s="16" t="e">
        <f t="shared" si="245"/>
        <v>#VALUE!</v>
      </c>
      <c r="J94" s="16" t="e">
        <f t="shared" si="245"/>
        <v>#VALUE!</v>
      </c>
      <c r="K94" s="16" t="e">
        <f t="shared" si="245"/>
        <v>#VALUE!</v>
      </c>
      <c r="L94" s="16" t="e">
        <f t="shared" si="245"/>
        <v>#VALUE!</v>
      </c>
      <c r="M94" s="16" t="e">
        <f t="shared" si="245"/>
        <v>#VALUE!</v>
      </c>
      <c r="N94" s="16" t="e">
        <f t="shared" si="245"/>
        <v>#VALUE!</v>
      </c>
      <c r="P94" s="185"/>
      <c r="Q94" s="186"/>
      <c r="R94" s="15" t="s">
        <v>42</v>
      </c>
      <c r="S94" s="16">
        <f>S66+S79-S34-S50</f>
        <v>0.90428571428571436</v>
      </c>
      <c r="T94" s="16">
        <f t="shared" ref="T94:AB94" si="246">T66+T79-T34-T50</f>
        <v>1.5616326530612246</v>
      </c>
      <c r="U94" s="16">
        <f t="shared" si="246"/>
        <v>2.0425947521865893</v>
      </c>
      <c r="V94" s="16">
        <f t="shared" si="246"/>
        <v>2.3975676801332773</v>
      </c>
      <c r="W94" s="16">
        <f t="shared" si="246"/>
        <v>2.6625483429523413</v>
      </c>
      <c r="X94" s="16">
        <f t="shared" si="246"/>
        <v>2.8632488163945298</v>
      </c>
      <c r="Y94" s="16">
        <f t="shared" si="246"/>
        <v>3.0180348688532357</v>
      </c>
      <c r="Z94" s="16">
        <f t="shared" si="246"/>
        <v>3.1400249063237413</v>
      </c>
      <c r="AA94" s="16">
        <f t="shared" si="246"/>
        <v>3.2385892188026695</v>
      </c>
      <c r="AB94" s="16">
        <f t="shared" si="246"/>
        <v>3.3204208705733342</v>
      </c>
      <c r="AD94" s="185"/>
      <c r="AE94" s="186"/>
      <c r="AF94" s="15" t="s">
        <v>42</v>
      </c>
      <c r="AG94" s="16">
        <f>AG66+AG79-AG34-AG50</f>
        <v>0.92214285714285715</v>
      </c>
      <c r="AH94" s="16">
        <f t="shared" ref="AH94:AP94" si="247">AH66+AH79-AH34-AH50</f>
        <v>1.5922448979591839</v>
      </c>
      <c r="AI94" s="16">
        <f t="shared" si="247"/>
        <v>2.0823177842565599</v>
      </c>
      <c r="AJ94" s="16">
        <f t="shared" si="247"/>
        <v>2.4437984173261142</v>
      </c>
      <c r="AK94" s="16">
        <f t="shared" si="247"/>
        <v>2.7134274409472243</v>
      </c>
      <c r="AL94" s="16">
        <f t="shared" si="247"/>
        <v>2.9174481721051606</v>
      </c>
      <c r="AM94" s="16">
        <f t="shared" si="247"/>
        <v>3.0746058372179723</v>
      </c>
      <c r="AN94" s="16">
        <f t="shared" si="247"/>
        <v>3.1982898837271243</v>
      </c>
      <c r="AO94" s="16">
        <f t="shared" si="247"/>
        <v>3.2980642026622289</v>
      </c>
      <c r="AP94" s="16">
        <f t="shared" si="247"/>
        <v>3.3807601447587339</v>
      </c>
      <c r="AR94" s="185"/>
      <c r="AS94" s="186"/>
      <c r="AT94" s="15" t="s">
        <v>42</v>
      </c>
      <c r="AU94" s="16">
        <f>AU66+AU79-AU34-AU50</f>
        <v>0.94</v>
      </c>
      <c r="AV94" s="16">
        <f t="shared" ref="AV94:BD94" si="248">AV66+AV79-AV34-AV50</f>
        <v>1.6228571428571432</v>
      </c>
      <c r="AW94" s="16">
        <f t="shared" si="248"/>
        <v>2.122040816326531</v>
      </c>
      <c r="AX94" s="16">
        <f t="shared" si="248"/>
        <v>2.4900291545189503</v>
      </c>
      <c r="AY94" s="16">
        <f t="shared" si="248"/>
        <v>2.7643065389421073</v>
      </c>
      <c r="AZ94" s="16">
        <f t="shared" si="248"/>
        <v>2.971647527815791</v>
      </c>
      <c r="BA94" s="16">
        <f t="shared" si="248"/>
        <v>3.1311768055827085</v>
      </c>
      <c r="BB94" s="16">
        <f t="shared" si="248"/>
        <v>3.2565548611305073</v>
      </c>
      <c r="BC94" s="16">
        <f t="shared" si="248"/>
        <v>3.3575391865217878</v>
      </c>
      <c r="BD94" s="16">
        <f t="shared" si="248"/>
        <v>3.4410994189441335</v>
      </c>
      <c r="BF94" s="185"/>
      <c r="BG94" s="186"/>
      <c r="BH94" s="15" t="s">
        <v>42</v>
      </c>
      <c r="BI94" s="16">
        <f>BI66+BI79-BI34-BI50</f>
        <v>0.95785714285714274</v>
      </c>
      <c r="BJ94" s="16">
        <f t="shared" ref="BJ94:BR94" si="249">BJ66+BJ79-BJ34-BJ50</f>
        <v>1.6534693877551021</v>
      </c>
      <c r="BK94" s="16">
        <f t="shared" si="249"/>
        <v>2.1617638483965016</v>
      </c>
      <c r="BL94" s="16">
        <f t="shared" si="249"/>
        <v>2.5362598917117865</v>
      </c>
      <c r="BM94" s="16">
        <f t="shared" si="249"/>
        <v>2.8151856369369908</v>
      </c>
      <c r="BN94" s="16">
        <f t="shared" si="249"/>
        <v>3.0258468835264218</v>
      </c>
      <c r="BO94" s="16">
        <f t="shared" si="249"/>
        <v>3.1877477739474447</v>
      </c>
      <c r="BP94" s="16">
        <f t="shared" si="249"/>
        <v>3.3148198385338903</v>
      </c>
      <c r="BQ94" s="16">
        <f t="shared" si="249"/>
        <v>3.4170141703813477</v>
      </c>
      <c r="BR94" s="16">
        <f t="shared" si="249"/>
        <v>3.5014386931295332</v>
      </c>
    </row>
    <row r="95" spans="2:70" ht="14.25" x14ac:dyDescent="0.45">
      <c r="B95" s="185"/>
      <c r="C95" s="185"/>
      <c r="D95" s="19" t="s">
        <v>45</v>
      </c>
      <c r="E95" s="20">
        <f>10*E92</f>
        <v>8.8642857142857139</v>
      </c>
      <c r="F95" s="20">
        <f t="shared" ref="F95:N95" si="250">10*F92</f>
        <v>6.4459183673469393</v>
      </c>
      <c r="G95" s="20">
        <f t="shared" si="250"/>
        <v>4.7185131195335304</v>
      </c>
      <c r="H95" s="20">
        <f t="shared" si="250"/>
        <v>3.4846522282382333</v>
      </c>
      <c r="I95" s="20">
        <f t="shared" si="250"/>
        <v>2.6033230201701678</v>
      </c>
      <c r="J95" s="20">
        <f t="shared" si="250"/>
        <v>1.9738021572644056</v>
      </c>
      <c r="K95" s="20">
        <f t="shared" si="250"/>
        <v>1.5241443980460045</v>
      </c>
      <c r="L95" s="20">
        <f t="shared" si="250"/>
        <v>1.2029602843185758</v>
      </c>
      <c r="M95" s="20">
        <f t="shared" si="250"/>
        <v>0.97354306022755166</v>
      </c>
      <c r="N95" s="20">
        <f t="shared" si="250"/>
        <v>0.80967361444825059</v>
      </c>
      <c r="P95" s="185"/>
      <c r="Q95" s="185"/>
      <c r="R95" s="19" t="s">
        <v>45</v>
      </c>
      <c r="S95" s="20">
        <f>10*S92</f>
        <v>9.0428571428571445</v>
      </c>
      <c r="T95" s="20">
        <f t="shared" ref="T95:AB95" si="251">10*T92</f>
        <v>6.573469387755102</v>
      </c>
      <c r="U95" s="20">
        <f t="shared" si="251"/>
        <v>4.8096209912536461</v>
      </c>
      <c r="V95" s="20">
        <f t="shared" si="251"/>
        <v>3.549729279466888</v>
      </c>
      <c r="W95" s="20">
        <f t="shared" si="251"/>
        <v>2.6498066281906354</v>
      </c>
      <c r="X95" s="20">
        <f t="shared" si="251"/>
        <v>2.0070047344218827</v>
      </c>
      <c r="Y95" s="20">
        <f t="shared" si="251"/>
        <v>1.5478605245870594</v>
      </c>
      <c r="Z95" s="20">
        <f t="shared" si="251"/>
        <v>1.2199003747050436</v>
      </c>
      <c r="AA95" s="20">
        <f t="shared" si="251"/>
        <v>0.98564312478931437</v>
      </c>
      <c r="AB95" s="20">
        <f t="shared" si="251"/>
        <v>0.81831651770665248</v>
      </c>
      <c r="AD95" s="185"/>
      <c r="AE95" s="185"/>
      <c r="AF95" s="19" t="s">
        <v>45</v>
      </c>
      <c r="AG95" s="20">
        <f>10*AG92</f>
        <v>9.2214285714285715</v>
      </c>
      <c r="AH95" s="20">
        <f t="shared" ref="AH95:AP95" si="252">10*AH92</f>
        <v>6.7010204081632665</v>
      </c>
      <c r="AI95" s="20">
        <f t="shared" si="252"/>
        <v>4.9007288629737626</v>
      </c>
      <c r="AJ95" s="20">
        <f t="shared" si="252"/>
        <v>3.6148063306955427</v>
      </c>
      <c r="AK95" s="20">
        <f t="shared" si="252"/>
        <v>2.696290236211103</v>
      </c>
      <c r="AL95" s="20">
        <f t="shared" si="252"/>
        <v>2.0402073115793593</v>
      </c>
      <c r="AM95" s="20">
        <f t="shared" si="252"/>
        <v>1.5715766511281144</v>
      </c>
      <c r="AN95" s="20">
        <f t="shared" si="252"/>
        <v>1.2368404650915115</v>
      </c>
      <c r="AO95" s="20">
        <f t="shared" si="252"/>
        <v>0.99774318935107698</v>
      </c>
      <c r="AP95" s="20">
        <f t="shared" si="252"/>
        <v>0.82695942096505437</v>
      </c>
      <c r="AR95" s="185"/>
      <c r="AS95" s="185"/>
      <c r="AT95" s="19" t="s">
        <v>45</v>
      </c>
      <c r="AU95" s="20">
        <f>10*AU92</f>
        <v>9.3999999999999986</v>
      </c>
      <c r="AV95" s="20">
        <f t="shared" ref="AV95:BD95" si="253">10*AV92</f>
        <v>6.8285714285714292</v>
      </c>
      <c r="AW95" s="20">
        <f t="shared" si="253"/>
        <v>4.9918367346938792</v>
      </c>
      <c r="AX95" s="20">
        <f t="shared" si="253"/>
        <v>3.6798833819241974</v>
      </c>
      <c r="AY95" s="20">
        <f t="shared" si="253"/>
        <v>2.7427738442315706</v>
      </c>
      <c r="AZ95" s="20">
        <f t="shared" si="253"/>
        <v>2.073409888736836</v>
      </c>
      <c r="BA95" s="20">
        <f t="shared" si="253"/>
        <v>1.5952927776691692</v>
      </c>
      <c r="BB95" s="20">
        <f t="shared" si="253"/>
        <v>1.2537805554779795</v>
      </c>
      <c r="BC95" s="20">
        <f t="shared" si="253"/>
        <v>1.0098432539128397</v>
      </c>
      <c r="BD95" s="20">
        <f t="shared" si="253"/>
        <v>0.83560232422345626</v>
      </c>
      <c r="BF95" s="185"/>
      <c r="BG95" s="185"/>
      <c r="BH95" s="19" t="s">
        <v>45</v>
      </c>
      <c r="BI95" s="20">
        <f>10*BI92</f>
        <v>9.5785714285714274</v>
      </c>
      <c r="BJ95" s="20">
        <f t="shared" ref="BJ95:BR95" si="254">10*BJ92</f>
        <v>6.9561224489795928</v>
      </c>
      <c r="BK95" s="20">
        <f t="shared" si="254"/>
        <v>5.0829446064139958</v>
      </c>
      <c r="BL95" s="20">
        <f t="shared" si="254"/>
        <v>3.7449604331528521</v>
      </c>
      <c r="BM95" s="20">
        <f t="shared" si="254"/>
        <v>2.7892574522520381</v>
      </c>
      <c r="BN95" s="20">
        <f t="shared" si="254"/>
        <v>2.1066124658943131</v>
      </c>
      <c r="BO95" s="20">
        <f t="shared" si="254"/>
        <v>1.6190089042102243</v>
      </c>
      <c r="BP95" s="20">
        <f t="shared" si="254"/>
        <v>1.2707206458644471</v>
      </c>
      <c r="BQ95" s="20">
        <f t="shared" si="254"/>
        <v>1.0219433184746025</v>
      </c>
      <c r="BR95" s="20">
        <f t="shared" si="254"/>
        <v>0.84424522748185837</v>
      </c>
    </row>
    <row r="96" spans="2:70" ht="14.25" x14ac:dyDescent="0.45">
      <c r="B96" s="185"/>
      <c r="C96" s="185"/>
      <c r="D96" s="19" t="s">
        <v>46</v>
      </c>
      <c r="E96" s="20">
        <f>10*E94</f>
        <v>8.8642857142857139</v>
      </c>
      <c r="F96" s="20" t="e">
        <f>10*F94</f>
        <v>#VALUE!</v>
      </c>
      <c r="G96" s="20" t="e">
        <f>10*G94</f>
        <v>#VALUE!</v>
      </c>
      <c r="H96" s="20" t="e">
        <f t="shared" ref="H96:N96" si="255">10*H94</f>
        <v>#VALUE!</v>
      </c>
      <c r="I96" s="20" t="e">
        <f t="shared" si="255"/>
        <v>#VALUE!</v>
      </c>
      <c r="J96" s="20" t="e">
        <f t="shared" si="255"/>
        <v>#VALUE!</v>
      </c>
      <c r="K96" s="20" t="e">
        <f t="shared" si="255"/>
        <v>#VALUE!</v>
      </c>
      <c r="L96" s="20" t="e">
        <f t="shared" si="255"/>
        <v>#VALUE!</v>
      </c>
      <c r="M96" s="20" t="e">
        <f t="shared" si="255"/>
        <v>#VALUE!</v>
      </c>
      <c r="N96" s="20" t="e">
        <f t="shared" si="255"/>
        <v>#VALUE!</v>
      </c>
      <c r="P96" s="185"/>
      <c r="Q96" s="185"/>
      <c r="R96" s="19" t="s">
        <v>46</v>
      </c>
      <c r="S96" s="20">
        <f>10*S94</f>
        <v>9.0428571428571445</v>
      </c>
      <c r="T96" s="20">
        <f>10*T94</f>
        <v>15.616326530612245</v>
      </c>
      <c r="U96" s="20">
        <f>10*U94</f>
        <v>20.425947521865893</v>
      </c>
      <c r="V96" s="20">
        <f t="shared" ref="V96:AB96" si="256">10*V94</f>
        <v>23.975676801332774</v>
      </c>
      <c r="W96" s="20">
        <f t="shared" si="256"/>
        <v>26.625483429523413</v>
      </c>
      <c r="X96" s="20">
        <f t="shared" si="256"/>
        <v>28.632488163945297</v>
      </c>
      <c r="Y96" s="20">
        <f t="shared" si="256"/>
        <v>30.180348688532355</v>
      </c>
      <c r="Z96" s="20">
        <f t="shared" si="256"/>
        <v>31.400249063237414</v>
      </c>
      <c r="AA96" s="20">
        <f t="shared" si="256"/>
        <v>32.385892188026695</v>
      </c>
      <c r="AB96" s="20">
        <f t="shared" si="256"/>
        <v>33.204208705733343</v>
      </c>
      <c r="AD96" s="185"/>
      <c r="AE96" s="185"/>
      <c r="AF96" s="19" t="s">
        <v>46</v>
      </c>
      <c r="AG96" s="20">
        <f>10*AG94</f>
        <v>9.2214285714285715</v>
      </c>
      <c r="AH96" s="20">
        <f>10*AH94</f>
        <v>15.922448979591838</v>
      </c>
      <c r="AI96" s="20">
        <f>10*AI94</f>
        <v>20.823177842565599</v>
      </c>
      <c r="AJ96" s="20">
        <f t="shared" ref="AJ96:AP96" si="257">10*AJ94</f>
        <v>24.437984173261142</v>
      </c>
      <c r="AK96" s="20">
        <f t="shared" si="257"/>
        <v>27.134274409472244</v>
      </c>
      <c r="AL96" s="20">
        <f t="shared" si="257"/>
        <v>29.174481721051606</v>
      </c>
      <c r="AM96" s="20">
        <f t="shared" si="257"/>
        <v>30.746058372179725</v>
      </c>
      <c r="AN96" s="20">
        <f t="shared" si="257"/>
        <v>31.982898837271243</v>
      </c>
      <c r="AO96" s="20">
        <f t="shared" si="257"/>
        <v>32.980642026622291</v>
      </c>
      <c r="AP96" s="20">
        <f t="shared" si="257"/>
        <v>33.807601447587338</v>
      </c>
      <c r="AR96" s="185"/>
      <c r="AS96" s="185"/>
      <c r="AT96" s="19" t="s">
        <v>46</v>
      </c>
      <c r="AU96" s="20">
        <f>10*AU94</f>
        <v>9.3999999999999986</v>
      </c>
      <c r="AV96" s="20">
        <f>10*AV94</f>
        <v>16.228571428571431</v>
      </c>
      <c r="AW96" s="20">
        <f>10*AW94</f>
        <v>21.220408163265311</v>
      </c>
      <c r="AX96" s="20">
        <f t="shared" ref="AX96:BD96" si="258">10*AX94</f>
        <v>24.900291545189503</v>
      </c>
      <c r="AY96" s="20">
        <f t="shared" si="258"/>
        <v>27.643065389421075</v>
      </c>
      <c r="AZ96" s="20">
        <f t="shared" si="258"/>
        <v>29.716475278157908</v>
      </c>
      <c r="BA96" s="20">
        <f t="shared" si="258"/>
        <v>31.311768055827084</v>
      </c>
      <c r="BB96" s="20">
        <f t="shared" si="258"/>
        <v>32.565548611305076</v>
      </c>
      <c r="BC96" s="20">
        <f t="shared" si="258"/>
        <v>33.575391865217881</v>
      </c>
      <c r="BD96" s="20">
        <f t="shared" si="258"/>
        <v>34.410994189441332</v>
      </c>
      <c r="BF96" s="185"/>
      <c r="BG96" s="185"/>
      <c r="BH96" s="19" t="s">
        <v>46</v>
      </c>
      <c r="BI96" s="20">
        <f>10*BI94</f>
        <v>9.5785714285714274</v>
      </c>
      <c r="BJ96" s="20">
        <f>10*BJ94</f>
        <v>16.534693877551021</v>
      </c>
      <c r="BK96" s="20">
        <f>10*BK94</f>
        <v>21.617638483965017</v>
      </c>
      <c r="BL96" s="20">
        <f t="shared" ref="BL96:BR96" si="259">10*BL94</f>
        <v>25.362598917117865</v>
      </c>
      <c r="BM96" s="20">
        <f t="shared" si="259"/>
        <v>28.151856369369909</v>
      </c>
      <c r="BN96" s="20">
        <f t="shared" si="259"/>
        <v>30.258468835264217</v>
      </c>
      <c r="BO96" s="20">
        <f t="shared" si="259"/>
        <v>31.877477739474447</v>
      </c>
      <c r="BP96" s="20">
        <f t="shared" si="259"/>
        <v>33.148198385338901</v>
      </c>
      <c r="BQ96" s="20">
        <f t="shared" si="259"/>
        <v>34.170141703813478</v>
      </c>
      <c r="BR96" s="20">
        <f t="shared" si="259"/>
        <v>35.014386931295334</v>
      </c>
    </row>
    <row r="97" spans="1:71" ht="14.25" x14ac:dyDescent="0.45">
      <c r="B97" s="185"/>
      <c r="C97" s="184" t="s">
        <v>36</v>
      </c>
      <c r="D97" s="15" t="s">
        <v>43</v>
      </c>
      <c r="E97" s="16">
        <f>E69+E82-E37-E53</f>
        <v>1.2410000000000003</v>
      </c>
      <c r="F97" s="16">
        <f t="shared" ref="F97:N97" si="260">F69+F82-F37-F53</f>
        <v>1.2634000000000003</v>
      </c>
      <c r="G97" s="16">
        <f t="shared" si="260"/>
        <v>1.2947600000000006</v>
      </c>
      <c r="H97" s="16">
        <f t="shared" si="260"/>
        <v>1.3386639999999996</v>
      </c>
      <c r="I97" s="16">
        <f t="shared" si="260"/>
        <v>1.4001296000000003</v>
      </c>
      <c r="J97" s="16">
        <f t="shared" si="260"/>
        <v>1.4861814400000002</v>
      </c>
      <c r="K97" s="16">
        <f t="shared" si="260"/>
        <v>1.6066540160000011</v>
      </c>
      <c r="L97" s="16">
        <f t="shared" si="260"/>
        <v>1.7753156224000026</v>
      </c>
      <c r="M97" s="16">
        <f t="shared" si="260"/>
        <v>2.0114418713599975</v>
      </c>
      <c r="N97" s="16">
        <f t="shared" si="260"/>
        <v>2.3420186199039961</v>
      </c>
      <c r="P97" s="185"/>
      <c r="Q97" s="184" t="s">
        <v>36</v>
      </c>
      <c r="R97" s="15" t="s">
        <v>43</v>
      </c>
      <c r="S97" s="16">
        <f>S69+S82-S37-S53</f>
        <v>1.2660000000000002</v>
      </c>
      <c r="T97" s="16">
        <f t="shared" ref="T97:AB97" si="261">T69+T82-T37-T53</f>
        <v>1.2884000000000002</v>
      </c>
      <c r="U97" s="16">
        <f t="shared" si="261"/>
        <v>1.3197600000000005</v>
      </c>
      <c r="V97" s="16">
        <f t="shared" si="261"/>
        <v>1.3636639999999995</v>
      </c>
      <c r="W97" s="16">
        <f t="shared" si="261"/>
        <v>1.4251296000000002</v>
      </c>
      <c r="X97" s="16">
        <f t="shared" si="261"/>
        <v>1.5111814400000001</v>
      </c>
      <c r="Y97" s="16">
        <f t="shared" si="261"/>
        <v>1.631654016000001</v>
      </c>
      <c r="Z97" s="16">
        <f t="shared" si="261"/>
        <v>1.8003156224000025</v>
      </c>
      <c r="AA97" s="16">
        <f t="shared" si="261"/>
        <v>2.0364418713599974</v>
      </c>
      <c r="AB97" s="16">
        <f t="shared" si="261"/>
        <v>2.367018619903996</v>
      </c>
      <c r="AD97" s="185"/>
      <c r="AE97" s="184" t="s">
        <v>36</v>
      </c>
      <c r="AF97" s="15" t="s">
        <v>43</v>
      </c>
      <c r="AG97" s="16">
        <f>AG69+AG82-AG37-AG53</f>
        <v>1.2910000000000001</v>
      </c>
      <c r="AH97" s="16">
        <f t="shared" ref="AH97:AP97" si="262">AH69+AH82-AH37-AH53</f>
        <v>1.3134000000000001</v>
      </c>
      <c r="AI97" s="16">
        <f t="shared" si="262"/>
        <v>1.3447600000000004</v>
      </c>
      <c r="AJ97" s="16">
        <f t="shared" si="262"/>
        <v>1.3886639999999995</v>
      </c>
      <c r="AK97" s="16">
        <f t="shared" si="262"/>
        <v>1.4501296000000001</v>
      </c>
      <c r="AL97" s="16">
        <f t="shared" si="262"/>
        <v>1.53618144</v>
      </c>
      <c r="AM97" s="16">
        <f t="shared" si="262"/>
        <v>1.656654016000001</v>
      </c>
      <c r="AN97" s="16">
        <f t="shared" si="262"/>
        <v>1.8253156224000024</v>
      </c>
      <c r="AO97" s="16">
        <f t="shared" si="262"/>
        <v>2.0614418713599973</v>
      </c>
      <c r="AP97" s="16">
        <f t="shared" si="262"/>
        <v>2.3920186199039959</v>
      </c>
      <c r="AR97" s="185"/>
      <c r="AS97" s="184" t="s">
        <v>36</v>
      </c>
      <c r="AT97" s="15" t="s">
        <v>43</v>
      </c>
      <c r="AU97" s="16">
        <f>AU69+AU82-AU37-AU53</f>
        <v>1.3160000000000003</v>
      </c>
      <c r="AV97" s="16">
        <f t="shared" ref="AV97:BD97" si="263">AV69+AV82-AV37-AV53</f>
        <v>1.3384000000000003</v>
      </c>
      <c r="AW97" s="16">
        <f t="shared" si="263"/>
        <v>1.3697600000000005</v>
      </c>
      <c r="AX97" s="16">
        <f t="shared" si="263"/>
        <v>1.4136639999999996</v>
      </c>
      <c r="AY97" s="16">
        <f t="shared" si="263"/>
        <v>1.4751296000000003</v>
      </c>
      <c r="AZ97" s="16">
        <f t="shared" si="263"/>
        <v>1.5611814400000001</v>
      </c>
      <c r="BA97" s="16">
        <f t="shared" si="263"/>
        <v>1.6816540160000011</v>
      </c>
      <c r="BB97" s="16">
        <f t="shared" si="263"/>
        <v>1.8503156224000024</v>
      </c>
      <c r="BC97" s="16">
        <f t="shared" si="263"/>
        <v>2.0864418713599973</v>
      </c>
      <c r="BD97" s="16">
        <f t="shared" si="263"/>
        <v>2.4170186199039958</v>
      </c>
      <c r="BF97" s="185"/>
      <c r="BG97" s="184" t="s">
        <v>36</v>
      </c>
      <c r="BH97" s="15" t="s">
        <v>43</v>
      </c>
      <c r="BI97" s="16">
        <f>BI69+BI82-BI37-BI53</f>
        <v>1.3410000000000002</v>
      </c>
      <c r="BJ97" s="16">
        <f t="shared" ref="BJ97:BR97" si="264">BJ69+BJ82-BJ37-BJ53</f>
        <v>1.3634000000000002</v>
      </c>
      <c r="BK97" s="16">
        <f t="shared" si="264"/>
        <v>1.3947600000000004</v>
      </c>
      <c r="BL97" s="16">
        <f t="shared" si="264"/>
        <v>1.4386639999999995</v>
      </c>
      <c r="BM97" s="16">
        <f t="shared" si="264"/>
        <v>1.5001296000000002</v>
      </c>
      <c r="BN97" s="16">
        <f t="shared" si="264"/>
        <v>1.5861814400000001</v>
      </c>
      <c r="BO97" s="16">
        <f t="shared" si="264"/>
        <v>1.706654016000001</v>
      </c>
      <c r="BP97" s="16">
        <f t="shared" si="264"/>
        <v>1.8753156224000027</v>
      </c>
      <c r="BQ97" s="16">
        <f t="shared" si="264"/>
        <v>2.1114418713599976</v>
      </c>
      <c r="BR97" s="16">
        <f t="shared" si="264"/>
        <v>2.4420186199039962</v>
      </c>
    </row>
    <row r="98" spans="1:71" ht="14.25" x14ac:dyDescent="0.45">
      <c r="B98" s="185"/>
      <c r="C98" s="186"/>
      <c r="D98" s="15" t="s">
        <v>44</v>
      </c>
      <c r="E98" s="16"/>
      <c r="F98" s="16"/>
      <c r="G98" s="16"/>
      <c r="H98" s="16"/>
      <c r="I98" s="17">
        <f>AVERAGE(E97:I97)</f>
        <v>1.3075907200000001</v>
      </c>
      <c r="J98" s="17"/>
      <c r="K98" s="17"/>
      <c r="L98" s="17"/>
      <c r="M98" s="17"/>
      <c r="N98" s="17">
        <f>AVERAGE(E97:N97)</f>
        <v>1.5759565169663996</v>
      </c>
      <c r="P98" s="185"/>
      <c r="Q98" s="186"/>
      <c r="R98" s="15" t="s">
        <v>44</v>
      </c>
      <c r="S98" s="16"/>
      <c r="T98" s="16"/>
      <c r="U98" s="16"/>
      <c r="V98" s="16"/>
      <c r="W98" s="17">
        <f>AVERAGE(S97:W97)</f>
        <v>1.33259072</v>
      </c>
      <c r="X98" s="17"/>
      <c r="Y98" s="17"/>
      <c r="Z98" s="17"/>
      <c r="AA98" s="17"/>
      <c r="AB98" s="17">
        <f>AVERAGE(S97:AB97)</f>
        <v>1.6009565169663997</v>
      </c>
      <c r="AD98" s="185"/>
      <c r="AE98" s="186"/>
      <c r="AF98" s="15" t="s">
        <v>44</v>
      </c>
      <c r="AG98" s="16"/>
      <c r="AH98" s="16"/>
      <c r="AI98" s="16"/>
      <c r="AJ98" s="16"/>
      <c r="AK98" s="17">
        <f>AVERAGE(AG97:AK97)</f>
        <v>1.3575907199999999</v>
      </c>
      <c r="AL98" s="17"/>
      <c r="AM98" s="17"/>
      <c r="AN98" s="17"/>
      <c r="AO98" s="17"/>
      <c r="AP98" s="17">
        <f>AVERAGE(AG97:AP97)</f>
        <v>1.6259565169663996</v>
      </c>
      <c r="AR98" s="185"/>
      <c r="AS98" s="186"/>
      <c r="AT98" s="15" t="s">
        <v>44</v>
      </c>
      <c r="AU98" s="16"/>
      <c r="AV98" s="16"/>
      <c r="AW98" s="16"/>
      <c r="AX98" s="16"/>
      <c r="AY98" s="17">
        <f>AVERAGE(AU97:AY97)</f>
        <v>1.3825907200000003</v>
      </c>
      <c r="AZ98" s="17"/>
      <c r="BA98" s="17"/>
      <c r="BB98" s="17"/>
      <c r="BC98" s="17"/>
      <c r="BD98" s="17">
        <f>AVERAGE(AU97:BD97)</f>
        <v>1.6509565169663998</v>
      </c>
      <c r="BF98" s="185"/>
      <c r="BG98" s="186"/>
      <c r="BH98" s="15" t="s">
        <v>44</v>
      </c>
      <c r="BI98" s="16"/>
      <c r="BJ98" s="16"/>
      <c r="BK98" s="16"/>
      <c r="BL98" s="16"/>
      <c r="BM98" s="17">
        <f>AVERAGE(BI97:BM97)</f>
        <v>1.4075907200000002</v>
      </c>
      <c r="BN98" s="17"/>
      <c r="BO98" s="17"/>
      <c r="BP98" s="17"/>
      <c r="BQ98" s="17"/>
      <c r="BR98" s="17">
        <f>AVERAGE(BI97:BR97)</f>
        <v>1.6759565169664001</v>
      </c>
    </row>
    <row r="99" spans="1:71" ht="14.25" x14ac:dyDescent="0.45">
      <c r="B99" s="185"/>
      <c r="C99" s="185"/>
      <c r="D99" s="19" t="s">
        <v>45</v>
      </c>
      <c r="E99" s="22">
        <f t="shared" ref="E99:N99" si="265">E95*E$14</f>
        <v>1241000</v>
      </c>
      <c r="F99" s="22">
        <f t="shared" si="265"/>
        <v>1263400</v>
      </c>
      <c r="G99" s="22">
        <f>G95*G$14</f>
        <v>1294760.0000000007</v>
      </c>
      <c r="H99" s="22">
        <f>H95*H$14</f>
        <v>1338663.9999999998</v>
      </c>
      <c r="I99" s="22">
        <f>I95*I$14</f>
        <v>1400129.6000000003</v>
      </c>
      <c r="J99" s="22">
        <f t="shared" si="265"/>
        <v>1486181.4400000002</v>
      </c>
      <c r="K99" s="22">
        <f t="shared" si="265"/>
        <v>1606654.016000001</v>
      </c>
      <c r="L99" s="22">
        <f t="shared" si="265"/>
        <v>1775315.6224000028</v>
      </c>
      <c r="M99" s="22">
        <f t="shared" si="265"/>
        <v>2011441.8713599974</v>
      </c>
      <c r="N99" s="22">
        <f t="shared" si="265"/>
        <v>2342018.6199039961</v>
      </c>
      <c r="P99" s="185"/>
      <c r="Q99" s="185"/>
      <c r="R99" s="19" t="s">
        <v>45</v>
      </c>
      <c r="S99" s="22">
        <f t="shared" ref="S99:AB99" si="266">S95*S$14</f>
        <v>1266000.0000000002</v>
      </c>
      <c r="T99" s="22">
        <f t="shared" si="266"/>
        <v>1288400</v>
      </c>
      <c r="U99" s="22">
        <f>U95*U$14</f>
        <v>1319760.0000000005</v>
      </c>
      <c r="V99" s="22">
        <f>V95*V$14</f>
        <v>1363663.9999999998</v>
      </c>
      <c r="W99" s="22">
        <f>W95*W$14</f>
        <v>1425129.6000000003</v>
      </c>
      <c r="X99" s="22">
        <f t="shared" si="266"/>
        <v>1511181.4400000004</v>
      </c>
      <c r="Y99" s="22">
        <f t="shared" si="266"/>
        <v>1631654.0160000008</v>
      </c>
      <c r="Z99" s="22">
        <f t="shared" si="266"/>
        <v>1800315.6224000028</v>
      </c>
      <c r="AA99" s="22">
        <f t="shared" si="266"/>
        <v>2036441.8713599974</v>
      </c>
      <c r="AB99" s="22">
        <f t="shared" si="266"/>
        <v>2367018.6199039957</v>
      </c>
      <c r="AD99" s="185"/>
      <c r="AE99" s="185"/>
      <c r="AF99" s="19" t="s">
        <v>45</v>
      </c>
      <c r="AG99" s="22">
        <f t="shared" ref="AG99:AP99" si="267">AG95*AG$14</f>
        <v>1291000</v>
      </c>
      <c r="AH99" s="22">
        <f t="shared" si="267"/>
        <v>1313400.0000000002</v>
      </c>
      <c r="AI99" s="22">
        <f>AI95*AI$14</f>
        <v>1344760.0000000005</v>
      </c>
      <c r="AJ99" s="22">
        <f>AJ95*AJ$14</f>
        <v>1388663.9999999998</v>
      </c>
      <c r="AK99" s="22">
        <f>AK95*AK$14</f>
        <v>1450129.6000000003</v>
      </c>
      <c r="AL99" s="22">
        <f t="shared" si="267"/>
        <v>1536181.4400000002</v>
      </c>
      <c r="AM99" s="22">
        <f t="shared" si="267"/>
        <v>1656654.016000001</v>
      </c>
      <c r="AN99" s="22">
        <f t="shared" si="267"/>
        <v>1825315.6224000028</v>
      </c>
      <c r="AO99" s="22">
        <f t="shared" si="267"/>
        <v>2061441.8713599972</v>
      </c>
      <c r="AP99" s="22">
        <f t="shared" si="267"/>
        <v>2392018.6199039957</v>
      </c>
      <c r="AR99" s="185"/>
      <c r="AS99" s="185"/>
      <c r="AT99" s="19" t="s">
        <v>45</v>
      </c>
      <c r="AU99" s="22">
        <f t="shared" ref="AU99:BD99" si="268">AU95*AU$14</f>
        <v>1315999.9999999998</v>
      </c>
      <c r="AV99" s="22">
        <f t="shared" si="268"/>
        <v>1338400.0000000002</v>
      </c>
      <c r="AW99" s="22">
        <f>AW95*AW$14</f>
        <v>1369760.0000000005</v>
      </c>
      <c r="AX99" s="22">
        <f>AX95*AX$14</f>
        <v>1413663.9999999998</v>
      </c>
      <c r="AY99" s="22">
        <f>AY95*AY$14</f>
        <v>1475129.6</v>
      </c>
      <c r="AZ99" s="22">
        <f t="shared" si="268"/>
        <v>1561181.44</v>
      </c>
      <c r="BA99" s="22">
        <f t="shared" si="268"/>
        <v>1681654.0160000008</v>
      </c>
      <c r="BB99" s="22">
        <f t="shared" si="268"/>
        <v>1850315.622400003</v>
      </c>
      <c r="BC99" s="22">
        <f t="shared" si="268"/>
        <v>2086441.8713599972</v>
      </c>
      <c r="BD99" s="22">
        <f t="shared" si="268"/>
        <v>2417018.6199039957</v>
      </c>
      <c r="BF99" s="185"/>
      <c r="BG99" s="185"/>
      <c r="BH99" s="19" t="s">
        <v>45</v>
      </c>
      <c r="BI99" s="22">
        <f t="shared" ref="BI99:BR99" si="269">BI95*BI$14</f>
        <v>1340999.9999999998</v>
      </c>
      <c r="BJ99" s="22">
        <f t="shared" si="269"/>
        <v>1363400.0000000002</v>
      </c>
      <c r="BK99" s="22">
        <f>BK95*BK$14</f>
        <v>1394760.0000000005</v>
      </c>
      <c r="BL99" s="22">
        <f>BL95*BL$14</f>
        <v>1438663.9999999998</v>
      </c>
      <c r="BM99" s="22">
        <f>BM95*BM$14</f>
        <v>1500129.6</v>
      </c>
      <c r="BN99" s="22">
        <f t="shared" si="269"/>
        <v>1586181.4400000002</v>
      </c>
      <c r="BO99" s="22">
        <f t="shared" si="269"/>
        <v>1706654.016000001</v>
      </c>
      <c r="BP99" s="22">
        <f t="shared" si="269"/>
        <v>1875315.6224000028</v>
      </c>
      <c r="BQ99" s="22">
        <f t="shared" si="269"/>
        <v>2111441.8713599974</v>
      </c>
      <c r="BR99" s="22">
        <f t="shared" si="269"/>
        <v>2442018.6199039961</v>
      </c>
    </row>
    <row r="100" spans="1:71" ht="14.25" x14ac:dyDescent="0.45">
      <c r="B100" s="185"/>
      <c r="C100" s="185"/>
      <c r="D100" s="19" t="s">
        <v>47</v>
      </c>
      <c r="E100" s="21"/>
      <c r="F100" s="21"/>
      <c r="G100" s="21"/>
      <c r="H100" s="21"/>
      <c r="I100" s="22">
        <f>AVERAGE(E99:I99)</f>
        <v>1307590.7200000002</v>
      </c>
      <c r="J100" s="22"/>
      <c r="K100" s="22"/>
      <c r="L100" s="22"/>
      <c r="M100" s="22"/>
      <c r="N100" s="22">
        <f>AVERAGE(E99:N99)</f>
        <v>1575956.5169664</v>
      </c>
      <c r="P100" s="185"/>
      <c r="Q100" s="185"/>
      <c r="R100" s="19" t="s">
        <v>47</v>
      </c>
      <c r="S100" s="21"/>
      <c r="T100" s="21"/>
      <c r="U100" s="21"/>
      <c r="V100" s="21"/>
      <c r="W100" s="22">
        <f>AVERAGE(S99:W99)</f>
        <v>1332590.7200000002</v>
      </c>
      <c r="X100" s="22"/>
      <c r="Y100" s="22"/>
      <c r="Z100" s="22"/>
      <c r="AA100" s="22"/>
      <c r="AB100" s="22">
        <f>AVERAGE(S99:AB99)</f>
        <v>1600956.5169664</v>
      </c>
      <c r="AD100" s="185"/>
      <c r="AE100" s="185"/>
      <c r="AF100" s="19" t="s">
        <v>47</v>
      </c>
      <c r="AG100" s="21"/>
      <c r="AH100" s="21"/>
      <c r="AI100" s="21"/>
      <c r="AJ100" s="21"/>
      <c r="AK100" s="22">
        <f>AVERAGE(AG99:AK99)</f>
        <v>1357590.7200000002</v>
      </c>
      <c r="AL100" s="22"/>
      <c r="AM100" s="22"/>
      <c r="AN100" s="22"/>
      <c r="AO100" s="22"/>
      <c r="AP100" s="22">
        <f>AVERAGE(AG99:AP99)</f>
        <v>1625956.5169663995</v>
      </c>
      <c r="AR100" s="185"/>
      <c r="AS100" s="185"/>
      <c r="AT100" s="19" t="s">
        <v>47</v>
      </c>
      <c r="AU100" s="21"/>
      <c r="AV100" s="21"/>
      <c r="AW100" s="21"/>
      <c r="AX100" s="21"/>
      <c r="AY100" s="22">
        <f>AVERAGE(AU99:AY99)</f>
        <v>1382590.72</v>
      </c>
      <c r="AZ100" s="22"/>
      <c r="BA100" s="22"/>
      <c r="BB100" s="22"/>
      <c r="BC100" s="22"/>
      <c r="BD100" s="22">
        <f>AVERAGE(AU99:BD99)</f>
        <v>1650956.5169663995</v>
      </c>
      <c r="BF100" s="185"/>
      <c r="BG100" s="185"/>
      <c r="BH100" s="19" t="s">
        <v>47</v>
      </c>
      <c r="BI100" s="21"/>
      <c r="BJ100" s="21"/>
      <c r="BK100" s="21"/>
      <c r="BL100" s="21"/>
      <c r="BM100" s="22">
        <f>AVERAGE(BI99:BM99)</f>
        <v>1407590.72</v>
      </c>
      <c r="BN100" s="22"/>
      <c r="BO100" s="22"/>
      <c r="BP100" s="22"/>
      <c r="BQ100" s="22"/>
      <c r="BR100" s="22">
        <f>AVERAGE(BI99:BR99)</f>
        <v>1675956.5169663995</v>
      </c>
    </row>
    <row r="101" spans="1:71" ht="14.25" x14ac:dyDescent="0.45">
      <c r="B101" s="185"/>
      <c r="C101" s="185"/>
      <c r="D101" s="19" t="s">
        <v>46</v>
      </c>
      <c r="E101" s="21">
        <f>E99</f>
        <v>1241000</v>
      </c>
      <c r="F101" s="21">
        <f t="shared" ref="F101:N101" si="270">E101+F99</f>
        <v>2504400</v>
      </c>
      <c r="G101" s="21">
        <f>F101+G99</f>
        <v>3799160.0000000009</v>
      </c>
      <c r="H101" s="21">
        <f t="shared" si="270"/>
        <v>5137824.0000000009</v>
      </c>
      <c r="I101" s="21">
        <f t="shared" si="270"/>
        <v>6537953.6000000015</v>
      </c>
      <c r="J101" s="21">
        <f>I101+J99</f>
        <v>8024135.0400000019</v>
      </c>
      <c r="K101" s="21">
        <f t="shared" si="270"/>
        <v>9630789.0560000036</v>
      </c>
      <c r="L101" s="21">
        <f t="shared" si="270"/>
        <v>11406104.678400006</v>
      </c>
      <c r="M101" s="21">
        <f t="shared" si="270"/>
        <v>13417546.549760003</v>
      </c>
      <c r="N101" s="21">
        <f t="shared" si="270"/>
        <v>15759565.169663999</v>
      </c>
      <c r="P101" s="185"/>
      <c r="Q101" s="185"/>
      <c r="R101" s="19" t="s">
        <v>46</v>
      </c>
      <c r="S101" s="21">
        <f>S99</f>
        <v>1266000.0000000002</v>
      </c>
      <c r="T101" s="21">
        <f t="shared" ref="T101:AB101" si="271">S101+T99</f>
        <v>2554400</v>
      </c>
      <c r="U101" s="21">
        <f>T101+U99</f>
        <v>3874160.0000000005</v>
      </c>
      <c r="V101" s="21">
        <f t="shared" si="271"/>
        <v>5237824</v>
      </c>
      <c r="W101" s="21">
        <f t="shared" si="271"/>
        <v>6662953.6000000006</v>
      </c>
      <c r="X101" s="21">
        <f>W101+X99</f>
        <v>8174135.040000001</v>
      </c>
      <c r="Y101" s="21">
        <f t="shared" si="271"/>
        <v>9805789.0560000017</v>
      </c>
      <c r="Z101" s="21">
        <f t="shared" si="271"/>
        <v>11606104.678400004</v>
      </c>
      <c r="AA101" s="21">
        <f t="shared" si="271"/>
        <v>13642546.549760003</v>
      </c>
      <c r="AB101" s="21">
        <f t="shared" si="271"/>
        <v>16009565.169663999</v>
      </c>
      <c r="AD101" s="185"/>
      <c r="AE101" s="185"/>
      <c r="AF101" s="19" t="s">
        <v>46</v>
      </c>
      <c r="AG101" s="21">
        <f>AG99</f>
        <v>1291000</v>
      </c>
      <c r="AH101" s="21">
        <f t="shared" ref="AH101:AP101" si="272">AG101+AH99</f>
        <v>2604400</v>
      </c>
      <c r="AI101" s="21">
        <f>AH101+AI99</f>
        <v>3949160.0000000005</v>
      </c>
      <c r="AJ101" s="21">
        <f t="shared" si="272"/>
        <v>5337824</v>
      </c>
      <c r="AK101" s="21">
        <f t="shared" si="272"/>
        <v>6787953.6000000006</v>
      </c>
      <c r="AL101" s="21">
        <f>AK101+AL99</f>
        <v>8324135.040000001</v>
      </c>
      <c r="AM101" s="21">
        <f t="shared" si="272"/>
        <v>9980789.0560000017</v>
      </c>
      <c r="AN101" s="21">
        <f t="shared" si="272"/>
        <v>11806104.678400004</v>
      </c>
      <c r="AO101" s="21">
        <f t="shared" si="272"/>
        <v>13867546.549760001</v>
      </c>
      <c r="AP101" s="21">
        <f t="shared" si="272"/>
        <v>16259565.169663996</v>
      </c>
      <c r="AR101" s="185"/>
      <c r="AS101" s="185"/>
      <c r="AT101" s="19" t="s">
        <v>46</v>
      </c>
      <c r="AU101" s="21">
        <f>AU99</f>
        <v>1315999.9999999998</v>
      </c>
      <c r="AV101" s="21">
        <f t="shared" ref="AV101:BD101" si="273">AU101+AV99</f>
        <v>2654400</v>
      </c>
      <c r="AW101" s="21">
        <f>AV101+AW99</f>
        <v>4024160.0000000005</v>
      </c>
      <c r="AX101" s="21">
        <f t="shared" si="273"/>
        <v>5437824</v>
      </c>
      <c r="AY101" s="21">
        <f t="shared" si="273"/>
        <v>6912953.5999999996</v>
      </c>
      <c r="AZ101" s="21">
        <f>AY101+AZ99</f>
        <v>8474135.0399999991</v>
      </c>
      <c r="BA101" s="21">
        <f t="shared" si="273"/>
        <v>10155789.056</v>
      </c>
      <c r="BB101" s="21">
        <f t="shared" si="273"/>
        <v>12006104.678400002</v>
      </c>
      <c r="BC101" s="21">
        <f t="shared" si="273"/>
        <v>14092546.549759999</v>
      </c>
      <c r="BD101" s="21">
        <f t="shared" si="273"/>
        <v>16509565.169663996</v>
      </c>
      <c r="BF101" s="185"/>
      <c r="BG101" s="185"/>
      <c r="BH101" s="19" t="s">
        <v>46</v>
      </c>
      <c r="BI101" s="21">
        <f>BI99</f>
        <v>1340999.9999999998</v>
      </c>
      <c r="BJ101" s="21">
        <f t="shared" ref="BJ101:BR101" si="274">BI101+BJ99</f>
        <v>2704400</v>
      </c>
      <c r="BK101" s="21">
        <f>BJ101+BK99</f>
        <v>4099160.0000000005</v>
      </c>
      <c r="BL101" s="21">
        <f t="shared" si="274"/>
        <v>5537824</v>
      </c>
      <c r="BM101" s="21">
        <f t="shared" si="274"/>
        <v>7037953.5999999996</v>
      </c>
      <c r="BN101" s="21">
        <f>BM101+BN99</f>
        <v>8624135.0399999991</v>
      </c>
      <c r="BO101" s="21">
        <f t="shared" si="274"/>
        <v>10330789.056</v>
      </c>
      <c r="BP101" s="21">
        <f t="shared" si="274"/>
        <v>12206104.678400002</v>
      </c>
      <c r="BQ101" s="21">
        <f t="shared" si="274"/>
        <v>14317546.549759999</v>
      </c>
      <c r="BR101" s="21">
        <f t="shared" si="274"/>
        <v>16759565.169663996</v>
      </c>
    </row>
    <row r="102" spans="1:71" ht="14.25" x14ac:dyDescent="0.45">
      <c r="B102" s="185"/>
      <c r="C102" s="184" t="s">
        <v>35</v>
      </c>
      <c r="D102" s="15" t="s">
        <v>43</v>
      </c>
      <c r="E102" s="16">
        <f>E72+E87-E40-E56</f>
        <v>1.2410000000000003</v>
      </c>
      <c r="F102" s="16" t="e">
        <f t="shared" ref="F102:N102" si="275">F72+F87-F40-F56</f>
        <v>#VALUE!</v>
      </c>
      <c r="G102" s="16" t="e">
        <f t="shared" si="275"/>
        <v>#VALUE!</v>
      </c>
      <c r="H102" s="16" t="e">
        <f t="shared" si="275"/>
        <v>#VALUE!</v>
      </c>
      <c r="I102" s="16" t="e">
        <f t="shared" si="275"/>
        <v>#VALUE!</v>
      </c>
      <c r="J102" s="16" t="e">
        <f t="shared" si="275"/>
        <v>#VALUE!</v>
      </c>
      <c r="K102" s="16" t="e">
        <f t="shared" si="275"/>
        <v>#VALUE!</v>
      </c>
      <c r="L102" s="16" t="e">
        <f t="shared" si="275"/>
        <v>#VALUE!</v>
      </c>
      <c r="M102" s="16" t="e">
        <f t="shared" si="275"/>
        <v>#VALUE!</v>
      </c>
      <c r="N102" s="16" t="e">
        <f t="shared" si="275"/>
        <v>#VALUE!</v>
      </c>
      <c r="P102" s="185"/>
      <c r="Q102" s="184" t="s">
        <v>35</v>
      </c>
      <c r="R102" s="15" t="s">
        <v>43</v>
      </c>
      <c r="S102" s="16">
        <f>S72+S87-S40-S56</f>
        <v>1.2660000000000002</v>
      </c>
      <c r="T102" s="16">
        <f t="shared" ref="T102:AB102" si="276">T72+T87-T40-T56</f>
        <v>1.7948</v>
      </c>
      <c r="U102" s="16">
        <f t="shared" si="276"/>
        <v>2.544080000000001</v>
      </c>
      <c r="V102" s="16">
        <f t="shared" si="276"/>
        <v>3.6056159999999977</v>
      </c>
      <c r="W102" s="16">
        <f t="shared" si="276"/>
        <v>5.1093279999999996</v>
      </c>
      <c r="X102" s="16">
        <f t="shared" si="276"/>
        <v>7.2391110400000009</v>
      </c>
      <c r="Y102" s="16">
        <f t="shared" si="276"/>
        <v>10.255228032000003</v>
      </c>
      <c r="Z102" s="16">
        <f t="shared" si="276"/>
        <v>14.525980851200027</v>
      </c>
      <c r="AA102" s="16">
        <f t="shared" si="276"/>
        <v>20.572499440639941</v>
      </c>
      <c r="AB102" s="16">
        <f t="shared" si="276"/>
        <v>29.132075965439977</v>
      </c>
      <c r="AD102" s="185"/>
      <c r="AE102" s="184" t="s">
        <v>35</v>
      </c>
      <c r="AF102" s="15" t="s">
        <v>43</v>
      </c>
      <c r="AG102" s="16">
        <f>AG72+AG87-AG40-AG56</f>
        <v>1.2910000000000001</v>
      </c>
      <c r="AH102" s="16">
        <f t="shared" ref="AH102:AP102" si="277">AH72+AH87-AH40-AH56</f>
        <v>1.8297999999999996</v>
      </c>
      <c r="AI102" s="16">
        <f t="shared" si="277"/>
        <v>2.5930800000000005</v>
      </c>
      <c r="AJ102" s="16">
        <f t="shared" si="277"/>
        <v>3.6742159999999986</v>
      </c>
      <c r="AK102" s="16">
        <f t="shared" si="277"/>
        <v>5.205368</v>
      </c>
      <c r="AL102" s="16">
        <f t="shared" si="277"/>
        <v>7.3735670399999993</v>
      </c>
      <c r="AM102" s="16">
        <f t="shared" si="277"/>
        <v>10.443466432000003</v>
      </c>
      <c r="AN102" s="16">
        <f t="shared" si="277"/>
        <v>14.789514611200024</v>
      </c>
      <c r="AO102" s="16">
        <f t="shared" si="277"/>
        <v>20.941446704639944</v>
      </c>
      <c r="AP102" s="16">
        <f t="shared" si="277"/>
        <v>29.648602135039983</v>
      </c>
      <c r="AR102" s="185"/>
      <c r="AS102" s="184" t="s">
        <v>35</v>
      </c>
      <c r="AT102" s="15" t="s">
        <v>43</v>
      </c>
      <c r="AU102" s="16">
        <f>AU72+AU87-AU40-AU56</f>
        <v>1.3160000000000003</v>
      </c>
      <c r="AV102" s="16">
        <f t="shared" ref="AV102:BD102" si="278">AV72+AV87-AV40-AV56</f>
        <v>1.8647999999999998</v>
      </c>
      <c r="AW102" s="16">
        <f t="shared" si="278"/>
        <v>2.6420800000000009</v>
      </c>
      <c r="AX102" s="16">
        <f t="shared" si="278"/>
        <v>3.7428159999999986</v>
      </c>
      <c r="AY102" s="16">
        <f t="shared" si="278"/>
        <v>5.3014079999999995</v>
      </c>
      <c r="AZ102" s="16">
        <f t="shared" si="278"/>
        <v>7.5080230399999994</v>
      </c>
      <c r="BA102" s="16">
        <f t="shared" si="278"/>
        <v>10.631704832000002</v>
      </c>
      <c r="BB102" s="16">
        <f t="shared" si="278"/>
        <v>15.053048371200022</v>
      </c>
      <c r="BC102" s="16">
        <f t="shared" si="278"/>
        <v>21.310393968639946</v>
      </c>
      <c r="BD102" s="16">
        <f t="shared" si="278"/>
        <v>30.165128304639982</v>
      </c>
      <c r="BF102" s="185"/>
      <c r="BG102" s="184" t="s">
        <v>35</v>
      </c>
      <c r="BH102" s="15" t="s">
        <v>43</v>
      </c>
      <c r="BI102" s="16">
        <f>BI72+BI87-BI40-BI56</f>
        <v>1.3410000000000002</v>
      </c>
      <c r="BJ102" s="16">
        <f t="shared" ref="BJ102:BR102" si="279">BJ72+BJ87-BJ40-BJ56</f>
        <v>1.8997999999999999</v>
      </c>
      <c r="BK102" s="16">
        <f t="shared" si="279"/>
        <v>2.6910800000000004</v>
      </c>
      <c r="BL102" s="16">
        <f t="shared" si="279"/>
        <v>3.8114159999999986</v>
      </c>
      <c r="BM102" s="16">
        <f t="shared" si="279"/>
        <v>5.3974479999999998</v>
      </c>
      <c r="BN102" s="16">
        <f t="shared" si="279"/>
        <v>7.6424790399999996</v>
      </c>
      <c r="BO102" s="16">
        <f t="shared" si="279"/>
        <v>10.819943232000004</v>
      </c>
      <c r="BP102" s="16">
        <f t="shared" si="279"/>
        <v>15.31658213120002</v>
      </c>
      <c r="BQ102" s="16">
        <f t="shared" si="279"/>
        <v>21.679341232639953</v>
      </c>
      <c r="BR102" s="16">
        <f t="shared" si="279"/>
        <v>30.681654474239988</v>
      </c>
    </row>
    <row r="103" spans="1:71" ht="14.25" x14ac:dyDescent="0.45">
      <c r="B103" s="185"/>
      <c r="C103" s="186"/>
      <c r="D103" s="15" t="s">
        <v>44</v>
      </c>
      <c r="E103" s="17"/>
      <c r="F103" s="17"/>
      <c r="G103" s="17"/>
      <c r="H103" s="17"/>
      <c r="I103" s="17" t="e">
        <f>AVERAGE(E102:I102)</f>
        <v>#VALUE!</v>
      </c>
      <c r="J103" s="17"/>
      <c r="K103" s="17"/>
      <c r="L103" s="17"/>
      <c r="M103" s="17"/>
      <c r="N103" s="17" t="e">
        <f>AVERAGE(E102:N102)</f>
        <v>#VALUE!</v>
      </c>
      <c r="P103" s="185"/>
      <c r="Q103" s="186"/>
      <c r="R103" s="15" t="s">
        <v>44</v>
      </c>
      <c r="S103" s="17"/>
      <c r="T103" s="17"/>
      <c r="U103" s="17"/>
      <c r="V103" s="17"/>
      <c r="W103" s="17">
        <f>AVERAGE(S102:W102)</f>
        <v>2.8639647999999998</v>
      </c>
      <c r="X103" s="17"/>
      <c r="Y103" s="17"/>
      <c r="Z103" s="17"/>
      <c r="AA103" s="17"/>
      <c r="AB103" s="17">
        <f>AVERAGE(S102:AB102)</f>
        <v>9.6044719329279964</v>
      </c>
      <c r="AD103" s="185"/>
      <c r="AE103" s="186"/>
      <c r="AF103" s="15" t="s">
        <v>44</v>
      </c>
      <c r="AG103" s="17"/>
      <c r="AH103" s="17"/>
      <c r="AI103" s="17"/>
      <c r="AJ103" s="17"/>
      <c r="AK103" s="17">
        <f>AVERAGE(AG102:AK102)</f>
        <v>2.9186927999999996</v>
      </c>
      <c r="AL103" s="17"/>
      <c r="AM103" s="17"/>
      <c r="AN103" s="17"/>
      <c r="AO103" s="17"/>
      <c r="AP103" s="17">
        <f>AVERAGE(AG102:AP102)</f>
        <v>9.7790060922879967</v>
      </c>
      <c r="AR103" s="185"/>
      <c r="AS103" s="186"/>
      <c r="AT103" s="15" t="s">
        <v>44</v>
      </c>
      <c r="AU103" s="17"/>
      <c r="AV103" s="17"/>
      <c r="AW103" s="17"/>
      <c r="AX103" s="17"/>
      <c r="AY103" s="17">
        <f>AVERAGE(AU102:AY102)</f>
        <v>2.9734207999999995</v>
      </c>
      <c r="AZ103" s="17"/>
      <c r="BA103" s="17"/>
      <c r="BB103" s="17"/>
      <c r="BC103" s="17"/>
      <c r="BD103" s="17">
        <f>AVERAGE(AU102:BD102)</f>
        <v>9.9535402516479952</v>
      </c>
      <c r="BF103" s="185"/>
      <c r="BG103" s="186"/>
      <c r="BH103" s="15" t="s">
        <v>44</v>
      </c>
      <c r="BI103" s="17"/>
      <c r="BJ103" s="17"/>
      <c r="BK103" s="17"/>
      <c r="BL103" s="17"/>
      <c r="BM103" s="17">
        <f>AVERAGE(BI102:BM102)</f>
        <v>3.0281487999999994</v>
      </c>
      <c r="BN103" s="17"/>
      <c r="BO103" s="17"/>
      <c r="BP103" s="17"/>
      <c r="BQ103" s="17"/>
      <c r="BR103" s="17">
        <f>AVERAGE(BI102:BR102)</f>
        <v>10.128074411007997</v>
      </c>
    </row>
    <row r="104" spans="1:71" ht="14.25" x14ac:dyDescent="0.45">
      <c r="B104" s="185"/>
      <c r="C104" s="185"/>
      <c r="D104" s="19" t="s">
        <v>45</v>
      </c>
      <c r="E104" s="22">
        <f>E106</f>
        <v>1241000</v>
      </c>
      <c r="F104" s="22" t="e">
        <f>F106-E106</f>
        <v>#VALUE!</v>
      </c>
      <c r="G104" s="22" t="e">
        <f>G106-F106</f>
        <v>#VALUE!</v>
      </c>
      <c r="H104" s="22" t="e">
        <f t="shared" ref="H104:N104" si="280">H106-G106</f>
        <v>#VALUE!</v>
      </c>
      <c r="I104" s="22" t="e">
        <f t="shared" si="280"/>
        <v>#VALUE!</v>
      </c>
      <c r="J104" s="22" t="e">
        <f>J106-I106</f>
        <v>#VALUE!</v>
      </c>
      <c r="K104" s="22" t="e">
        <f t="shared" si="280"/>
        <v>#VALUE!</v>
      </c>
      <c r="L104" s="22" t="e">
        <f t="shared" si="280"/>
        <v>#VALUE!</v>
      </c>
      <c r="M104" s="22" t="e">
        <f t="shared" si="280"/>
        <v>#VALUE!</v>
      </c>
      <c r="N104" s="22" t="e">
        <f t="shared" si="280"/>
        <v>#VALUE!</v>
      </c>
      <c r="P104" s="185"/>
      <c r="Q104" s="185"/>
      <c r="R104" s="19" t="s">
        <v>45</v>
      </c>
      <c r="S104" s="22">
        <f>S106</f>
        <v>1266000.0000000002</v>
      </c>
      <c r="T104" s="22">
        <f>T106-S106</f>
        <v>1794799.9999999998</v>
      </c>
      <c r="U104" s="22">
        <f>U106-T106</f>
        <v>2544080.0000000009</v>
      </c>
      <c r="V104" s="22">
        <f t="shared" ref="V104:AB104" si="281">V106-U106</f>
        <v>3605615.9999999972</v>
      </c>
      <c r="W104" s="22">
        <f t="shared" si="281"/>
        <v>5109328.0000000019</v>
      </c>
      <c r="X104" s="22">
        <f>X106-W106</f>
        <v>7239111.0399999991</v>
      </c>
      <c r="Y104" s="22">
        <f t="shared" si="281"/>
        <v>10255228.032000005</v>
      </c>
      <c r="Z104" s="22">
        <f t="shared" si="281"/>
        <v>14525980.851200029</v>
      </c>
      <c r="AA104" s="22">
        <f t="shared" si="281"/>
        <v>20572499.440639935</v>
      </c>
      <c r="AB104" s="22">
        <f t="shared" si="281"/>
        <v>29132075.965439975</v>
      </c>
      <c r="AD104" s="185"/>
      <c r="AE104" s="185"/>
      <c r="AF104" s="19" t="s">
        <v>45</v>
      </c>
      <c r="AG104" s="22">
        <f>AG106</f>
        <v>1291000</v>
      </c>
      <c r="AH104" s="22">
        <f>AH106-AG106</f>
        <v>1829800.0000000005</v>
      </c>
      <c r="AI104" s="22">
        <f>AI106-AH106</f>
        <v>2593079.9999999995</v>
      </c>
      <c r="AJ104" s="22">
        <f t="shared" ref="AJ104:AP104" si="282">AJ106-AI106</f>
        <v>3674216</v>
      </c>
      <c r="AK104" s="22">
        <f t="shared" si="282"/>
        <v>5205368</v>
      </c>
      <c r="AL104" s="22">
        <f>AL106-AK106</f>
        <v>7373567.0400000028</v>
      </c>
      <c r="AM104" s="22">
        <f t="shared" si="282"/>
        <v>10443466.432000007</v>
      </c>
      <c r="AN104" s="22">
        <f t="shared" si="282"/>
        <v>14789514.61120002</v>
      </c>
      <c r="AO104" s="22">
        <f t="shared" si="282"/>
        <v>20941446.704639949</v>
      </c>
      <c r="AP104" s="22">
        <f t="shared" si="282"/>
        <v>29648602.13503997</v>
      </c>
      <c r="AR104" s="185"/>
      <c r="AS104" s="185"/>
      <c r="AT104" s="19" t="s">
        <v>45</v>
      </c>
      <c r="AU104" s="22">
        <f>AU106</f>
        <v>1315999.9999999998</v>
      </c>
      <c r="AV104" s="22">
        <f>AV106-AU106</f>
        <v>1864800.0000000007</v>
      </c>
      <c r="AW104" s="22">
        <f>AW106-AV106</f>
        <v>2642080.0000000014</v>
      </c>
      <c r="AX104" s="22">
        <f t="shared" ref="AX104:BD104" si="283">AX106-AW106</f>
        <v>3742815.9999999981</v>
      </c>
      <c r="AY104" s="22">
        <f t="shared" si="283"/>
        <v>5301408</v>
      </c>
      <c r="AZ104" s="22">
        <f>AZ106-AY106</f>
        <v>7508023.0399999991</v>
      </c>
      <c r="BA104" s="22">
        <f t="shared" si="283"/>
        <v>10631704.832000006</v>
      </c>
      <c r="BB104" s="22">
        <f t="shared" si="283"/>
        <v>15053048.371200029</v>
      </c>
      <c r="BC104" s="22">
        <f t="shared" si="283"/>
        <v>21310393.96863994</v>
      </c>
      <c r="BD104" s="22">
        <f t="shared" si="283"/>
        <v>30165128.304639965</v>
      </c>
      <c r="BF104" s="185"/>
      <c r="BG104" s="185"/>
      <c r="BH104" s="19" t="s">
        <v>45</v>
      </c>
      <c r="BI104" s="22">
        <f>BI106</f>
        <v>1340999.9999999998</v>
      </c>
      <c r="BJ104" s="22">
        <f>BJ106-BI106</f>
        <v>1899800.0000000002</v>
      </c>
      <c r="BK104" s="22">
        <f>BK106-BJ106</f>
        <v>2691080.0000000009</v>
      </c>
      <c r="BL104" s="22">
        <f t="shared" ref="BL104:BR104" si="284">BL106-BK106</f>
        <v>3811415.9999999972</v>
      </c>
      <c r="BM104" s="22">
        <f t="shared" si="284"/>
        <v>5397448.0000000037</v>
      </c>
      <c r="BN104" s="22">
        <f>BN106-BM106</f>
        <v>7642479.0399999972</v>
      </c>
      <c r="BO104" s="22">
        <f t="shared" si="284"/>
        <v>10819943.232000008</v>
      </c>
      <c r="BP104" s="22">
        <f t="shared" si="284"/>
        <v>15316582.131200016</v>
      </c>
      <c r="BQ104" s="22">
        <f t="shared" si="284"/>
        <v>21679341.232639961</v>
      </c>
      <c r="BR104" s="22">
        <f t="shared" si="284"/>
        <v>30681654.474239975</v>
      </c>
    </row>
    <row r="105" spans="1:71" ht="14.25" x14ac:dyDescent="0.45">
      <c r="A105" s="8"/>
      <c r="B105" s="185"/>
      <c r="C105" s="185"/>
      <c r="D105" s="19" t="s">
        <v>47</v>
      </c>
      <c r="E105" s="22"/>
      <c r="F105" s="22"/>
      <c r="G105" s="22"/>
      <c r="H105" s="22"/>
      <c r="I105" s="22" t="e">
        <f>AVERAGE(E104:I104)</f>
        <v>#VALUE!</v>
      </c>
      <c r="J105" s="22"/>
      <c r="K105" s="22"/>
      <c r="L105" s="22"/>
      <c r="M105" s="22"/>
      <c r="N105" s="22" t="e">
        <f>AVERAGE(E104:N104)</f>
        <v>#VALUE!</v>
      </c>
      <c r="O105" s="8"/>
      <c r="P105" s="185"/>
      <c r="Q105" s="185"/>
      <c r="R105" s="19" t="s">
        <v>47</v>
      </c>
      <c r="S105" s="22"/>
      <c r="T105" s="22"/>
      <c r="U105" s="22"/>
      <c r="V105" s="22"/>
      <c r="W105" s="22">
        <f>AVERAGE(S104:W104)</f>
        <v>2863964.8</v>
      </c>
      <c r="X105" s="22"/>
      <c r="Y105" s="22"/>
      <c r="Z105" s="22"/>
      <c r="AA105" s="22"/>
      <c r="AB105" s="22">
        <f>AVERAGE(S104:AB104)</f>
        <v>9604471.9329279941</v>
      </c>
      <c r="AC105" s="8"/>
      <c r="AD105" s="185"/>
      <c r="AE105" s="185"/>
      <c r="AF105" s="19" t="s">
        <v>47</v>
      </c>
      <c r="AG105" s="22"/>
      <c r="AH105" s="22"/>
      <c r="AI105" s="22"/>
      <c r="AJ105" s="22"/>
      <c r="AK105" s="22">
        <f>AVERAGE(AG104:AK104)</f>
        <v>2918692.8</v>
      </c>
      <c r="AL105" s="22"/>
      <c r="AM105" s="22"/>
      <c r="AN105" s="22"/>
      <c r="AO105" s="22"/>
      <c r="AP105" s="22">
        <f>AVERAGE(AG104:AP104)</f>
        <v>9779006.0922879949</v>
      </c>
      <c r="AQ105" s="8"/>
      <c r="AR105" s="185"/>
      <c r="AS105" s="185"/>
      <c r="AT105" s="19" t="s">
        <v>47</v>
      </c>
      <c r="AU105" s="22"/>
      <c r="AV105" s="22"/>
      <c r="AW105" s="22"/>
      <c r="AX105" s="22"/>
      <c r="AY105" s="22">
        <f>AVERAGE(AU104:AY104)</f>
        <v>2973420.8</v>
      </c>
      <c r="AZ105" s="22"/>
      <c r="BA105" s="22"/>
      <c r="BB105" s="22"/>
      <c r="BC105" s="22"/>
      <c r="BD105" s="22">
        <f>AVERAGE(AU104:BD104)</f>
        <v>9953540.2516479939</v>
      </c>
      <c r="BE105" s="8"/>
      <c r="BF105" s="185"/>
      <c r="BG105" s="185"/>
      <c r="BH105" s="19" t="s">
        <v>47</v>
      </c>
      <c r="BI105" s="22"/>
      <c r="BJ105" s="22"/>
      <c r="BK105" s="22"/>
      <c r="BL105" s="22"/>
      <c r="BM105" s="22">
        <f>AVERAGE(BI104:BM104)</f>
        <v>3028148.8000000003</v>
      </c>
      <c r="BN105" s="22"/>
      <c r="BO105" s="22"/>
      <c r="BP105" s="22"/>
      <c r="BQ105" s="22"/>
      <c r="BR105" s="22">
        <f>AVERAGE(BI104:BR104)</f>
        <v>10128074.411007997</v>
      </c>
      <c r="BS105" s="8"/>
    </row>
    <row r="106" spans="1:71" ht="14.25" x14ac:dyDescent="0.45">
      <c r="B106" s="185"/>
      <c r="C106" s="185"/>
      <c r="D106" s="19" t="s">
        <v>46</v>
      </c>
      <c r="E106" s="21">
        <f t="shared" ref="E106:N106" si="285">E96*E$14</f>
        <v>1241000</v>
      </c>
      <c r="F106" s="21" t="e">
        <f t="shared" si="285"/>
        <v>#VALUE!</v>
      </c>
      <c r="G106" s="21" t="e">
        <f>G96*G$14</f>
        <v>#VALUE!</v>
      </c>
      <c r="H106" s="21" t="e">
        <f>H96*H$14</f>
        <v>#VALUE!</v>
      </c>
      <c r="I106" s="21" t="e">
        <f>I96*I$14</f>
        <v>#VALUE!</v>
      </c>
      <c r="J106" s="21" t="e">
        <f t="shared" si="285"/>
        <v>#VALUE!</v>
      </c>
      <c r="K106" s="21" t="e">
        <f t="shared" si="285"/>
        <v>#VALUE!</v>
      </c>
      <c r="L106" s="21" t="e">
        <f t="shared" si="285"/>
        <v>#VALUE!</v>
      </c>
      <c r="M106" s="21" t="e">
        <f t="shared" si="285"/>
        <v>#VALUE!</v>
      </c>
      <c r="N106" s="21" t="e">
        <f t="shared" si="285"/>
        <v>#VALUE!</v>
      </c>
      <c r="P106" s="185"/>
      <c r="Q106" s="185"/>
      <c r="R106" s="19" t="s">
        <v>46</v>
      </c>
      <c r="S106" s="21">
        <f t="shared" ref="S106:AB106" si="286">S96*S$14</f>
        <v>1266000.0000000002</v>
      </c>
      <c r="T106" s="21">
        <f t="shared" si="286"/>
        <v>3060800</v>
      </c>
      <c r="U106" s="21">
        <f>U96*U$14</f>
        <v>5604880.0000000009</v>
      </c>
      <c r="V106" s="21">
        <f>V96*V$14</f>
        <v>9210495.9999999981</v>
      </c>
      <c r="W106" s="21">
        <f>W96*W$14</f>
        <v>14319824</v>
      </c>
      <c r="X106" s="21">
        <f t="shared" si="286"/>
        <v>21558935.039999999</v>
      </c>
      <c r="Y106" s="21">
        <f t="shared" si="286"/>
        <v>31814163.072000004</v>
      </c>
      <c r="Z106" s="21">
        <f t="shared" si="286"/>
        <v>46340143.923200034</v>
      </c>
      <c r="AA106" s="21">
        <f t="shared" si="286"/>
        <v>66912643.363839969</v>
      </c>
      <c r="AB106" s="21">
        <f t="shared" si="286"/>
        <v>96044719.329279944</v>
      </c>
      <c r="AD106" s="185"/>
      <c r="AE106" s="185"/>
      <c r="AF106" s="19" t="s">
        <v>46</v>
      </c>
      <c r="AG106" s="21">
        <f t="shared" ref="AG106:AP106" si="287">AG96*AG$14</f>
        <v>1291000</v>
      </c>
      <c r="AH106" s="21">
        <f t="shared" si="287"/>
        <v>3120800.0000000005</v>
      </c>
      <c r="AI106" s="21">
        <f>AI96*AI$14</f>
        <v>5713880</v>
      </c>
      <c r="AJ106" s="21">
        <f>AJ96*AJ$14</f>
        <v>9388096</v>
      </c>
      <c r="AK106" s="21">
        <f>AK96*AK$14</f>
        <v>14593464</v>
      </c>
      <c r="AL106" s="21">
        <f t="shared" si="287"/>
        <v>21967031.040000003</v>
      </c>
      <c r="AM106" s="21">
        <f t="shared" si="287"/>
        <v>32410497.47200001</v>
      </c>
      <c r="AN106" s="21">
        <f t="shared" si="287"/>
        <v>47200012.08320003</v>
      </c>
      <c r="AO106" s="21">
        <f t="shared" si="287"/>
        <v>68141458.787839979</v>
      </c>
      <c r="AP106" s="21">
        <f t="shared" si="287"/>
        <v>97790060.922879949</v>
      </c>
      <c r="AR106" s="185"/>
      <c r="AS106" s="185"/>
      <c r="AT106" s="19" t="s">
        <v>46</v>
      </c>
      <c r="AU106" s="21">
        <f t="shared" ref="AU106:BD106" si="288">AU96*AU$14</f>
        <v>1315999.9999999998</v>
      </c>
      <c r="AV106" s="21">
        <f t="shared" si="288"/>
        <v>3180800.0000000005</v>
      </c>
      <c r="AW106" s="21">
        <f>AW96*AW$14</f>
        <v>5822880.0000000019</v>
      </c>
      <c r="AX106" s="21">
        <f>AX96*AX$14</f>
        <v>9565696</v>
      </c>
      <c r="AY106" s="21">
        <f>AY96*AY$14</f>
        <v>14867104</v>
      </c>
      <c r="AZ106" s="21">
        <f t="shared" si="288"/>
        <v>22375127.039999999</v>
      </c>
      <c r="BA106" s="21">
        <f t="shared" si="288"/>
        <v>33006831.872000005</v>
      </c>
      <c r="BB106" s="21">
        <f t="shared" si="288"/>
        <v>48059880.243200034</v>
      </c>
      <c r="BC106" s="21">
        <f t="shared" si="288"/>
        <v>69370274.211839974</v>
      </c>
      <c r="BD106" s="21">
        <f t="shared" si="288"/>
        <v>99535402.516479939</v>
      </c>
      <c r="BF106" s="185"/>
      <c r="BG106" s="185"/>
      <c r="BH106" s="19" t="s">
        <v>46</v>
      </c>
      <c r="BI106" s="21">
        <f t="shared" ref="BI106:BR106" si="289">BI96*BI$14</f>
        <v>1340999.9999999998</v>
      </c>
      <c r="BJ106" s="21">
        <f t="shared" si="289"/>
        <v>3240800</v>
      </c>
      <c r="BK106" s="21">
        <f>BK96*BK$14</f>
        <v>5931880.0000000009</v>
      </c>
      <c r="BL106" s="21">
        <f>BL96*BL$14</f>
        <v>9743295.9999999981</v>
      </c>
      <c r="BM106" s="21">
        <f>BM96*BM$14</f>
        <v>15140744.000000002</v>
      </c>
      <c r="BN106" s="21">
        <f t="shared" si="289"/>
        <v>22783223.039999999</v>
      </c>
      <c r="BO106" s="21">
        <f t="shared" si="289"/>
        <v>33603166.272000007</v>
      </c>
      <c r="BP106" s="21">
        <f t="shared" si="289"/>
        <v>48919748.403200023</v>
      </c>
      <c r="BQ106" s="21">
        <f t="shared" si="289"/>
        <v>70599089.635839984</v>
      </c>
      <c r="BR106" s="21">
        <f t="shared" si="289"/>
        <v>101280744.11007996</v>
      </c>
    </row>
    <row r="107" spans="1:71" ht="15" customHeight="1" x14ac:dyDescent="0.45">
      <c r="B107" s="1"/>
      <c r="C107" s="1"/>
      <c r="D107" s="40"/>
      <c r="E107" s="10"/>
      <c r="F107" s="10"/>
      <c r="G107" s="10"/>
      <c r="H107" s="10"/>
      <c r="I107" s="10"/>
      <c r="J107" s="10"/>
      <c r="K107" s="10"/>
      <c r="L107" s="10"/>
      <c r="M107" s="10"/>
      <c r="N107" s="10"/>
      <c r="P107" s="1"/>
      <c r="Q107" s="1"/>
      <c r="R107" s="40"/>
      <c r="S107" s="10"/>
      <c r="T107" s="10"/>
      <c r="U107" s="10"/>
      <c r="V107" s="10"/>
      <c r="W107" s="10"/>
      <c r="X107" s="10"/>
      <c r="Y107" s="10"/>
      <c r="Z107" s="10"/>
      <c r="AA107" s="10"/>
      <c r="AB107" s="10"/>
      <c r="AD107" s="1"/>
      <c r="AE107" s="1"/>
      <c r="AF107" s="40"/>
      <c r="AG107" s="10"/>
      <c r="AH107" s="10"/>
      <c r="AI107" s="10"/>
      <c r="AJ107" s="10"/>
      <c r="AK107" s="10"/>
      <c r="AL107" s="10"/>
      <c r="AM107" s="10"/>
      <c r="AN107" s="10"/>
      <c r="AO107" s="10"/>
      <c r="AP107" s="10"/>
      <c r="AR107" s="1"/>
      <c r="AS107" s="1"/>
      <c r="AT107" s="40"/>
      <c r="AU107" s="10"/>
      <c r="AV107" s="10"/>
      <c r="AW107" s="10"/>
      <c r="AX107" s="10"/>
      <c r="AY107" s="10"/>
      <c r="AZ107" s="10"/>
      <c r="BA107" s="10"/>
      <c r="BB107" s="10"/>
      <c r="BC107" s="10"/>
      <c r="BD107" s="10"/>
      <c r="BF107" s="1"/>
      <c r="BG107" s="1"/>
      <c r="BH107" s="40"/>
      <c r="BI107" s="10"/>
      <c r="BJ107" s="10"/>
      <c r="BK107" s="10"/>
      <c r="BL107" s="10"/>
      <c r="BM107" s="10"/>
      <c r="BN107" s="10"/>
      <c r="BO107" s="10"/>
      <c r="BP107" s="10"/>
      <c r="BQ107" s="10"/>
      <c r="BR107" s="10"/>
    </row>
    <row r="108" spans="1:71" ht="14.25" x14ac:dyDescent="0.45">
      <c r="B108" s="187" t="s">
        <v>148</v>
      </c>
      <c r="C108" s="193" t="s">
        <v>55</v>
      </c>
      <c r="D108" s="193" t="s">
        <v>54</v>
      </c>
      <c r="E108" s="163" t="s">
        <v>3</v>
      </c>
      <c r="F108" s="163" t="s">
        <v>4</v>
      </c>
      <c r="G108" s="163" t="s">
        <v>5</v>
      </c>
      <c r="H108" s="163" t="s">
        <v>6</v>
      </c>
      <c r="I108" s="163" t="s">
        <v>7</v>
      </c>
      <c r="J108" s="163" t="s">
        <v>8</v>
      </c>
      <c r="K108" s="163" t="s">
        <v>9</v>
      </c>
      <c r="L108" s="163" t="s">
        <v>10</v>
      </c>
      <c r="M108" s="163" t="s">
        <v>11</v>
      </c>
      <c r="N108" s="163" t="s">
        <v>12</v>
      </c>
      <c r="P108" s="187" t="s">
        <v>148</v>
      </c>
      <c r="Q108" s="193" t="s">
        <v>55</v>
      </c>
      <c r="R108" s="193" t="s">
        <v>54</v>
      </c>
      <c r="S108" s="163" t="s">
        <v>3</v>
      </c>
      <c r="T108" s="163" t="s">
        <v>4</v>
      </c>
      <c r="U108" s="163" t="s">
        <v>5</v>
      </c>
      <c r="V108" s="163" t="s">
        <v>6</v>
      </c>
      <c r="W108" s="163" t="s">
        <v>7</v>
      </c>
      <c r="X108" s="163" t="s">
        <v>8</v>
      </c>
      <c r="Y108" s="163" t="s">
        <v>9</v>
      </c>
      <c r="Z108" s="163" t="s">
        <v>10</v>
      </c>
      <c r="AA108" s="163" t="s">
        <v>11</v>
      </c>
      <c r="AB108" s="163" t="s">
        <v>12</v>
      </c>
      <c r="AD108" s="187" t="s">
        <v>148</v>
      </c>
      <c r="AE108" s="193" t="s">
        <v>55</v>
      </c>
      <c r="AF108" s="193" t="s">
        <v>54</v>
      </c>
      <c r="AG108" s="163" t="s">
        <v>3</v>
      </c>
      <c r="AH108" s="163" t="s">
        <v>4</v>
      </c>
      <c r="AI108" s="163" t="s">
        <v>5</v>
      </c>
      <c r="AJ108" s="163" t="s">
        <v>6</v>
      </c>
      <c r="AK108" s="163" t="s">
        <v>7</v>
      </c>
      <c r="AL108" s="163" t="s">
        <v>8</v>
      </c>
      <c r="AM108" s="163" t="s">
        <v>9</v>
      </c>
      <c r="AN108" s="163" t="s">
        <v>10</v>
      </c>
      <c r="AO108" s="163" t="s">
        <v>11</v>
      </c>
      <c r="AP108" s="163" t="s">
        <v>12</v>
      </c>
      <c r="AR108" s="187" t="s">
        <v>148</v>
      </c>
      <c r="AS108" s="193" t="s">
        <v>55</v>
      </c>
      <c r="AT108" s="193" t="s">
        <v>54</v>
      </c>
      <c r="AU108" s="163" t="s">
        <v>3</v>
      </c>
      <c r="AV108" s="163" t="s">
        <v>4</v>
      </c>
      <c r="AW108" s="163" t="s">
        <v>5</v>
      </c>
      <c r="AX108" s="163" t="s">
        <v>6</v>
      </c>
      <c r="AY108" s="163" t="s">
        <v>7</v>
      </c>
      <c r="AZ108" s="163" t="s">
        <v>8</v>
      </c>
      <c r="BA108" s="163" t="s">
        <v>9</v>
      </c>
      <c r="BB108" s="163" t="s">
        <v>10</v>
      </c>
      <c r="BC108" s="163" t="s">
        <v>11</v>
      </c>
      <c r="BD108" s="163" t="s">
        <v>12</v>
      </c>
      <c r="BF108" s="187" t="s">
        <v>148</v>
      </c>
      <c r="BG108" s="193" t="s">
        <v>55</v>
      </c>
      <c r="BH108" s="193" t="s">
        <v>54</v>
      </c>
      <c r="BI108" s="163" t="s">
        <v>3</v>
      </c>
      <c r="BJ108" s="163" t="s">
        <v>4</v>
      </c>
      <c r="BK108" s="163" t="s">
        <v>5</v>
      </c>
      <c r="BL108" s="163" t="s">
        <v>6</v>
      </c>
      <c r="BM108" s="163" t="s">
        <v>7</v>
      </c>
      <c r="BN108" s="163" t="s">
        <v>8</v>
      </c>
      <c r="BO108" s="163" t="s">
        <v>9</v>
      </c>
      <c r="BP108" s="163" t="s">
        <v>10</v>
      </c>
      <c r="BQ108" s="163" t="s">
        <v>11</v>
      </c>
      <c r="BR108" s="163" t="s">
        <v>12</v>
      </c>
    </row>
    <row r="109" spans="1:71" ht="14.25" x14ac:dyDescent="0.45">
      <c r="B109" s="188"/>
      <c r="C109" s="194"/>
      <c r="D109" s="194"/>
      <c r="E109" s="164"/>
      <c r="F109" s="164"/>
      <c r="G109" s="164"/>
      <c r="H109" s="164"/>
      <c r="I109" s="164"/>
      <c r="J109" s="164"/>
      <c r="K109" s="164"/>
      <c r="L109" s="164"/>
      <c r="M109" s="164"/>
      <c r="N109" s="164"/>
      <c r="P109" s="188"/>
      <c r="Q109" s="194"/>
      <c r="R109" s="194"/>
      <c r="S109" s="164"/>
      <c r="T109" s="164"/>
      <c r="U109" s="164"/>
      <c r="V109" s="164"/>
      <c r="W109" s="164"/>
      <c r="X109" s="164"/>
      <c r="Y109" s="164"/>
      <c r="Z109" s="164"/>
      <c r="AA109" s="164"/>
      <c r="AB109" s="164"/>
      <c r="AD109" s="188"/>
      <c r="AE109" s="194"/>
      <c r="AF109" s="194"/>
      <c r="AG109" s="164"/>
      <c r="AH109" s="164"/>
      <c r="AI109" s="164"/>
      <c r="AJ109" s="164"/>
      <c r="AK109" s="164"/>
      <c r="AL109" s="164"/>
      <c r="AM109" s="164"/>
      <c r="AN109" s="164"/>
      <c r="AO109" s="164"/>
      <c r="AP109" s="164"/>
      <c r="AR109" s="188"/>
      <c r="AS109" s="194"/>
      <c r="AT109" s="194"/>
      <c r="AU109" s="164"/>
      <c r="AV109" s="164"/>
      <c r="AW109" s="164"/>
      <c r="AX109" s="164"/>
      <c r="AY109" s="164"/>
      <c r="AZ109" s="164"/>
      <c r="BA109" s="164"/>
      <c r="BB109" s="164"/>
      <c r="BC109" s="164"/>
      <c r="BD109" s="164"/>
      <c r="BF109" s="188"/>
      <c r="BG109" s="194"/>
      <c r="BH109" s="194"/>
      <c r="BI109" s="164"/>
      <c r="BJ109" s="164"/>
      <c r="BK109" s="164"/>
      <c r="BL109" s="164"/>
      <c r="BM109" s="164"/>
      <c r="BN109" s="164"/>
      <c r="BO109" s="164"/>
      <c r="BP109" s="164"/>
      <c r="BQ109" s="164"/>
      <c r="BR109" s="164"/>
    </row>
    <row r="110" spans="1:71" ht="14.25" x14ac:dyDescent="0.45">
      <c r="B110" s="172" t="s">
        <v>57</v>
      </c>
      <c r="C110" s="199">
        <v>20000</v>
      </c>
      <c r="D110" s="44" t="s">
        <v>19</v>
      </c>
      <c r="E110" s="27">
        <f t="shared" ref="E110:N110" si="290">E$51/10*$C110/(2+$E$10)</f>
        <v>785.71428571428555</v>
      </c>
      <c r="F110" s="27">
        <f t="shared" si="290"/>
        <v>561.22448979591832</v>
      </c>
      <c r="G110" s="27">
        <f t="shared" si="290"/>
        <v>400.87463556851304</v>
      </c>
      <c r="H110" s="27">
        <f t="shared" si="290"/>
        <v>286.33902540608074</v>
      </c>
      <c r="I110" s="27">
        <f t="shared" si="290"/>
        <v>204.52787529005772</v>
      </c>
      <c r="J110" s="27">
        <f t="shared" si="290"/>
        <v>146.09133949289836</v>
      </c>
      <c r="K110" s="27">
        <f t="shared" si="290"/>
        <v>104.3509567806417</v>
      </c>
      <c r="L110" s="27">
        <f t="shared" si="290"/>
        <v>74.536397700458338</v>
      </c>
      <c r="M110" s="27">
        <f t="shared" si="290"/>
        <v>53.240284071755944</v>
      </c>
      <c r="N110" s="27">
        <f t="shared" si="290"/>
        <v>38.028774336968539</v>
      </c>
      <c r="P110" s="172" t="s">
        <v>57</v>
      </c>
      <c r="Q110" s="199">
        <v>20000</v>
      </c>
      <c r="R110" s="44" t="s">
        <v>19</v>
      </c>
      <c r="S110" s="27">
        <f t="shared" ref="S110:AB110" si="291">S$51/10*$C110/(2+$E$10)</f>
        <v>785.71428571428555</v>
      </c>
      <c r="T110" s="27">
        <f t="shared" si="291"/>
        <v>561.22448979591832</v>
      </c>
      <c r="U110" s="27">
        <f t="shared" si="291"/>
        <v>400.87463556851304</v>
      </c>
      <c r="V110" s="27">
        <f t="shared" si="291"/>
        <v>286.33902540608074</v>
      </c>
      <c r="W110" s="27">
        <f t="shared" si="291"/>
        <v>204.52787529005772</v>
      </c>
      <c r="X110" s="27">
        <f t="shared" si="291"/>
        <v>146.09133949289836</v>
      </c>
      <c r="Y110" s="27">
        <f t="shared" si="291"/>
        <v>104.3509567806417</v>
      </c>
      <c r="Z110" s="27">
        <f t="shared" si="291"/>
        <v>74.536397700458338</v>
      </c>
      <c r="AA110" s="27">
        <f t="shared" si="291"/>
        <v>53.240284071755944</v>
      </c>
      <c r="AB110" s="27">
        <f t="shared" si="291"/>
        <v>38.028774336968539</v>
      </c>
      <c r="AD110" s="172" t="s">
        <v>57</v>
      </c>
      <c r="AE110" s="199">
        <v>20000</v>
      </c>
      <c r="AF110" s="44" t="s">
        <v>19</v>
      </c>
      <c r="AG110" s="27">
        <f t="shared" ref="AG110:AP110" si="292">AG$51/10*$C110/(2+$E$10)</f>
        <v>785.71428571428555</v>
      </c>
      <c r="AH110" s="27">
        <f t="shared" si="292"/>
        <v>561.22448979591832</v>
      </c>
      <c r="AI110" s="27">
        <f t="shared" si="292"/>
        <v>400.87463556851304</v>
      </c>
      <c r="AJ110" s="27">
        <f t="shared" si="292"/>
        <v>286.33902540608074</v>
      </c>
      <c r="AK110" s="27">
        <f t="shared" si="292"/>
        <v>204.52787529005772</v>
      </c>
      <c r="AL110" s="27">
        <f t="shared" si="292"/>
        <v>146.09133949289836</v>
      </c>
      <c r="AM110" s="27">
        <f t="shared" si="292"/>
        <v>104.3509567806417</v>
      </c>
      <c r="AN110" s="27">
        <f t="shared" si="292"/>
        <v>74.536397700458338</v>
      </c>
      <c r="AO110" s="27">
        <f t="shared" si="292"/>
        <v>53.240284071755944</v>
      </c>
      <c r="AP110" s="27">
        <f t="shared" si="292"/>
        <v>38.028774336968539</v>
      </c>
      <c r="AR110" s="172" t="s">
        <v>57</v>
      </c>
      <c r="AS110" s="199">
        <v>20000</v>
      </c>
      <c r="AT110" s="44" t="s">
        <v>19</v>
      </c>
      <c r="AU110" s="27">
        <f t="shared" ref="AU110:BD110" si="293">AU$51/10*$C110/(2+$E$10)</f>
        <v>785.71428571428555</v>
      </c>
      <c r="AV110" s="27">
        <f t="shared" si="293"/>
        <v>561.22448979591832</v>
      </c>
      <c r="AW110" s="27">
        <f t="shared" si="293"/>
        <v>400.87463556851304</v>
      </c>
      <c r="AX110" s="27">
        <f t="shared" si="293"/>
        <v>286.33902540608074</v>
      </c>
      <c r="AY110" s="27">
        <f t="shared" si="293"/>
        <v>204.52787529005772</v>
      </c>
      <c r="AZ110" s="27">
        <f t="shared" si="293"/>
        <v>146.09133949289836</v>
      </c>
      <c r="BA110" s="27">
        <f t="shared" si="293"/>
        <v>104.3509567806417</v>
      </c>
      <c r="BB110" s="27">
        <f t="shared" si="293"/>
        <v>74.536397700458338</v>
      </c>
      <c r="BC110" s="27">
        <f t="shared" si="293"/>
        <v>53.240284071755944</v>
      </c>
      <c r="BD110" s="27">
        <f t="shared" si="293"/>
        <v>38.028774336968539</v>
      </c>
      <c r="BF110" s="172" t="s">
        <v>57</v>
      </c>
      <c r="BG110" s="199">
        <v>20000</v>
      </c>
      <c r="BH110" s="44" t="s">
        <v>19</v>
      </c>
      <c r="BI110" s="27">
        <f t="shared" ref="BI110:BR110" si="294">BI$51/10*$C110/(2+$E$10)</f>
        <v>785.71428571428555</v>
      </c>
      <c r="BJ110" s="27">
        <f t="shared" si="294"/>
        <v>561.22448979591832</v>
      </c>
      <c r="BK110" s="27">
        <f t="shared" si="294"/>
        <v>400.87463556851304</v>
      </c>
      <c r="BL110" s="27">
        <f t="shared" si="294"/>
        <v>286.33902540608074</v>
      </c>
      <c r="BM110" s="27">
        <f t="shared" si="294"/>
        <v>204.52787529005772</v>
      </c>
      <c r="BN110" s="27">
        <f t="shared" si="294"/>
        <v>146.09133949289836</v>
      </c>
      <c r="BO110" s="27">
        <f t="shared" si="294"/>
        <v>104.3509567806417</v>
      </c>
      <c r="BP110" s="27">
        <f t="shared" si="294"/>
        <v>74.536397700458338</v>
      </c>
      <c r="BQ110" s="27">
        <f t="shared" si="294"/>
        <v>53.240284071755944</v>
      </c>
      <c r="BR110" s="27">
        <f t="shared" si="294"/>
        <v>38.028774336968539</v>
      </c>
    </row>
    <row r="111" spans="1:71" ht="14.25" x14ac:dyDescent="0.45">
      <c r="B111" s="173"/>
      <c r="C111" s="199"/>
      <c r="D111" s="19" t="s">
        <v>22</v>
      </c>
      <c r="E111" s="27"/>
      <c r="F111" s="27"/>
      <c r="G111" s="27"/>
      <c r="H111" s="27"/>
      <c r="I111" s="28">
        <f>AVERAGE(E110:I110)</f>
        <v>447.73606235497107</v>
      </c>
      <c r="J111" s="27"/>
      <c r="K111" s="27"/>
      <c r="L111" s="27"/>
      <c r="M111" s="27"/>
      <c r="N111" s="27">
        <f>AVERAGE(E110:N110)</f>
        <v>265.49280641575785</v>
      </c>
      <c r="P111" s="173"/>
      <c r="Q111" s="199"/>
      <c r="R111" s="19" t="s">
        <v>22</v>
      </c>
      <c r="S111" s="27"/>
      <c r="T111" s="27"/>
      <c r="U111" s="27"/>
      <c r="V111" s="27"/>
      <c r="W111" s="28">
        <f>AVERAGE(S110:W110)</f>
        <v>447.73606235497107</v>
      </c>
      <c r="X111" s="27"/>
      <c r="Y111" s="27"/>
      <c r="Z111" s="27"/>
      <c r="AA111" s="27"/>
      <c r="AB111" s="27">
        <f>AVERAGE(S110:AB110)</f>
        <v>265.49280641575785</v>
      </c>
      <c r="AD111" s="173"/>
      <c r="AE111" s="199"/>
      <c r="AF111" s="19" t="s">
        <v>22</v>
      </c>
      <c r="AG111" s="27"/>
      <c r="AH111" s="27"/>
      <c r="AI111" s="27"/>
      <c r="AJ111" s="27"/>
      <c r="AK111" s="28">
        <f>AVERAGE(AG110:AK110)</f>
        <v>447.73606235497107</v>
      </c>
      <c r="AL111" s="27"/>
      <c r="AM111" s="27"/>
      <c r="AN111" s="27"/>
      <c r="AO111" s="27"/>
      <c r="AP111" s="27">
        <f>AVERAGE(AG110:AP110)</f>
        <v>265.49280641575785</v>
      </c>
      <c r="AR111" s="173"/>
      <c r="AS111" s="199"/>
      <c r="AT111" s="19" t="s">
        <v>22</v>
      </c>
      <c r="AU111" s="27"/>
      <c r="AV111" s="27"/>
      <c r="AW111" s="27"/>
      <c r="AX111" s="27"/>
      <c r="AY111" s="28">
        <f>AVERAGE(AU110:AY110)</f>
        <v>447.73606235497107</v>
      </c>
      <c r="AZ111" s="27"/>
      <c r="BA111" s="27"/>
      <c r="BB111" s="27"/>
      <c r="BC111" s="27"/>
      <c r="BD111" s="27">
        <f>AVERAGE(AU110:BD110)</f>
        <v>265.49280641575785</v>
      </c>
      <c r="BF111" s="173"/>
      <c r="BG111" s="199"/>
      <c r="BH111" s="19" t="s">
        <v>22</v>
      </c>
      <c r="BI111" s="27"/>
      <c r="BJ111" s="27"/>
      <c r="BK111" s="27"/>
      <c r="BL111" s="27"/>
      <c r="BM111" s="28">
        <f>AVERAGE(BI110:BM110)</f>
        <v>447.73606235497107</v>
      </c>
      <c r="BN111" s="27"/>
      <c r="BO111" s="27"/>
      <c r="BP111" s="27"/>
      <c r="BQ111" s="27"/>
      <c r="BR111" s="27">
        <f>AVERAGE(BI110:BR110)</f>
        <v>265.49280641575785</v>
      </c>
    </row>
    <row r="112" spans="1:71" ht="14.25" x14ac:dyDescent="0.45">
      <c r="B112" s="173"/>
      <c r="C112" s="199"/>
      <c r="D112" s="19" t="s">
        <v>41</v>
      </c>
      <c r="E112" s="27">
        <f t="shared" ref="E112:N112" si="295">E$52/10*$C110/(2+$E$10)</f>
        <v>785.71428571428555</v>
      </c>
      <c r="F112" s="27">
        <f t="shared" si="295"/>
        <v>1346.9387755102039</v>
      </c>
      <c r="G112" s="27">
        <f t="shared" si="295"/>
        <v>1747.8134110787164</v>
      </c>
      <c r="H112" s="27">
        <f t="shared" si="295"/>
        <v>2034.152436484798</v>
      </c>
      <c r="I112" s="28">
        <f t="shared" si="295"/>
        <v>2238.6803117748555</v>
      </c>
      <c r="J112" s="27">
        <f t="shared" si="295"/>
        <v>2384.7716512677534</v>
      </c>
      <c r="K112" s="27">
        <f t="shared" si="295"/>
        <v>2489.1226080483943</v>
      </c>
      <c r="L112" s="27">
        <f t="shared" si="295"/>
        <v>2563.6590057488493</v>
      </c>
      <c r="M112" s="27">
        <f t="shared" si="295"/>
        <v>2616.8992898206138</v>
      </c>
      <c r="N112" s="27">
        <f t="shared" si="295"/>
        <v>2654.9280641575851</v>
      </c>
      <c r="P112" s="173"/>
      <c r="Q112" s="199"/>
      <c r="R112" s="19" t="s">
        <v>41</v>
      </c>
      <c r="S112" s="27">
        <f t="shared" ref="S112:AB112" si="296">S$52/10*$C110/(2+$E$10)</f>
        <v>785.71428571428555</v>
      </c>
      <c r="T112" s="27">
        <f t="shared" si="296"/>
        <v>1346.9387755102039</v>
      </c>
      <c r="U112" s="27">
        <f t="shared" si="296"/>
        <v>1747.8134110787164</v>
      </c>
      <c r="V112" s="27">
        <f t="shared" si="296"/>
        <v>2034.152436484798</v>
      </c>
      <c r="W112" s="28">
        <f t="shared" si="296"/>
        <v>2238.6803117748555</v>
      </c>
      <c r="X112" s="27">
        <f t="shared" si="296"/>
        <v>2384.7716512677534</v>
      </c>
      <c r="Y112" s="27">
        <f t="shared" si="296"/>
        <v>2489.1226080483943</v>
      </c>
      <c r="Z112" s="27">
        <f t="shared" si="296"/>
        <v>2563.6590057488493</v>
      </c>
      <c r="AA112" s="27">
        <f t="shared" si="296"/>
        <v>2616.8992898206138</v>
      </c>
      <c r="AB112" s="27">
        <f t="shared" si="296"/>
        <v>2654.9280641575851</v>
      </c>
      <c r="AD112" s="173"/>
      <c r="AE112" s="199"/>
      <c r="AF112" s="19" t="s">
        <v>41</v>
      </c>
      <c r="AG112" s="27">
        <f t="shared" ref="AG112:AP112" si="297">AG$52/10*$C110/(2+$E$10)</f>
        <v>785.71428571428555</v>
      </c>
      <c r="AH112" s="27">
        <f t="shared" si="297"/>
        <v>1346.9387755102039</v>
      </c>
      <c r="AI112" s="27">
        <f t="shared" si="297"/>
        <v>1747.8134110787164</v>
      </c>
      <c r="AJ112" s="27">
        <f t="shared" si="297"/>
        <v>2034.152436484798</v>
      </c>
      <c r="AK112" s="28">
        <f t="shared" si="297"/>
        <v>2238.6803117748555</v>
      </c>
      <c r="AL112" s="27">
        <f t="shared" si="297"/>
        <v>2384.7716512677534</v>
      </c>
      <c r="AM112" s="27">
        <f t="shared" si="297"/>
        <v>2489.1226080483943</v>
      </c>
      <c r="AN112" s="27">
        <f t="shared" si="297"/>
        <v>2563.6590057488493</v>
      </c>
      <c r="AO112" s="27">
        <f t="shared" si="297"/>
        <v>2616.8992898206138</v>
      </c>
      <c r="AP112" s="27">
        <f t="shared" si="297"/>
        <v>2654.9280641575851</v>
      </c>
      <c r="AR112" s="173"/>
      <c r="AS112" s="199"/>
      <c r="AT112" s="19" t="s">
        <v>41</v>
      </c>
      <c r="AU112" s="27">
        <f t="shared" ref="AU112:BD112" si="298">AU$52/10*$C110/(2+$E$10)</f>
        <v>785.71428571428555</v>
      </c>
      <c r="AV112" s="27">
        <f t="shared" si="298"/>
        <v>1346.9387755102039</v>
      </c>
      <c r="AW112" s="27">
        <f t="shared" si="298"/>
        <v>1747.8134110787164</v>
      </c>
      <c r="AX112" s="27">
        <f t="shared" si="298"/>
        <v>2034.152436484798</v>
      </c>
      <c r="AY112" s="28">
        <f t="shared" si="298"/>
        <v>2238.6803117748555</v>
      </c>
      <c r="AZ112" s="27">
        <f t="shared" si="298"/>
        <v>2384.7716512677534</v>
      </c>
      <c r="BA112" s="27">
        <f t="shared" si="298"/>
        <v>2489.1226080483943</v>
      </c>
      <c r="BB112" s="27">
        <f t="shared" si="298"/>
        <v>2563.6590057488493</v>
      </c>
      <c r="BC112" s="27">
        <f t="shared" si="298"/>
        <v>2616.8992898206138</v>
      </c>
      <c r="BD112" s="27">
        <f t="shared" si="298"/>
        <v>2654.9280641575851</v>
      </c>
      <c r="BF112" s="173"/>
      <c r="BG112" s="199"/>
      <c r="BH112" s="19" t="s">
        <v>41</v>
      </c>
      <c r="BI112" s="27">
        <f t="shared" ref="BI112:BR112" si="299">BI$52/10*$C110/(2+$E$10)</f>
        <v>785.71428571428555</v>
      </c>
      <c r="BJ112" s="27">
        <f t="shared" si="299"/>
        <v>1346.9387755102039</v>
      </c>
      <c r="BK112" s="27">
        <f t="shared" si="299"/>
        <v>1747.8134110787164</v>
      </c>
      <c r="BL112" s="27">
        <f t="shared" si="299"/>
        <v>2034.152436484798</v>
      </c>
      <c r="BM112" s="28">
        <f t="shared" si="299"/>
        <v>2238.6803117748555</v>
      </c>
      <c r="BN112" s="27">
        <f t="shared" si="299"/>
        <v>2384.7716512677534</v>
      </c>
      <c r="BO112" s="27">
        <f t="shared" si="299"/>
        <v>2489.1226080483943</v>
      </c>
      <c r="BP112" s="27">
        <f t="shared" si="299"/>
        <v>2563.6590057488493</v>
      </c>
      <c r="BQ112" s="27">
        <f t="shared" si="299"/>
        <v>2616.8992898206138</v>
      </c>
      <c r="BR112" s="27">
        <f t="shared" si="299"/>
        <v>2654.9280641575851</v>
      </c>
    </row>
    <row r="113" spans="2:70" ht="14.25" x14ac:dyDescent="0.45">
      <c r="B113" s="173"/>
      <c r="C113" s="199">
        <v>400000</v>
      </c>
      <c r="D113" s="44" t="s">
        <v>19</v>
      </c>
      <c r="E113" s="27">
        <f>E$51/10*$C113/(2+$E$10)</f>
        <v>15714.285714285714</v>
      </c>
      <c r="F113" s="27">
        <f t="shared" ref="F113:N113" si="300">F$51/10*$C113/(2+$E$10)</f>
        <v>11224.489795918367</v>
      </c>
      <c r="G113" s="27">
        <f t="shared" si="300"/>
        <v>8017.4927113702606</v>
      </c>
      <c r="H113" s="27">
        <f t="shared" si="300"/>
        <v>5726.7805081216156</v>
      </c>
      <c r="I113" s="27">
        <f t="shared" si="300"/>
        <v>4090.5575058011541</v>
      </c>
      <c r="J113" s="27">
        <f t="shared" si="300"/>
        <v>2921.826789857967</v>
      </c>
      <c r="K113" s="27">
        <f t="shared" si="300"/>
        <v>2087.0191356128335</v>
      </c>
      <c r="L113" s="27">
        <f t="shared" si="300"/>
        <v>1490.7279540091668</v>
      </c>
      <c r="M113" s="27">
        <f t="shared" si="300"/>
        <v>1064.8056814351189</v>
      </c>
      <c r="N113" s="27">
        <f t="shared" si="300"/>
        <v>760.57548673937072</v>
      </c>
      <c r="P113" s="173"/>
      <c r="Q113" s="199">
        <v>400000</v>
      </c>
      <c r="R113" s="44" t="s">
        <v>19</v>
      </c>
      <c r="S113" s="27">
        <f>S$51/10*$C113/(2+$E$10)</f>
        <v>15714.285714285714</v>
      </c>
      <c r="T113" s="27">
        <f t="shared" ref="T113:AB113" si="301">T$51/10*$C113/(2+$E$10)</f>
        <v>11224.489795918367</v>
      </c>
      <c r="U113" s="27">
        <f t="shared" si="301"/>
        <v>8017.4927113702606</v>
      </c>
      <c r="V113" s="27">
        <f t="shared" si="301"/>
        <v>5726.7805081216156</v>
      </c>
      <c r="W113" s="27">
        <f t="shared" si="301"/>
        <v>4090.5575058011541</v>
      </c>
      <c r="X113" s="27">
        <f t="shared" si="301"/>
        <v>2921.826789857967</v>
      </c>
      <c r="Y113" s="27">
        <f t="shared" si="301"/>
        <v>2087.0191356128335</v>
      </c>
      <c r="Z113" s="27">
        <f t="shared" si="301"/>
        <v>1490.7279540091668</v>
      </c>
      <c r="AA113" s="27">
        <f t="shared" si="301"/>
        <v>1064.8056814351189</v>
      </c>
      <c r="AB113" s="27">
        <f t="shared" si="301"/>
        <v>760.57548673937072</v>
      </c>
      <c r="AD113" s="173"/>
      <c r="AE113" s="199">
        <v>400000</v>
      </c>
      <c r="AF113" s="44" t="s">
        <v>19</v>
      </c>
      <c r="AG113" s="27">
        <f>AG$51/10*$C113/(2+$E$10)</f>
        <v>15714.285714285714</v>
      </c>
      <c r="AH113" s="27">
        <f t="shared" ref="AH113:AP113" si="302">AH$51/10*$C113/(2+$E$10)</f>
        <v>11224.489795918367</v>
      </c>
      <c r="AI113" s="27">
        <f t="shared" si="302"/>
        <v>8017.4927113702606</v>
      </c>
      <c r="AJ113" s="27">
        <f t="shared" si="302"/>
        <v>5726.7805081216156</v>
      </c>
      <c r="AK113" s="27">
        <f t="shared" si="302"/>
        <v>4090.5575058011541</v>
      </c>
      <c r="AL113" s="27">
        <f t="shared" si="302"/>
        <v>2921.826789857967</v>
      </c>
      <c r="AM113" s="27">
        <f t="shared" si="302"/>
        <v>2087.0191356128335</v>
      </c>
      <c r="AN113" s="27">
        <f t="shared" si="302"/>
        <v>1490.7279540091668</v>
      </c>
      <c r="AO113" s="27">
        <f t="shared" si="302"/>
        <v>1064.8056814351189</v>
      </c>
      <c r="AP113" s="27">
        <f t="shared" si="302"/>
        <v>760.57548673937072</v>
      </c>
      <c r="AR113" s="173"/>
      <c r="AS113" s="199">
        <v>400000</v>
      </c>
      <c r="AT113" s="44" t="s">
        <v>19</v>
      </c>
      <c r="AU113" s="27">
        <f>AU$51/10*$C113/(2+$E$10)</f>
        <v>15714.285714285714</v>
      </c>
      <c r="AV113" s="27">
        <f t="shared" ref="AV113:BD113" si="303">AV$51/10*$C113/(2+$E$10)</f>
        <v>11224.489795918367</v>
      </c>
      <c r="AW113" s="27">
        <f t="shared" si="303"/>
        <v>8017.4927113702606</v>
      </c>
      <c r="AX113" s="27">
        <f t="shared" si="303"/>
        <v>5726.7805081216156</v>
      </c>
      <c r="AY113" s="27">
        <f t="shared" si="303"/>
        <v>4090.5575058011541</v>
      </c>
      <c r="AZ113" s="27">
        <f t="shared" si="303"/>
        <v>2921.826789857967</v>
      </c>
      <c r="BA113" s="27">
        <f t="shared" si="303"/>
        <v>2087.0191356128335</v>
      </c>
      <c r="BB113" s="27">
        <f t="shared" si="303"/>
        <v>1490.7279540091668</v>
      </c>
      <c r="BC113" s="27">
        <f t="shared" si="303"/>
        <v>1064.8056814351189</v>
      </c>
      <c r="BD113" s="27">
        <f t="shared" si="303"/>
        <v>760.57548673937072</v>
      </c>
      <c r="BF113" s="173"/>
      <c r="BG113" s="199">
        <v>400000</v>
      </c>
      <c r="BH113" s="44" t="s">
        <v>19</v>
      </c>
      <c r="BI113" s="27">
        <f>BI$51/10*$C113/(2+$E$10)</f>
        <v>15714.285714285714</v>
      </c>
      <c r="BJ113" s="27">
        <f t="shared" ref="BJ113:BR113" si="304">BJ$51/10*$C113/(2+$E$10)</f>
        <v>11224.489795918367</v>
      </c>
      <c r="BK113" s="27">
        <f t="shared" si="304"/>
        <v>8017.4927113702606</v>
      </c>
      <c r="BL113" s="27">
        <f t="shared" si="304"/>
        <v>5726.7805081216156</v>
      </c>
      <c r="BM113" s="27">
        <f t="shared" si="304"/>
        <v>4090.5575058011541</v>
      </c>
      <c r="BN113" s="27">
        <f t="shared" si="304"/>
        <v>2921.826789857967</v>
      </c>
      <c r="BO113" s="27">
        <f t="shared" si="304"/>
        <v>2087.0191356128335</v>
      </c>
      <c r="BP113" s="27">
        <f t="shared" si="304"/>
        <v>1490.7279540091668</v>
      </c>
      <c r="BQ113" s="27">
        <f t="shared" si="304"/>
        <v>1064.8056814351189</v>
      </c>
      <c r="BR113" s="27">
        <f t="shared" si="304"/>
        <v>760.57548673937072</v>
      </c>
    </row>
    <row r="114" spans="2:70" ht="14.25" x14ac:dyDescent="0.45">
      <c r="B114" s="173"/>
      <c r="C114" s="199"/>
      <c r="D114" s="19" t="s">
        <v>22</v>
      </c>
      <c r="E114" s="27"/>
      <c r="F114" s="27"/>
      <c r="G114" s="27"/>
      <c r="H114" s="27"/>
      <c r="I114" s="28">
        <f>AVERAGE(E113:I113)</f>
        <v>8954.7212470994218</v>
      </c>
      <c r="J114" s="27"/>
      <c r="K114" s="27"/>
      <c r="L114" s="27"/>
      <c r="M114" s="27"/>
      <c r="N114" s="27">
        <f>AVERAGE(E113:N113)</f>
        <v>5309.8561283151566</v>
      </c>
      <c r="P114" s="173"/>
      <c r="Q114" s="199"/>
      <c r="R114" s="19" t="s">
        <v>22</v>
      </c>
      <c r="S114" s="27"/>
      <c r="T114" s="27"/>
      <c r="U114" s="27"/>
      <c r="V114" s="27"/>
      <c r="W114" s="28">
        <f>AVERAGE(S113:W113)</f>
        <v>8954.7212470994218</v>
      </c>
      <c r="X114" s="27"/>
      <c r="Y114" s="27"/>
      <c r="Z114" s="27"/>
      <c r="AA114" s="27"/>
      <c r="AB114" s="27">
        <f>AVERAGE(S113:AB113)</f>
        <v>5309.8561283151566</v>
      </c>
      <c r="AD114" s="173"/>
      <c r="AE114" s="199"/>
      <c r="AF114" s="19" t="s">
        <v>22</v>
      </c>
      <c r="AG114" s="27"/>
      <c r="AH114" s="27"/>
      <c r="AI114" s="27"/>
      <c r="AJ114" s="27"/>
      <c r="AK114" s="28">
        <f>AVERAGE(AG113:AK113)</f>
        <v>8954.7212470994218</v>
      </c>
      <c r="AL114" s="27"/>
      <c r="AM114" s="27"/>
      <c r="AN114" s="27"/>
      <c r="AO114" s="27"/>
      <c r="AP114" s="27">
        <f>AVERAGE(AG113:AP113)</f>
        <v>5309.8561283151566</v>
      </c>
      <c r="AR114" s="173"/>
      <c r="AS114" s="199"/>
      <c r="AT114" s="19" t="s">
        <v>22</v>
      </c>
      <c r="AU114" s="27"/>
      <c r="AV114" s="27"/>
      <c r="AW114" s="27"/>
      <c r="AX114" s="27"/>
      <c r="AY114" s="28">
        <f>AVERAGE(AU113:AY113)</f>
        <v>8954.7212470994218</v>
      </c>
      <c r="AZ114" s="27"/>
      <c r="BA114" s="27"/>
      <c r="BB114" s="27"/>
      <c r="BC114" s="27"/>
      <c r="BD114" s="27">
        <f>AVERAGE(AU113:BD113)</f>
        <v>5309.8561283151566</v>
      </c>
      <c r="BF114" s="173"/>
      <c r="BG114" s="199"/>
      <c r="BH114" s="19" t="s">
        <v>22</v>
      </c>
      <c r="BI114" s="27"/>
      <c r="BJ114" s="27"/>
      <c r="BK114" s="27"/>
      <c r="BL114" s="27"/>
      <c r="BM114" s="28">
        <f>AVERAGE(BI113:BM113)</f>
        <v>8954.7212470994218</v>
      </c>
      <c r="BN114" s="27"/>
      <c r="BO114" s="27"/>
      <c r="BP114" s="27"/>
      <c r="BQ114" s="27"/>
      <c r="BR114" s="27">
        <f>AVERAGE(BI113:BR113)</f>
        <v>5309.8561283151566</v>
      </c>
    </row>
    <row r="115" spans="2:70" ht="14.25" x14ac:dyDescent="0.45">
      <c r="B115" s="173"/>
      <c r="C115" s="199"/>
      <c r="D115" s="19" t="s">
        <v>41</v>
      </c>
      <c r="E115" s="27">
        <f t="shared" ref="E115:N115" si="305">E$52/10*$C113/(2+$E$10)</f>
        <v>15714.285714285714</v>
      </c>
      <c r="F115" s="27">
        <f t="shared" si="305"/>
        <v>26938.775510204076</v>
      </c>
      <c r="G115" s="27">
        <f t="shared" si="305"/>
        <v>34956.268221574326</v>
      </c>
      <c r="H115" s="27">
        <f t="shared" si="305"/>
        <v>40683.048729695969</v>
      </c>
      <c r="I115" s="28">
        <f t="shared" si="305"/>
        <v>44773.606235497107</v>
      </c>
      <c r="J115" s="27">
        <f t="shared" si="305"/>
        <v>47695.433025355072</v>
      </c>
      <c r="K115" s="27">
        <f t="shared" si="305"/>
        <v>49782.452160967885</v>
      </c>
      <c r="L115" s="27">
        <f t="shared" si="305"/>
        <v>51273.180114976989</v>
      </c>
      <c r="M115" s="27">
        <f t="shared" si="305"/>
        <v>52337.985796412278</v>
      </c>
      <c r="N115" s="27">
        <f t="shared" si="305"/>
        <v>53098.561283151714</v>
      </c>
      <c r="P115" s="173"/>
      <c r="Q115" s="199"/>
      <c r="R115" s="19" t="s">
        <v>41</v>
      </c>
      <c r="S115" s="27">
        <f t="shared" ref="S115:AB115" si="306">S$52/10*$C113/(2+$E$10)</f>
        <v>15714.285714285714</v>
      </c>
      <c r="T115" s="27">
        <f t="shared" si="306"/>
        <v>26938.775510204076</v>
      </c>
      <c r="U115" s="27">
        <f t="shared" si="306"/>
        <v>34956.268221574326</v>
      </c>
      <c r="V115" s="27">
        <f t="shared" si="306"/>
        <v>40683.048729695969</v>
      </c>
      <c r="W115" s="28">
        <f t="shared" si="306"/>
        <v>44773.606235497107</v>
      </c>
      <c r="X115" s="27">
        <f t="shared" si="306"/>
        <v>47695.433025355072</v>
      </c>
      <c r="Y115" s="27">
        <f t="shared" si="306"/>
        <v>49782.452160967885</v>
      </c>
      <c r="Z115" s="27">
        <f t="shared" si="306"/>
        <v>51273.180114976989</v>
      </c>
      <c r="AA115" s="27">
        <f t="shared" si="306"/>
        <v>52337.985796412278</v>
      </c>
      <c r="AB115" s="27">
        <f t="shared" si="306"/>
        <v>53098.561283151714</v>
      </c>
      <c r="AD115" s="173"/>
      <c r="AE115" s="199"/>
      <c r="AF115" s="19" t="s">
        <v>41</v>
      </c>
      <c r="AG115" s="27">
        <f t="shared" ref="AG115:AP115" si="307">AG$52/10*$C113/(2+$E$10)</f>
        <v>15714.285714285714</v>
      </c>
      <c r="AH115" s="27">
        <f t="shared" si="307"/>
        <v>26938.775510204076</v>
      </c>
      <c r="AI115" s="27">
        <f t="shared" si="307"/>
        <v>34956.268221574326</v>
      </c>
      <c r="AJ115" s="27">
        <f t="shared" si="307"/>
        <v>40683.048729695969</v>
      </c>
      <c r="AK115" s="28">
        <f t="shared" si="307"/>
        <v>44773.606235497107</v>
      </c>
      <c r="AL115" s="27">
        <f t="shared" si="307"/>
        <v>47695.433025355072</v>
      </c>
      <c r="AM115" s="27">
        <f t="shared" si="307"/>
        <v>49782.452160967885</v>
      </c>
      <c r="AN115" s="27">
        <f t="shared" si="307"/>
        <v>51273.180114976989</v>
      </c>
      <c r="AO115" s="27">
        <f t="shared" si="307"/>
        <v>52337.985796412278</v>
      </c>
      <c r="AP115" s="27">
        <f t="shared" si="307"/>
        <v>53098.561283151714</v>
      </c>
      <c r="AR115" s="173"/>
      <c r="AS115" s="199"/>
      <c r="AT115" s="19" t="s">
        <v>41</v>
      </c>
      <c r="AU115" s="27">
        <f t="shared" ref="AU115:BD115" si="308">AU$52/10*$C113/(2+$E$10)</f>
        <v>15714.285714285714</v>
      </c>
      <c r="AV115" s="27">
        <f t="shared" si="308"/>
        <v>26938.775510204076</v>
      </c>
      <c r="AW115" s="27">
        <f t="shared" si="308"/>
        <v>34956.268221574326</v>
      </c>
      <c r="AX115" s="27">
        <f t="shared" si="308"/>
        <v>40683.048729695969</v>
      </c>
      <c r="AY115" s="28">
        <f t="shared" si="308"/>
        <v>44773.606235497107</v>
      </c>
      <c r="AZ115" s="27">
        <f t="shared" si="308"/>
        <v>47695.433025355072</v>
      </c>
      <c r="BA115" s="27">
        <f t="shared" si="308"/>
        <v>49782.452160967885</v>
      </c>
      <c r="BB115" s="27">
        <f t="shared" si="308"/>
        <v>51273.180114976989</v>
      </c>
      <c r="BC115" s="27">
        <f t="shared" si="308"/>
        <v>52337.985796412278</v>
      </c>
      <c r="BD115" s="27">
        <f t="shared" si="308"/>
        <v>53098.561283151714</v>
      </c>
      <c r="BF115" s="173"/>
      <c r="BG115" s="199"/>
      <c r="BH115" s="19" t="s">
        <v>41</v>
      </c>
      <c r="BI115" s="27">
        <f t="shared" ref="BI115:BR115" si="309">BI$52/10*$C113/(2+$E$10)</f>
        <v>15714.285714285714</v>
      </c>
      <c r="BJ115" s="27">
        <f t="shared" si="309"/>
        <v>26938.775510204076</v>
      </c>
      <c r="BK115" s="27">
        <f t="shared" si="309"/>
        <v>34956.268221574326</v>
      </c>
      <c r="BL115" s="27">
        <f t="shared" si="309"/>
        <v>40683.048729695969</v>
      </c>
      <c r="BM115" s="28">
        <f t="shared" si="309"/>
        <v>44773.606235497107</v>
      </c>
      <c r="BN115" s="27">
        <f t="shared" si="309"/>
        <v>47695.433025355072</v>
      </c>
      <c r="BO115" s="27">
        <f t="shared" si="309"/>
        <v>49782.452160967885</v>
      </c>
      <c r="BP115" s="27">
        <f t="shared" si="309"/>
        <v>51273.180114976989</v>
      </c>
      <c r="BQ115" s="27">
        <f t="shared" si="309"/>
        <v>52337.985796412278</v>
      </c>
      <c r="BR115" s="27">
        <f t="shared" si="309"/>
        <v>53098.561283151714</v>
      </c>
    </row>
    <row r="116" spans="2:70" ht="14.25" x14ac:dyDescent="0.45">
      <c r="B116" s="173"/>
      <c r="C116" s="200">
        <v>1000000</v>
      </c>
      <c r="D116" s="15" t="s">
        <v>19</v>
      </c>
      <c r="E116" s="29">
        <f t="shared" ref="E116:N116" si="310">E$51/10*$C116/(2+$E$10)</f>
        <v>39285.714285714275</v>
      </c>
      <c r="F116" s="29">
        <f t="shared" si="310"/>
        <v>28061.224489795917</v>
      </c>
      <c r="G116" s="29">
        <f t="shared" si="310"/>
        <v>20043.731778425652</v>
      </c>
      <c r="H116" s="29">
        <f t="shared" si="310"/>
        <v>14316.951270304038</v>
      </c>
      <c r="I116" s="29">
        <f t="shared" si="310"/>
        <v>10226.393764502887</v>
      </c>
      <c r="J116" s="29">
        <f t="shared" si="310"/>
        <v>7304.5669746449175</v>
      </c>
      <c r="K116" s="29">
        <f t="shared" si="310"/>
        <v>5217.5478390320841</v>
      </c>
      <c r="L116" s="29">
        <f t="shared" si="310"/>
        <v>3726.8198850229164</v>
      </c>
      <c r="M116" s="29">
        <f t="shared" si="310"/>
        <v>2662.0142035877971</v>
      </c>
      <c r="N116" s="29">
        <f t="shared" si="310"/>
        <v>1901.438716848427</v>
      </c>
      <c r="P116" s="173"/>
      <c r="Q116" s="200">
        <v>1000000</v>
      </c>
      <c r="R116" s="15" t="s">
        <v>19</v>
      </c>
      <c r="S116" s="29">
        <f t="shared" ref="S116:AB116" si="311">S$51/10*$C116/(2+$E$10)</f>
        <v>39285.714285714275</v>
      </c>
      <c r="T116" s="29">
        <f t="shared" si="311"/>
        <v>28061.224489795917</v>
      </c>
      <c r="U116" s="29">
        <f t="shared" si="311"/>
        <v>20043.731778425652</v>
      </c>
      <c r="V116" s="29">
        <f t="shared" si="311"/>
        <v>14316.951270304038</v>
      </c>
      <c r="W116" s="29">
        <f t="shared" si="311"/>
        <v>10226.393764502887</v>
      </c>
      <c r="X116" s="29">
        <f t="shared" si="311"/>
        <v>7304.5669746449175</v>
      </c>
      <c r="Y116" s="29">
        <f t="shared" si="311"/>
        <v>5217.5478390320841</v>
      </c>
      <c r="Z116" s="29">
        <f t="shared" si="311"/>
        <v>3726.8198850229164</v>
      </c>
      <c r="AA116" s="29">
        <f t="shared" si="311"/>
        <v>2662.0142035877971</v>
      </c>
      <c r="AB116" s="29">
        <f t="shared" si="311"/>
        <v>1901.438716848427</v>
      </c>
      <c r="AD116" s="173"/>
      <c r="AE116" s="200">
        <v>1000000</v>
      </c>
      <c r="AF116" s="15" t="s">
        <v>19</v>
      </c>
      <c r="AG116" s="29">
        <f t="shared" ref="AG116:AP116" si="312">AG$51/10*$C116/(2+$E$10)</f>
        <v>39285.714285714275</v>
      </c>
      <c r="AH116" s="29">
        <f t="shared" si="312"/>
        <v>28061.224489795917</v>
      </c>
      <c r="AI116" s="29">
        <f t="shared" si="312"/>
        <v>20043.731778425652</v>
      </c>
      <c r="AJ116" s="29">
        <f t="shared" si="312"/>
        <v>14316.951270304038</v>
      </c>
      <c r="AK116" s="29">
        <f t="shared" si="312"/>
        <v>10226.393764502887</v>
      </c>
      <c r="AL116" s="29">
        <f t="shared" si="312"/>
        <v>7304.5669746449175</v>
      </c>
      <c r="AM116" s="29">
        <f t="shared" si="312"/>
        <v>5217.5478390320841</v>
      </c>
      <c r="AN116" s="29">
        <f t="shared" si="312"/>
        <v>3726.8198850229164</v>
      </c>
      <c r="AO116" s="29">
        <f t="shared" si="312"/>
        <v>2662.0142035877971</v>
      </c>
      <c r="AP116" s="29">
        <f t="shared" si="312"/>
        <v>1901.438716848427</v>
      </c>
      <c r="AR116" s="173"/>
      <c r="AS116" s="200">
        <v>1000000</v>
      </c>
      <c r="AT116" s="15" t="s">
        <v>19</v>
      </c>
      <c r="AU116" s="29">
        <f t="shared" ref="AU116:BD116" si="313">AU$51/10*$C116/(2+$E$10)</f>
        <v>39285.714285714275</v>
      </c>
      <c r="AV116" s="29">
        <f t="shared" si="313"/>
        <v>28061.224489795917</v>
      </c>
      <c r="AW116" s="29">
        <f t="shared" si="313"/>
        <v>20043.731778425652</v>
      </c>
      <c r="AX116" s="29">
        <f t="shared" si="313"/>
        <v>14316.951270304038</v>
      </c>
      <c r="AY116" s="29">
        <f t="shared" si="313"/>
        <v>10226.393764502887</v>
      </c>
      <c r="AZ116" s="29">
        <f t="shared" si="313"/>
        <v>7304.5669746449175</v>
      </c>
      <c r="BA116" s="29">
        <f t="shared" si="313"/>
        <v>5217.5478390320841</v>
      </c>
      <c r="BB116" s="29">
        <f t="shared" si="313"/>
        <v>3726.8198850229164</v>
      </c>
      <c r="BC116" s="29">
        <f t="shared" si="313"/>
        <v>2662.0142035877971</v>
      </c>
      <c r="BD116" s="29">
        <f t="shared" si="313"/>
        <v>1901.438716848427</v>
      </c>
      <c r="BF116" s="173"/>
      <c r="BG116" s="200">
        <v>1000000</v>
      </c>
      <c r="BH116" s="15" t="s">
        <v>19</v>
      </c>
      <c r="BI116" s="29">
        <f t="shared" ref="BI116:BR116" si="314">BI$51/10*$C116/(2+$E$10)</f>
        <v>39285.714285714275</v>
      </c>
      <c r="BJ116" s="29">
        <f t="shared" si="314"/>
        <v>28061.224489795917</v>
      </c>
      <c r="BK116" s="29">
        <f t="shared" si="314"/>
        <v>20043.731778425652</v>
      </c>
      <c r="BL116" s="29">
        <f t="shared" si="314"/>
        <v>14316.951270304038</v>
      </c>
      <c r="BM116" s="29">
        <f t="shared" si="314"/>
        <v>10226.393764502887</v>
      </c>
      <c r="BN116" s="29">
        <f t="shared" si="314"/>
        <v>7304.5669746449175</v>
      </c>
      <c r="BO116" s="29">
        <f t="shared" si="314"/>
        <v>5217.5478390320841</v>
      </c>
      <c r="BP116" s="29">
        <f t="shared" si="314"/>
        <v>3726.8198850229164</v>
      </c>
      <c r="BQ116" s="29">
        <f t="shared" si="314"/>
        <v>2662.0142035877971</v>
      </c>
      <c r="BR116" s="29">
        <f t="shared" si="314"/>
        <v>1901.438716848427</v>
      </c>
    </row>
    <row r="117" spans="2:70" ht="14.25" x14ac:dyDescent="0.45">
      <c r="B117" s="173"/>
      <c r="C117" s="200"/>
      <c r="D117" s="15" t="s">
        <v>22</v>
      </c>
      <c r="E117" s="29"/>
      <c r="F117" s="29"/>
      <c r="G117" s="29"/>
      <c r="H117" s="29"/>
      <c r="I117" s="30">
        <f>AVERAGE(E116:I116)</f>
        <v>22386.803117748554</v>
      </c>
      <c r="J117" s="29"/>
      <c r="K117" s="29"/>
      <c r="L117" s="29"/>
      <c r="M117" s="29"/>
      <c r="N117" s="29">
        <f>AVERAGE(E116:N116)</f>
        <v>13274.64032078789</v>
      </c>
      <c r="P117" s="173"/>
      <c r="Q117" s="200"/>
      <c r="R117" s="15" t="s">
        <v>22</v>
      </c>
      <c r="S117" s="29"/>
      <c r="T117" s="29"/>
      <c r="U117" s="29"/>
      <c r="V117" s="29"/>
      <c r="W117" s="30">
        <f>AVERAGE(S116:W116)</f>
        <v>22386.803117748554</v>
      </c>
      <c r="X117" s="29"/>
      <c r="Y117" s="29"/>
      <c r="Z117" s="29"/>
      <c r="AA117" s="29"/>
      <c r="AB117" s="29">
        <f>AVERAGE(S116:AB116)</f>
        <v>13274.64032078789</v>
      </c>
      <c r="AD117" s="173"/>
      <c r="AE117" s="200"/>
      <c r="AF117" s="15" t="s">
        <v>22</v>
      </c>
      <c r="AG117" s="29"/>
      <c r="AH117" s="29"/>
      <c r="AI117" s="29"/>
      <c r="AJ117" s="29"/>
      <c r="AK117" s="30">
        <f>AVERAGE(AG116:AK116)</f>
        <v>22386.803117748554</v>
      </c>
      <c r="AL117" s="29"/>
      <c r="AM117" s="29"/>
      <c r="AN117" s="29"/>
      <c r="AO117" s="29"/>
      <c r="AP117" s="29">
        <f>AVERAGE(AG116:AP116)</f>
        <v>13274.64032078789</v>
      </c>
      <c r="AR117" s="173"/>
      <c r="AS117" s="200"/>
      <c r="AT117" s="15" t="s">
        <v>22</v>
      </c>
      <c r="AU117" s="29"/>
      <c r="AV117" s="29"/>
      <c r="AW117" s="29"/>
      <c r="AX117" s="29"/>
      <c r="AY117" s="30">
        <f>AVERAGE(AU116:AY116)</f>
        <v>22386.803117748554</v>
      </c>
      <c r="AZ117" s="29"/>
      <c r="BA117" s="29"/>
      <c r="BB117" s="29"/>
      <c r="BC117" s="29"/>
      <c r="BD117" s="29">
        <f>AVERAGE(AU116:BD116)</f>
        <v>13274.64032078789</v>
      </c>
      <c r="BF117" s="173"/>
      <c r="BG117" s="200"/>
      <c r="BH117" s="15" t="s">
        <v>22</v>
      </c>
      <c r="BI117" s="29"/>
      <c r="BJ117" s="29"/>
      <c r="BK117" s="29"/>
      <c r="BL117" s="29"/>
      <c r="BM117" s="30">
        <f>AVERAGE(BI116:BM116)</f>
        <v>22386.803117748554</v>
      </c>
      <c r="BN117" s="29"/>
      <c r="BO117" s="29"/>
      <c r="BP117" s="29"/>
      <c r="BQ117" s="29"/>
      <c r="BR117" s="29">
        <f>AVERAGE(BI116:BR116)</f>
        <v>13274.64032078789</v>
      </c>
    </row>
    <row r="118" spans="2:70" ht="14.25" x14ac:dyDescent="0.45">
      <c r="B118" s="174"/>
      <c r="C118" s="200"/>
      <c r="D118" s="15" t="s">
        <v>41</v>
      </c>
      <c r="E118" s="29">
        <f t="shared" ref="E118:N118" si="315">E$52/10*$C116/(2+$E$10)</f>
        <v>39285.714285714275</v>
      </c>
      <c r="F118" s="29">
        <f t="shared" si="315"/>
        <v>67346.938775510192</v>
      </c>
      <c r="G118" s="29">
        <f t="shared" si="315"/>
        <v>87390.670553935808</v>
      </c>
      <c r="H118" s="29">
        <f t="shared" si="315"/>
        <v>101707.62182423992</v>
      </c>
      <c r="I118" s="30">
        <f t="shared" si="315"/>
        <v>111934.01558874277</v>
      </c>
      <c r="J118" s="29">
        <f t="shared" si="315"/>
        <v>119238.5825633877</v>
      </c>
      <c r="K118" s="29">
        <f t="shared" si="315"/>
        <v>124456.13040241972</v>
      </c>
      <c r="L118" s="29">
        <f t="shared" si="315"/>
        <v>128182.95028744247</v>
      </c>
      <c r="M118" s="29">
        <f t="shared" si="315"/>
        <v>130844.9644910307</v>
      </c>
      <c r="N118" s="29">
        <f t="shared" si="315"/>
        <v>132746.40320787928</v>
      </c>
      <c r="P118" s="174"/>
      <c r="Q118" s="200"/>
      <c r="R118" s="15" t="s">
        <v>41</v>
      </c>
      <c r="S118" s="29">
        <f t="shared" ref="S118:AB118" si="316">S$52/10*$C116/(2+$E$10)</f>
        <v>39285.714285714275</v>
      </c>
      <c r="T118" s="29">
        <f t="shared" si="316"/>
        <v>67346.938775510192</v>
      </c>
      <c r="U118" s="29">
        <f t="shared" si="316"/>
        <v>87390.670553935808</v>
      </c>
      <c r="V118" s="29">
        <f t="shared" si="316"/>
        <v>101707.62182423992</v>
      </c>
      <c r="W118" s="30">
        <f t="shared" si="316"/>
        <v>111934.01558874277</v>
      </c>
      <c r="X118" s="29">
        <f t="shared" si="316"/>
        <v>119238.5825633877</v>
      </c>
      <c r="Y118" s="29">
        <f t="shared" si="316"/>
        <v>124456.13040241972</v>
      </c>
      <c r="Z118" s="29">
        <f t="shared" si="316"/>
        <v>128182.95028744247</v>
      </c>
      <c r="AA118" s="29">
        <f t="shared" si="316"/>
        <v>130844.9644910307</v>
      </c>
      <c r="AB118" s="29">
        <f t="shared" si="316"/>
        <v>132746.40320787928</v>
      </c>
      <c r="AD118" s="174"/>
      <c r="AE118" s="200"/>
      <c r="AF118" s="15" t="s">
        <v>41</v>
      </c>
      <c r="AG118" s="29">
        <f t="shared" ref="AG118:AP118" si="317">AG$52/10*$C116/(2+$E$10)</f>
        <v>39285.714285714275</v>
      </c>
      <c r="AH118" s="29">
        <f t="shared" si="317"/>
        <v>67346.938775510192</v>
      </c>
      <c r="AI118" s="29">
        <f t="shared" si="317"/>
        <v>87390.670553935808</v>
      </c>
      <c r="AJ118" s="29">
        <f t="shared" si="317"/>
        <v>101707.62182423992</v>
      </c>
      <c r="AK118" s="30">
        <f t="shared" si="317"/>
        <v>111934.01558874277</v>
      </c>
      <c r="AL118" s="29">
        <f t="shared" si="317"/>
        <v>119238.5825633877</v>
      </c>
      <c r="AM118" s="29">
        <f t="shared" si="317"/>
        <v>124456.13040241972</v>
      </c>
      <c r="AN118" s="29">
        <f t="shared" si="317"/>
        <v>128182.95028744247</v>
      </c>
      <c r="AO118" s="29">
        <f t="shared" si="317"/>
        <v>130844.9644910307</v>
      </c>
      <c r="AP118" s="29">
        <f t="shared" si="317"/>
        <v>132746.40320787928</v>
      </c>
      <c r="AR118" s="174"/>
      <c r="AS118" s="200"/>
      <c r="AT118" s="15" t="s">
        <v>41</v>
      </c>
      <c r="AU118" s="29">
        <f t="shared" ref="AU118:BD118" si="318">AU$52/10*$C116/(2+$E$10)</f>
        <v>39285.714285714275</v>
      </c>
      <c r="AV118" s="29">
        <f t="shared" si="318"/>
        <v>67346.938775510192</v>
      </c>
      <c r="AW118" s="29">
        <f t="shared" si="318"/>
        <v>87390.670553935808</v>
      </c>
      <c r="AX118" s="29">
        <f t="shared" si="318"/>
        <v>101707.62182423992</v>
      </c>
      <c r="AY118" s="30">
        <f t="shared" si="318"/>
        <v>111934.01558874277</v>
      </c>
      <c r="AZ118" s="29">
        <f t="shared" si="318"/>
        <v>119238.5825633877</v>
      </c>
      <c r="BA118" s="29">
        <f t="shared" si="318"/>
        <v>124456.13040241972</v>
      </c>
      <c r="BB118" s="29">
        <f t="shared" si="318"/>
        <v>128182.95028744247</v>
      </c>
      <c r="BC118" s="29">
        <f t="shared" si="318"/>
        <v>130844.9644910307</v>
      </c>
      <c r="BD118" s="29">
        <f t="shared" si="318"/>
        <v>132746.40320787928</v>
      </c>
      <c r="BF118" s="174"/>
      <c r="BG118" s="200"/>
      <c r="BH118" s="15" t="s">
        <v>41</v>
      </c>
      <c r="BI118" s="29">
        <f t="shared" ref="BI118:BR118" si="319">BI$52/10*$C116/(2+$E$10)</f>
        <v>39285.714285714275</v>
      </c>
      <c r="BJ118" s="29">
        <f t="shared" si="319"/>
        <v>67346.938775510192</v>
      </c>
      <c r="BK118" s="29">
        <f t="shared" si="319"/>
        <v>87390.670553935808</v>
      </c>
      <c r="BL118" s="29">
        <f t="shared" si="319"/>
        <v>101707.62182423992</v>
      </c>
      <c r="BM118" s="30">
        <f t="shared" si="319"/>
        <v>111934.01558874277</v>
      </c>
      <c r="BN118" s="29">
        <f t="shared" si="319"/>
        <v>119238.5825633877</v>
      </c>
      <c r="BO118" s="29">
        <f t="shared" si="319"/>
        <v>124456.13040241972</v>
      </c>
      <c r="BP118" s="29">
        <f t="shared" si="319"/>
        <v>128182.95028744247</v>
      </c>
      <c r="BQ118" s="29">
        <f t="shared" si="319"/>
        <v>130844.9644910307</v>
      </c>
      <c r="BR118" s="29">
        <f t="shared" si="319"/>
        <v>132746.40320787928</v>
      </c>
    </row>
    <row r="119" spans="2:70" ht="15" customHeight="1" x14ac:dyDescent="0.45">
      <c r="B119" s="3"/>
      <c r="C119" s="1"/>
      <c r="D119" s="40"/>
      <c r="E119" s="10"/>
      <c r="F119" s="10"/>
      <c r="G119" s="10"/>
      <c r="H119" s="10"/>
      <c r="I119" s="10"/>
      <c r="J119" s="10"/>
      <c r="K119" s="10"/>
      <c r="L119" s="10"/>
      <c r="M119" s="10"/>
      <c r="N119" s="10"/>
      <c r="P119" s="3"/>
      <c r="Q119" s="1"/>
      <c r="R119" s="40"/>
      <c r="S119" s="10"/>
      <c r="T119" s="10"/>
      <c r="U119" s="10"/>
      <c r="V119" s="10"/>
      <c r="W119" s="10"/>
      <c r="X119" s="10"/>
      <c r="Y119" s="10"/>
      <c r="Z119" s="10"/>
      <c r="AA119" s="10"/>
      <c r="AB119" s="10"/>
      <c r="AD119" s="3"/>
      <c r="AE119" s="1"/>
      <c r="AF119" s="40"/>
      <c r="AG119" s="10"/>
      <c r="AH119" s="10"/>
      <c r="AI119" s="10"/>
      <c r="AJ119" s="10"/>
      <c r="AK119" s="10"/>
      <c r="AL119" s="10"/>
      <c r="AM119" s="10"/>
      <c r="AN119" s="10"/>
      <c r="AO119" s="10"/>
      <c r="AP119" s="10"/>
      <c r="AR119" s="3"/>
      <c r="AS119" s="1"/>
      <c r="AT119" s="40"/>
      <c r="AU119" s="10"/>
      <c r="AV119" s="10"/>
      <c r="AW119" s="10"/>
      <c r="AX119" s="10"/>
      <c r="AY119" s="10"/>
      <c r="AZ119" s="10"/>
      <c r="BA119" s="10"/>
      <c r="BB119" s="10"/>
      <c r="BC119" s="10"/>
      <c r="BD119" s="10"/>
      <c r="BF119" s="3"/>
      <c r="BG119" s="1"/>
      <c r="BH119" s="40"/>
      <c r="BI119" s="10"/>
      <c r="BJ119" s="10"/>
      <c r="BK119" s="10"/>
      <c r="BL119" s="10"/>
      <c r="BM119" s="10"/>
      <c r="BN119" s="10"/>
      <c r="BO119" s="10"/>
      <c r="BP119" s="10"/>
      <c r="BQ119" s="10"/>
      <c r="BR119" s="10"/>
    </row>
    <row r="120" spans="2:70" ht="15" customHeight="1" x14ac:dyDescent="0.45">
      <c r="D120" s="14"/>
      <c r="E120" s="13"/>
      <c r="F120" s="13"/>
      <c r="G120" s="13"/>
      <c r="H120" s="13"/>
      <c r="I120" s="13"/>
      <c r="J120" s="13"/>
      <c r="K120" s="13"/>
      <c r="L120" s="13"/>
      <c r="M120" s="13"/>
      <c r="N120" s="13"/>
      <c r="R120" s="14"/>
      <c r="S120" s="13"/>
      <c r="T120" s="13"/>
      <c r="U120" s="13"/>
      <c r="V120" s="13"/>
      <c r="W120" s="13"/>
      <c r="X120" s="13"/>
      <c r="Y120" s="13"/>
      <c r="Z120" s="13"/>
      <c r="AA120" s="13"/>
      <c r="AB120" s="13"/>
      <c r="AF120" s="14"/>
      <c r="AG120" s="13"/>
      <c r="AH120" s="13"/>
      <c r="AI120" s="13"/>
      <c r="AJ120" s="13"/>
      <c r="AK120" s="13"/>
      <c r="AL120" s="13"/>
      <c r="AM120" s="13"/>
      <c r="AN120" s="13"/>
      <c r="AO120" s="13"/>
      <c r="AP120" s="13"/>
      <c r="AT120" s="14"/>
      <c r="AU120" s="13"/>
      <c r="AV120" s="13"/>
      <c r="AW120" s="13"/>
      <c r="AX120" s="13"/>
      <c r="AY120" s="13"/>
      <c r="AZ120" s="13"/>
      <c r="BA120" s="13"/>
      <c r="BB120" s="13"/>
      <c r="BC120" s="13"/>
      <c r="BD120" s="13"/>
      <c r="BH120" s="14"/>
      <c r="BI120" s="13"/>
      <c r="BJ120" s="13"/>
      <c r="BK120" s="13"/>
      <c r="BL120" s="13"/>
      <c r="BM120" s="13"/>
      <c r="BN120" s="13"/>
      <c r="BO120" s="13"/>
      <c r="BP120" s="13"/>
      <c r="BQ120" s="13"/>
      <c r="BR120" s="13"/>
    </row>
    <row r="121" spans="2:70" ht="15" customHeight="1" x14ac:dyDescent="0.45">
      <c r="G121" s="12"/>
      <c r="U121" s="12"/>
      <c r="AI121" s="12"/>
      <c r="AW121" s="12"/>
      <c r="BK121" s="12"/>
    </row>
  </sheetData>
  <mergeCells count="495">
    <mergeCell ref="T108:T109"/>
    <mergeCell ref="U108:U109"/>
    <mergeCell ref="B92:B106"/>
    <mergeCell ref="K108:K109"/>
    <mergeCell ref="L108:L109"/>
    <mergeCell ref="M108:M109"/>
    <mergeCell ref="N108:N109"/>
    <mergeCell ref="P108:P109"/>
    <mergeCell ref="Q108:Q109"/>
    <mergeCell ref="R108:R109"/>
    <mergeCell ref="S108:S109"/>
    <mergeCell ref="Q97:Q101"/>
    <mergeCell ref="BG77:BG81"/>
    <mergeCell ref="BG82:BG86"/>
    <mergeCell ref="AE87:AE91"/>
    <mergeCell ref="AS87:AS91"/>
    <mergeCell ref="BG87:BG91"/>
    <mergeCell ref="C92:C96"/>
    <mergeCell ref="P92:P106"/>
    <mergeCell ref="Q92:Q96"/>
    <mergeCell ref="AD92:AD106"/>
    <mergeCell ref="AE92:AE96"/>
    <mergeCell ref="AR92:AR106"/>
    <mergeCell ref="AS92:AS96"/>
    <mergeCell ref="BF92:BF106"/>
    <mergeCell ref="AR77:AR91"/>
    <mergeCell ref="AS77:AS81"/>
    <mergeCell ref="BF77:BF91"/>
    <mergeCell ref="C82:C86"/>
    <mergeCell ref="Q82:Q86"/>
    <mergeCell ref="AE82:AE86"/>
    <mergeCell ref="AS82:AS86"/>
    <mergeCell ref="C87:C91"/>
    <mergeCell ref="Q87:Q91"/>
    <mergeCell ref="BG92:BG96"/>
    <mergeCell ref="C97:C101"/>
    <mergeCell ref="AH62:AH63"/>
    <mergeCell ref="AI62:AI63"/>
    <mergeCell ref="AJ62:AJ63"/>
    <mergeCell ref="AK62:AK63"/>
    <mergeCell ref="B77:B91"/>
    <mergeCell ref="C77:C81"/>
    <mergeCell ref="P77:P91"/>
    <mergeCell ref="Q77:Q81"/>
    <mergeCell ref="AD77:AD91"/>
    <mergeCell ref="AE77:AE81"/>
    <mergeCell ref="B62:B63"/>
    <mergeCell ref="I62:I63"/>
    <mergeCell ref="J62:J63"/>
    <mergeCell ref="K62:K63"/>
    <mergeCell ref="L62:L63"/>
    <mergeCell ref="M62:M63"/>
    <mergeCell ref="N62:N63"/>
    <mergeCell ref="P62:P63"/>
    <mergeCell ref="Q62:Q63"/>
    <mergeCell ref="AE56:AE60"/>
    <mergeCell ref="AS56:AS60"/>
    <mergeCell ref="BG56:BG60"/>
    <mergeCell ref="C62:C63"/>
    <mergeCell ref="D62:D63"/>
    <mergeCell ref="E62:E63"/>
    <mergeCell ref="F62:F63"/>
    <mergeCell ref="G62:G63"/>
    <mergeCell ref="H62:H63"/>
    <mergeCell ref="R62:R63"/>
    <mergeCell ref="S62:S63"/>
    <mergeCell ref="T62:T63"/>
    <mergeCell ref="U62:U63"/>
    <mergeCell ref="V62:V63"/>
    <mergeCell ref="W62:W63"/>
    <mergeCell ref="X62:X63"/>
    <mergeCell ref="Y62:Y63"/>
    <mergeCell ref="Z62:Z63"/>
    <mergeCell ref="AA62:AA63"/>
    <mergeCell ref="AB62:AB63"/>
    <mergeCell ref="AD62:AD63"/>
    <mergeCell ref="AE62:AE63"/>
    <mergeCell ref="AF62:AF63"/>
    <mergeCell ref="AG62:AG63"/>
    <mergeCell ref="BG40:BG44"/>
    <mergeCell ref="B46:B47"/>
    <mergeCell ref="C46:C47"/>
    <mergeCell ref="D46:D47"/>
    <mergeCell ref="E46:E47"/>
    <mergeCell ref="F46:F47"/>
    <mergeCell ref="G46:G47"/>
    <mergeCell ref="H46:H47"/>
    <mergeCell ref="I46:I47"/>
    <mergeCell ref="J46:J47"/>
    <mergeCell ref="K46:K47"/>
    <mergeCell ref="L46:L47"/>
    <mergeCell ref="M46:M47"/>
    <mergeCell ref="N46:N47"/>
    <mergeCell ref="P46:P47"/>
    <mergeCell ref="Q46:Q47"/>
    <mergeCell ref="R46:R47"/>
    <mergeCell ref="S46:S47"/>
    <mergeCell ref="T46:T47"/>
    <mergeCell ref="U46:U47"/>
    <mergeCell ref="V46:V47"/>
    <mergeCell ref="W46:W47"/>
    <mergeCell ref="X46:X47"/>
    <mergeCell ref="Y46:Y47"/>
    <mergeCell ref="BG24:BG28"/>
    <mergeCell ref="B30:B31"/>
    <mergeCell ref="C30:C31"/>
    <mergeCell ref="D30:D31"/>
    <mergeCell ref="E30:E31"/>
    <mergeCell ref="F30:F31"/>
    <mergeCell ref="G30:G31"/>
    <mergeCell ref="H30:H31"/>
    <mergeCell ref="I30:I31"/>
    <mergeCell ref="J30:J31"/>
    <mergeCell ref="K30:K31"/>
    <mergeCell ref="L30:L31"/>
    <mergeCell ref="M30:M31"/>
    <mergeCell ref="N30:N31"/>
    <mergeCell ref="P30:P31"/>
    <mergeCell ref="Q30:Q31"/>
    <mergeCell ref="B24:B28"/>
    <mergeCell ref="C24:C28"/>
    <mergeCell ref="P24:P28"/>
    <mergeCell ref="Q24:Q28"/>
    <mergeCell ref="AD24:AD28"/>
    <mergeCell ref="AE24:AE28"/>
    <mergeCell ref="AR24:AR28"/>
    <mergeCell ref="AS24:AS28"/>
    <mergeCell ref="AP12:AP13"/>
    <mergeCell ref="BF24:BF28"/>
    <mergeCell ref="AI12:AI13"/>
    <mergeCell ref="AJ12:AJ13"/>
    <mergeCell ref="P14:P15"/>
    <mergeCell ref="BK2:BM3"/>
    <mergeCell ref="BO2:BR2"/>
    <mergeCell ref="B14:B15"/>
    <mergeCell ref="C14:C15"/>
    <mergeCell ref="AT2:AU3"/>
    <mergeCell ref="AW2:AY3"/>
    <mergeCell ref="BA2:BD2"/>
    <mergeCell ref="BH2:BI3"/>
    <mergeCell ref="U2:W3"/>
    <mergeCell ref="Y2:AB2"/>
    <mergeCell ref="Q14:Q15"/>
    <mergeCell ref="AD14:AD15"/>
    <mergeCell ref="AE14:AE15"/>
    <mergeCell ref="AR14:AR15"/>
    <mergeCell ref="AS14:AS15"/>
    <mergeCell ref="BF14:BF15"/>
    <mergeCell ref="BG14:BG15"/>
    <mergeCell ref="Y12:Y13"/>
    <mergeCell ref="Z12:Z13"/>
    <mergeCell ref="D2:E3"/>
    <mergeCell ref="G2:I3"/>
    <mergeCell ref="K2:N2"/>
    <mergeCell ref="R2:S3"/>
    <mergeCell ref="B2:C10"/>
    <mergeCell ref="P2:Q10"/>
    <mergeCell ref="AD2:AE10"/>
    <mergeCell ref="AR2:AS10"/>
    <mergeCell ref="BF2:BG10"/>
    <mergeCell ref="AF2:AG3"/>
    <mergeCell ref="AI2:AK3"/>
    <mergeCell ref="AM2:AP2"/>
    <mergeCell ref="B12:B13"/>
    <mergeCell ref="C12:C13"/>
    <mergeCell ref="D12:D13"/>
    <mergeCell ref="E12:E13"/>
    <mergeCell ref="F12:F13"/>
    <mergeCell ref="G12:G13"/>
    <mergeCell ref="H12:H13"/>
    <mergeCell ref="I12:I13"/>
    <mergeCell ref="J12:J13"/>
    <mergeCell ref="K12:K13"/>
    <mergeCell ref="L12:L13"/>
    <mergeCell ref="M12:M13"/>
    <mergeCell ref="N12:N13"/>
    <mergeCell ref="P12:P13"/>
    <mergeCell ref="Q12:Q13"/>
    <mergeCell ref="R12:R13"/>
    <mergeCell ref="S12:S13"/>
    <mergeCell ref="T12:T13"/>
    <mergeCell ref="U12:U13"/>
    <mergeCell ref="V12:V13"/>
    <mergeCell ref="W12:W13"/>
    <mergeCell ref="X12:X13"/>
    <mergeCell ref="AK12:AK13"/>
    <mergeCell ref="AL12:AL13"/>
    <mergeCell ref="AM12:AM13"/>
    <mergeCell ref="AN12:AN13"/>
    <mergeCell ref="AO12:AO13"/>
    <mergeCell ref="AB12:AB13"/>
    <mergeCell ref="AD12:AD13"/>
    <mergeCell ref="AE12:AE13"/>
    <mergeCell ref="AF12:AF13"/>
    <mergeCell ref="AG12:AG13"/>
    <mergeCell ref="AH12:AH13"/>
    <mergeCell ref="AA12:AA13"/>
    <mergeCell ref="AR12:AR13"/>
    <mergeCell ref="AS12:AS13"/>
    <mergeCell ref="AT12:AT13"/>
    <mergeCell ref="AU12:AU13"/>
    <mergeCell ref="AV12:AV13"/>
    <mergeCell ref="AW12:AW13"/>
    <mergeCell ref="AX12:AX13"/>
    <mergeCell ref="AY12:AY13"/>
    <mergeCell ref="AZ12:AZ13"/>
    <mergeCell ref="BA12:BA13"/>
    <mergeCell ref="BB12:BB13"/>
    <mergeCell ref="BC12:BC13"/>
    <mergeCell ref="BN12:BN13"/>
    <mergeCell ref="BO12:BO13"/>
    <mergeCell ref="BP12:BP13"/>
    <mergeCell ref="BQ12:BQ13"/>
    <mergeCell ref="BR12:BR13"/>
    <mergeCell ref="B16:B23"/>
    <mergeCell ref="C16:C23"/>
    <mergeCell ref="P16:P23"/>
    <mergeCell ref="Q16:Q23"/>
    <mergeCell ref="AD16:AD23"/>
    <mergeCell ref="AE16:AE23"/>
    <mergeCell ref="AR16:AR23"/>
    <mergeCell ref="AS16:AS23"/>
    <mergeCell ref="BF16:BF23"/>
    <mergeCell ref="BG16:BG23"/>
    <mergeCell ref="BD12:BD13"/>
    <mergeCell ref="BF12:BF13"/>
    <mergeCell ref="BG12:BG13"/>
    <mergeCell ref="BH12:BH13"/>
    <mergeCell ref="BI12:BI13"/>
    <mergeCell ref="BJ12:BJ13"/>
    <mergeCell ref="BK12:BK13"/>
    <mergeCell ref="BL12:BL13"/>
    <mergeCell ref="BM12:BM13"/>
    <mergeCell ref="R30:R31"/>
    <mergeCell ref="S30:S31"/>
    <mergeCell ref="T30:T31"/>
    <mergeCell ref="U30:U31"/>
    <mergeCell ref="V30:V31"/>
    <mergeCell ref="W30:W31"/>
    <mergeCell ref="X30:X31"/>
    <mergeCell ref="Y30:Y31"/>
    <mergeCell ref="Z30:Z31"/>
    <mergeCell ref="AA30:AA31"/>
    <mergeCell ref="AB30:AB31"/>
    <mergeCell ref="AD30:AD31"/>
    <mergeCell ref="AE30:AE31"/>
    <mergeCell ref="AF30:AF31"/>
    <mergeCell ref="AG30:AG31"/>
    <mergeCell ref="AH30:AH31"/>
    <mergeCell ref="AI30:AI31"/>
    <mergeCell ref="AJ30:AJ31"/>
    <mergeCell ref="AK30:AK31"/>
    <mergeCell ref="AL30:AL31"/>
    <mergeCell ref="AM30:AM31"/>
    <mergeCell ref="AN30:AN31"/>
    <mergeCell ref="AO30:AO31"/>
    <mergeCell ref="AP30:AP31"/>
    <mergeCell ref="AR30:AR31"/>
    <mergeCell ref="AS30:AS31"/>
    <mergeCell ref="AT30:AT31"/>
    <mergeCell ref="AU30:AU31"/>
    <mergeCell ref="AV30:AV31"/>
    <mergeCell ref="AW30:AW31"/>
    <mergeCell ref="BK30:BK31"/>
    <mergeCell ref="BL30:BL31"/>
    <mergeCell ref="BM30:BM31"/>
    <mergeCell ref="BN30:BN31"/>
    <mergeCell ref="BO30:BO31"/>
    <mergeCell ref="BP30:BP31"/>
    <mergeCell ref="AX30:AX31"/>
    <mergeCell ref="AY30:AY31"/>
    <mergeCell ref="AZ30:AZ31"/>
    <mergeCell ref="BA30:BA31"/>
    <mergeCell ref="BB30:BB31"/>
    <mergeCell ref="BC30:BC31"/>
    <mergeCell ref="BD30:BD31"/>
    <mergeCell ref="BF30:BF31"/>
    <mergeCell ref="BG30:BG31"/>
    <mergeCell ref="BQ30:BQ31"/>
    <mergeCell ref="BR30:BR31"/>
    <mergeCell ref="B32:B44"/>
    <mergeCell ref="C32:C36"/>
    <mergeCell ref="P32:P44"/>
    <mergeCell ref="Q32:Q36"/>
    <mergeCell ref="AD32:AD44"/>
    <mergeCell ref="AE32:AE36"/>
    <mergeCell ref="AR32:AR44"/>
    <mergeCell ref="AS32:AS36"/>
    <mergeCell ref="BF32:BF44"/>
    <mergeCell ref="BG32:BG36"/>
    <mergeCell ref="C37:C39"/>
    <mergeCell ref="Q37:Q39"/>
    <mergeCell ref="AE37:AE39"/>
    <mergeCell ref="AS37:AS39"/>
    <mergeCell ref="BG37:BG39"/>
    <mergeCell ref="C40:C44"/>
    <mergeCell ref="Q40:Q44"/>
    <mergeCell ref="AE40:AE44"/>
    <mergeCell ref="AS40:AS44"/>
    <mergeCell ref="BH30:BH31"/>
    <mergeCell ref="BI30:BI31"/>
    <mergeCell ref="BJ30:BJ31"/>
    <mergeCell ref="Z46:Z47"/>
    <mergeCell ref="AA46:AA47"/>
    <mergeCell ref="AB46:AB47"/>
    <mergeCell ref="AD46:AD47"/>
    <mergeCell ref="AE46:AE47"/>
    <mergeCell ref="AF46:AF47"/>
    <mergeCell ref="AG46:AG47"/>
    <mergeCell ref="AH46:AH47"/>
    <mergeCell ref="AI46:AI47"/>
    <mergeCell ref="AJ46:AJ47"/>
    <mergeCell ref="AK46:AK47"/>
    <mergeCell ref="AL46:AL47"/>
    <mergeCell ref="AM46:AM47"/>
    <mergeCell ref="AN46:AN47"/>
    <mergeCell ref="AO46:AO47"/>
    <mergeCell ref="AP46:AP47"/>
    <mergeCell ref="AR46:AR47"/>
    <mergeCell ref="AS46:AS47"/>
    <mergeCell ref="BD46:BD47"/>
    <mergeCell ref="BF46:BF47"/>
    <mergeCell ref="BG46:BG47"/>
    <mergeCell ref="BH46:BH47"/>
    <mergeCell ref="BI46:BI47"/>
    <mergeCell ref="BJ46:BJ47"/>
    <mergeCell ref="BK46:BK47"/>
    <mergeCell ref="BL46:BL47"/>
    <mergeCell ref="AT46:AT47"/>
    <mergeCell ref="AU46:AU47"/>
    <mergeCell ref="AV46:AV47"/>
    <mergeCell ref="AW46:AW47"/>
    <mergeCell ref="AX46:AX47"/>
    <mergeCell ref="AY46:AY47"/>
    <mergeCell ref="AZ46:AZ47"/>
    <mergeCell ref="BA46:BA47"/>
    <mergeCell ref="BB46:BB47"/>
    <mergeCell ref="BM46:BM47"/>
    <mergeCell ref="BN46:BN47"/>
    <mergeCell ref="BO46:BO47"/>
    <mergeCell ref="BP46:BP47"/>
    <mergeCell ref="BQ46:BQ47"/>
    <mergeCell ref="BR46:BR47"/>
    <mergeCell ref="B48:B60"/>
    <mergeCell ref="C48:C52"/>
    <mergeCell ref="P48:P60"/>
    <mergeCell ref="Q48:Q52"/>
    <mergeCell ref="AD48:AD60"/>
    <mergeCell ref="AE48:AE52"/>
    <mergeCell ref="AR48:AR60"/>
    <mergeCell ref="AS48:AS52"/>
    <mergeCell ref="BF48:BF60"/>
    <mergeCell ref="BG48:BG52"/>
    <mergeCell ref="C53:C55"/>
    <mergeCell ref="Q53:Q55"/>
    <mergeCell ref="AE53:AE55"/>
    <mergeCell ref="AS53:AS55"/>
    <mergeCell ref="BG53:BG55"/>
    <mergeCell ref="C56:C60"/>
    <mergeCell ref="Q56:Q60"/>
    <mergeCell ref="BC46:BC47"/>
    <mergeCell ref="AL62:AL63"/>
    <mergeCell ref="AM62:AM63"/>
    <mergeCell ref="AN62:AN63"/>
    <mergeCell ref="AO62:AO63"/>
    <mergeCell ref="AP62:AP63"/>
    <mergeCell ref="AR62:AR63"/>
    <mergeCell ref="AS62:AS63"/>
    <mergeCell ref="AT62:AT63"/>
    <mergeCell ref="AU62:AU63"/>
    <mergeCell ref="AV62:AV63"/>
    <mergeCell ref="AW62:AW63"/>
    <mergeCell ref="AX62:AX63"/>
    <mergeCell ref="AY62:AY63"/>
    <mergeCell ref="AZ62:AZ63"/>
    <mergeCell ref="BA62:BA63"/>
    <mergeCell ref="BB62:BB63"/>
    <mergeCell ref="BC62:BC63"/>
    <mergeCell ref="BD62:BD63"/>
    <mergeCell ref="BF62:BF63"/>
    <mergeCell ref="BG62:BG63"/>
    <mergeCell ref="BH62:BH63"/>
    <mergeCell ref="BI62:BI63"/>
    <mergeCell ref="BJ62:BJ63"/>
    <mergeCell ref="BK62:BK63"/>
    <mergeCell ref="BL62:BL63"/>
    <mergeCell ref="BM62:BM63"/>
    <mergeCell ref="BN62:BN63"/>
    <mergeCell ref="BO62:BO63"/>
    <mergeCell ref="BP62:BP63"/>
    <mergeCell ref="BQ62:BQ63"/>
    <mergeCell ref="BR62:BR63"/>
    <mergeCell ref="B64:B76"/>
    <mergeCell ref="C64:C68"/>
    <mergeCell ref="P64:P76"/>
    <mergeCell ref="Q64:Q68"/>
    <mergeCell ref="AD64:AD76"/>
    <mergeCell ref="AE64:AE68"/>
    <mergeCell ref="AR64:AR76"/>
    <mergeCell ref="AS64:AS68"/>
    <mergeCell ref="BF64:BF76"/>
    <mergeCell ref="BG64:BG68"/>
    <mergeCell ref="C69:C71"/>
    <mergeCell ref="Q69:Q71"/>
    <mergeCell ref="AE69:AE71"/>
    <mergeCell ref="AS69:AS71"/>
    <mergeCell ref="BG69:BG71"/>
    <mergeCell ref="C72:C76"/>
    <mergeCell ref="Q72:Q76"/>
    <mergeCell ref="AE72:AE76"/>
    <mergeCell ref="AS72:AS76"/>
    <mergeCell ref="BG72:BG76"/>
    <mergeCell ref="AE97:AE101"/>
    <mergeCell ref="AS97:AS101"/>
    <mergeCell ref="BG97:BG101"/>
    <mergeCell ref="C102:C106"/>
    <mergeCell ref="Q102:Q106"/>
    <mergeCell ref="AE102:AE106"/>
    <mergeCell ref="AS102:AS106"/>
    <mergeCell ref="BG102:BG106"/>
    <mergeCell ref="B108:B109"/>
    <mergeCell ref="C108:C109"/>
    <mergeCell ref="D108:D109"/>
    <mergeCell ref="E108:E109"/>
    <mergeCell ref="F108:F109"/>
    <mergeCell ref="G108:G109"/>
    <mergeCell ref="H108:H109"/>
    <mergeCell ref="I108:I109"/>
    <mergeCell ref="J108:J109"/>
    <mergeCell ref="V108:V109"/>
    <mergeCell ref="W108:W109"/>
    <mergeCell ref="X108:X109"/>
    <mergeCell ref="Y108:Y109"/>
    <mergeCell ref="Z108:Z109"/>
    <mergeCell ref="AA108:AA109"/>
    <mergeCell ref="AB108:AB109"/>
    <mergeCell ref="AD108:AD109"/>
    <mergeCell ref="AE108:AE109"/>
    <mergeCell ref="AF108:AF109"/>
    <mergeCell ref="AG108:AG109"/>
    <mergeCell ref="AH108:AH109"/>
    <mergeCell ref="AI108:AI109"/>
    <mergeCell ref="AJ108:AJ109"/>
    <mergeCell ref="AK108:AK109"/>
    <mergeCell ref="AL108:AL109"/>
    <mergeCell ref="AM108:AM109"/>
    <mergeCell ref="AN108:AN109"/>
    <mergeCell ref="AO108:AO109"/>
    <mergeCell ref="AP108:AP109"/>
    <mergeCell ref="AR108:AR109"/>
    <mergeCell ref="AS108:AS109"/>
    <mergeCell ref="AT108:AT109"/>
    <mergeCell ref="AU108:AU109"/>
    <mergeCell ref="AV108:AV109"/>
    <mergeCell ref="AW108:AW109"/>
    <mergeCell ref="AX108:AX109"/>
    <mergeCell ref="BL108:BL109"/>
    <mergeCell ref="BM108:BM109"/>
    <mergeCell ref="BN108:BN109"/>
    <mergeCell ref="BO108:BO109"/>
    <mergeCell ref="BP108:BP109"/>
    <mergeCell ref="BQ108:BQ109"/>
    <mergeCell ref="AY108:AY109"/>
    <mergeCell ref="AZ108:AZ109"/>
    <mergeCell ref="BA108:BA109"/>
    <mergeCell ref="BB108:BB109"/>
    <mergeCell ref="BC108:BC109"/>
    <mergeCell ref="BD108:BD109"/>
    <mergeCell ref="BF108:BF109"/>
    <mergeCell ref="BG108:BG109"/>
    <mergeCell ref="BH108:BH109"/>
    <mergeCell ref="BR108:BR109"/>
    <mergeCell ref="B110:B118"/>
    <mergeCell ref="C110:C112"/>
    <mergeCell ref="P110:P118"/>
    <mergeCell ref="Q110:Q112"/>
    <mergeCell ref="AD110:AD118"/>
    <mergeCell ref="AE110:AE112"/>
    <mergeCell ref="AR110:AR118"/>
    <mergeCell ref="AS110:AS112"/>
    <mergeCell ref="BF110:BF118"/>
    <mergeCell ref="BG110:BG112"/>
    <mergeCell ref="C113:C115"/>
    <mergeCell ref="Q113:Q115"/>
    <mergeCell ref="AE113:AE115"/>
    <mergeCell ref="AS113:AS115"/>
    <mergeCell ref="BG113:BG115"/>
    <mergeCell ref="C116:C118"/>
    <mergeCell ref="Q116:Q118"/>
    <mergeCell ref="AE116:AE118"/>
    <mergeCell ref="AS116:AS118"/>
    <mergeCell ref="BG116:BG118"/>
    <mergeCell ref="BI108:BI109"/>
    <mergeCell ref="BJ108:BJ109"/>
    <mergeCell ref="BK108:BK109"/>
  </mergeCells>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1D391-1D31-44B7-B5DC-9ADCDD76FB9E}">
  <dimension ref="B1:F11"/>
  <sheetViews>
    <sheetView topLeftCell="A7" zoomScaleNormal="100" workbookViewId="0">
      <selection activeCell="E13" sqref="E13"/>
    </sheetView>
  </sheetViews>
  <sheetFormatPr defaultRowHeight="33.85" customHeight="1" x14ac:dyDescent="0.45"/>
  <cols>
    <col min="1" max="1" width="1.796875" style="108" customWidth="1"/>
    <col min="2" max="2" width="16.73046875" style="105" customWidth="1"/>
    <col min="3" max="3" width="20.265625" style="108" customWidth="1"/>
    <col min="4" max="4" width="40.1328125" style="108" bestFit="1" customWidth="1"/>
    <col min="5" max="5" width="42.1328125" style="108" bestFit="1" customWidth="1"/>
    <col min="6" max="6" width="127.19921875" style="108" customWidth="1"/>
    <col min="7" max="8" width="24.86328125" style="108" customWidth="1"/>
    <col min="9" max="16384" width="9.06640625" style="108"/>
  </cols>
  <sheetData>
    <row r="1" spans="2:6" s="102" customFormat="1" ht="33.85" customHeight="1" x14ac:dyDescent="0.9">
      <c r="B1" s="101"/>
      <c r="C1" s="128" t="s">
        <v>97</v>
      </c>
      <c r="D1" s="128"/>
      <c r="F1" s="130"/>
    </row>
    <row r="2" spans="2:6" s="104" customFormat="1" ht="33.85" customHeight="1" x14ac:dyDescent="0.45">
      <c r="B2" s="103"/>
      <c r="C2" s="149" t="s">
        <v>128</v>
      </c>
      <c r="F2" s="129"/>
    </row>
    <row r="3" spans="2:6" ht="56.25" customHeight="1" thickBot="1" x14ac:dyDescent="0.5">
      <c r="B3" s="137"/>
      <c r="C3" s="147" t="s">
        <v>107</v>
      </c>
      <c r="D3" s="148" t="s">
        <v>131</v>
      </c>
      <c r="E3" s="148" t="s">
        <v>130</v>
      </c>
      <c r="F3" s="148" t="s">
        <v>137</v>
      </c>
    </row>
    <row r="4" spans="2:6" ht="55.5" customHeight="1" thickTop="1" thickBot="1" x14ac:dyDescent="0.5">
      <c r="B4" s="141"/>
      <c r="C4" s="150" t="s">
        <v>124</v>
      </c>
      <c r="D4" s="142" t="s">
        <v>129</v>
      </c>
      <c r="E4" s="142" t="s">
        <v>123</v>
      </c>
      <c r="F4" s="138" t="s">
        <v>139</v>
      </c>
    </row>
    <row r="5" spans="2:6" ht="89.35" customHeight="1" thickBot="1" x14ac:dyDescent="0.5">
      <c r="B5" s="143"/>
      <c r="C5" s="151" t="s">
        <v>110</v>
      </c>
      <c r="D5" s="144" t="s">
        <v>117</v>
      </c>
      <c r="E5" s="144" t="s">
        <v>118</v>
      </c>
      <c r="F5" s="139" t="s">
        <v>135</v>
      </c>
    </row>
    <row r="6" spans="2:6" ht="89.35" customHeight="1" thickBot="1" x14ac:dyDescent="0.5">
      <c r="B6" s="143"/>
      <c r="C6" s="151" t="s">
        <v>111</v>
      </c>
      <c r="D6" s="144" t="s">
        <v>108</v>
      </c>
      <c r="E6" s="144" t="s">
        <v>109</v>
      </c>
      <c r="F6" s="139" t="s">
        <v>132</v>
      </c>
    </row>
    <row r="7" spans="2:6" ht="55.5" customHeight="1" thickBot="1" x14ac:dyDescent="0.5">
      <c r="B7" s="143"/>
      <c r="C7" s="151" t="s">
        <v>114</v>
      </c>
      <c r="D7" s="144" t="s">
        <v>108</v>
      </c>
      <c r="E7" s="144" t="s">
        <v>109</v>
      </c>
      <c r="F7" s="218" t="s">
        <v>127</v>
      </c>
    </row>
    <row r="8" spans="2:6" ht="55.5" customHeight="1" thickBot="1" x14ac:dyDescent="0.5">
      <c r="B8" s="221" t="s">
        <v>126</v>
      </c>
      <c r="C8" s="221"/>
      <c r="D8" s="144" t="s">
        <v>112</v>
      </c>
      <c r="E8" s="144" t="s">
        <v>113</v>
      </c>
      <c r="F8" s="219"/>
    </row>
    <row r="9" spans="2:6" ht="55.5" customHeight="1" thickBot="1" x14ac:dyDescent="0.5">
      <c r="B9" s="143"/>
      <c r="C9" s="151" t="s">
        <v>120</v>
      </c>
      <c r="D9" s="144" t="s">
        <v>115</v>
      </c>
      <c r="E9" s="144" t="s">
        <v>116</v>
      </c>
      <c r="F9" s="220"/>
    </row>
    <row r="10" spans="2:6" ht="89.25" customHeight="1" thickBot="1" x14ac:dyDescent="0.5">
      <c r="B10" s="145"/>
      <c r="C10" s="152" t="s">
        <v>121</v>
      </c>
      <c r="D10" s="146" t="s">
        <v>119</v>
      </c>
      <c r="E10" s="140" t="s">
        <v>136</v>
      </c>
      <c r="F10" s="139" t="s">
        <v>134</v>
      </c>
    </row>
    <row r="11" spans="2:6" ht="67.5" customHeight="1" x14ac:dyDescent="0.45">
      <c r="B11" s="222" t="s">
        <v>125</v>
      </c>
      <c r="C11" s="222"/>
      <c r="D11" s="146" t="s">
        <v>122</v>
      </c>
      <c r="E11" s="140" t="s">
        <v>138</v>
      </c>
      <c r="F11" s="140" t="s">
        <v>133</v>
      </c>
    </row>
  </sheetData>
  <mergeCells count="3">
    <mergeCell ref="F7:F9"/>
    <mergeCell ref="B8:C8"/>
    <mergeCell ref="B11:C11"/>
  </mergeCells>
  <phoneticPr fontId="30" type="noConversion"/>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Yield Calculator</vt:lpstr>
      <vt:lpstr>Burndown</vt:lpstr>
      <vt:lpstr>Mortgage</vt:lpstr>
      <vt:lpstr>Summary</vt:lpstr>
      <vt:lpstr>2X20</vt:lpstr>
      <vt:lpstr>2X40</vt:lpstr>
      <vt:lpstr>2.5X20</vt:lpstr>
      <vt:lpstr>2.5X40</vt:lpstr>
      <vt:lpstr>3X20</vt:lpstr>
      <vt:lpstr>3X40</vt:lpstr>
      <vt:lpstr>3.5X20</vt:lpstr>
      <vt:lpstr>3.5X40</vt:lpstr>
      <vt:lpstr>4X20</vt:lpstr>
      <vt:lpstr>4X40</vt:lpstr>
      <vt:lpstr>4.5X20</vt:lpstr>
      <vt:lpstr>4.5X40</vt:lpstr>
      <vt:lpstr>5X20</vt:lpstr>
      <vt:lpstr>5X40</vt:lpstr>
      <vt:lpstr>Feature Comparison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Kyle Hutchinson</dc:creator>
  <cp:lastModifiedBy>Kyle Hutchinson</cp:lastModifiedBy>
  <dcterms:created xsi:type="dcterms:W3CDTF">2025-08-18T00:15:32Z</dcterms:created>
  <dcterms:modified xsi:type="dcterms:W3CDTF">2025-12-27T17:20:23Z</dcterms:modified>
</cp:coreProperties>
</file>