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b/Desktop/Coding Projects/Personal/Kombucha/"/>
    </mc:Choice>
  </mc:AlternateContent>
  <xr:revisionPtr revIDLastSave="0" documentId="13_ncr:1_{B240AA29-3B4B-A64D-A9F2-8825FC53F927}" xr6:coauthVersionLast="45" xr6:coauthVersionMax="45" xr10:uidLastSave="{00000000-0000-0000-0000-000000000000}"/>
  <bookViews>
    <workbookView xWindow="38960" yWindow="4060" windowWidth="28040" windowHeight="16320" xr2:uid="{1EF3B50F-D280-4B40-8284-C7BE4C5DA8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13" i="1" s="1"/>
  <c r="H19" i="1" s="1"/>
  <c r="H18" i="1"/>
  <c r="N27" i="1"/>
  <c r="N26" i="1"/>
  <c r="K6" i="1"/>
  <c r="J23" i="1"/>
  <c r="H31" i="1"/>
  <c r="H29" i="1"/>
  <c r="H28" i="1"/>
  <c r="H9" i="1" l="1"/>
  <c r="H11" i="1" s="1"/>
  <c r="D15" i="1"/>
  <c r="C25" i="1"/>
  <c r="D25" i="1" s="1"/>
  <c r="C20" i="1"/>
  <c r="D20" i="1" s="1"/>
  <c r="H5" i="1"/>
  <c r="H6" i="1" s="1"/>
  <c r="J6" i="1" s="1"/>
  <c r="B10" i="1"/>
  <c r="D4" i="1"/>
  <c r="B6" i="1"/>
  <c r="C6" i="1"/>
  <c r="C5" i="1"/>
  <c r="B5" i="1"/>
  <c r="D5" i="1" l="1"/>
  <c r="D6" i="1"/>
  <c r="C27" i="1" s="1"/>
  <c r="H20" i="1" l="1"/>
  <c r="H17" i="1"/>
  <c r="H22" i="1" s="1"/>
</calcChain>
</file>

<file path=xl/sharedStrings.xml><?xml version="1.0" encoding="utf-8"?>
<sst xmlns="http://schemas.openxmlformats.org/spreadsheetml/2006/main" count="58" uniqueCount="46">
  <si>
    <t>Black Tea</t>
  </si>
  <si>
    <t>Green Tea</t>
  </si>
  <si>
    <t>Bags</t>
  </si>
  <si>
    <t>Ratio</t>
  </si>
  <si>
    <t>Per Batch (15 Gal - 12 Gal new):</t>
  </si>
  <si>
    <t>Cost</t>
  </si>
  <si>
    <t>Tea</t>
  </si>
  <si>
    <t>Total</t>
  </si>
  <si>
    <t>Sugar</t>
  </si>
  <si>
    <t>Amount (cups)</t>
  </si>
  <si>
    <t>Distilled/Spring Water</t>
  </si>
  <si>
    <t>Ice</t>
  </si>
  <si>
    <t>Amount</t>
  </si>
  <si>
    <t>6 gal</t>
  </si>
  <si>
    <t>1 bag</t>
  </si>
  <si>
    <t>Cooling Agent</t>
  </si>
  <si>
    <t>Citra Hops</t>
  </si>
  <si>
    <t>Ginger</t>
  </si>
  <si>
    <t>--</t>
  </si>
  <si>
    <t>Mnago Puree</t>
  </si>
  <si>
    <t>Flavoring (per 16 oz bottle)</t>
  </si>
  <si>
    <t>oz per bottle</t>
  </si>
  <si>
    <t>oz per puree</t>
  </si>
  <si>
    <t>Bottles per batch</t>
  </si>
  <si>
    <t>bottles/32oz puree</t>
  </si>
  <si>
    <t>Juice/puree</t>
  </si>
  <si>
    <t>Gal Kombucha/32 oz bottle</t>
  </si>
  <si>
    <t>~ 1</t>
  </si>
  <si>
    <t>6 - 32oz bottles</t>
  </si>
  <si>
    <t>Flavoring - Hard (6 gal)</t>
  </si>
  <si>
    <t>Flavoring - Regular (6 gal)</t>
  </si>
  <si>
    <t>Total Cost</t>
  </si>
  <si>
    <t>Avg Cost Per bottle</t>
  </si>
  <si>
    <t>Total Ingredient Cost</t>
  </si>
  <si>
    <t>Price per bottle</t>
  </si>
  <si>
    <t>https://www.fillmorecontainer.com/a16-10c-case12ct-12-oz.html</t>
  </si>
  <si>
    <t>price per cap</t>
  </si>
  <si>
    <t>Sell Price</t>
  </si>
  <si>
    <t>Total Profit</t>
  </si>
  <si>
    <t>https://www.fillmorecontainer.com/38-ct-plastic-white-matte-f217.html</t>
  </si>
  <si>
    <t>Profit Margin per bottle</t>
  </si>
  <si>
    <t>Total Revenue</t>
  </si>
  <si>
    <t>Total bottle cost</t>
  </si>
  <si>
    <t>Break Even #</t>
  </si>
  <si>
    <t>tsp/gal</t>
  </si>
  <si>
    <t>oz/gal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</si>
</sst>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49" fontId="0" fillId="0" borderId="5" xfId="0" quotePrefix="1" applyNumberForma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" fontId="1" fillId="3" borderId="16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164" fontId="1" fillId="5" borderId="1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1" applyAlignment="1">
      <alignment horizontal="left" vertical="center"/>
    </xf>
    <xf numFmtId="0" fontId="3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illmorecontainer.com/38-ct-plastic-white-matte-f217.html" TargetMode="External"/><Relationship Id="rId1" Type="http://schemas.openxmlformats.org/officeDocument/2006/relationships/hyperlink" Target="https://www.fillmorecontainer.com/a16-10c-case12ct-12-o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1C44-0EE2-1242-86D7-F07164252727}">
  <dimension ref="A1:N31"/>
  <sheetViews>
    <sheetView tabSelected="1" topLeftCell="A4" workbookViewId="0">
      <selection activeCell="K32" sqref="K32"/>
    </sheetView>
  </sheetViews>
  <sheetFormatPr baseColWidth="10" defaultRowHeight="16"/>
  <cols>
    <col min="1" max="1" width="13.1640625" style="1" bestFit="1" customWidth="1"/>
    <col min="2" max="2" width="19.6640625" style="1" bestFit="1" customWidth="1"/>
    <col min="3" max="3" width="13.83203125" style="1" bestFit="1" customWidth="1"/>
    <col min="4" max="6" width="10.83203125" style="1"/>
    <col min="7" max="7" width="23.83203125" style="1" bestFit="1" customWidth="1"/>
    <col min="8" max="8" width="11" style="1" customWidth="1"/>
    <col min="9" max="9" width="10.83203125" style="1"/>
    <col min="10" max="10" width="11.6640625" style="1" bestFit="1" customWidth="1"/>
    <col min="11" max="16384" width="10.83203125" style="1"/>
  </cols>
  <sheetData>
    <row r="1" spans="1:11" ht="17" thickBot="1">
      <c r="A1" s="40" t="s">
        <v>4</v>
      </c>
      <c r="B1" s="40"/>
      <c r="C1" s="40"/>
      <c r="D1" s="40"/>
    </row>
    <row r="2" spans="1:11">
      <c r="A2" s="37" t="s">
        <v>6</v>
      </c>
      <c r="B2" s="39"/>
      <c r="C2" s="39"/>
      <c r="D2" s="38"/>
      <c r="G2" s="37" t="s">
        <v>20</v>
      </c>
      <c r="H2" s="38"/>
      <c r="I2" s="3"/>
    </row>
    <row r="3" spans="1:11">
      <c r="A3" s="6"/>
      <c r="B3" s="5" t="s">
        <v>0</v>
      </c>
      <c r="C3" s="5" t="s">
        <v>1</v>
      </c>
      <c r="D3" s="7" t="s">
        <v>7</v>
      </c>
      <c r="G3" s="6" t="s">
        <v>21</v>
      </c>
      <c r="H3" s="7">
        <v>3</v>
      </c>
    </row>
    <row r="4" spans="1:11">
      <c r="A4" s="6" t="s">
        <v>3</v>
      </c>
      <c r="B4" s="5">
        <v>0.7</v>
      </c>
      <c r="C4" s="5">
        <v>0.3</v>
      </c>
      <c r="D4" s="7">
        <f>SUM(B4:C4)</f>
        <v>1</v>
      </c>
      <c r="G4" s="6" t="s">
        <v>22</v>
      </c>
      <c r="H4" s="7">
        <v>32</v>
      </c>
    </row>
    <row r="5" spans="1:11" ht="17" thickBot="1">
      <c r="A5" s="6" t="s">
        <v>2</v>
      </c>
      <c r="B5" s="5">
        <f>B4*120</f>
        <v>84</v>
      </c>
      <c r="C5" s="5">
        <f>C4*120</f>
        <v>36</v>
      </c>
      <c r="D5" s="7">
        <f t="shared" ref="D5:D6" si="0">SUM(B5:C5)</f>
        <v>120</v>
      </c>
      <c r="G5" s="9" t="s">
        <v>24</v>
      </c>
      <c r="H5" s="10">
        <f>H4/H3</f>
        <v>10.666666666666666</v>
      </c>
    </row>
    <row r="6" spans="1:11" ht="17" thickBot="1">
      <c r="A6" s="8" t="s">
        <v>5</v>
      </c>
      <c r="B6" s="23">
        <f>(84/600)*21</f>
        <v>2.9400000000000004</v>
      </c>
      <c r="C6" s="23">
        <f>(36/40)*3</f>
        <v>2.7</v>
      </c>
      <c r="D6" s="21">
        <f t="shared" si="0"/>
        <v>5.6400000000000006</v>
      </c>
      <c r="G6" s="11" t="s">
        <v>26</v>
      </c>
      <c r="H6" s="12">
        <f>(H5*13)/128</f>
        <v>1.0833333333333333</v>
      </c>
      <c r="I6" s="1" t="s">
        <v>27</v>
      </c>
      <c r="J6" s="1">
        <f>1/H6</f>
        <v>0.92307692307692313</v>
      </c>
      <c r="K6" s="1">
        <f>5/6</f>
        <v>0.83333333333333337</v>
      </c>
    </row>
    <row r="7" spans="1:11" ht="17" thickBot="1">
      <c r="A7" s="4"/>
      <c r="B7" s="14"/>
      <c r="C7" s="14"/>
      <c r="D7" s="15"/>
      <c r="G7" s="24" t="s">
        <v>23</v>
      </c>
      <c r="H7" s="25">
        <f>(128*12)/13</f>
        <v>118.15384615384616</v>
      </c>
    </row>
    <row r="8" spans="1:11">
      <c r="A8" s="37" t="s">
        <v>8</v>
      </c>
      <c r="B8" s="39"/>
      <c r="C8" s="39"/>
      <c r="D8" s="38"/>
    </row>
    <row r="9" spans="1:11">
      <c r="A9" s="6" t="s">
        <v>9</v>
      </c>
      <c r="B9" s="41">
        <v>12</v>
      </c>
      <c r="C9" s="41"/>
      <c r="D9" s="42"/>
      <c r="G9" s="1" t="s">
        <v>34</v>
      </c>
      <c r="H9" s="2">
        <f>6.55/12</f>
        <v>0.54583333333333328</v>
      </c>
      <c r="I9" s="46" t="s">
        <v>35</v>
      </c>
    </row>
    <row r="10" spans="1:11" ht="17" thickBot="1">
      <c r="A10" s="8" t="s">
        <v>5</v>
      </c>
      <c r="B10" s="43">
        <f>(12/14)*5</f>
        <v>4.2857142857142856</v>
      </c>
      <c r="C10" s="43"/>
      <c r="D10" s="44"/>
      <c r="G10" s="1" t="s">
        <v>36</v>
      </c>
      <c r="H10" s="2">
        <v>0.09</v>
      </c>
      <c r="I10" s="46" t="s">
        <v>39</v>
      </c>
    </row>
    <row r="11" spans="1:11" ht="17" thickBot="1">
      <c r="G11" s="17" t="s">
        <v>42</v>
      </c>
      <c r="H11" s="18">
        <f>H9*120+H10*120</f>
        <v>76.3</v>
      </c>
    </row>
    <row r="12" spans="1:11" ht="17" thickBot="1">
      <c r="A12" s="37" t="s">
        <v>15</v>
      </c>
      <c r="B12" s="39"/>
      <c r="C12" s="39"/>
      <c r="D12" s="38"/>
    </row>
    <row r="13" spans="1:11" ht="17" thickBot="1">
      <c r="A13" s="22"/>
      <c r="B13" s="13" t="s">
        <v>10</v>
      </c>
      <c r="C13" s="13" t="s">
        <v>11</v>
      </c>
      <c r="D13" s="7" t="s">
        <v>7</v>
      </c>
      <c r="G13" s="35" t="s">
        <v>32</v>
      </c>
      <c r="H13" s="36">
        <f>(C27+H11)/H7</f>
        <v>1.2672098214285712</v>
      </c>
    </row>
    <row r="14" spans="1:11">
      <c r="A14" s="6" t="s">
        <v>12</v>
      </c>
      <c r="B14" s="5" t="s">
        <v>13</v>
      </c>
      <c r="C14" s="5" t="s">
        <v>14</v>
      </c>
      <c r="D14" s="7"/>
    </row>
    <row r="15" spans="1:11" ht="17" thickBot="1">
      <c r="A15" s="8" t="s">
        <v>5</v>
      </c>
      <c r="B15" s="23">
        <v>5.5</v>
      </c>
      <c r="C15" s="20">
        <v>3</v>
      </c>
      <c r="D15" s="21">
        <f t="shared" ref="D15" si="1">SUM(B15:C15)</f>
        <v>8.5</v>
      </c>
    </row>
    <row r="16" spans="1:11" ht="17" thickBot="1">
      <c r="G16" s="33" t="s">
        <v>37</v>
      </c>
      <c r="H16" s="34">
        <v>2.5</v>
      </c>
      <c r="J16" s="2"/>
    </row>
    <row r="17" spans="1:14">
      <c r="A17" s="37" t="s">
        <v>30</v>
      </c>
      <c r="B17" s="39"/>
      <c r="C17" s="39"/>
      <c r="D17" s="38"/>
      <c r="G17" s="22" t="s">
        <v>31</v>
      </c>
      <c r="H17" s="29">
        <f>C27+H11</f>
        <v>149.72571428571428</v>
      </c>
    </row>
    <row r="18" spans="1:14" ht="17" thickBot="1">
      <c r="A18" s="22"/>
      <c r="B18" s="13" t="s">
        <v>17</v>
      </c>
      <c r="C18" s="13" t="s">
        <v>25</v>
      </c>
      <c r="D18" s="7" t="s">
        <v>7</v>
      </c>
      <c r="G18" s="47" t="s">
        <v>41</v>
      </c>
      <c r="H18" s="30">
        <f>H16*118</f>
        <v>295</v>
      </c>
    </row>
    <row r="19" spans="1:14">
      <c r="A19" s="6" t="s">
        <v>12</v>
      </c>
      <c r="B19" s="16" t="s">
        <v>18</v>
      </c>
      <c r="C19" s="5" t="s">
        <v>28</v>
      </c>
      <c r="D19" s="7"/>
      <c r="G19" s="26" t="s">
        <v>40</v>
      </c>
      <c r="H19" s="27">
        <f>H16-H13</f>
        <v>1.2327901785714288</v>
      </c>
    </row>
    <row r="20" spans="1:14" ht="17" thickBot="1">
      <c r="A20" s="8" t="s">
        <v>5</v>
      </c>
      <c r="B20" s="20">
        <v>1</v>
      </c>
      <c r="C20" s="20">
        <f>4*6</f>
        <v>24</v>
      </c>
      <c r="D20" s="21">
        <f t="shared" ref="D20" si="2">SUM(B20:C20)</f>
        <v>25</v>
      </c>
      <c r="G20" s="24" t="s">
        <v>38</v>
      </c>
      <c r="H20" s="28">
        <f>H19*118</f>
        <v>145.4692410714286</v>
      </c>
    </row>
    <row r="21" spans="1:14" ht="17" thickBot="1"/>
    <row r="22" spans="1:14" ht="17" thickBot="1">
      <c r="A22" s="37" t="s">
        <v>29</v>
      </c>
      <c r="B22" s="39"/>
      <c r="C22" s="39"/>
      <c r="D22" s="38"/>
      <c r="G22" s="31" t="s">
        <v>43</v>
      </c>
      <c r="H22" s="32">
        <f>H17/H16</f>
        <v>59.89028571428571</v>
      </c>
    </row>
    <row r="23" spans="1:14">
      <c r="A23" s="6"/>
      <c r="B23" s="5" t="s">
        <v>16</v>
      </c>
      <c r="C23" s="5" t="s">
        <v>19</v>
      </c>
      <c r="D23" s="7" t="s">
        <v>7</v>
      </c>
      <c r="J23" s="1">
        <f>5/6</f>
        <v>0.83333333333333337</v>
      </c>
    </row>
    <row r="24" spans="1:14">
      <c r="A24" s="6" t="s">
        <v>12</v>
      </c>
      <c r="B24" s="5" t="s">
        <v>14</v>
      </c>
      <c r="C24" s="5" t="s">
        <v>28</v>
      </c>
      <c r="D24" s="19" t="s">
        <v>18</v>
      </c>
    </row>
    <row r="25" spans="1:14" ht="17" thickBot="1">
      <c r="A25" s="8" t="s">
        <v>5</v>
      </c>
      <c r="B25" s="20">
        <v>6</v>
      </c>
      <c r="C25" s="20">
        <f>4*6</f>
        <v>24</v>
      </c>
      <c r="D25" s="21">
        <f t="shared" ref="D25" si="3">SUM(B25:C25)</f>
        <v>30</v>
      </c>
    </row>
    <row r="26" spans="1:14" ht="17" thickBot="1">
      <c r="N26" s="1">
        <f>165/2900</f>
        <v>5.6896551724137934E-2</v>
      </c>
    </row>
    <row r="27" spans="1:14" ht="17" thickBot="1">
      <c r="B27" s="17" t="s">
        <v>33</v>
      </c>
      <c r="C27" s="18">
        <f>D6+B10+D15+D20+D25</f>
        <v>73.425714285714292</v>
      </c>
      <c r="N27" s="1">
        <f>140/2900</f>
        <v>4.8275862068965517E-2</v>
      </c>
    </row>
    <row r="28" spans="1:14">
      <c r="H28" s="1">
        <f>16/5</f>
        <v>3.2</v>
      </c>
      <c r="I28" s="1" t="s">
        <v>44</v>
      </c>
    </row>
    <row r="29" spans="1:14">
      <c r="H29" s="45">
        <f>H28/6</f>
        <v>0.53333333333333333</v>
      </c>
      <c r="I29" s="1" t="s">
        <v>45</v>
      </c>
    </row>
    <row r="31" spans="1:14">
      <c r="H31" s="1">
        <f>1.4*6/5</f>
        <v>1.6799999999999997</v>
      </c>
    </row>
  </sheetData>
  <mergeCells count="9">
    <mergeCell ref="A22:D22"/>
    <mergeCell ref="A1:D1"/>
    <mergeCell ref="B9:D9"/>
    <mergeCell ref="B10:D10"/>
    <mergeCell ref="G2:H2"/>
    <mergeCell ref="A2:D2"/>
    <mergeCell ref="A8:D8"/>
    <mergeCell ref="A12:D12"/>
    <mergeCell ref="A17:D17"/>
  </mergeCells>
  <hyperlinks>
    <hyperlink ref="I9" r:id="rId1" xr:uid="{62194013-6FC9-AA4F-B187-9AE6BFFD4EEB}"/>
    <hyperlink ref="I10" r:id="rId2" xr:uid="{FC624C02-C02A-8F49-B93F-1B2271DF96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Barrett</dc:creator>
  <cp:lastModifiedBy>Kyle Barrett</cp:lastModifiedBy>
  <dcterms:created xsi:type="dcterms:W3CDTF">2020-09-21T22:15:42Z</dcterms:created>
  <dcterms:modified xsi:type="dcterms:W3CDTF">2020-09-23T05:20:09Z</dcterms:modified>
</cp:coreProperties>
</file>