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349b4e7fccdf84/Education/Coursera/Data Analysis with R Specialization/Inferential Statistics/Week 5/Data Analysis Project - GSS/"/>
    </mc:Choice>
  </mc:AlternateContent>
  <xr:revisionPtr revIDLastSave="66" documentId="13_ncr:40009_{29294266-06C1-48BD-B4E8-3DC7C22F6D89}" xr6:coauthVersionLast="47" xr6:coauthVersionMax="47" xr10:uidLastSave="{7FF89934-E527-4B64-9962-BD6A0A7C4F83}"/>
  <bookViews>
    <workbookView xWindow="-110" yWindow="-110" windowWidth="19420" windowHeight="10560" activeTab="1" xr2:uid="{00000000-000D-0000-FFFF-FFFF00000000}"/>
  </bookViews>
  <sheets>
    <sheet name="party_religion" sheetId="1" r:id="rId1"/>
    <sheet name="party_religion_tw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4" i="2"/>
  <c r="E4" i="2"/>
  <c r="H4" i="2"/>
  <c r="K4" i="2"/>
  <c r="M3" i="2"/>
  <c r="M2" i="2"/>
  <c r="B18" i="2" l="1"/>
  <c r="B17" i="2"/>
  <c r="N3" i="2"/>
  <c r="I3" i="2" s="1"/>
  <c r="J3" i="2" s="1"/>
  <c r="N2" i="2"/>
  <c r="I2" i="2" s="1"/>
  <c r="J2" i="2" s="1"/>
  <c r="B13" i="2"/>
  <c r="F2" i="2"/>
  <c r="G2" i="2" s="1"/>
  <c r="C2" i="2"/>
  <c r="D2" i="2" s="1"/>
  <c r="B7" i="1"/>
  <c r="W3" i="1"/>
  <c r="T4" i="1"/>
  <c r="W2" i="1"/>
  <c r="W4" i="1" s="1"/>
  <c r="Q4" i="1"/>
  <c r="N4" i="1"/>
  <c r="K4" i="1"/>
  <c r="H4" i="1"/>
  <c r="E4" i="1"/>
  <c r="B4" i="1"/>
  <c r="V3" i="1"/>
  <c r="S3" i="1"/>
  <c r="P3" i="1"/>
  <c r="M3" i="1"/>
  <c r="J3" i="1"/>
  <c r="G3" i="1"/>
  <c r="D3" i="1"/>
  <c r="V2" i="1"/>
  <c r="S2" i="1"/>
  <c r="P2" i="1"/>
  <c r="B6" i="1" s="1"/>
  <c r="B8" i="1" s="1"/>
  <c r="B10" i="1" s="1"/>
  <c r="M2" i="1"/>
  <c r="J2" i="1"/>
  <c r="G2" i="1"/>
  <c r="D2" i="1"/>
  <c r="C3" i="2" l="1"/>
  <c r="D3" i="2" s="1"/>
  <c r="F3" i="2"/>
  <c r="G3" i="2" s="1"/>
  <c r="B12" i="2" l="1"/>
  <c r="B15" i="2" s="1"/>
</calcChain>
</file>

<file path=xl/sharedStrings.xml><?xml version="1.0" encoding="utf-8"?>
<sst xmlns="http://schemas.openxmlformats.org/spreadsheetml/2006/main" count="59" uniqueCount="34">
  <si>
    <t>Strong Democrat</t>
  </si>
  <si>
    <t>Not Str Democrat</t>
  </si>
  <si>
    <t>Ind,Near Dem</t>
  </si>
  <si>
    <t>Independent</t>
  </si>
  <si>
    <t>Ind,Near Rep</t>
  </si>
  <si>
    <t>Not Str Republican</t>
  </si>
  <si>
    <t>Strong Republican</t>
  </si>
  <si>
    <t>Total</t>
  </si>
  <si>
    <t>Religious</t>
  </si>
  <si>
    <t>Not Religious</t>
  </si>
  <si>
    <t>x^2 =</t>
  </si>
  <si>
    <t>df=</t>
  </si>
  <si>
    <t>pchisq</t>
  </si>
  <si>
    <t>Significance level:</t>
  </si>
  <si>
    <t>Conclusion:</t>
  </si>
  <si>
    <t>Overall religiosity in the sample: 0.8943 -&gt; 89%</t>
  </si>
  <si>
    <t>Overall non-religiosity in the sample: 0.1056 -&gt; 11%</t>
  </si>
  <si>
    <t>Expected</t>
  </si>
  <si>
    <t>There is sufficient evidence indicating an association between political party affiliation and religiosity.</t>
  </si>
  <si>
    <t xml:space="preserve"> (O-E)^2 / E </t>
  </si>
  <si>
    <t>Democrat</t>
  </si>
  <si>
    <t>Republican</t>
  </si>
  <si>
    <t>Does there appear to be a relationship between religiosity and political party affiliation?</t>
  </si>
  <si>
    <t>H0: Nothing is going on; religiosity and party affiliation are independent. (Religiosity rates do not vary by political party)</t>
  </si>
  <si>
    <t>HA: Something is going on; religiosity and party affiliation are dependent. (Religiosity rates do vary by political party)</t>
  </si>
  <si>
    <r>
      <t>(O-E)</t>
    </r>
    <r>
      <rPr>
        <b/>
        <i/>
        <vertAlign val="superscript"/>
        <sz val="11"/>
        <color rgb="FF000000"/>
        <rFont val="Calibri"/>
        <family val="2"/>
        <scheme val="minor"/>
      </rPr>
      <t>2</t>
    </r>
    <r>
      <rPr>
        <b/>
        <i/>
        <sz val="11"/>
        <color rgb="FF000000"/>
        <rFont val="Calibri"/>
        <family val="2"/>
        <scheme val="minor"/>
      </rPr>
      <t> / E</t>
    </r>
  </si>
  <si>
    <t>x^2</t>
  </si>
  <si>
    <t>p_value</t>
  </si>
  <si>
    <t>df</t>
  </si>
  <si>
    <t>conclusion</t>
  </si>
  <si>
    <t>There is sufficient evidence to indicate there is an association between religiosity and political party affiliation.</t>
  </si>
  <si>
    <t>Other</t>
  </si>
  <si>
    <t>Overall religiosity in the sample:</t>
  </si>
  <si>
    <t xml:space="preserve">Overall non-religiosity in the sample: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</si>
</sst>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vertAlign val="super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11" fontId="0" fillId="0" borderId="0" xfId="0" applyNumberFormat="1"/>
    <xf numFmtId="1" fontId="16" fillId="0" borderId="0" xfId="0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zoomScale="130" zoomScaleNormal="130" workbookViewId="0">
      <selection activeCell="A12" sqref="A12:A13"/>
    </sheetView>
  </sheetViews>
  <sheetFormatPr defaultRowHeight="14.5" x14ac:dyDescent="0.35"/>
  <cols>
    <col min="1" max="1" width="16.453125" customWidth="1"/>
    <col min="2" max="2" width="15.6328125" style="1" customWidth="1"/>
    <col min="3" max="3" width="10.54296875" style="1" bestFit="1" customWidth="1"/>
    <col min="4" max="4" width="10.54296875" style="1" customWidth="1"/>
    <col min="5" max="5" width="15.54296875" style="1" bestFit="1" customWidth="1"/>
    <col min="6" max="6" width="11.54296875" style="1" bestFit="1" customWidth="1"/>
    <col min="7" max="7" width="11.54296875" style="1" customWidth="1"/>
    <col min="8" max="8" width="12.54296875" style="1" bestFit="1" customWidth="1"/>
    <col min="9" max="9" width="10.54296875" style="1" bestFit="1" customWidth="1"/>
    <col min="10" max="10" width="10.54296875" style="1" customWidth="1"/>
    <col min="11" max="11" width="11.54296875" style="1" bestFit="1" customWidth="1"/>
    <col min="12" max="12" width="10.54296875" style="1" bestFit="1" customWidth="1"/>
    <col min="13" max="13" width="10.54296875" style="1" customWidth="1"/>
    <col min="14" max="14" width="11.81640625" style="1" bestFit="1" customWidth="1"/>
    <col min="15" max="15" width="10.54296875" style="1" bestFit="1" customWidth="1"/>
    <col min="16" max="16" width="10.54296875" style="1" customWidth="1"/>
    <col min="17" max="17" width="16.453125" style="1" bestFit="1" customWidth="1"/>
    <col min="18" max="18" width="10.54296875" style="1" bestFit="1" customWidth="1"/>
    <col min="19" max="19" width="10.54296875" style="1" customWidth="1"/>
    <col min="20" max="20" width="16" style="1" bestFit="1" customWidth="1"/>
    <col min="21" max="21" width="10.54296875" style="1" bestFit="1" customWidth="1"/>
    <col min="22" max="22" width="10.54296875" style="1" customWidth="1"/>
    <col min="23" max="23" width="6.1796875" style="1" bestFit="1" customWidth="1"/>
  </cols>
  <sheetData>
    <row r="1" spans="1:23" s="4" customFormat="1" x14ac:dyDescent="0.35">
      <c r="B1" s="6" t="s">
        <v>0</v>
      </c>
      <c r="C1" s="7" t="s">
        <v>17</v>
      </c>
      <c r="D1" s="7" t="s">
        <v>19</v>
      </c>
      <c r="E1" s="6" t="s">
        <v>1</v>
      </c>
      <c r="F1" s="7" t="s">
        <v>17</v>
      </c>
      <c r="G1" s="7" t="s">
        <v>19</v>
      </c>
      <c r="H1" s="6" t="s">
        <v>2</v>
      </c>
      <c r="I1" s="7" t="s">
        <v>17</v>
      </c>
      <c r="J1" s="7" t="s">
        <v>19</v>
      </c>
      <c r="K1" s="6" t="s">
        <v>3</v>
      </c>
      <c r="L1" s="7" t="s">
        <v>17</v>
      </c>
      <c r="M1" s="7" t="s">
        <v>19</v>
      </c>
      <c r="N1" s="6" t="s">
        <v>4</v>
      </c>
      <c r="O1" s="7" t="s">
        <v>17</v>
      </c>
      <c r="P1" s="7" t="s">
        <v>19</v>
      </c>
      <c r="Q1" s="6" t="s">
        <v>5</v>
      </c>
      <c r="R1" s="7" t="s">
        <v>17</v>
      </c>
      <c r="S1" s="7" t="s">
        <v>19</v>
      </c>
      <c r="T1" s="6" t="s">
        <v>6</v>
      </c>
      <c r="U1" s="7" t="s">
        <v>17</v>
      </c>
      <c r="V1" s="7" t="s">
        <v>19</v>
      </c>
      <c r="W1" s="6" t="s">
        <v>7</v>
      </c>
    </row>
    <row r="2" spans="1:23" x14ac:dyDescent="0.35">
      <c r="A2" s="4" t="s">
        <v>8</v>
      </c>
      <c r="B2" s="1">
        <v>8309</v>
      </c>
      <c r="C2" s="1">
        <v>8132.7641999999996</v>
      </c>
      <c r="D2" s="1">
        <f>((B2-C2)^2)/C2</f>
        <v>3.8190037775397614</v>
      </c>
      <c r="E2" s="1">
        <v>10919</v>
      </c>
      <c r="F2" s="1">
        <v>10745.014499999999</v>
      </c>
      <c r="G2" s="1">
        <f>((E2-F2)^2)/F2</f>
        <v>2.8172092471583206</v>
      </c>
      <c r="H2" s="1">
        <v>5567</v>
      </c>
      <c r="I2" s="1">
        <v>6007.0131000000001</v>
      </c>
      <c r="J2" s="1">
        <f>((H2-I2)^2)/I2</f>
        <v>32.230914923693128</v>
      </c>
      <c r="K2" s="1">
        <v>6891</v>
      </c>
      <c r="L2" s="1">
        <v>7546.9976999999999</v>
      </c>
      <c r="M2" s="1">
        <f>((K2-L2)^2)/L2</f>
        <v>57.020420505135426</v>
      </c>
      <c r="N2" s="1">
        <v>4404</v>
      </c>
      <c r="O2" s="1">
        <v>4387.4358000000002</v>
      </c>
      <c r="P2" s="1">
        <f>((N2-O2)^2)/O2</f>
        <v>6.253600830808588E-2</v>
      </c>
      <c r="Q2" s="1">
        <v>8431</v>
      </c>
      <c r="R2" s="1">
        <v>8040.6513000000004</v>
      </c>
      <c r="S2" s="1">
        <f>((Q2-R2)^2)/R2</f>
        <v>18.950219566378863</v>
      </c>
      <c r="T2" s="1">
        <v>5297</v>
      </c>
      <c r="U2" s="1">
        <v>4955.3163000000004</v>
      </c>
      <c r="V2" s="1">
        <f>((T2-U2)^2)/U2</f>
        <v>23.560100663138236</v>
      </c>
      <c r="W2" s="1">
        <f>SUM(T2,Q2,N2,K2,H2,E2,B2)</f>
        <v>49818</v>
      </c>
    </row>
    <row r="3" spans="1:23" x14ac:dyDescent="0.35">
      <c r="A3" s="4" t="s">
        <v>9</v>
      </c>
      <c r="B3" s="1">
        <v>785</v>
      </c>
      <c r="C3" s="1">
        <v>960.32640000000004</v>
      </c>
      <c r="D3" s="1">
        <f>((B3-C3)^2)/C3</f>
        <v>32.009269491039724</v>
      </c>
      <c r="E3" s="1">
        <v>1096</v>
      </c>
      <c r="F3" s="1">
        <v>1268.7840000000001</v>
      </c>
      <c r="G3" s="1">
        <f>((E3-F3)^2)/F3</f>
        <v>23.529860603538534</v>
      </c>
      <c r="H3" s="1">
        <v>1150</v>
      </c>
      <c r="I3" s="1">
        <v>709.3152</v>
      </c>
      <c r="J3" s="1">
        <f>((H3-I3)^2)/I3</f>
        <v>273.78955498351081</v>
      </c>
      <c r="K3" s="1">
        <v>1548</v>
      </c>
      <c r="L3" s="1">
        <v>891.15840000000003</v>
      </c>
      <c r="M3" s="1">
        <f>((K3-L3)^2)/L3</f>
        <v>484.13490518695659</v>
      </c>
      <c r="N3" s="1">
        <v>502</v>
      </c>
      <c r="O3" s="1">
        <v>518.07360000000006</v>
      </c>
      <c r="P3" s="1">
        <f>((N3-O3)^2)/O3</f>
        <v>0.49869481278336081</v>
      </c>
      <c r="Q3" s="1">
        <v>560</v>
      </c>
      <c r="R3" s="1">
        <v>949.44960000000003</v>
      </c>
      <c r="S3" s="1">
        <f>((Q3-R3)^2)/R3</f>
        <v>159.74622659292291</v>
      </c>
      <c r="T3" s="1">
        <v>244</v>
      </c>
      <c r="U3" s="1">
        <v>585.12959999999998</v>
      </c>
      <c r="V3" s="1">
        <f>((T3-U3)^2)/U3</f>
        <v>198.87799898716455</v>
      </c>
      <c r="W3" s="1">
        <f>SUM(T3,Q3,N3,K3,H3,E3,B3)</f>
        <v>5885</v>
      </c>
    </row>
    <row r="4" spans="1:23" s="4" customFormat="1" x14ac:dyDescent="0.35">
      <c r="A4" s="4" t="s">
        <v>7</v>
      </c>
      <c r="B4" s="6">
        <f>SUM(B2:B3)</f>
        <v>9094</v>
      </c>
      <c r="C4" s="6"/>
      <c r="D4" s="6"/>
      <c r="E4" s="6">
        <f>SUM(E2:E3)</f>
        <v>12015</v>
      </c>
      <c r="F4" s="6"/>
      <c r="G4" s="6"/>
      <c r="H4" s="6">
        <f>SUM(H2:H3)</f>
        <v>6717</v>
      </c>
      <c r="I4" s="6"/>
      <c r="J4" s="6"/>
      <c r="K4" s="6">
        <f>SUM(K2:K3)</f>
        <v>8439</v>
      </c>
      <c r="L4" s="6"/>
      <c r="M4" s="6"/>
      <c r="N4" s="6">
        <f>SUM(N2:N3)</f>
        <v>4906</v>
      </c>
      <c r="O4" s="6"/>
      <c r="P4" s="6"/>
      <c r="Q4" s="6">
        <f>SUM(Q2:Q3)</f>
        <v>8991</v>
      </c>
      <c r="R4" s="6"/>
      <c r="S4" s="6"/>
      <c r="T4" s="6">
        <f>SUM(T2:T3)</f>
        <v>5541</v>
      </c>
      <c r="U4" s="6"/>
      <c r="V4" s="6"/>
      <c r="W4" s="6">
        <f>SUM(W2:W3)</f>
        <v>55703</v>
      </c>
    </row>
    <row r="6" spans="1:23" x14ac:dyDescent="0.35">
      <c r="A6" s="3" t="s">
        <v>10</v>
      </c>
      <c r="B6" s="1">
        <f>SUM(D2,D3,G2,G3,J2,J3,M2,M3,P2,P3,S2,S3,V2,V3)</f>
        <v>1311.0469153492684</v>
      </c>
    </row>
    <row r="7" spans="1:23" x14ac:dyDescent="0.35">
      <c r="A7" s="3" t="s">
        <v>11</v>
      </c>
      <c r="B7" s="1">
        <f>(2-1)*(7-1)</f>
        <v>6</v>
      </c>
    </row>
    <row r="8" spans="1:23" x14ac:dyDescent="0.35">
      <c r="A8" s="3" t="s">
        <v>12</v>
      </c>
      <c r="B8" s="2">
        <f>CHIDIST(B6,B7)</f>
        <v>4.3979580437463851E-280</v>
      </c>
    </row>
    <row r="9" spans="1:23" x14ac:dyDescent="0.35">
      <c r="A9" s="3" t="s">
        <v>13</v>
      </c>
      <c r="B9" s="1">
        <v>0.05</v>
      </c>
    </row>
    <row r="10" spans="1:23" x14ac:dyDescent="0.35">
      <c r="A10" s="3" t="s">
        <v>14</v>
      </c>
      <c r="B10" s="1" t="str">
        <f>IF(B8&lt;=B9,"Reject","Fail to reject")</f>
        <v>Reject</v>
      </c>
      <c r="C10" s="5" t="s">
        <v>18</v>
      </c>
    </row>
    <row r="11" spans="1:23" x14ac:dyDescent="0.35">
      <c r="A11" s="4"/>
    </row>
    <row r="12" spans="1:23" x14ac:dyDescent="0.35">
      <c r="A12" s="4" t="s">
        <v>15</v>
      </c>
      <c r="B12" s="1">
        <v>0.89429999999999998</v>
      </c>
    </row>
    <row r="13" spans="1:23" x14ac:dyDescent="0.35">
      <c r="A13" s="4" t="s">
        <v>16</v>
      </c>
      <c r="B13" s="1">
        <v>0.1056</v>
      </c>
    </row>
    <row r="17" spans="5:5" x14ac:dyDescent="0.35">
      <c r="E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abSelected="1" zoomScale="130" zoomScaleNormal="130" workbookViewId="0">
      <selection activeCell="D2" sqref="D2"/>
    </sheetView>
  </sheetViews>
  <sheetFormatPr defaultColWidth="8.90625" defaultRowHeight="14.5" x14ac:dyDescent="0.35"/>
  <cols>
    <col min="1" max="1" width="12.08984375" style="9" bestFit="1" customWidth="1"/>
    <col min="2" max="2" width="15.36328125" style="1" bestFit="1" customWidth="1"/>
    <col min="3" max="4" width="15.36328125" style="1" customWidth="1"/>
    <col min="5" max="5" width="11.90625" style="1" bestFit="1" customWidth="1"/>
    <col min="6" max="7" width="11.90625" style="1" customWidth="1"/>
    <col min="8" max="8" width="12" style="1" bestFit="1" customWidth="1"/>
    <col min="9" max="13" width="12" style="1" customWidth="1"/>
    <col min="14" max="14" width="6" style="1" bestFit="1" customWidth="1"/>
    <col min="15" max="16384" width="8.90625" style="9"/>
  </cols>
  <sheetData>
    <row r="1" spans="1:14" ht="16.5" x14ac:dyDescent="0.35">
      <c r="A1" s="8"/>
      <c r="B1" s="6" t="s">
        <v>20</v>
      </c>
      <c r="C1" s="7" t="s">
        <v>17</v>
      </c>
      <c r="D1" s="10" t="s">
        <v>25</v>
      </c>
      <c r="E1" s="6" t="s">
        <v>3</v>
      </c>
      <c r="F1" s="7" t="s">
        <v>17</v>
      </c>
      <c r="G1" s="10" t="s">
        <v>25</v>
      </c>
      <c r="H1" s="6" t="s">
        <v>21</v>
      </c>
      <c r="I1" s="7" t="s">
        <v>17</v>
      </c>
      <c r="J1" s="10" t="s">
        <v>25</v>
      </c>
      <c r="K1" s="14" t="s">
        <v>31</v>
      </c>
      <c r="L1" s="10" t="s">
        <v>17</v>
      </c>
      <c r="M1" s="10" t="s">
        <v>25</v>
      </c>
      <c r="N1" s="6" t="s">
        <v>7</v>
      </c>
    </row>
    <row r="2" spans="1:14" x14ac:dyDescent="0.35">
      <c r="A2" s="8" t="s">
        <v>8</v>
      </c>
      <c r="B2" s="1">
        <v>24795</v>
      </c>
      <c r="C2" s="13">
        <f>(B4*$N$2)/$N$4</f>
        <v>25217.390553471087</v>
      </c>
      <c r="D2" s="12">
        <f>((B2-C2)^2)/C2</f>
        <v>7.075029404144785</v>
      </c>
      <c r="E2" s="1">
        <v>6891</v>
      </c>
      <c r="F2" s="13">
        <f>(E4*$N$2)/$N$4</f>
        <v>7647.8674218623773</v>
      </c>
      <c r="G2" s="12">
        <f>((E2-F2)^2)/F2</f>
        <v>74.903010562008959</v>
      </c>
      <c r="H2" s="1">
        <v>18132</v>
      </c>
      <c r="I2" s="13">
        <f>(H4*$N$2)/$N$4</f>
        <v>17615.742024666535</v>
      </c>
      <c r="J2" s="12">
        <f>((H2-I2)^2)/I2</f>
        <v>15.129779757344833</v>
      </c>
      <c r="K2" s="13">
        <v>663</v>
      </c>
      <c r="L2" s="13">
        <v>767</v>
      </c>
      <c r="M2" s="12">
        <f>((K2-L2)^2)/L2</f>
        <v>14.101694915254237</v>
      </c>
      <c r="N2" s="13">
        <f>SUM(B2,E2,H2,K2)</f>
        <v>50481</v>
      </c>
    </row>
    <row r="3" spans="1:14" x14ac:dyDescent="0.35">
      <c r="A3" s="8" t="s">
        <v>9</v>
      </c>
      <c r="B3" s="1">
        <v>3031</v>
      </c>
      <c r="C3" s="13">
        <f>(B4*$N$3)/$N$4</f>
        <v>3037.2166669658727</v>
      </c>
      <c r="D3" s="12">
        <f>((B3-C3)^2)/C3</f>
        <v>1.2724462032924624E-2</v>
      </c>
      <c r="E3" s="1">
        <v>1548</v>
      </c>
      <c r="F3" s="13">
        <f>(E4*$N$3)/$N$4</f>
        <v>921.11950882358224</v>
      </c>
      <c r="G3" s="12">
        <f>((E3-F3)^2)/F3</f>
        <v>426.63209980156034</v>
      </c>
      <c r="H3" s="1">
        <v>1306</v>
      </c>
      <c r="I3" s="13">
        <f>(H4*$N$3)/$N$4</f>
        <v>2121.663824210545</v>
      </c>
      <c r="J3" s="12">
        <f>((H3-I3)^2)/I3</f>
        <v>313.57817696369818</v>
      </c>
      <c r="K3" s="13">
        <v>195</v>
      </c>
      <c r="L3" s="13">
        <v>91</v>
      </c>
      <c r="M3" s="12">
        <f>((K3-L3)^2)/L3</f>
        <v>118.85714285714286</v>
      </c>
      <c r="N3" s="13">
        <f>SUM(B3,E3,H3,K3)</f>
        <v>6080</v>
      </c>
    </row>
    <row r="4" spans="1:14" x14ac:dyDescent="0.35">
      <c r="A4" s="8" t="s">
        <v>7</v>
      </c>
      <c r="B4" s="17">
        <f>SUM(B2:B3)</f>
        <v>27826</v>
      </c>
      <c r="C4" s="6"/>
      <c r="D4" s="6"/>
      <c r="E4" s="17">
        <f>SUM(E2:E3)</f>
        <v>8439</v>
      </c>
      <c r="F4" s="6"/>
      <c r="G4" s="6"/>
      <c r="H4" s="17">
        <f>SUM(H2:H3)</f>
        <v>19438</v>
      </c>
      <c r="I4" s="6"/>
      <c r="J4" s="6"/>
      <c r="K4" s="17">
        <f>SUM(K2:K3)</f>
        <v>858</v>
      </c>
      <c r="L4" s="6"/>
      <c r="M4" s="6"/>
      <c r="N4" s="6">
        <v>55703</v>
      </c>
    </row>
    <row r="6" spans="1:14" x14ac:dyDescent="0.35">
      <c r="A6" s="9" t="s">
        <v>22</v>
      </c>
    </row>
    <row r="8" spans="1:14" x14ac:dyDescent="0.35">
      <c r="A8" s="9" t="s">
        <v>23</v>
      </c>
    </row>
    <row r="9" spans="1:14" x14ac:dyDescent="0.35">
      <c r="A9" s="9" t="s">
        <v>24</v>
      </c>
    </row>
    <row r="12" spans="1:14" x14ac:dyDescent="0.35">
      <c r="A12" s="11" t="s">
        <v>26</v>
      </c>
      <c r="B12" s="12">
        <f>SUM(D2,D3,G2,G3,J2,J3,M2,M3)</f>
        <v>970.28965872318713</v>
      </c>
    </row>
    <row r="13" spans="1:14" x14ac:dyDescent="0.35">
      <c r="A13" s="11" t="s">
        <v>28</v>
      </c>
      <c r="B13" s="1">
        <f>(2-1)*(4-1)</f>
        <v>3</v>
      </c>
    </row>
    <row r="14" spans="1:14" x14ac:dyDescent="0.35">
      <c r="A14" s="11" t="s">
        <v>27</v>
      </c>
      <c r="B14" s="1">
        <f>_xlfn.CHISQ.DIST.RT(B12,B13)</f>
        <v>5.01320368152231E-210</v>
      </c>
      <c r="C14" s="16"/>
    </row>
    <row r="15" spans="1:14" x14ac:dyDescent="0.35">
      <c r="A15" s="11" t="s">
        <v>29</v>
      </c>
      <c r="B15" s="1" t="str">
        <f>IF(B14&lt;0.05,"Reject","Fail to reject")</f>
        <v>Reject</v>
      </c>
      <c r="C15" s="5" t="s">
        <v>30</v>
      </c>
    </row>
    <row r="17" spans="1:2" x14ac:dyDescent="0.35">
      <c r="A17" s="4" t="s">
        <v>32</v>
      </c>
      <c r="B17" s="15">
        <f>N2/N4</f>
        <v>0.90625280505538297</v>
      </c>
    </row>
    <row r="18" spans="1:2" x14ac:dyDescent="0.35">
      <c r="A18" s="4" t="s">
        <v>33</v>
      </c>
      <c r="B18" s="15">
        <f>N3/N4</f>
        <v>0.10915031506382061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party_religion</vt:lpstr>
      <vt:lpstr>party_religion_two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Hollands</dc:creator>
  <cp:lastModifiedBy>Kyle Hollands</cp:lastModifiedBy>
  <dcterms:created xsi:type="dcterms:W3CDTF">2023-03-08T20:31:21Z</dcterms:created>
  <dcterms:modified xsi:type="dcterms:W3CDTF">2023-03-14T22:07:07Z</dcterms:modified>
</cp:coreProperties>
</file>