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0" autoFilterDateGrouping="1"/>
  </bookViews>
  <sheets>
    <sheet name="2021 Portfolio" sheetId="1" state="visible" r:id="rId1"/>
    <sheet name="2021 Dividends" sheetId="2" state="visible" r:id="rId2"/>
    <sheet name="$Contributed$" sheetId="3" state="visible" r:id="rId3"/>
    <sheet name="ETH" sheetId="4" state="visible" r:id="rId4"/>
    <sheet name="Transaction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&quot;$&quot;#,##0.00"/>
    <numFmt numFmtId="166" formatCode="&quot;$&quot;#,##0_);[Red]\(&quot;$&quot;#,##0\)"/>
    <numFmt numFmtId="167" formatCode="&quot;$&quot;#,##0.00_);[Red]\(&quot;$&quot;#,##0.00\)"/>
    <numFmt numFmtId="168" formatCode="\$#,##0.00"/>
    <numFmt numFmtId="169" formatCode="$#,##0.00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9966FF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1" fillId="0" borderId="0"/>
    <xf numFmtId="44" fontId="1" fillId="0" borderId="0"/>
    <xf numFmtId="0" fontId="2" fillId="7" borderId="1"/>
    <xf numFmtId="0" fontId="3" fillId="0" borderId="3"/>
    <xf numFmtId="0" fontId="4" fillId="0" borderId="4"/>
    <xf numFmtId="0" fontId="1" fillId="8" borderId="0"/>
    <xf numFmtId="0" fontId="5" fillId="0" borderId="0"/>
  </cellStyleXfs>
  <cellXfs count="43">
    <xf numFmtId="0" fontId="0" fillId="0" borderId="0" pivotButton="0" quotePrefix="0" xfId="0"/>
    <xf numFmtId="14" fontId="0" fillId="0" borderId="0" pivotButton="0" quotePrefix="0" xfId="0"/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right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2" borderId="2" pivotButton="0" quotePrefix="0" xfId="0"/>
    <xf numFmtId="17" fontId="0" fillId="0" borderId="2" pivotButton="0" quotePrefix="0" xfId="0"/>
    <xf numFmtId="0" fontId="2" fillId="7" borderId="2" pivotButton="0" quotePrefix="0" xfId="2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0" fontId="1" fillId="8" borderId="0" pivotButton="0" quotePrefix="0" xfId="5"/>
    <xf numFmtId="164" fontId="0" fillId="0" borderId="2" pivotButton="0" quotePrefix="0" xfId="0"/>
    <xf numFmtId="165" fontId="3" fillId="0" borderId="3" pivotButton="0" quotePrefix="0" xfId="3"/>
    <xf numFmtId="165" fontId="0" fillId="0" borderId="0" pivotButton="0" quotePrefix="0" xfId="0"/>
    <xf numFmtId="0" fontId="4" fillId="0" borderId="0" applyAlignment="1" pivotButton="0" quotePrefix="0" xfId="0">
      <alignment vertical="center"/>
    </xf>
    <xf numFmtId="0" fontId="5" fillId="0" borderId="0" pivotButton="0" quotePrefix="0" xfId="6"/>
    <xf numFmtId="0" fontId="4" fillId="9" borderId="0" pivotButton="0" quotePrefix="0" xfId="0"/>
    <xf numFmtId="0" fontId="0" fillId="0" borderId="0" pivotButton="0" quotePrefix="0" xfId="0"/>
    <xf numFmtId="10" fontId="0" fillId="0" borderId="0" pivotButton="0" quotePrefix="0" xfId="0"/>
    <xf numFmtId="166" fontId="3" fillId="0" borderId="3" pivotButton="0" quotePrefix="0" xfId="3"/>
    <xf numFmtId="167" fontId="3" fillId="0" borderId="3" pivotButton="0" quotePrefix="0" xfId="3"/>
    <xf numFmtId="167" fontId="0" fillId="0" borderId="0" pivotButton="0" quotePrefix="0" xfId="0"/>
    <xf numFmtId="167" fontId="4" fillId="2" borderId="4" pivotButton="0" quotePrefix="0" xfId="4"/>
    <xf numFmtId="167" fontId="3" fillId="0" borderId="3" applyAlignment="1" pivotButton="0" quotePrefix="0" xfId="3">
      <alignment horizontal="right"/>
    </xf>
    <xf numFmtId="167" fontId="0" fillId="0" borderId="0" applyAlignment="1" pivotButton="0" quotePrefix="0" xfId="1">
      <alignment horizontal="right"/>
    </xf>
    <xf numFmtId="167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0" pivotButton="0" quotePrefix="0" xfId="0"/>
    <xf numFmtId="168" fontId="0" fillId="0" borderId="0" pivotButton="0" quotePrefix="0" xfId="0"/>
    <xf numFmtId="166" fontId="3" fillId="0" borderId="3" pivotButton="0" quotePrefix="0" xfId="3"/>
    <xf numFmtId="167" fontId="3" fillId="0" borderId="3" pivotButton="0" quotePrefix="0" xfId="3"/>
    <xf numFmtId="167" fontId="0" fillId="0" borderId="0" pivotButton="0" quotePrefix="0" xfId="0"/>
    <xf numFmtId="167" fontId="4" fillId="2" borderId="4" pivotButton="0" quotePrefix="0" xfId="4"/>
    <xf numFmtId="167" fontId="3" fillId="0" borderId="3" applyAlignment="1" pivotButton="0" quotePrefix="0" xfId="3">
      <alignment horizontal="right"/>
    </xf>
    <xf numFmtId="167" fontId="0" fillId="0" borderId="0" applyAlignment="1" pivotButton="0" quotePrefix="0" xfId="1">
      <alignment horizontal="right"/>
    </xf>
    <xf numFmtId="167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0" pivotButton="0" quotePrefix="0" xfId="0"/>
    <xf numFmtId="169" fontId="0" fillId="0" borderId="0" pivotButton="0" quotePrefix="0" xfId="0"/>
  </cellXfs>
  <cellStyles count="7">
    <cellStyle name="Normal" xfId="0" builtinId="0"/>
    <cellStyle name="Currency" xfId="1" builtinId="4"/>
    <cellStyle name="Calculation" xfId="2" builtinId="22"/>
    <cellStyle name="Heading 2" xfId="3" builtinId="17"/>
    <cellStyle name="Total" xfId="4" builtinId="25"/>
    <cellStyle name="60% - Accent6" xfId="5" builtinId="52"/>
    <cellStyle name="Hyperlink" xfId="6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youtube.com/watch?v=GlrSICKnoiE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21"/>
  <sheetViews>
    <sheetView tabSelected="1" zoomScale="115" zoomScaleNormal="115" workbookViewId="0">
      <pane xSplit="1" topLeftCell="B1" activePane="topRight" state="frozen"/>
      <selection pane="topRight" activeCell="D18" sqref="D18"/>
    </sheetView>
  </sheetViews>
  <sheetFormatPr baseColWidth="8" defaultRowHeight="14.5" outlineLevelCol="0"/>
  <cols>
    <col width="7.90625" bestFit="1" customWidth="1" style="21" min="2" max="2"/>
    <col width="17.81640625" customWidth="1" style="21" min="3" max="3"/>
    <col width="24.453125" bestFit="1" customWidth="1" style="21" min="4" max="4"/>
    <col width="11.7265625" bestFit="1" customWidth="1" style="21" min="5" max="5"/>
    <col width="25.1796875" bestFit="1" customWidth="1" style="21" min="6" max="6"/>
    <col width="12.7265625" bestFit="1" customWidth="1" style="21" min="7" max="7"/>
    <col width="12.90625" bestFit="1" customWidth="1" style="21" min="8" max="8"/>
    <col width="9.453125" bestFit="1" customWidth="1" style="21" min="9" max="12"/>
    <col width="24" bestFit="1" customWidth="1" style="21" min="14" max="14"/>
    <col width="19.90625" bestFit="1" customWidth="1" style="21" min="15" max="15"/>
    <col width="19.90625" customWidth="1" style="21" min="16" max="16"/>
    <col width="21.26953125" bestFit="1" customWidth="1" style="21" min="17" max="17"/>
    <col width="21.26953125" customWidth="1" style="21" min="18" max="18"/>
    <col width="21.26953125" bestFit="1" customWidth="1" style="21" min="19" max="19"/>
    <col width="21.26953125" customWidth="1" style="21" min="20" max="22"/>
    <col width="18.08984375" bestFit="1" customWidth="1" style="21" min="23" max="23"/>
    <col width="15.54296875" bestFit="1" customWidth="1" style="21" min="24" max="24"/>
    <col width="24.81640625" bestFit="1" customWidth="1" style="21" min="25" max="25"/>
    <col width="13.08984375" bestFit="1" customWidth="1" style="21" min="26" max="26"/>
    <col width="21.08984375" bestFit="1" customWidth="1" style="21" min="27" max="27"/>
    <col width="15.36328125" customWidth="1" style="21" min="28" max="28"/>
    <col width="18" bestFit="1" customWidth="1" style="21" min="29" max="29"/>
    <col width="16.7265625" bestFit="1" customWidth="1" style="21" min="30" max="30"/>
    <col width="18" bestFit="1" customWidth="1" style="21" min="31" max="31"/>
    <col width="15.36328125" bestFit="1" customWidth="1" style="21" min="32" max="32"/>
    <col width="16.7265625" bestFit="1" customWidth="1" style="21" min="33" max="33"/>
  </cols>
  <sheetData>
    <row r="1" ht="29.5" customHeight="1" s="21">
      <c r="E1" s="18" t="inlineStr">
        <is>
          <t>Cash Left</t>
        </is>
      </c>
      <c r="F1" s="18" t="inlineStr">
        <is>
          <t>Total Cash Added to account</t>
        </is>
      </c>
      <c r="G1" s="18" t="inlineStr">
        <is>
          <t>Total Invested</t>
        </is>
      </c>
      <c r="H1" s="18" t="inlineStr">
        <is>
          <t>Account Value</t>
        </is>
      </c>
      <c r="K1" s="19" t="inlineStr">
        <is>
          <t>https://www.youtube.com/watch?v=GlrSICKnoiE</t>
        </is>
      </c>
    </row>
    <row r="2" ht="17.5" customHeight="1" s="21" thickBot="1">
      <c r="E2" s="16">
        <f>F2-(G2)</f>
        <v/>
      </c>
      <c r="F2" s="33">
        <f>SUM('$Contributed$'!C2+'2021 Dividends'!A2)</f>
        <v/>
      </c>
      <c r="G2" s="34">
        <f>SUM(C5:C8)</f>
        <v/>
      </c>
      <c r="H2" s="34" t="n">
        <v>30083.67</v>
      </c>
    </row>
    <row r="3" ht="15" customHeight="1" s="21" thickTop="1"/>
    <row r="4">
      <c r="A4" s="9" t="inlineStr">
        <is>
          <t>Symbol</t>
        </is>
      </c>
      <c r="B4" s="10" t="inlineStr">
        <is>
          <t>Shares</t>
        </is>
      </c>
      <c r="C4" s="15" t="inlineStr">
        <is>
          <t>Money Invested</t>
        </is>
      </c>
      <c r="D4" s="11" t="inlineStr">
        <is>
          <t>Percent of Total Investment</t>
        </is>
      </c>
    </row>
    <row r="5">
      <c r="A5" s="9" t="inlineStr">
        <is>
          <t>VTI</t>
        </is>
      </c>
      <c r="B5">
        <f>IF(A5="","",SUMIFS(Transactions!E2:E200,Transactions!B2:B200,A5))</f>
        <v/>
      </c>
      <c r="C5" s="17">
        <f>IF(A5="","",SUMIFS(Transactions!F2:F200,Transactions!B2:B200,A5))</f>
        <v/>
      </c>
      <c r="D5" s="22">
        <f>SUM(C5/F2)</f>
        <v/>
      </c>
    </row>
    <row r="6">
      <c r="A6" s="9" t="inlineStr">
        <is>
          <t>VOO</t>
        </is>
      </c>
      <c r="B6">
        <f>IF(A6="","",SUMIFS(Transactions!E3:E201,Transactions!B3:B201,A6))</f>
        <v/>
      </c>
      <c r="C6" s="17">
        <f>IF(A6="","",SUMIFS(Transactions!F3:F201,Transactions!B3:B201,A6))</f>
        <v/>
      </c>
      <c r="D6" s="22">
        <f>SUM(C6/F2)</f>
        <v/>
      </c>
    </row>
    <row r="7">
      <c r="A7" s="9" t="inlineStr">
        <is>
          <t>VOOG</t>
        </is>
      </c>
      <c r="B7">
        <f>IF(A7="","",SUMIFS(Transactions!E4:E202,Transactions!B4:B202,A7))</f>
        <v/>
      </c>
      <c r="C7" s="17">
        <f>IF(A7="","",SUMIFS(Transactions!F4:F202,Transactions!B4:B202,A7))</f>
        <v/>
      </c>
      <c r="D7" s="22">
        <f>SUM(C7/F2)</f>
        <v/>
      </c>
    </row>
    <row r="8">
      <c r="A8" s="9" t="inlineStr">
        <is>
          <t>SPY</t>
        </is>
      </c>
      <c r="B8">
        <f>IF(A8="","",SUMIFS(Transactions!E5:E203,Transactions!B5:B203,A8))</f>
        <v/>
      </c>
      <c r="C8" s="17">
        <f>IF(A8="","",SUMIFS(Transactions!F5:F203,Transactions!B5:B203,A8))</f>
        <v/>
      </c>
      <c r="D8" s="22">
        <f>SUM(C8/F2)</f>
        <v/>
      </c>
    </row>
    <row r="12">
      <c r="O12" s="35" t="n"/>
      <c r="Q12" s="35" t="n"/>
      <c r="S12" s="35" t="n"/>
      <c r="U12" s="35" t="n"/>
      <c r="V12" s="35" t="n"/>
    </row>
    <row r="13">
      <c r="O13" s="35" t="n"/>
      <c r="Q13" s="35" t="n"/>
      <c r="R13" s="35" t="n"/>
      <c r="S13" s="35" t="n"/>
      <c r="U13" s="35" t="n"/>
      <c r="V13" s="35" t="n"/>
    </row>
    <row r="14">
      <c r="O14" s="35" t="n"/>
      <c r="Q14" s="35" t="n"/>
      <c r="R14" s="35" t="n"/>
      <c r="S14" s="35" t="n"/>
      <c r="U14" s="35" t="n"/>
    </row>
    <row r="15">
      <c r="O15" s="35" t="n"/>
      <c r="S15" s="35" t="n"/>
    </row>
    <row r="16">
      <c r="A16" t="inlineStr">
        <is>
          <t>VNQ</t>
        </is>
      </c>
      <c r="C16" s="17" t="n"/>
      <c r="O16" s="35" t="n"/>
      <c r="S16" s="35" t="n"/>
      <c r="U16" s="35" t="n"/>
      <c r="V16" s="35" t="n"/>
    </row>
    <row r="17">
      <c r="O17" s="35" t="n"/>
      <c r="Q17" s="35" t="n"/>
      <c r="S17" s="35" t="n"/>
      <c r="U17" s="35" t="n"/>
    </row>
    <row r="18">
      <c r="O18" s="35" t="n"/>
      <c r="S18" s="35" t="n"/>
    </row>
    <row r="19">
      <c r="E19" s="35" t="n"/>
      <c r="G19" s="35" t="n"/>
      <c r="J19" s="35" t="n"/>
      <c r="L19" s="35" t="n"/>
      <c r="O19" s="35" t="n"/>
      <c r="Q19" s="35" t="n"/>
      <c r="S19" s="35" t="n"/>
    </row>
    <row r="20">
      <c r="A20" t="inlineStr">
        <is>
          <t xml:space="preserve"> </t>
        </is>
      </c>
      <c r="C20" s="35" t="n"/>
      <c r="E20" s="35" t="n"/>
      <c r="H20" s="35" t="n"/>
      <c r="J20" s="35" t="n"/>
      <c r="M20" s="35" t="n"/>
      <c r="O20" s="35" t="n"/>
    </row>
    <row r="21">
      <c r="C21" s="35" t="n"/>
      <c r="E21" s="35" t="n"/>
      <c r="H21" s="35" t="n"/>
      <c r="J21" s="35" t="n"/>
      <c r="M21" s="35" t="n"/>
      <c r="O21" s="35" t="n"/>
    </row>
  </sheetData>
  <conditionalFormatting sqref="D5:D8">
    <cfRule type="dataBar" priority="1">
      <dataBar>
        <cfvo type="min"/>
        <cfvo type="max"/>
        <color rgb="FF638EC6"/>
      </dataBar>
    </cfRule>
  </conditionalFormatting>
  <hyperlinks>
    <hyperlink ref="K1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C2" sqref="C2"/>
    </sheetView>
  </sheetViews>
  <sheetFormatPr baseColWidth="8" defaultRowHeight="14.5" outlineLevelCol="0"/>
  <cols>
    <col width="21.08984375" bestFit="1" customWidth="1" style="21" min="1" max="1"/>
    <col width="11.7265625" bestFit="1" customWidth="1" style="21" min="2" max="2"/>
    <col width="13.08984375" bestFit="1" customWidth="1" style="21" min="3" max="3"/>
    <col width="14.26953125" customWidth="1" style="21" min="4" max="5"/>
    <col width="15.36328125" bestFit="1" customWidth="1" style="21" min="6" max="6"/>
    <col width="18" bestFit="1" customWidth="1" style="21" min="7" max="7"/>
    <col width="16.7265625" customWidth="1" style="21" min="8" max="8"/>
    <col width="18" bestFit="1" customWidth="1" style="21" min="9" max="9"/>
    <col width="15.36328125" bestFit="1" customWidth="1" style="21" min="10" max="10"/>
    <col width="16.7265625" bestFit="1" customWidth="1" style="21" min="11" max="11"/>
    <col width="15.6328125" bestFit="1" customWidth="1" style="21" min="12" max="12"/>
    <col width="16.7265625" bestFit="1" customWidth="1" style="21" min="13" max="13"/>
    <col width="18" bestFit="1" customWidth="1" style="21" min="14" max="15"/>
    <col width="16.7265625" bestFit="1" customWidth="1" style="21" min="16" max="16"/>
    <col width="10.453125" bestFit="1" customWidth="1" style="21" min="19" max="19"/>
  </cols>
  <sheetData>
    <row r="1">
      <c r="A1" s="7" t="inlineStr">
        <is>
          <t>Total Dividend Earnings</t>
        </is>
      </c>
      <c r="B1" s="4" t="inlineStr">
        <is>
          <t>VTI Total DIV</t>
        </is>
      </c>
      <c r="C1" s="5" t="inlineStr">
        <is>
          <t>VOO Total DIV</t>
        </is>
      </c>
      <c r="D1" s="6" t="inlineStr">
        <is>
          <t>VOOG Total DIV</t>
        </is>
      </c>
      <c r="E1" s="8" t="inlineStr">
        <is>
          <t>SPY Total DIV</t>
        </is>
      </c>
      <c r="F1" t="inlineStr">
        <is>
          <t>Symbol</t>
        </is>
      </c>
      <c r="G1" t="inlineStr">
        <is>
          <t>Payout</t>
        </is>
      </c>
      <c r="H1" t="inlineStr">
        <is>
          <t>Date</t>
        </is>
      </c>
    </row>
    <row r="2" ht="15" customHeight="1" s="21" thickBot="1">
      <c r="A2" s="36">
        <f>SUM(G2:G40)</f>
        <v/>
      </c>
      <c r="B2" s="35">
        <f>SUM(G2+G6+G9)</f>
        <v/>
      </c>
      <c r="C2" s="35">
        <f>SUM(G4+G7+G11)</f>
        <v/>
      </c>
      <c r="D2" s="35">
        <f>SUM(G3+G5+G10)</f>
        <v/>
      </c>
      <c r="E2" s="35">
        <f>SUM(G8+G12)</f>
        <v/>
      </c>
      <c r="F2" s="4" t="inlineStr">
        <is>
          <t>VTI</t>
        </is>
      </c>
      <c r="G2" s="35" t="n">
        <v>22.83</v>
      </c>
      <c r="H2" s="1" t="n">
        <v>44285</v>
      </c>
      <c r="I2" s="35" t="n"/>
      <c r="J2" s="35" t="n"/>
      <c r="K2" s="35" t="n"/>
      <c r="L2" s="35" t="n"/>
      <c r="M2" s="35" t="n"/>
      <c r="N2" s="35" t="n"/>
      <c r="O2" s="35" t="n"/>
      <c r="P2" s="35" t="n"/>
    </row>
    <row r="3" ht="15" customHeight="1" s="21" thickTop="1">
      <c r="F3" s="6" t="inlineStr">
        <is>
          <t>VOOG</t>
        </is>
      </c>
      <c r="G3" s="35" t="n">
        <v>4.11</v>
      </c>
      <c r="H3" s="1" t="n">
        <v>44286</v>
      </c>
    </row>
    <row r="4">
      <c r="F4" s="5" t="inlineStr">
        <is>
          <t>VOO</t>
        </is>
      </c>
      <c r="G4" s="35" t="n">
        <v>12.63</v>
      </c>
      <c r="H4" s="1" t="n">
        <v>44286</v>
      </c>
    </row>
    <row r="5">
      <c r="F5" s="6" t="inlineStr">
        <is>
          <t>VOOG</t>
        </is>
      </c>
      <c r="G5" s="35" t="n">
        <v>6.14</v>
      </c>
      <c r="H5" s="1" t="n">
        <v>44376</v>
      </c>
    </row>
    <row r="6">
      <c r="F6" s="4" t="inlineStr">
        <is>
          <t>VTI</t>
        </is>
      </c>
      <c r="G6" s="35" t="n">
        <v>27.01</v>
      </c>
      <c r="H6" s="1" t="n">
        <v>44376</v>
      </c>
    </row>
    <row r="7">
      <c r="F7" s="5" t="inlineStr">
        <is>
          <t>VOO</t>
        </is>
      </c>
      <c r="G7" s="35" t="n">
        <v>13.33</v>
      </c>
      <c r="H7" s="1" t="n">
        <v>44379</v>
      </c>
    </row>
    <row r="8">
      <c r="F8" s="8" t="inlineStr">
        <is>
          <t>SPY</t>
        </is>
      </c>
      <c r="G8" s="35" t="n">
        <v>4.13</v>
      </c>
      <c r="H8" s="1" t="n">
        <v>44407</v>
      </c>
    </row>
    <row r="9">
      <c r="F9" s="4" t="inlineStr">
        <is>
          <t>VTI</t>
        </is>
      </c>
      <c r="G9" s="35" t="n">
        <v>31.86</v>
      </c>
      <c r="H9" s="1" t="n">
        <v>44468</v>
      </c>
    </row>
    <row r="10">
      <c r="F10" s="6" t="inlineStr">
        <is>
          <t>VOOG</t>
        </is>
      </c>
      <c r="G10" s="35" t="n">
        <v>11.47</v>
      </c>
      <c r="H10" s="1" t="n">
        <v>44473</v>
      </c>
    </row>
    <row r="11">
      <c r="F11" s="5" t="inlineStr">
        <is>
          <t>VOO</t>
        </is>
      </c>
      <c r="G11" s="35" t="n">
        <v>18.32</v>
      </c>
      <c r="H11" s="1" t="n">
        <v>44473</v>
      </c>
    </row>
    <row r="12">
      <c r="F12" s="8" t="inlineStr">
        <is>
          <t>SPY</t>
        </is>
      </c>
      <c r="G12" s="35" t="n">
        <v>4.28</v>
      </c>
      <c r="H12" s="1" t="n">
        <v>44498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D3" sqref="D3"/>
    </sheetView>
  </sheetViews>
  <sheetFormatPr baseColWidth="8" defaultRowHeight="14.5" outlineLevelCol="0"/>
  <cols>
    <col width="9.90625" bestFit="1" customWidth="1" style="2" min="1" max="1"/>
    <col width="10.81640625" bestFit="1" customWidth="1" style="2" min="2" max="2"/>
    <col width="15.81640625" bestFit="1" customWidth="1" style="2" min="3" max="3"/>
    <col width="15.54296875" bestFit="1" customWidth="1" style="21" min="4" max="4"/>
    <col width="18.81640625" bestFit="1" customWidth="1" style="21" min="5" max="5"/>
    <col width="12.90625" bestFit="1" customWidth="1" style="2" min="6" max="6"/>
    <col width="4.81640625" bestFit="1" customWidth="1" style="2" min="7" max="7"/>
    <col width="5.1796875" bestFit="1" customWidth="1" style="2" min="8" max="8"/>
    <col width="13.1796875" bestFit="1" customWidth="1" style="2" min="9" max="9"/>
    <col width="18.81640625" bestFit="1" customWidth="1" style="2" min="10" max="10"/>
    <col width="13.08984375" bestFit="1" customWidth="1" style="2" min="11" max="11"/>
    <col width="8.7265625" customWidth="1" style="2" min="12" max="22"/>
    <col width="8.7265625" customWidth="1" style="2" min="23" max="16384"/>
  </cols>
  <sheetData>
    <row r="1">
      <c r="A1" s="2" t="inlineStr">
        <is>
          <t>MONTH</t>
        </is>
      </c>
      <c r="B1" s="2" t="inlineStr">
        <is>
          <t>Contributed</t>
        </is>
      </c>
      <c r="C1" s="13" t="inlineStr">
        <is>
          <t>Total Contributed</t>
        </is>
      </c>
      <c r="D1" s="12" t="inlineStr">
        <is>
          <t>Account Value</t>
        </is>
      </c>
      <c r="E1" s="2" t="inlineStr">
        <is>
          <t>YTD Percent Increase</t>
        </is>
      </c>
      <c r="F1" s="2" t="inlineStr">
        <is>
          <t>DAY INVESTED</t>
        </is>
      </c>
      <c r="G1" s="2" t="n">
        <v>2022</v>
      </c>
      <c r="H1" s="2" t="inlineStr">
        <is>
          <t>Total</t>
        </is>
      </c>
      <c r="I1" t="inlineStr">
        <is>
          <t>Account Value</t>
        </is>
      </c>
      <c r="J1" s="2" t="inlineStr">
        <is>
          <t>YTD Percent Increase</t>
        </is>
      </c>
      <c r="K1" s="2" t="inlineStr">
        <is>
          <t>DAY INVESTED</t>
        </is>
      </c>
    </row>
    <row r="2" ht="17.5" customHeight="1" s="21" thickBot="1">
      <c r="A2" s="2" t="inlineStr">
        <is>
          <t>January</t>
        </is>
      </c>
      <c r="C2" s="37">
        <f>SUM(B3:B13)</f>
        <v/>
      </c>
      <c r="D2" s="34" t="n">
        <v>30083.67</v>
      </c>
      <c r="E2" s="14">
        <f>SUM(D2-C2)/C2</f>
        <v/>
      </c>
    </row>
    <row r="3" ht="15" customHeight="1" s="21" thickTop="1">
      <c r="A3" s="2" t="inlineStr">
        <is>
          <t>February</t>
        </is>
      </c>
      <c r="B3" s="38" t="n">
        <v>12000</v>
      </c>
      <c r="F3" s="3" t="n">
        <v>44243</v>
      </c>
    </row>
    <row r="4">
      <c r="A4" s="2" t="inlineStr">
        <is>
          <t>March</t>
        </is>
      </c>
      <c r="B4" s="39" t="n">
        <v>1500</v>
      </c>
      <c r="F4" s="3" t="n">
        <v>44260</v>
      </c>
    </row>
    <row r="5">
      <c r="A5" s="2" t="inlineStr">
        <is>
          <t>April</t>
        </is>
      </c>
      <c r="B5" s="40" t="n">
        <v>2400</v>
      </c>
      <c r="F5" s="3" t="n">
        <v>44292</v>
      </c>
    </row>
    <row r="6">
      <c r="A6" s="2" t="inlineStr">
        <is>
          <t>May</t>
        </is>
      </c>
      <c r="B6" s="40" t="n">
        <v>1400</v>
      </c>
      <c r="F6" s="3" t="n">
        <v>44322</v>
      </c>
    </row>
    <row r="7">
      <c r="A7" s="2" t="inlineStr">
        <is>
          <t>June</t>
        </is>
      </c>
    </row>
    <row r="8">
      <c r="A8" s="2" t="inlineStr">
        <is>
          <t>July</t>
        </is>
      </c>
      <c r="B8" s="40" t="n">
        <v>1500</v>
      </c>
      <c r="F8" s="3" t="n">
        <v>44382</v>
      </c>
    </row>
    <row r="9">
      <c r="A9" s="2" t="inlineStr">
        <is>
          <t>August</t>
        </is>
      </c>
      <c r="B9" s="40" t="n">
        <v>1400</v>
      </c>
      <c r="F9" s="3" t="n">
        <v>44413</v>
      </c>
    </row>
    <row r="10">
      <c r="A10" s="2" t="inlineStr">
        <is>
          <t>September</t>
        </is>
      </c>
      <c r="B10" s="40" t="n">
        <v>2000</v>
      </c>
      <c r="F10" s="3" t="n">
        <v>44446</v>
      </c>
    </row>
    <row r="11">
      <c r="A11" s="2" t="inlineStr">
        <is>
          <t>October</t>
        </is>
      </c>
      <c r="B11" s="40" t="n">
        <v>2000</v>
      </c>
      <c r="F11" s="3" t="n">
        <v>44444</v>
      </c>
    </row>
    <row r="12">
      <c r="A12" s="2" t="inlineStr">
        <is>
          <t>November</t>
        </is>
      </c>
      <c r="B12" s="40" t="n">
        <v>2000</v>
      </c>
      <c r="F12" s="3" t="n">
        <v>44505</v>
      </c>
    </row>
    <row r="13">
      <c r="A13" s="2" t="inlineStr">
        <is>
          <t>December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H12" sqref="H12"/>
    </sheetView>
  </sheetViews>
  <sheetFormatPr baseColWidth="8" defaultRowHeight="14.5" outlineLevelCol="0"/>
  <cols>
    <col width="9.453125" bestFit="1" customWidth="1" style="21" min="2" max="2"/>
    <col width="15.6328125" bestFit="1" customWidth="1" style="21" min="3" max="3"/>
    <col width="11.26953125" bestFit="1" customWidth="1" style="21" min="4" max="4"/>
    <col width="13.1796875" bestFit="1" customWidth="1" style="21" min="5" max="5"/>
    <col width="22.453125" bestFit="1" customWidth="1" style="21" min="6" max="6"/>
    <col width="13.1796875" bestFit="1" customWidth="1" style="21" min="7" max="7"/>
  </cols>
  <sheetData>
    <row r="1">
      <c r="A1" t="inlineStr">
        <is>
          <t>Symbol</t>
        </is>
      </c>
      <c r="B1" t="inlineStr">
        <is>
          <t>Date</t>
        </is>
      </c>
      <c r="C1" t="inlineStr">
        <is>
          <t>Amount Invested</t>
        </is>
      </c>
      <c r="D1" t="inlineStr">
        <is>
          <t>ETH Amount</t>
        </is>
      </c>
      <c r="E1" t="inlineStr">
        <is>
          <t>Price at Buy-in</t>
        </is>
      </c>
      <c r="F1" t="inlineStr">
        <is>
          <t>Actual price purchased at</t>
        </is>
      </c>
      <c r="G1" t="inlineStr">
        <is>
          <t>Total Held ETH</t>
        </is>
      </c>
    </row>
    <row r="2">
      <c r="A2" t="inlineStr">
        <is>
          <t>ETH</t>
        </is>
      </c>
      <c r="B2" s="1" t="n">
        <v>44334</v>
      </c>
      <c r="C2" s="41" t="n">
        <v>2000</v>
      </c>
      <c r="D2" t="n">
        <v>0.6007</v>
      </c>
      <c r="E2" s="17" t="n">
        <v>3184</v>
      </c>
      <c r="F2" s="35" t="n">
        <v>3201.36</v>
      </c>
      <c r="G2">
        <f>SUM(D2 + D3)</f>
        <v/>
      </c>
    </row>
    <row r="3">
      <c r="A3" t="inlineStr">
        <is>
          <t>ETH</t>
        </is>
      </c>
      <c r="B3" s="1" t="n">
        <v>44335</v>
      </c>
      <c r="C3" s="41" t="n">
        <v>400</v>
      </c>
      <c r="D3" t="n">
        <v>0.1539</v>
      </c>
      <c r="E3" s="41" t="n">
        <v>2486</v>
      </c>
      <c r="F3" s="35" t="n">
        <v>2497.97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F16" sqref="F16"/>
    </sheetView>
  </sheetViews>
  <sheetFormatPr baseColWidth="8" defaultRowHeight="14.5" outlineLevelCol="0"/>
  <cols>
    <col width="11.81640625" customWidth="1" style="21" min="1" max="1"/>
    <col width="10.453125" bestFit="1" customWidth="1" style="21" min="2" max="3"/>
    <col width="10.36328125" customWidth="1" style="17" min="4" max="4"/>
    <col width="7.36328125" bestFit="1" customWidth="1" style="21" min="5" max="5"/>
    <col width="13.1796875" bestFit="1" customWidth="1" style="17" min="6" max="6"/>
  </cols>
  <sheetData>
    <row r="1">
      <c r="A1" s="20" t="inlineStr">
        <is>
          <t>ID</t>
        </is>
      </c>
      <c r="B1" s="20" t="inlineStr">
        <is>
          <t>SYMBOL</t>
        </is>
      </c>
      <c r="C1" s="20" t="inlineStr">
        <is>
          <t>DATE</t>
        </is>
      </c>
      <c r="D1" s="20" t="inlineStr">
        <is>
          <t>PRICE</t>
        </is>
      </c>
      <c r="E1" s="20" t="inlineStr">
        <is>
          <t>SHARES</t>
        </is>
      </c>
      <c r="F1" s="20" t="inlineStr">
        <is>
          <t>AMOUNT PAID</t>
        </is>
      </c>
    </row>
    <row r="2">
      <c r="A2" t="n">
        <v>38602322660</v>
      </c>
      <c r="B2" t="inlineStr">
        <is>
          <t>VTI</t>
        </is>
      </c>
      <c r="C2" s="1" t="inlineStr">
        <is>
          <t>11/09/2021</t>
        </is>
      </c>
      <c r="D2" s="42" t="n">
        <v>242.6</v>
      </c>
      <c r="E2" t="n">
        <v>1</v>
      </c>
      <c r="F2" s="42" t="n">
        <v>242.6</v>
      </c>
    </row>
    <row r="3">
      <c r="A3" t="n">
        <v>38569831212</v>
      </c>
      <c r="B3" t="inlineStr">
        <is>
          <t>VOO</t>
        </is>
      </c>
      <c r="C3" s="1" t="inlineStr">
        <is>
          <t>11/08/2021</t>
        </is>
      </c>
      <c r="D3" s="42" t="n">
        <v>431.45</v>
      </c>
      <c r="E3" t="n">
        <v>4</v>
      </c>
      <c r="F3" s="42" t="n">
        <v>1725.8</v>
      </c>
    </row>
    <row r="4">
      <c r="A4" t="n">
        <v>37876197002</v>
      </c>
      <c r="B4" t="inlineStr">
        <is>
          <t>VOO</t>
        </is>
      </c>
      <c r="C4" s="1" t="inlineStr">
        <is>
          <t>10/06/2021</t>
        </is>
      </c>
      <c r="D4" s="42" t="n">
        <v>394.66</v>
      </c>
      <c r="E4" t="n">
        <v>4</v>
      </c>
      <c r="F4" s="42" t="n">
        <v>1578.64</v>
      </c>
    </row>
    <row r="5">
      <c r="A5" t="n">
        <v>37876231436</v>
      </c>
      <c r="B5" t="inlineStr">
        <is>
          <t>VTI</t>
        </is>
      </c>
      <c r="C5" s="1" t="inlineStr">
        <is>
          <t>10/06/2021</t>
        </is>
      </c>
      <c r="D5" s="42" t="n">
        <v>221.89</v>
      </c>
      <c r="E5" t="n">
        <v>2</v>
      </c>
      <c r="F5" s="42" t="n">
        <v>443.78</v>
      </c>
    </row>
    <row r="6">
      <c r="A6" t="n">
        <v>37247244279</v>
      </c>
      <c r="B6" t="inlineStr">
        <is>
          <t>VOO</t>
        </is>
      </c>
      <c r="C6" s="1" t="inlineStr">
        <is>
          <t>09/08/2021</t>
        </is>
      </c>
      <c r="D6" s="42" t="n">
        <v>414.54</v>
      </c>
      <c r="E6" t="n">
        <v>4</v>
      </c>
      <c r="F6" s="42" t="n">
        <v>1658.16</v>
      </c>
    </row>
    <row r="7">
      <c r="A7" t="n">
        <v>37247408228</v>
      </c>
      <c r="B7" t="inlineStr">
        <is>
          <t>VOOG</t>
        </is>
      </c>
      <c r="C7" s="1" t="inlineStr">
        <is>
          <t>09/08/2021</t>
        </is>
      </c>
      <c r="D7" s="42" t="n">
        <v>284.77</v>
      </c>
      <c r="E7" t="n">
        <v>1</v>
      </c>
      <c r="F7" s="42" t="n">
        <v>284.77</v>
      </c>
    </row>
    <row r="8">
      <c r="A8" t="n">
        <v>36648927204</v>
      </c>
      <c r="B8" t="inlineStr">
        <is>
          <t>VTI</t>
        </is>
      </c>
      <c r="C8" s="1" t="inlineStr">
        <is>
          <t>08/06/2021</t>
        </is>
      </c>
      <c r="D8" s="42" t="n">
        <v>228.59</v>
      </c>
      <c r="E8" t="n">
        <v>1</v>
      </c>
      <c r="F8" s="42" t="n">
        <v>228.59</v>
      </c>
    </row>
    <row r="9">
      <c r="A9" t="n">
        <v>36647329672</v>
      </c>
      <c r="B9" t="inlineStr">
        <is>
          <t>VOOG</t>
        </is>
      </c>
      <c r="C9" s="1" t="inlineStr">
        <is>
          <t>08/06/2021</t>
        </is>
      </c>
      <c r="D9" s="42" t="n">
        <v>275.07</v>
      </c>
      <c r="E9" t="n">
        <v>5</v>
      </c>
      <c r="F9" s="42" t="n">
        <v>1375.35</v>
      </c>
    </row>
    <row r="10">
      <c r="A10" t="n">
        <v>35979098779</v>
      </c>
      <c r="B10" t="inlineStr">
        <is>
          <t>VOOG</t>
        </is>
      </c>
      <c r="C10" s="1" t="inlineStr">
        <is>
          <t>07/06/2021</t>
        </is>
      </c>
      <c r="D10" s="42" t="n">
        <v>266.63</v>
      </c>
      <c r="E10" t="n">
        <v>3</v>
      </c>
      <c r="F10" s="42" t="n">
        <v>799.89</v>
      </c>
    </row>
    <row r="11">
      <c r="A11" t="n">
        <v>35974761271</v>
      </c>
      <c r="B11" t="inlineStr">
        <is>
          <t>VTI</t>
        </is>
      </c>
      <c r="C11" s="1" t="inlineStr">
        <is>
          <t>07/06/2021</t>
        </is>
      </c>
      <c r="D11" s="42" t="n">
        <v>225.27</v>
      </c>
      <c r="E11" t="n">
        <v>3</v>
      </c>
      <c r="F11" s="42" t="n">
        <v>675.8099999999999</v>
      </c>
    </row>
    <row r="12">
      <c r="A12" t="n">
        <v>34648384304</v>
      </c>
      <c r="B12" t="inlineStr">
        <is>
          <t>VTI</t>
        </is>
      </c>
      <c r="C12" s="1" t="inlineStr">
        <is>
          <t>05/06/2021</t>
        </is>
      </c>
      <c r="D12" s="42" t="n">
        <v>214.5</v>
      </c>
      <c r="E12" t="n">
        <v>3</v>
      </c>
      <c r="F12" s="42" t="n">
        <v>643.5</v>
      </c>
    </row>
    <row r="13">
      <c r="A13" t="n">
        <v>34644652635</v>
      </c>
      <c r="B13" t="inlineStr">
        <is>
          <t>VTI</t>
        </is>
      </c>
      <c r="C13" s="1" t="inlineStr">
        <is>
          <t>05/06/2021</t>
        </is>
      </c>
      <c r="D13" s="42" t="n">
        <v>215.78</v>
      </c>
      <c r="E13" t="n">
        <v>3</v>
      </c>
      <c r="F13" s="42" t="n">
        <v>647.34</v>
      </c>
    </row>
    <row r="14">
      <c r="A14" t="n">
        <v>33986411569</v>
      </c>
      <c r="B14" t="inlineStr">
        <is>
          <t>VOOG</t>
        </is>
      </c>
      <c r="C14" s="1" t="inlineStr">
        <is>
          <t>04/06/2021</t>
        </is>
      </c>
      <c r="D14" s="42" t="n">
        <v>242.88</v>
      </c>
      <c r="E14" t="n">
        <v>5</v>
      </c>
      <c r="F14" s="42" t="n">
        <v>1214.4</v>
      </c>
    </row>
    <row r="15">
      <c r="A15" t="n">
        <v>33986467481</v>
      </c>
      <c r="B15" t="inlineStr">
        <is>
          <t>SPY</t>
        </is>
      </c>
      <c r="C15" s="1" t="inlineStr">
        <is>
          <t>04/06/2021</t>
        </is>
      </c>
      <c r="D15" s="42" t="n">
        <v>405.83</v>
      </c>
      <c r="E15" t="n">
        <v>3</v>
      </c>
      <c r="F15" s="42" t="n">
        <v>1217.49</v>
      </c>
    </row>
    <row r="16">
      <c r="A16" t="n">
        <v>33192720086</v>
      </c>
      <c r="B16" t="inlineStr">
        <is>
          <t>VTI</t>
        </is>
      </c>
      <c r="C16" s="1" t="inlineStr">
        <is>
          <t>03/05/2021</t>
        </is>
      </c>
      <c r="D16" s="42" t="n">
        <v>196.8</v>
      </c>
      <c r="E16" t="n">
        <v>5</v>
      </c>
      <c r="F16" s="42" t="n">
        <v>984</v>
      </c>
    </row>
    <row r="17">
      <c r="A17" t="n">
        <v>33191281373</v>
      </c>
      <c r="B17" t="inlineStr">
        <is>
          <t>VOOG</t>
        </is>
      </c>
      <c r="C17" s="1" t="inlineStr">
        <is>
          <t>03/05/2021</t>
        </is>
      </c>
      <c r="D17" s="42" t="n">
        <v>222.74</v>
      </c>
      <c r="E17" t="n">
        <v>3</v>
      </c>
      <c r="F17" s="42" t="n">
        <v>668.22</v>
      </c>
    </row>
    <row r="18">
      <c r="A18" t="n">
        <v>32636903385</v>
      </c>
      <c r="B18" t="inlineStr">
        <is>
          <t>VOOG</t>
        </is>
      </c>
      <c r="C18" s="1" t="inlineStr">
        <is>
          <t>02/16/2021</t>
        </is>
      </c>
      <c r="D18" s="42" t="n">
        <v>242.6</v>
      </c>
      <c r="E18" t="n">
        <v>9</v>
      </c>
      <c r="F18" s="42" t="n">
        <v>2183.4</v>
      </c>
    </row>
    <row r="19">
      <c r="A19" t="n">
        <v>32636816683</v>
      </c>
      <c r="B19" t="inlineStr">
        <is>
          <t>VOO</t>
        </is>
      </c>
      <c r="C19" s="1" t="inlineStr">
        <is>
          <t>02/16/2021</t>
        </is>
      </c>
      <c r="D19" s="42" t="n">
        <v>361.05</v>
      </c>
      <c r="E19" t="n">
        <v>10</v>
      </c>
      <c r="F19" s="42" t="n">
        <v>3610.5</v>
      </c>
    </row>
    <row r="20">
      <c r="A20" t="n">
        <v>32636867954</v>
      </c>
      <c r="B20" t="inlineStr">
        <is>
          <t>VTI</t>
        </is>
      </c>
      <c r="C20" s="1" t="inlineStr">
        <is>
          <t>02/16/2021</t>
        </is>
      </c>
      <c r="D20" s="42" t="n">
        <v>207.49</v>
      </c>
      <c r="E20" t="n">
        <v>29</v>
      </c>
      <c r="F20" s="42" t="n">
        <v>6017.21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2021-11-14T09:13:51Z</dcterms:modified>
  <cp:lastModifiedBy>Admin</cp:lastModifiedBy>
</cp:coreProperties>
</file>